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21-105b-01-01-01 - Búraci..." sheetId="2" r:id="rId2"/>
    <sheet name="21-105b-01-01-02-01 - Zat..." sheetId="3" r:id="rId3"/>
    <sheet name="21-105b-01-01-02-02 - Zat..." sheetId="4" r:id="rId4"/>
    <sheet name="21-105b-01-01-02-03 - Vým..." sheetId="5" r:id="rId5"/>
    <sheet name="21-105b-01-01-02-04 - Ost..." sheetId="6" r:id="rId6"/>
    <sheet name="21-105b-01-02-01 - Búraci..." sheetId="7" r:id="rId7"/>
    <sheet name="21-105b-01-02-02-01 - Zat..." sheetId="8" r:id="rId8"/>
    <sheet name="21-105b-01-02-02-02 - Zat..." sheetId="9" r:id="rId9"/>
    <sheet name="21-105b-01-02-02-03 - Vým..." sheetId="10" r:id="rId10"/>
    <sheet name="21-105b-01-02-02-04 - Ost..." sheetId="11" r:id="rId11"/>
    <sheet name="21-105b-02-01-01 - Búraci..." sheetId="12" r:id="rId12"/>
    <sheet name="21-105b-02-01-02 - Archit..." sheetId="13" r:id="rId13"/>
    <sheet name="21-105b-02-01-03 - Prepoj..." sheetId="14" r:id="rId14"/>
    <sheet name="21-105b-02-02-01 - Búraci..." sheetId="15" r:id="rId15"/>
    <sheet name="21-105b-02-02-02 - Archit..." sheetId="16" r:id="rId16"/>
    <sheet name="21-105b-02-03 - Prístavba" sheetId="17" r:id="rId17"/>
    <sheet name="21-105b-02-04-01 - Búraci..." sheetId="18" r:id="rId18"/>
    <sheet name="21-105b-02-04-02 - Nové s..." sheetId="19" r:id="rId19"/>
    <sheet name="21-105b-02-05 - Ostatné z..." sheetId="20" r:id="rId20"/>
  </sheets>
  <definedNames>
    <definedName name="_xlnm.Print_Area" localSheetId="0">'Rekapitulácia stavby'!$D$4:$AO$76,'Rekapitulácia stavby'!$C$82:$AQ$130</definedName>
    <definedName name="_xlnm.Print_Titles" localSheetId="0">'Rekapitulácia stavby'!$92:$92</definedName>
    <definedName name="_xlnm._FilterDatabase" localSheetId="1" hidden="1">'21-105b-01-01-01 - Búraci...'!$C$138:$L$329</definedName>
    <definedName name="_xlnm.Print_Area" localSheetId="1">'21-105b-01-01-01 - Búraci...'!$C$4:$K$76,'21-105b-01-01-01 - Búraci...'!$C$82:$K$116,'21-105b-01-01-01 - Búraci...'!$C$122:$K$329</definedName>
    <definedName name="_xlnm.Print_Titles" localSheetId="1">'21-105b-01-01-01 - Búraci...'!$138:$138</definedName>
    <definedName name="_xlnm._FilterDatabase" localSheetId="2" hidden="1">'21-105b-01-01-02-01 - Zat...'!$C$139:$L$286</definedName>
    <definedName name="_xlnm.Print_Area" localSheetId="2">'21-105b-01-01-02-01 - Zat...'!$C$4:$K$76,'21-105b-01-01-02-01 - Zat...'!$C$82:$K$117,'21-105b-01-01-02-01 - Zat...'!$C$123:$K$286</definedName>
    <definedName name="_xlnm.Print_Titles" localSheetId="2">'21-105b-01-01-02-01 - Zat...'!$139:$139</definedName>
    <definedName name="_xlnm._FilterDatabase" localSheetId="3" hidden="1">'21-105b-01-01-02-02 - Zat...'!$C$141:$L$213</definedName>
    <definedName name="_xlnm.Print_Area" localSheetId="3">'21-105b-01-01-02-02 - Zat...'!$C$4:$K$76,'21-105b-01-01-02-02 - Zat...'!$C$82:$K$119,'21-105b-01-01-02-02 - Zat...'!$C$125:$K$213</definedName>
    <definedName name="_xlnm.Print_Titles" localSheetId="3">'21-105b-01-01-02-02 - Zat...'!$141:$141</definedName>
    <definedName name="_xlnm._FilterDatabase" localSheetId="4" hidden="1">'21-105b-01-01-02-03 - Vým...'!$C$135:$L$242</definedName>
    <definedName name="_xlnm.Print_Area" localSheetId="4">'21-105b-01-01-02-03 - Vým...'!$C$4:$K$76,'21-105b-01-01-02-03 - Vým...'!$C$82:$K$113,'21-105b-01-01-02-03 - Vým...'!$C$119:$K$242</definedName>
    <definedName name="_xlnm.Print_Titles" localSheetId="4">'21-105b-01-01-02-03 - Vým...'!$135:$135</definedName>
    <definedName name="_xlnm._FilterDatabase" localSheetId="5" hidden="1">'21-105b-01-01-02-04 - Ost...'!$C$150:$L$860</definedName>
    <definedName name="_xlnm.Print_Area" localSheetId="5">'21-105b-01-01-02-04 - Ost...'!$C$4:$K$76,'21-105b-01-01-02-04 - Ost...'!$C$82:$K$128,'21-105b-01-01-02-04 - Ost...'!$C$134:$K$860</definedName>
    <definedName name="_xlnm.Print_Titles" localSheetId="5">'21-105b-01-01-02-04 - Ost...'!$150:$150</definedName>
    <definedName name="_xlnm._FilterDatabase" localSheetId="6" hidden="1">'21-105b-01-02-01 - Búraci...'!$C$139:$L$213</definedName>
    <definedName name="_xlnm.Print_Area" localSheetId="6">'21-105b-01-02-01 - Búraci...'!$C$4:$K$76,'21-105b-01-02-01 - Búraci...'!$C$82:$K$117,'21-105b-01-02-01 - Búraci...'!$C$123:$K$213</definedName>
    <definedName name="_xlnm.Print_Titles" localSheetId="6">'21-105b-01-02-01 - Búraci...'!$139:$139</definedName>
    <definedName name="_xlnm._FilterDatabase" localSheetId="7" hidden="1">'21-105b-01-02-02-01 - Zat...'!$C$139:$L$250</definedName>
    <definedName name="_xlnm.Print_Area" localSheetId="7">'21-105b-01-02-02-01 - Zat...'!$C$4:$K$76,'21-105b-01-02-02-01 - Zat...'!$C$82:$K$117,'21-105b-01-02-02-01 - Zat...'!$C$123:$K$250</definedName>
    <definedName name="_xlnm.Print_Titles" localSheetId="7">'21-105b-01-02-02-01 - Zat...'!$139:$139</definedName>
    <definedName name="_xlnm._FilterDatabase" localSheetId="8" hidden="1">'21-105b-01-02-02-02 - Zat...'!$C$142:$L$233</definedName>
    <definedName name="_xlnm.Print_Area" localSheetId="8">'21-105b-01-02-02-02 - Zat...'!$C$4:$K$76,'21-105b-01-02-02-02 - Zat...'!$C$82:$K$120,'21-105b-01-02-02-02 - Zat...'!$C$126:$K$233</definedName>
    <definedName name="_xlnm.Print_Titles" localSheetId="8">'21-105b-01-02-02-02 - Zat...'!$142:$142</definedName>
    <definedName name="_xlnm._FilterDatabase" localSheetId="9" hidden="1">'21-105b-01-02-02-03 - Vým...'!$C$136:$L$227</definedName>
    <definedName name="_xlnm.Print_Area" localSheetId="9">'21-105b-01-02-02-03 - Vým...'!$C$4:$K$76,'21-105b-01-02-02-03 - Vým...'!$C$82:$K$114,'21-105b-01-02-02-03 - Vým...'!$C$120:$K$227</definedName>
    <definedName name="_xlnm.Print_Titles" localSheetId="9">'21-105b-01-02-02-03 - Vým...'!$136:$136</definedName>
    <definedName name="_xlnm._FilterDatabase" localSheetId="10" hidden="1">'21-105b-01-02-02-04 - Ost...'!$C$144:$L$780</definedName>
    <definedName name="_xlnm.Print_Area" localSheetId="10">'21-105b-01-02-02-04 - Ost...'!$C$4:$K$76,'21-105b-01-02-02-04 - Ost...'!$C$82:$K$122,'21-105b-01-02-02-04 - Ost...'!$C$128:$K$780</definedName>
    <definedName name="_xlnm.Print_Titles" localSheetId="10">'21-105b-01-02-02-04 - Ost...'!$144:$144</definedName>
    <definedName name="_xlnm._FilterDatabase" localSheetId="11" hidden="1">'21-105b-02-01-01 - Búraci...'!$C$138:$L$169</definedName>
    <definedName name="_xlnm.Print_Area" localSheetId="11">'21-105b-02-01-01 - Búraci...'!$C$4:$K$76,'21-105b-02-01-01 - Búraci...'!$C$82:$K$116,'21-105b-02-01-01 - Búraci...'!$C$122:$K$169</definedName>
    <definedName name="_xlnm.Print_Titles" localSheetId="11">'21-105b-02-01-01 - Búraci...'!$138:$138</definedName>
    <definedName name="_xlnm._FilterDatabase" localSheetId="12" hidden="1">'21-105b-02-01-02 - Archit...'!$C$145:$L$686</definedName>
    <definedName name="_xlnm.Print_Area" localSheetId="12">'21-105b-02-01-02 - Archit...'!$C$4:$K$76,'21-105b-02-01-02 - Archit...'!$C$82:$K$123,'21-105b-02-01-02 - Archit...'!$C$129:$K$686</definedName>
    <definedName name="_xlnm.Print_Titles" localSheetId="12">'21-105b-02-01-02 - Archit...'!$145:$145</definedName>
    <definedName name="_xlnm._FilterDatabase" localSheetId="13" hidden="1">'21-105b-02-01-03 - Prepoj...'!$C$146:$L$293</definedName>
    <definedName name="_xlnm.Print_Area" localSheetId="13">'21-105b-02-01-03 - Prepoj...'!$C$4:$K$76,'21-105b-02-01-03 - Prepoj...'!$C$82:$K$124,'21-105b-02-01-03 - Prepoj...'!$C$130:$K$293</definedName>
    <definedName name="_xlnm.Print_Titles" localSheetId="13">'21-105b-02-01-03 - Prepoj...'!$146:$146</definedName>
    <definedName name="_xlnm._FilterDatabase" localSheetId="14" hidden="1">'21-105b-02-02-01 - Búraci...'!$C$137:$L$152</definedName>
    <definedName name="_xlnm.Print_Area" localSheetId="14">'21-105b-02-02-01 - Búraci...'!$C$4:$K$76,'21-105b-02-02-01 - Búraci...'!$C$82:$K$115,'21-105b-02-02-01 - Búraci...'!$C$121:$K$152</definedName>
    <definedName name="_xlnm.Print_Titles" localSheetId="14">'21-105b-02-02-01 - Búraci...'!$137:$137</definedName>
    <definedName name="_xlnm._FilterDatabase" localSheetId="15" hidden="1">'21-105b-02-02-02 - Archit...'!$C$142:$L$738</definedName>
    <definedName name="_xlnm.Print_Area" localSheetId="15">'21-105b-02-02-02 - Archit...'!$C$4:$K$76,'21-105b-02-02-02 - Archit...'!$C$82:$K$120,'21-105b-02-02-02 - Archit...'!$C$126:$K$738</definedName>
    <definedName name="_xlnm.Print_Titles" localSheetId="15">'21-105b-02-02-02 - Archit...'!$142:$142</definedName>
    <definedName name="_xlnm._FilterDatabase" localSheetId="16" hidden="1">'21-105b-02-03 - Prístavba'!$C$149:$L$673</definedName>
    <definedName name="_xlnm.Print_Area" localSheetId="16">'21-105b-02-03 - Prístavba'!$C$4:$K$76,'21-105b-02-03 - Prístavba'!$C$82:$K$129,'21-105b-02-03 - Prístavba'!$C$135:$K$673</definedName>
    <definedName name="_xlnm.Print_Titles" localSheetId="16">'21-105b-02-03 - Prístavba'!$149:$149</definedName>
    <definedName name="_xlnm._FilterDatabase" localSheetId="17" hidden="1">'21-105b-02-04-01 - Búraci...'!$C$136:$L$184</definedName>
    <definedName name="_xlnm.Print_Area" localSheetId="17">'21-105b-02-04-01 - Búraci...'!$C$4:$K$76,'21-105b-02-04-01 - Búraci...'!$C$82:$K$114,'21-105b-02-04-01 - Búraci...'!$C$120:$K$184</definedName>
    <definedName name="_xlnm.Print_Titles" localSheetId="17">'21-105b-02-04-01 - Búraci...'!$136:$136</definedName>
    <definedName name="_xlnm._FilterDatabase" localSheetId="18" hidden="1">'21-105b-02-04-02 - Nové s...'!$C$140:$L$179</definedName>
    <definedName name="_xlnm.Print_Area" localSheetId="18">'21-105b-02-04-02 - Nové s...'!$C$4:$K$76,'21-105b-02-04-02 - Nové s...'!$C$82:$K$118,'21-105b-02-04-02 - Nové s...'!$C$124:$K$179</definedName>
    <definedName name="_xlnm.Print_Titles" localSheetId="18">'21-105b-02-04-02 - Nové s...'!$140:$140</definedName>
    <definedName name="_xlnm._FilterDatabase" localSheetId="19" hidden="1">'21-105b-02-05 - Ostatné z...'!$C$132:$L$166</definedName>
    <definedName name="_xlnm.Print_Area" localSheetId="19">'21-105b-02-05 - Ostatné z...'!$C$4:$K$76,'21-105b-02-05 - Ostatné z...'!$C$82:$K$112,'21-105b-02-05 - Ostatné z...'!$C$118:$K$166</definedName>
    <definedName name="_xlnm.Print_Titles" localSheetId="19">'21-105b-02-05 - Ostatné z...'!$132:$132</definedName>
  </definedNames>
  <calcPr/>
</workbook>
</file>

<file path=xl/calcChain.xml><?xml version="1.0" encoding="utf-8"?>
<calcChain xmlns="http://schemas.openxmlformats.org/spreadsheetml/2006/main">
  <c i="20" l="1" r="K43"/>
  <c r="K42"/>
  <c i="1" r="BA122"/>
  <c i="20" r="K41"/>
  <c i="1" r="AZ122"/>
  <c i="20"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J130"/>
  <c r="J129"/>
  <c r="F129"/>
  <c r="F127"/>
  <c r="E125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4"/>
  <c r="J93"/>
  <c r="F93"/>
  <c r="F91"/>
  <c r="E89"/>
  <c r="J20"/>
  <c r="E20"/>
  <c r="F130"/>
  <c r="J19"/>
  <c r="J14"/>
  <c r="J127"/>
  <c r="E7"/>
  <c r="E121"/>
  <c i="19" r="K45"/>
  <c r="K44"/>
  <c i="1" r="BA121"/>
  <c i="19" r="K43"/>
  <c i="1" r="AZ121"/>
  <c i="19" r="BI179"/>
  <c r="BH179"/>
  <c r="BG179"/>
  <c r="BE179"/>
  <c r="X179"/>
  <c r="X178"/>
  <c r="V179"/>
  <c r="V178"/>
  <c r="T179"/>
  <c r="T178"/>
  <c r="P179"/>
  <c r="BI176"/>
  <c r="BH176"/>
  <c r="BG176"/>
  <c r="BE176"/>
  <c r="X176"/>
  <c r="V176"/>
  <c r="T176"/>
  <c r="P176"/>
  <c r="BI171"/>
  <c r="BH171"/>
  <c r="BG171"/>
  <c r="BE171"/>
  <c r="X171"/>
  <c r="V171"/>
  <c r="T171"/>
  <c r="P171"/>
  <c r="BI167"/>
  <c r="BH167"/>
  <c r="BG167"/>
  <c r="BE167"/>
  <c r="X167"/>
  <c r="V167"/>
  <c r="T167"/>
  <c r="P167"/>
  <c r="BI164"/>
  <c r="BH164"/>
  <c r="BG164"/>
  <c r="BE164"/>
  <c r="X164"/>
  <c r="X163"/>
  <c r="V164"/>
  <c r="V163"/>
  <c r="T164"/>
  <c r="T163"/>
  <c r="P164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5"/>
  <c r="BH155"/>
  <c r="BG155"/>
  <c r="BE155"/>
  <c r="X155"/>
  <c r="V155"/>
  <c r="T155"/>
  <c r="P155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4"/>
  <c r="BH144"/>
  <c r="BG144"/>
  <c r="BE144"/>
  <c r="X144"/>
  <c r="V144"/>
  <c r="T144"/>
  <c r="P144"/>
  <c r="J138"/>
  <c r="J137"/>
  <c r="F137"/>
  <c r="F135"/>
  <c r="E133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6"/>
  <c r="J95"/>
  <c r="F95"/>
  <c r="F93"/>
  <c r="E91"/>
  <c r="J22"/>
  <c r="E22"/>
  <c r="F138"/>
  <c r="J21"/>
  <c r="J16"/>
  <c r="J135"/>
  <c r="E7"/>
  <c r="E85"/>
  <c i="18" r="K45"/>
  <c r="K44"/>
  <c i="1" r="BA120"/>
  <c i="18" r="K43"/>
  <c i="1" r="AZ120"/>
  <c i="18" r="BI184"/>
  <c r="BH184"/>
  <c r="BG184"/>
  <c r="BE184"/>
  <c r="X184"/>
  <c r="V184"/>
  <c r="T184"/>
  <c r="P184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8"/>
  <c r="BH178"/>
  <c r="BG178"/>
  <c r="BE178"/>
  <c r="X178"/>
  <c r="V178"/>
  <c r="T178"/>
  <c r="P178"/>
  <c r="BI176"/>
  <c r="BH176"/>
  <c r="BG176"/>
  <c r="BE176"/>
  <c r="X176"/>
  <c r="V176"/>
  <c r="T176"/>
  <c r="P176"/>
  <c r="BI168"/>
  <c r="BH168"/>
  <c r="BG168"/>
  <c r="BE168"/>
  <c r="X168"/>
  <c r="V168"/>
  <c r="T168"/>
  <c r="P168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0"/>
  <c r="BH140"/>
  <c r="BG140"/>
  <c r="BE140"/>
  <c r="X140"/>
  <c r="V140"/>
  <c r="T140"/>
  <c r="P140"/>
  <c r="J134"/>
  <c r="J133"/>
  <c r="F133"/>
  <c r="F131"/>
  <c r="E129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131"/>
  <c r="E7"/>
  <c r="E85"/>
  <c i="17" r="K43"/>
  <c r="K42"/>
  <c i="1" r="BA118"/>
  <c i="17" r="K41"/>
  <c i="1" r="AZ118"/>
  <c i="17" r="BI654"/>
  <c r="BH654"/>
  <c r="BG654"/>
  <c r="BE654"/>
  <c r="X654"/>
  <c r="X633"/>
  <c r="V654"/>
  <c r="V633"/>
  <c r="T654"/>
  <c r="T633"/>
  <c r="P654"/>
  <c r="BI634"/>
  <c r="BH634"/>
  <c r="BG634"/>
  <c r="BE634"/>
  <c r="X634"/>
  <c r="V634"/>
  <c r="T634"/>
  <c r="P634"/>
  <c r="BI620"/>
  <c r="BH620"/>
  <c r="BG620"/>
  <c r="BE620"/>
  <c r="X620"/>
  <c r="X619"/>
  <c r="V620"/>
  <c r="V619"/>
  <c r="T620"/>
  <c r="T619"/>
  <c r="P620"/>
  <c r="BI618"/>
  <c r="BH618"/>
  <c r="BG618"/>
  <c r="BE618"/>
  <c r="X618"/>
  <c r="V618"/>
  <c r="T618"/>
  <c r="P618"/>
  <c r="BI614"/>
  <c r="BH614"/>
  <c r="BG614"/>
  <c r="BE614"/>
  <c r="X614"/>
  <c r="V614"/>
  <c r="T614"/>
  <c r="P614"/>
  <c r="BI611"/>
  <c r="BH611"/>
  <c r="BG611"/>
  <c r="BE611"/>
  <c r="X611"/>
  <c r="V611"/>
  <c r="T611"/>
  <c r="P611"/>
  <c r="BI609"/>
  <c r="BH609"/>
  <c r="BG609"/>
  <c r="BE609"/>
  <c r="X609"/>
  <c r="V609"/>
  <c r="T609"/>
  <c r="P609"/>
  <c r="BI598"/>
  <c r="BH598"/>
  <c r="BG598"/>
  <c r="BE598"/>
  <c r="X598"/>
  <c r="V598"/>
  <c r="T598"/>
  <c r="P598"/>
  <c r="BI588"/>
  <c r="BH588"/>
  <c r="BG588"/>
  <c r="BE588"/>
  <c r="X588"/>
  <c r="V588"/>
  <c r="T588"/>
  <c r="P588"/>
  <c r="BI578"/>
  <c r="BH578"/>
  <c r="BG578"/>
  <c r="BE578"/>
  <c r="X578"/>
  <c r="V578"/>
  <c r="T578"/>
  <c r="P578"/>
  <c r="BI569"/>
  <c r="BH569"/>
  <c r="BG569"/>
  <c r="BE569"/>
  <c r="X569"/>
  <c r="V569"/>
  <c r="T569"/>
  <c r="P569"/>
  <c r="BI567"/>
  <c r="BH567"/>
  <c r="BG567"/>
  <c r="BE567"/>
  <c r="X567"/>
  <c r="V567"/>
  <c r="T567"/>
  <c r="P567"/>
  <c r="BI565"/>
  <c r="BH565"/>
  <c r="BG565"/>
  <c r="BE565"/>
  <c r="X565"/>
  <c r="V565"/>
  <c r="T565"/>
  <c r="P565"/>
  <c r="BI563"/>
  <c r="BH563"/>
  <c r="BG563"/>
  <c r="BE563"/>
  <c r="X563"/>
  <c r="V563"/>
  <c r="T563"/>
  <c r="P563"/>
  <c r="BI561"/>
  <c r="BH561"/>
  <c r="BG561"/>
  <c r="BE561"/>
  <c r="X561"/>
  <c r="V561"/>
  <c r="T561"/>
  <c r="P561"/>
  <c r="BI559"/>
  <c r="BH559"/>
  <c r="BG559"/>
  <c r="BE559"/>
  <c r="X559"/>
  <c r="V559"/>
  <c r="T559"/>
  <c r="P559"/>
  <c r="BI557"/>
  <c r="BH557"/>
  <c r="BG557"/>
  <c r="BE557"/>
  <c r="X557"/>
  <c r="V557"/>
  <c r="T557"/>
  <c r="P557"/>
  <c r="BI555"/>
  <c r="BH555"/>
  <c r="BG555"/>
  <c r="BE555"/>
  <c r="X555"/>
  <c r="V555"/>
  <c r="T555"/>
  <c r="P555"/>
  <c r="BI550"/>
  <c r="BH550"/>
  <c r="BG550"/>
  <c r="BE550"/>
  <c r="X550"/>
  <c r="V550"/>
  <c r="T550"/>
  <c r="P550"/>
  <c r="BI546"/>
  <c r="BH546"/>
  <c r="BG546"/>
  <c r="BE546"/>
  <c r="X546"/>
  <c r="V546"/>
  <c r="T546"/>
  <c r="P546"/>
  <c r="BI544"/>
  <c r="BH544"/>
  <c r="BG544"/>
  <c r="BE544"/>
  <c r="X544"/>
  <c r="V544"/>
  <c r="T544"/>
  <c r="P544"/>
  <c r="BI540"/>
  <c r="BH540"/>
  <c r="BG540"/>
  <c r="BE540"/>
  <c r="X540"/>
  <c r="V540"/>
  <c r="T540"/>
  <c r="P540"/>
  <c r="BI536"/>
  <c r="BH536"/>
  <c r="BG536"/>
  <c r="BE536"/>
  <c r="X536"/>
  <c r="V536"/>
  <c r="T536"/>
  <c r="P536"/>
  <c r="BI532"/>
  <c r="BH532"/>
  <c r="BG532"/>
  <c r="BE532"/>
  <c r="X532"/>
  <c r="V532"/>
  <c r="T532"/>
  <c r="P532"/>
  <c r="BI527"/>
  <c r="BH527"/>
  <c r="BG527"/>
  <c r="BE527"/>
  <c r="X527"/>
  <c r="V527"/>
  <c r="T527"/>
  <c r="P527"/>
  <c r="BI521"/>
  <c r="BH521"/>
  <c r="BG521"/>
  <c r="BE521"/>
  <c r="X521"/>
  <c r="V521"/>
  <c r="T521"/>
  <c r="P521"/>
  <c r="BI516"/>
  <c r="BH516"/>
  <c r="BG516"/>
  <c r="BE516"/>
  <c r="X516"/>
  <c r="V516"/>
  <c r="T516"/>
  <c r="P516"/>
  <c r="BI514"/>
  <c r="BH514"/>
  <c r="BG514"/>
  <c r="BE514"/>
  <c r="X514"/>
  <c r="V514"/>
  <c r="T514"/>
  <c r="P514"/>
  <c r="BI512"/>
  <c r="BH512"/>
  <c r="BG512"/>
  <c r="BE512"/>
  <c r="X512"/>
  <c r="V512"/>
  <c r="T512"/>
  <c r="P512"/>
  <c r="BI505"/>
  <c r="BH505"/>
  <c r="BG505"/>
  <c r="BE505"/>
  <c r="X505"/>
  <c r="V505"/>
  <c r="T505"/>
  <c r="P505"/>
  <c r="BI504"/>
  <c r="BH504"/>
  <c r="BG504"/>
  <c r="BE504"/>
  <c r="X504"/>
  <c r="V504"/>
  <c r="T504"/>
  <c r="P504"/>
  <c r="BI502"/>
  <c r="BH502"/>
  <c r="BG502"/>
  <c r="BE502"/>
  <c r="X502"/>
  <c r="V502"/>
  <c r="T502"/>
  <c r="P502"/>
  <c r="BI500"/>
  <c r="BH500"/>
  <c r="BG500"/>
  <c r="BE500"/>
  <c r="X500"/>
  <c r="V500"/>
  <c r="T500"/>
  <c r="P500"/>
  <c r="BI496"/>
  <c r="BH496"/>
  <c r="BG496"/>
  <c r="BE496"/>
  <c r="X496"/>
  <c r="V496"/>
  <c r="T496"/>
  <c r="P496"/>
  <c r="BI494"/>
  <c r="BH494"/>
  <c r="BG494"/>
  <c r="BE494"/>
  <c r="X494"/>
  <c r="V494"/>
  <c r="T494"/>
  <c r="P494"/>
  <c r="BI491"/>
  <c r="BH491"/>
  <c r="BG491"/>
  <c r="BE491"/>
  <c r="X491"/>
  <c r="V491"/>
  <c r="T491"/>
  <c r="P491"/>
  <c r="BI489"/>
  <c r="BH489"/>
  <c r="BG489"/>
  <c r="BE489"/>
  <c r="X489"/>
  <c r="V489"/>
  <c r="T489"/>
  <c r="P489"/>
  <c r="BI486"/>
  <c r="BH486"/>
  <c r="BG486"/>
  <c r="BE486"/>
  <c r="X486"/>
  <c r="V486"/>
  <c r="T486"/>
  <c r="P486"/>
  <c r="BI478"/>
  <c r="BH478"/>
  <c r="BG478"/>
  <c r="BE478"/>
  <c r="X478"/>
  <c r="V478"/>
  <c r="T478"/>
  <c r="P478"/>
  <c r="BI471"/>
  <c r="BH471"/>
  <c r="BG471"/>
  <c r="BE471"/>
  <c r="X471"/>
  <c r="V471"/>
  <c r="T471"/>
  <c r="P471"/>
  <c r="BI459"/>
  <c r="BH459"/>
  <c r="BG459"/>
  <c r="BE459"/>
  <c r="X459"/>
  <c r="V459"/>
  <c r="T459"/>
  <c r="P459"/>
  <c r="BI457"/>
  <c r="BH457"/>
  <c r="BG457"/>
  <c r="BE457"/>
  <c r="X457"/>
  <c r="V457"/>
  <c r="T457"/>
  <c r="P457"/>
  <c r="BI455"/>
  <c r="BH455"/>
  <c r="BG455"/>
  <c r="BE455"/>
  <c r="X455"/>
  <c r="V455"/>
  <c r="T455"/>
  <c r="P455"/>
  <c r="BI453"/>
  <c r="BH453"/>
  <c r="BG453"/>
  <c r="BE453"/>
  <c r="X453"/>
  <c r="V453"/>
  <c r="T453"/>
  <c r="P453"/>
  <c r="BI450"/>
  <c r="BH450"/>
  <c r="BG450"/>
  <c r="BE450"/>
  <c r="X450"/>
  <c r="V450"/>
  <c r="T450"/>
  <c r="P450"/>
  <c r="BI442"/>
  <c r="BH442"/>
  <c r="BG442"/>
  <c r="BE442"/>
  <c r="X442"/>
  <c r="V442"/>
  <c r="T442"/>
  <c r="P442"/>
  <c r="BI432"/>
  <c r="BH432"/>
  <c r="BG432"/>
  <c r="BE432"/>
  <c r="X432"/>
  <c r="V432"/>
  <c r="T432"/>
  <c r="P432"/>
  <c r="BI430"/>
  <c r="BH430"/>
  <c r="BG430"/>
  <c r="BE430"/>
  <c r="X430"/>
  <c r="V430"/>
  <c r="T430"/>
  <c r="P430"/>
  <c r="BI427"/>
  <c r="BH427"/>
  <c r="BG427"/>
  <c r="BE427"/>
  <c r="X427"/>
  <c r="V427"/>
  <c r="T427"/>
  <c r="P427"/>
  <c r="BI425"/>
  <c r="BH425"/>
  <c r="BG425"/>
  <c r="BE425"/>
  <c r="X425"/>
  <c r="V425"/>
  <c r="T425"/>
  <c r="P425"/>
  <c r="BI423"/>
  <c r="BH423"/>
  <c r="BG423"/>
  <c r="BE423"/>
  <c r="X423"/>
  <c r="V423"/>
  <c r="T423"/>
  <c r="P423"/>
  <c r="BI411"/>
  <c r="BH411"/>
  <c r="BG411"/>
  <c r="BE411"/>
  <c r="X411"/>
  <c r="V411"/>
  <c r="T411"/>
  <c r="P411"/>
  <c r="BI401"/>
  <c r="BH401"/>
  <c r="BG401"/>
  <c r="BE401"/>
  <c r="X401"/>
  <c r="V401"/>
  <c r="T401"/>
  <c r="P401"/>
  <c r="BI398"/>
  <c r="BH398"/>
  <c r="BG398"/>
  <c r="BE398"/>
  <c r="X398"/>
  <c r="V398"/>
  <c r="T398"/>
  <c r="P398"/>
  <c r="BI396"/>
  <c r="BH396"/>
  <c r="BG396"/>
  <c r="BE396"/>
  <c r="X396"/>
  <c r="V396"/>
  <c r="T396"/>
  <c r="P396"/>
  <c r="BI394"/>
  <c r="BH394"/>
  <c r="BG394"/>
  <c r="BE394"/>
  <c r="X394"/>
  <c r="V394"/>
  <c r="T394"/>
  <c r="P394"/>
  <c r="BI392"/>
  <c r="BH392"/>
  <c r="BG392"/>
  <c r="BE392"/>
  <c r="X392"/>
  <c r="V392"/>
  <c r="T392"/>
  <c r="P392"/>
  <c r="BI389"/>
  <c r="BH389"/>
  <c r="BG389"/>
  <c r="BE389"/>
  <c r="X389"/>
  <c r="X388"/>
  <c r="V389"/>
  <c r="V388"/>
  <c r="T389"/>
  <c r="T388"/>
  <c r="P389"/>
  <c r="BI381"/>
  <c r="BH381"/>
  <c r="BG381"/>
  <c r="BE381"/>
  <c r="X381"/>
  <c r="V381"/>
  <c r="T381"/>
  <c r="P381"/>
  <c r="BI374"/>
  <c r="BH374"/>
  <c r="BG374"/>
  <c r="BE374"/>
  <c r="X374"/>
  <c r="V374"/>
  <c r="T374"/>
  <c r="P374"/>
  <c r="BI366"/>
  <c r="BH366"/>
  <c r="BG366"/>
  <c r="BE366"/>
  <c r="X366"/>
  <c r="V366"/>
  <c r="T366"/>
  <c r="P366"/>
  <c r="BI364"/>
  <c r="BH364"/>
  <c r="BG364"/>
  <c r="BE364"/>
  <c r="X364"/>
  <c r="V364"/>
  <c r="T364"/>
  <c r="P364"/>
  <c r="BI362"/>
  <c r="BH362"/>
  <c r="BG362"/>
  <c r="BE362"/>
  <c r="X362"/>
  <c r="V362"/>
  <c r="T362"/>
  <c r="P362"/>
  <c r="BI360"/>
  <c r="BH360"/>
  <c r="BG360"/>
  <c r="BE360"/>
  <c r="X360"/>
  <c r="V360"/>
  <c r="T360"/>
  <c r="P360"/>
  <c r="BI357"/>
  <c r="BH357"/>
  <c r="BG357"/>
  <c r="BE357"/>
  <c r="X357"/>
  <c r="V357"/>
  <c r="T357"/>
  <c r="P357"/>
  <c r="BI355"/>
  <c r="BH355"/>
  <c r="BG355"/>
  <c r="BE355"/>
  <c r="X355"/>
  <c r="V355"/>
  <c r="T355"/>
  <c r="P355"/>
  <c r="BI351"/>
  <c r="BH351"/>
  <c r="BG351"/>
  <c r="BE351"/>
  <c r="X351"/>
  <c r="V351"/>
  <c r="T351"/>
  <c r="P351"/>
  <c r="BI341"/>
  <c r="BH341"/>
  <c r="BG341"/>
  <c r="BE341"/>
  <c r="X341"/>
  <c r="V341"/>
  <c r="T341"/>
  <c r="P341"/>
  <c r="BI339"/>
  <c r="BH339"/>
  <c r="BG339"/>
  <c r="BE339"/>
  <c r="X339"/>
  <c r="V339"/>
  <c r="T339"/>
  <c r="P339"/>
  <c r="BI337"/>
  <c r="BH337"/>
  <c r="BG337"/>
  <c r="BE337"/>
  <c r="X337"/>
  <c r="V337"/>
  <c r="T337"/>
  <c r="P337"/>
  <c r="BI335"/>
  <c r="BH335"/>
  <c r="BG335"/>
  <c r="BE335"/>
  <c r="X335"/>
  <c r="V335"/>
  <c r="T335"/>
  <c r="P335"/>
  <c r="BI333"/>
  <c r="BH333"/>
  <c r="BG333"/>
  <c r="BE333"/>
  <c r="X333"/>
  <c r="V333"/>
  <c r="T333"/>
  <c r="P333"/>
  <c r="BI326"/>
  <c r="BH326"/>
  <c r="BG326"/>
  <c r="BE326"/>
  <c r="X326"/>
  <c r="V326"/>
  <c r="T326"/>
  <c r="P326"/>
  <c r="BI324"/>
  <c r="BH324"/>
  <c r="BG324"/>
  <c r="BE324"/>
  <c r="X324"/>
  <c r="V324"/>
  <c r="T324"/>
  <c r="P324"/>
  <c r="BI322"/>
  <c r="BH322"/>
  <c r="BG322"/>
  <c r="BE322"/>
  <c r="X322"/>
  <c r="V322"/>
  <c r="T322"/>
  <c r="P322"/>
  <c r="BI314"/>
  <c r="BH314"/>
  <c r="BG314"/>
  <c r="BE314"/>
  <c r="X314"/>
  <c r="V314"/>
  <c r="T314"/>
  <c r="P314"/>
  <c r="BI304"/>
  <c r="BH304"/>
  <c r="BG304"/>
  <c r="BE304"/>
  <c r="X304"/>
  <c r="V304"/>
  <c r="T304"/>
  <c r="P304"/>
  <c r="BI294"/>
  <c r="BH294"/>
  <c r="BG294"/>
  <c r="BE294"/>
  <c r="X294"/>
  <c r="V294"/>
  <c r="T294"/>
  <c r="P294"/>
  <c r="BI284"/>
  <c r="BH284"/>
  <c r="BG284"/>
  <c r="BE284"/>
  <c r="X284"/>
  <c r="V284"/>
  <c r="T284"/>
  <c r="P284"/>
  <c r="BI274"/>
  <c r="BH274"/>
  <c r="BG274"/>
  <c r="BE274"/>
  <c r="X274"/>
  <c r="V274"/>
  <c r="T274"/>
  <c r="P274"/>
  <c r="BI264"/>
  <c r="BH264"/>
  <c r="BG264"/>
  <c r="BE264"/>
  <c r="X264"/>
  <c r="V264"/>
  <c r="T264"/>
  <c r="P264"/>
  <c r="BI254"/>
  <c r="BH254"/>
  <c r="BG254"/>
  <c r="BE254"/>
  <c r="X254"/>
  <c r="V254"/>
  <c r="T254"/>
  <c r="P254"/>
  <c r="BI244"/>
  <c r="BH244"/>
  <c r="BG244"/>
  <c r="BE244"/>
  <c r="X244"/>
  <c r="V244"/>
  <c r="T244"/>
  <c r="P244"/>
  <c r="BI239"/>
  <c r="BH239"/>
  <c r="BG239"/>
  <c r="BE239"/>
  <c r="X239"/>
  <c r="V239"/>
  <c r="T239"/>
  <c r="P239"/>
  <c r="BI235"/>
  <c r="BH235"/>
  <c r="BG235"/>
  <c r="BE235"/>
  <c r="X235"/>
  <c r="V235"/>
  <c r="T235"/>
  <c r="P235"/>
  <c r="BI231"/>
  <c r="BH231"/>
  <c r="BG231"/>
  <c r="BE231"/>
  <c r="X231"/>
  <c r="V231"/>
  <c r="T231"/>
  <c r="P231"/>
  <c r="BI227"/>
  <c r="BH227"/>
  <c r="BG227"/>
  <c r="BE227"/>
  <c r="X227"/>
  <c r="V227"/>
  <c r="T227"/>
  <c r="P227"/>
  <c r="BI223"/>
  <c r="BH223"/>
  <c r="BG223"/>
  <c r="BE223"/>
  <c r="X223"/>
  <c r="V223"/>
  <c r="T223"/>
  <c r="P223"/>
  <c r="BI219"/>
  <c r="BH219"/>
  <c r="BG219"/>
  <c r="BE219"/>
  <c r="X219"/>
  <c r="V219"/>
  <c r="T219"/>
  <c r="P219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3"/>
  <c r="BH213"/>
  <c r="BG213"/>
  <c r="BE213"/>
  <c r="X213"/>
  <c r="V213"/>
  <c r="T213"/>
  <c r="P213"/>
  <c r="BI210"/>
  <c r="BH210"/>
  <c r="BG210"/>
  <c r="BE210"/>
  <c r="X210"/>
  <c r="V210"/>
  <c r="T210"/>
  <c r="P210"/>
  <c r="BI208"/>
  <c r="BH208"/>
  <c r="BG208"/>
  <c r="BE208"/>
  <c r="X208"/>
  <c r="V208"/>
  <c r="T208"/>
  <c r="P208"/>
  <c r="BI206"/>
  <c r="BH206"/>
  <c r="BG206"/>
  <c r="BE206"/>
  <c r="X206"/>
  <c r="V206"/>
  <c r="T206"/>
  <c r="P206"/>
  <c r="BI204"/>
  <c r="BH204"/>
  <c r="BG204"/>
  <c r="BE204"/>
  <c r="X204"/>
  <c r="V204"/>
  <c r="T204"/>
  <c r="P204"/>
  <c r="BI202"/>
  <c r="BH202"/>
  <c r="BG202"/>
  <c r="BE202"/>
  <c r="X202"/>
  <c r="V202"/>
  <c r="T202"/>
  <c r="P202"/>
  <c r="BI200"/>
  <c r="BH200"/>
  <c r="BG200"/>
  <c r="BE200"/>
  <c r="X200"/>
  <c r="V200"/>
  <c r="T200"/>
  <c r="P200"/>
  <c r="BI198"/>
  <c r="BH198"/>
  <c r="BG198"/>
  <c r="BE198"/>
  <c r="X198"/>
  <c r="V198"/>
  <c r="T198"/>
  <c r="P198"/>
  <c r="BI194"/>
  <c r="BH194"/>
  <c r="BG194"/>
  <c r="BE194"/>
  <c r="X194"/>
  <c r="V194"/>
  <c r="T194"/>
  <c r="P194"/>
  <c r="BI189"/>
  <c r="BH189"/>
  <c r="BG189"/>
  <c r="BE189"/>
  <c r="X189"/>
  <c r="V189"/>
  <c r="T189"/>
  <c r="P189"/>
  <c r="BI187"/>
  <c r="BH187"/>
  <c r="BG187"/>
  <c r="BE187"/>
  <c r="X187"/>
  <c r="V187"/>
  <c r="T187"/>
  <c r="P187"/>
  <c r="BI185"/>
  <c r="BH185"/>
  <c r="BG185"/>
  <c r="BE185"/>
  <c r="X185"/>
  <c r="V185"/>
  <c r="T185"/>
  <c r="P185"/>
  <c r="BI183"/>
  <c r="BH183"/>
  <c r="BG183"/>
  <c r="BE183"/>
  <c r="X183"/>
  <c r="V183"/>
  <c r="T183"/>
  <c r="P183"/>
  <c r="BI179"/>
  <c r="BH179"/>
  <c r="BG179"/>
  <c r="BE179"/>
  <c r="X179"/>
  <c r="V179"/>
  <c r="T179"/>
  <c r="P179"/>
  <c r="BI175"/>
  <c r="BH175"/>
  <c r="BG175"/>
  <c r="BE175"/>
  <c r="X175"/>
  <c r="V175"/>
  <c r="T175"/>
  <c r="P175"/>
  <c r="BI171"/>
  <c r="BH171"/>
  <c r="BG171"/>
  <c r="BE171"/>
  <c r="X171"/>
  <c r="V171"/>
  <c r="T171"/>
  <c r="P171"/>
  <c r="BI168"/>
  <c r="BH168"/>
  <c r="BG168"/>
  <c r="BE168"/>
  <c r="X168"/>
  <c r="V168"/>
  <c r="T168"/>
  <c r="P168"/>
  <c r="BI166"/>
  <c r="BH166"/>
  <c r="BG166"/>
  <c r="BE166"/>
  <c r="X166"/>
  <c r="V166"/>
  <c r="T166"/>
  <c r="P166"/>
  <c r="BI164"/>
  <c r="BH164"/>
  <c r="BG164"/>
  <c r="BE164"/>
  <c r="X164"/>
  <c r="V164"/>
  <c r="T164"/>
  <c r="P164"/>
  <c r="BI159"/>
  <c r="BH159"/>
  <c r="BG159"/>
  <c r="BE159"/>
  <c r="X159"/>
  <c r="V159"/>
  <c r="T159"/>
  <c r="P159"/>
  <c r="BI157"/>
  <c r="BH157"/>
  <c r="BG157"/>
  <c r="BE157"/>
  <c r="X157"/>
  <c r="V157"/>
  <c r="T157"/>
  <c r="P157"/>
  <c r="BI155"/>
  <c r="BH155"/>
  <c r="BG155"/>
  <c r="BE155"/>
  <c r="X155"/>
  <c r="V155"/>
  <c r="T155"/>
  <c r="P155"/>
  <c r="BI153"/>
  <c r="BH153"/>
  <c r="BG153"/>
  <c r="BE153"/>
  <c r="X153"/>
  <c r="V153"/>
  <c r="T153"/>
  <c r="P153"/>
  <c r="J147"/>
  <c r="J146"/>
  <c r="F146"/>
  <c r="F144"/>
  <c r="E142"/>
  <c r="BI127"/>
  <c r="BH127"/>
  <c r="BG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J94"/>
  <c r="J93"/>
  <c r="F93"/>
  <c r="F91"/>
  <c r="E89"/>
  <c r="J20"/>
  <c r="E20"/>
  <c r="F94"/>
  <c r="J19"/>
  <c r="J14"/>
  <c r="J91"/>
  <c r="E7"/>
  <c r="E138"/>
  <c i="16" r="K45"/>
  <c r="K44"/>
  <c i="1" r="BA117"/>
  <c i="16" r="K43"/>
  <c i="1" r="AZ117"/>
  <c i="16" r="BI643"/>
  <c r="BH643"/>
  <c r="BG643"/>
  <c r="BE643"/>
  <c r="X643"/>
  <c r="X546"/>
  <c r="V643"/>
  <c r="V546"/>
  <c r="T643"/>
  <c r="T546"/>
  <c r="P643"/>
  <c r="BI547"/>
  <c r="BH547"/>
  <c r="BG547"/>
  <c r="BE547"/>
  <c r="X547"/>
  <c r="V547"/>
  <c r="T547"/>
  <c r="P547"/>
  <c r="BI545"/>
  <c r="BH545"/>
  <c r="BG545"/>
  <c r="BE545"/>
  <c r="X545"/>
  <c r="V545"/>
  <c r="T545"/>
  <c r="P545"/>
  <c r="BI543"/>
  <c r="BH543"/>
  <c r="BG543"/>
  <c r="BE543"/>
  <c r="X543"/>
  <c r="V543"/>
  <c r="T543"/>
  <c r="P543"/>
  <c r="BI541"/>
  <c r="BH541"/>
  <c r="BG541"/>
  <c r="BE541"/>
  <c r="X541"/>
  <c r="V541"/>
  <c r="T541"/>
  <c r="P541"/>
  <c r="BI539"/>
  <c r="BH539"/>
  <c r="BG539"/>
  <c r="BE539"/>
  <c r="X539"/>
  <c r="V539"/>
  <c r="T539"/>
  <c r="P539"/>
  <c r="BI537"/>
  <c r="BH537"/>
  <c r="BG537"/>
  <c r="BE537"/>
  <c r="X537"/>
  <c r="V537"/>
  <c r="T537"/>
  <c r="P537"/>
  <c r="BI535"/>
  <c r="BH535"/>
  <c r="BG535"/>
  <c r="BE535"/>
  <c r="X535"/>
  <c r="V535"/>
  <c r="T535"/>
  <c r="P535"/>
  <c r="BI533"/>
  <c r="BH533"/>
  <c r="BG533"/>
  <c r="BE533"/>
  <c r="X533"/>
  <c r="V533"/>
  <c r="T533"/>
  <c r="P533"/>
  <c r="BI531"/>
  <c r="BH531"/>
  <c r="BG531"/>
  <c r="BE531"/>
  <c r="X531"/>
  <c r="V531"/>
  <c r="T531"/>
  <c r="P531"/>
  <c r="BI529"/>
  <c r="BH529"/>
  <c r="BG529"/>
  <c r="BE529"/>
  <c r="X529"/>
  <c r="V529"/>
  <c r="T529"/>
  <c r="P529"/>
  <c r="BI527"/>
  <c r="BH527"/>
  <c r="BG527"/>
  <c r="BE527"/>
  <c r="X527"/>
  <c r="V527"/>
  <c r="T527"/>
  <c r="P527"/>
  <c r="BI526"/>
  <c r="BH526"/>
  <c r="BG526"/>
  <c r="BE526"/>
  <c r="X526"/>
  <c r="V526"/>
  <c r="T526"/>
  <c r="P526"/>
  <c r="BI525"/>
  <c r="BH525"/>
  <c r="BG525"/>
  <c r="BE525"/>
  <c r="X525"/>
  <c r="V525"/>
  <c r="T525"/>
  <c r="P525"/>
  <c r="BI523"/>
  <c r="BH523"/>
  <c r="BG523"/>
  <c r="BE523"/>
  <c r="X523"/>
  <c r="V523"/>
  <c r="T523"/>
  <c r="P523"/>
  <c r="BI504"/>
  <c r="BH504"/>
  <c r="BG504"/>
  <c r="BE504"/>
  <c r="X504"/>
  <c r="V504"/>
  <c r="T504"/>
  <c r="P504"/>
  <c r="BI485"/>
  <c r="BH485"/>
  <c r="BG485"/>
  <c r="BE485"/>
  <c r="X485"/>
  <c r="V485"/>
  <c r="T485"/>
  <c r="P485"/>
  <c r="BI466"/>
  <c r="BH466"/>
  <c r="BG466"/>
  <c r="BE466"/>
  <c r="X466"/>
  <c r="V466"/>
  <c r="T466"/>
  <c r="P466"/>
  <c r="BI464"/>
  <c r="BH464"/>
  <c r="BG464"/>
  <c r="BE464"/>
  <c r="X464"/>
  <c r="V464"/>
  <c r="T464"/>
  <c r="P464"/>
  <c r="BI462"/>
  <c r="BH462"/>
  <c r="BG462"/>
  <c r="BE462"/>
  <c r="X462"/>
  <c r="V462"/>
  <c r="T462"/>
  <c r="P462"/>
  <c r="BI460"/>
  <c r="BH460"/>
  <c r="BG460"/>
  <c r="BE460"/>
  <c r="X460"/>
  <c r="X459"/>
  <c r="V460"/>
  <c r="V459"/>
  <c r="T460"/>
  <c r="T459"/>
  <c r="P460"/>
  <c r="BI458"/>
  <c r="BH458"/>
  <c r="BG458"/>
  <c r="BE458"/>
  <c r="X458"/>
  <c r="V458"/>
  <c r="T458"/>
  <c r="P458"/>
  <c r="BI422"/>
  <c r="BH422"/>
  <c r="BG422"/>
  <c r="BE422"/>
  <c r="X422"/>
  <c r="V422"/>
  <c r="T422"/>
  <c r="P422"/>
  <c r="BI419"/>
  <c r="BH419"/>
  <c r="BG419"/>
  <c r="BE419"/>
  <c r="X419"/>
  <c r="X418"/>
  <c r="V419"/>
  <c r="V418"/>
  <c r="T419"/>
  <c r="T418"/>
  <c r="P419"/>
  <c r="BI416"/>
  <c r="BH416"/>
  <c r="BG416"/>
  <c r="BE416"/>
  <c r="X416"/>
  <c r="V416"/>
  <c r="T416"/>
  <c r="P416"/>
  <c r="BI414"/>
  <c r="BH414"/>
  <c r="BG414"/>
  <c r="BE414"/>
  <c r="X414"/>
  <c r="V414"/>
  <c r="T414"/>
  <c r="P414"/>
  <c r="BI412"/>
  <c r="BH412"/>
  <c r="BG412"/>
  <c r="BE412"/>
  <c r="X412"/>
  <c r="V412"/>
  <c r="T412"/>
  <c r="P412"/>
  <c r="BI410"/>
  <c r="BH410"/>
  <c r="BG410"/>
  <c r="BE410"/>
  <c r="X410"/>
  <c r="V410"/>
  <c r="T410"/>
  <c r="P410"/>
  <c r="BI408"/>
  <c r="BH408"/>
  <c r="BG408"/>
  <c r="BE408"/>
  <c r="X408"/>
  <c r="V408"/>
  <c r="T408"/>
  <c r="P408"/>
  <c r="BI406"/>
  <c r="BH406"/>
  <c r="BG406"/>
  <c r="BE406"/>
  <c r="X406"/>
  <c r="V406"/>
  <c r="T406"/>
  <c r="P406"/>
  <c r="BI404"/>
  <c r="BH404"/>
  <c r="BG404"/>
  <c r="BE404"/>
  <c r="X404"/>
  <c r="V404"/>
  <c r="T404"/>
  <c r="P404"/>
  <c r="BI402"/>
  <c r="BH402"/>
  <c r="BG402"/>
  <c r="BE402"/>
  <c r="X402"/>
  <c r="V402"/>
  <c r="T402"/>
  <c r="P402"/>
  <c r="BI400"/>
  <c r="BH400"/>
  <c r="BG400"/>
  <c r="BE400"/>
  <c r="X400"/>
  <c r="V400"/>
  <c r="T400"/>
  <c r="P400"/>
  <c r="BI389"/>
  <c r="BH389"/>
  <c r="BG389"/>
  <c r="BE389"/>
  <c r="X389"/>
  <c r="V389"/>
  <c r="T389"/>
  <c r="P389"/>
  <c r="BI340"/>
  <c r="BH340"/>
  <c r="BG340"/>
  <c r="BE340"/>
  <c r="X340"/>
  <c r="V340"/>
  <c r="T340"/>
  <c r="P340"/>
  <c r="BI291"/>
  <c r="BH291"/>
  <c r="BG291"/>
  <c r="BE291"/>
  <c r="X291"/>
  <c r="V291"/>
  <c r="T291"/>
  <c r="P291"/>
  <c r="BI242"/>
  <c r="BH242"/>
  <c r="BG242"/>
  <c r="BE242"/>
  <c r="X242"/>
  <c r="V242"/>
  <c r="T242"/>
  <c r="P242"/>
  <c r="BI194"/>
  <c r="BH194"/>
  <c r="BG194"/>
  <c r="BE194"/>
  <c r="X194"/>
  <c r="V194"/>
  <c r="T194"/>
  <c r="P194"/>
  <c r="BI146"/>
  <c r="BH146"/>
  <c r="BG146"/>
  <c r="BE146"/>
  <c r="X146"/>
  <c r="V146"/>
  <c r="T146"/>
  <c r="P146"/>
  <c r="J140"/>
  <c r="J139"/>
  <c r="F139"/>
  <c r="F137"/>
  <c r="E135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96"/>
  <c r="J21"/>
  <c r="J16"/>
  <c r="J137"/>
  <c r="E7"/>
  <c r="E129"/>
  <c i="15" r="K45"/>
  <c r="K44"/>
  <c i="1" r="BA116"/>
  <c i="15" r="K43"/>
  <c i="1" r="AZ116"/>
  <c i="15" r="BI152"/>
  <c r="BH152"/>
  <c r="BG152"/>
  <c r="BE152"/>
  <c r="X152"/>
  <c r="V152"/>
  <c r="T152"/>
  <c r="P152"/>
  <c r="BI150"/>
  <c r="BH150"/>
  <c r="BG150"/>
  <c r="BE150"/>
  <c r="X150"/>
  <c r="V150"/>
  <c r="T150"/>
  <c r="P150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2"/>
  <c r="BH142"/>
  <c r="BG142"/>
  <c r="BE142"/>
  <c r="X142"/>
  <c r="V142"/>
  <c r="T142"/>
  <c r="P142"/>
  <c r="BI141"/>
  <c r="BH141"/>
  <c r="BG141"/>
  <c r="BE141"/>
  <c r="X141"/>
  <c r="V141"/>
  <c r="T141"/>
  <c r="P141"/>
  <c r="J135"/>
  <c r="J134"/>
  <c r="F134"/>
  <c r="F132"/>
  <c r="E130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93"/>
  <c r="E7"/>
  <c r="E124"/>
  <c i="14" r="K45"/>
  <c r="K44"/>
  <c i="1" r="BA114"/>
  <c i="14" r="K43"/>
  <c i="1" r="AZ114"/>
  <c i="14" r="BI293"/>
  <c r="BH293"/>
  <c r="BG293"/>
  <c r="BE293"/>
  <c r="X293"/>
  <c r="V293"/>
  <c r="T293"/>
  <c r="P293"/>
  <c r="BI290"/>
  <c r="BH290"/>
  <c r="BG290"/>
  <c r="BE290"/>
  <c r="X290"/>
  <c r="V290"/>
  <c r="T290"/>
  <c r="P290"/>
  <c r="BI288"/>
  <c r="BH288"/>
  <c r="BG288"/>
  <c r="BE288"/>
  <c r="X288"/>
  <c r="V288"/>
  <c r="T288"/>
  <c r="P288"/>
  <c r="BI286"/>
  <c r="BH286"/>
  <c r="BG286"/>
  <c r="BE286"/>
  <c r="X286"/>
  <c r="V286"/>
  <c r="T286"/>
  <c r="P286"/>
  <c r="BI284"/>
  <c r="BH284"/>
  <c r="BG284"/>
  <c r="BE284"/>
  <c r="X284"/>
  <c r="V284"/>
  <c r="T284"/>
  <c r="P284"/>
  <c r="BI282"/>
  <c r="BH282"/>
  <c r="BG282"/>
  <c r="BE282"/>
  <c r="X282"/>
  <c r="V282"/>
  <c r="T282"/>
  <c r="P282"/>
  <c r="BI280"/>
  <c r="BH280"/>
  <c r="BG280"/>
  <c r="BE280"/>
  <c r="X280"/>
  <c r="V280"/>
  <c r="T280"/>
  <c r="P280"/>
  <c r="BI279"/>
  <c r="BH279"/>
  <c r="BG279"/>
  <c r="BE279"/>
  <c r="X279"/>
  <c r="V279"/>
  <c r="T279"/>
  <c r="P279"/>
  <c r="BI277"/>
  <c r="BH277"/>
  <c r="BG277"/>
  <c r="BE277"/>
  <c r="X277"/>
  <c r="V277"/>
  <c r="T277"/>
  <c r="P277"/>
  <c r="BI275"/>
  <c r="BH275"/>
  <c r="BG275"/>
  <c r="BE275"/>
  <c r="X275"/>
  <c r="V275"/>
  <c r="T275"/>
  <c r="P275"/>
  <c r="BI273"/>
  <c r="BH273"/>
  <c r="BG273"/>
  <c r="BE273"/>
  <c r="X273"/>
  <c r="V273"/>
  <c r="T273"/>
  <c r="P273"/>
  <c r="BI271"/>
  <c r="BH271"/>
  <c r="BG271"/>
  <c r="BE271"/>
  <c r="X271"/>
  <c r="V271"/>
  <c r="T271"/>
  <c r="P271"/>
  <c r="BI269"/>
  <c r="BH269"/>
  <c r="BG269"/>
  <c r="BE269"/>
  <c r="X269"/>
  <c r="V269"/>
  <c r="T269"/>
  <c r="P269"/>
  <c r="BI266"/>
  <c r="BH266"/>
  <c r="BG266"/>
  <c r="BE266"/>
  <c r="X266"/>
  <c r="V266"/>
  <c r="T266"/>
  <c r="P266"/>
  <c r="BI264"/>
  <c r="BH264"/>
  <c r="BG264"/>
  <c r="BE264"/>
  <c r="X264"/>
  <c r="V264"/>
  <c r="T264"/>
  <c r="P264"/>
  <c r="BI262"/>
  <c r="BH262"/>
  <c r="BG262"/>
  <c r="BE262"/>
  <c r="X262"/>
  <c r="V262"/>
  <c r="T262"/>
  <c r="P262"/>
  <c r="BI260"/>
  <c r="BH260"/>
  <c r="BG260"/>
  <c r="BE260"/>
  <c r="X260"/>
  <c r="V260"/>
  <c r="T260"/>
  <c r="P260"/>
  <c r="BI258"/>
  <c r="BH258"/>
  <c r="BG258"/>
  <c r="BE258"/>
  <c r="X258"/>
  <c r="V258"/>
  <c r="T258"/>
  <c r="P258"/>
  <c r="BI255"/>
  <c r="BH255"/>
  <c r="BG255"/>
  <c r="BE255"/>
  <c r="X255"/>
  <c r="V255"/>
  <c r="T255"/>
  <c r="P255"/>
  <c r="BI253"/>
  <c r="BH253"/>
  <c r="BG253"/>
  <c r="BE253"/>
  <c r="X253"/>
  <c r="V253"/>
  <c r="T253"/>
  <c r="P253"/>
  <c r="BI250"/>
  <c r="BH250"/>
  <c r="BG250"/>
  <c r="BE250"/>
  <c r="X250"/>
  <c r="V250"/>
  <c r="T250"/>
  <c r="P250"/>
  <c r="BI248"/>
  <c r="BH248"/>
  <c r="BG248"/>
  <c r="BE248"/>
  <c r="X248"/>
  <c r="V248"/>
  <c r="T248"/>
  <c r="P248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2"/>
  <c r="BH242"/>
  <c r="BG242"/>
  <c r="BE242"/>
  <c r="X242"/>
  <c r="V242"/>
  <c r="T242"/>
  <c r="P242"/>
  <c r="BI239"/>
  <c r="BH239"/>
  <c r="BG239"/>
  <c r="BE239"/>
  <c r="X239"/>
  <c r="V239"/>
  <c r="T239"/>
  <c r="P239"/>
  <c r="BI237"/>
  <c r="BH237"/>
  <c r="BG237"/>
  <c r="BE237"/>
  <c r="X237"/>
  <c r="V237"/>
  <c r="T237"/>
  <c r="P237"/>
  <c r="BI235"/>
  <c r="BH235"/>
  <c r="BG235"/>
  <c r="BE235"/>
  <c r="X235"/>
  <c r="V235"/>
  <c r="T235"/>
  <c r="P235"/>
  <c r="BI233"/>
  <c r="BH233"/>
  <c r="BG233"/>
  <c r="BE233"/>
  <c r="X233"/>
  <c r="V233"/>
  <c r="T233"/>
  <c r="P233"/>
  <c r="BI230"/>
  <c r="BH230"/>
  <c r="BG230"/>
  <c r="BE230"/>
  <c r="X230"/>
  <c r="V230"/>
  <c r="T230"/>
  <c r="P230"/>
  <c r="BI228"/>
  <c r="BH228"/>
  <c r="BG228"/>
  <c r="BE228"/>
  <c r="X228"/>
  <c r="V228"/>
  <c r="T228"/>
  <c r="P228"/>
  <c r="BI226"/>
  <c r="BH226"/>
  <c r="BG226"/>
  <c r="BE226"/>
  <c r="X226"/>
  <c r="V226"/>
  <c r="T226"/>
  <c r="P226"/>
  <c r="BI223"/>
  <c r="BH223"/>
  <c r="BG223"/>
  <c r="BE223"/>
  <c r="X223"/>
  <c r="X222"/>
  <c r="V223"/>
  <c r="V222"/>
  <c r="T223"/>
  <c r="T222"/>
  <c r="P223"/>
  <c r="BI220"/>
  <c r="BH220"/>
  <c r="BG220"/>
  <c r="BE220"/>
  <c r="X220"/>
  <c r="V220"/>
  <c r="T220"/>
  <c r="P220"/>
  <c r="BI218"/>
  <c r="BH218"/>
  <c r="BG218"/>
  <c r="BE218"/>
  <c r="X218"/>
  <c r="V218"/>
  <c r="T218"/>
  <c r="P218"/>
  <c r="BI216"/>
  <c r="BH216"/>
  <c r="BG216"/>
  <c r="BE216"/>
  <c r="X216"/>
  <c r="V216"/>
  <c r="T216"/>
  <c r="P216"/>
  <c r="BI214"/>
  <c r="BH214"/>
  <c r="BG214"/>
  <c r="BE214"/>
  <c r="X214"/>
  <c r="V214"/>
  <c r="T214"/>
  <c r="P214"/>
  <c r="BI211"/>
  <c r="BH211"/>
  <c r="BG211"/>
  <c r="BE211"/>
  <c r="X211"/>
  <c r="V211"/>
  <c r="T211"/>
  <c r="P211"/>
  <c r="BI209"/>
  <c r="BH209"/>
  <c r="BG209"/>
  <c r="BE209"/>
  <c r="X209"/>
  <c r="V209"/>
  <c r="T209"/>
  <c r="P209"/>
  <c r="BI206"/>
  <c r="BH206"/>
  <c r="BG206"/>
  <c r="BE206"/>
  <c r="X206"/>
  <c r="V206"/>
  <c r="T206"/>
  <c r="P206"/>
  <c r="BI204"/>
  <c r="BH204"/>
  <c r="BG204"/>
  <c r="BE204"/>
  <c r="X204"/>
  <c r="V204"/>
  <c r="T204"/>
  <c r="P204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7"/>
  <c r="BH197"/>
  <c r="BG197"/>
  <c r="BE197"/>
  <c r="X197"/>
  <c r="V197"/>
  <c r="T197"/>
  <c r="P197"/>
  <c r="BI189"/>
  <c r="BH189"/>
  <c r="BG189"/>
  <c r="BE189"/>
  <c r="X189"/>
  <c r="V189"/>
  <c r="T189"/>
  <c r="P189"/>
  <c r="BI187"/>
  <c r="BH187"/>
  <c r="BG187"/>
  <c r="BE187"/>
  <c r="X187"/>
  <c r="V187"/>
  <c r="T187"/>
  <c r="P187"/>
  <c r="BI173"/>
  <c r="BH173"/>
  <c r="BG173"/>
  <c r="BE173"/>
  <c r="X173"/>
  <c r="V173"/>
  <c r="T173"/>
  <c r="P173"/>
  <c r="BI171"/>
  <c r="BH171"/>
  <c r="BG171"/>
  <c r="BE171"/>
  <c r="X171"/>
  <c r="V171"/>
  <c r="T171"/>
  <c r="P171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3"/>
  <c r="BH153"/>
  <c r="BG153"/>
  <c r="BE153"/>
  <c r="X153"/>
  <c r="V153"/>
  <c r="T153"/>
  <c r="P153"/>
  <c r="BI150"/>
  <c r="BH150"/>
  <c r="BG150"/>
  <c r="BE150"/>
  <c r="X150"/>
  <c r="V150"/>
  <c r="T150"/>
  <c r="P150"/>
  <c r="J144"/>
  <c r="J143"/>
  <c r="F143"/>
  <c r="F141"/>
  <c r="E139"/>
  <c r="BI122"/>
  <c r="BH122"/>
  <c r="BG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6"/>
  <c r="J95"/>
  <c r="F95"/>
  <c r="F93"/>
  <c r="E91"/>
  <c r="J22"/>
  <c r="E22"/>
  <c r="F144"/>
  <c r="J21"/>
  <c r="J16"/>
  <c r="J141"/>
  <c r="E7"/>
  <c r="E133"/>
  <c i="13" r="K45"/>
  <c r="K44"/>
  <c i="1" r="BA113"/>
  <c i="13" r="K43"/>
  <c i="1" r="AZ113"/>
  <c i="13" r="BI686"/>
  <c r="BH686"/>
  <c r="BG686"/>
  <c r="BE686"/>
  <c r="X686"/>
  <c r="X685"/>
  <c r="X684"/>
  <c r="V686"/>
  <c r="V685"/>
  <c r="V684"/>
  <c r="T686"/>
  <c r="T685"/>
  <c r="T684"/>
  <c r="P686"/>
  <c r="BI612"/>
  <c r="BH612"/>
  <c r="BG612"/>
  <c r="BE612"/>
  <c r="X612"/>
  <c r="X539"/>
  <c r="V612"/>
  <c r="V539"/>
  <c r="T612"/>
  <c r="T539"/>
  <c r="P612"/>
  <c r="BI540"/>
  <c r="BH540"/>
  <c r="BG540"/>
  <c r="BE540"/>
  <c r="X540"/>
  <c r="V540"/>
  <c r="T540"/>
  <c r="P540"/>
  <c r="BI538"/>
  <c r="BH538"/>
  <c r="BG538"/>
  <c r="BE538"/>
  <c r="X538"/>
  <c r="V538"/>
  <c r="T538"/>
  <c r="P538"/>
  <c r="BI536"/>
  <c r="BH536"/>
  <c r="BG536"/>
  <c r="BE536"/>
  <c r="X536"/>
  <c r="V536"/>
  <c r="T536"/>
  <c r="P536"/>
  <c r="BI534"/>
  <c r="BH534"/>
  <c r="BG534"/>
  <c r="BE534"/>
  <c r="X534"/>
  <c r="V534"/>
  <c r="T534"/>
  <c r="P534"/>
  <c r="BI532"/>
  <c r="BH532"/>
  <c r="BG532"/>
  <c r="BE532"/>
  <c r="X532"/>
  <c r="V532"/>
  <c r="T532"/>
  <c r="P532"/>
  <c r="BI530"/>
  <c r="BH530"/>
  <c r="BG530"/>
  <c r="BE530"/>
  <c r="X530"/>
  <c r="V530"/>
  <c r="T530"/>
  <c r="P530"/>
  <c r="BI528"/>
  <c r="BH528"/>
  <c r="BG528"/>
  <c r="BE528"/>
  <c r="X528"/>
  <c r="V528"/>
  <c r="T528"/>
  <c r="P528"/>
  <c r="BI526"/>
  <c r="BH526"/>
  <c r="BG526"/>
  <c r="BE526"/>
  <c r="X526"/>
  <c r="V526"/>
  <c r="T526"/>
  <c r="P526"/>
  <c r="BI524"/>
  <c r="BH524"/>
  <c r="BG524"/>
  <c r="BE524"/>
  <c r="X524"/>
  <c r="V524"/>
  <c r="T524"/>
  <c r="P524"/>
  <c r="BI522"/>
  <c r="BH522"/>
  <c r="BG522"/>
  <c r="BE522"/>
  <c r="X522"/>
  <c r="V522"/>
  <c r="T522"/>
  <c r="P522"/>
  <c r="BI520"/>
  <c r="BH520"/>
  <c r="BG520"/>
  <c r="BE520"/>
  <c r="X520"/>
  <c r="V520"/>
  <c r="T520"/>
  <c r="P520"/>
  <c r="BI516"/>
  <c r="BH516"/>
  <c r="BG516"/>
  <c r="BE516"/>
  <c r="X516"/>
  <c r="V516"/>
  <c r="T516"/>
  <c r="P516"/>
  <c r="BI512"/>
  <c r="BH512"/>
  <c r="BG512"/>
  <c r="BE512"/>
  <c r="X512"/>
  <c r="V512"/>
  <c r="T512"/>
  <c r="P512"/>
  <c r="BI508"/>
  <c r="BH508"/>
  <c r="BG508"/>
  <c r="BE508"/>
  <c r="X508"/>
  <c r="V508"/>
  <c r="T508"/>
  <c r="P508"/>
  <c r="BI504"/>
  <c r="BH504"/>
  <c r="BG504"/>
  <c r="BE504"/>
  <c r="X504"/>
  <c r="V504"/>
  <c r="T504"/>
  <c r="P504"/>
  <c r="BI502"/>
  <c r="BH502"/>
  <c r="BG502"/>
  <c r="BE502"/>
  <c r="X502"/>
  <c r="V502"/>
  <c r="T502"/>
  <c r="P502"/>
  <c r="BI500"/>
  <c r="BH500"/>
  <c r="BG500"/>
  <c r="BE500"/>
  <c r="X500"/>
  <c r="V500"/>
  <c r="T500"/>
  <c r="P500"/>
  <c r="BI498"/>
  <c r="BH498"/>
  <c r="BG498"/>
  <c r="BE498"/>
  <c r="X498"/>
  <c r="V498"/>
  <c r="T498"/>
  <c r="P498"/>
  <c r="BI490"/>
  <c r="BH490"/>
  <c r="BG490"/>
  <c r="BE490"/>
  <c r="X490"/>
  <c r="V490"/>
  <c r="T490"/>
  <c r="P490"/>
  <c r="BI481"/>
  <c r="BH481"/>
  <c r="BG481"/>
  <c r="BE481"/>
  <c r="X481"/>
  <c r="V481"/>
  <c r="T481"/>
  <c r="P481"/>
  <c r="BI464"/>
  <c r="BH464"/>
  <c r="BG464"/>
  <c r="BE464"/>
  <c r="X464"/>
  <c r="V464"/>
  <c r="T464"/>
  <c r="P464"/>
  <c r="BI447"/>
  <c r="BH447"/>
  <c r="BG447"/>
  <c r="BE447"/>
  <c r="X447"/>
  <c r="V447"/>
  <c r="T447"/>
  <c r="P447"/>
  <c r="BI446"/>
  <c r="BH446"/>
  <c r="BG446"/>
  <c r="BE446"/>
  <c r="X446"/>
  <c r="V446"/>
  <c r="T446"/>
  <c r="P446"/>
  <c r="BI445"/>
  <c r="BH445"/>
  <c r="BG445"/>
  <c r="BE445"/>
  <c r="X445"/>
  <c r="V445"/>
  <c r="T445"/>
  <c r="P445"/>
  <c r="BI443"/>
  <c r="BH443"/>
  <c r="BG443"/>
  <c r="BE443"/>
  <c r="X443"/>
  <c r="V443"/>
  <c r="T443"/>
  <c r="P443"/>
  <c r="BI441"/>
  <c r="BH441"/>
  <c r="BG441"/>
  <c r="BE441"/>
  <c r="X441"/>
  <c r="X440"/>
  <c r="V441"/>
  <c r="V440"/>
  <c r="T441"/>
  <c r="T440"/>
  <c r="P441"/>
  <c r="BI439"/>
  <c r="BH439"/>
  <c r="BG439"/>
  <c r="BE439"/>
  <c r="X439"/>
  <c r="V439"/>
  <c r="T439"/>
  <c r="P439"/>
  <c r="BI405"/>
  <c r="BH405"/>
  <c r="BG405"/>
  <c r="BE405"/>
  <c r="X405"/>
  <c r="V405"/>
  <c r="T405"/>
  <c r="P405"/>
  <c r="BI402"/>
  <c r="BH402"/>
  <c r="BG402"/>
  <c r="BE402"/>
  <c r="X402"/>
  <c r="X401"/>
  <c r="V402"/>
  <c r="V401"/>
  <c r="T402"/>
  <c r="T401"/>
  <c r="P402"/>
  <c r="BI350"/>
  <c r="BH350"/>
  <c r="BG350"/>
  <c r="BE350"/>
  <c r="X350"/>
  <c r="X349"/>
  <c r="V350"/>
  <c r="V349"/>
  <c r="T350"/>
  <c r="T349"/>
  <c r="P350"/>
  <c r="BI347"/>
  <c r="BH347"/>
  <c r="BG347"/>
  <c r="BE347"/>
  <c r="X347"/>
  <c r="V347"/>
  <c r="T347"/>
  <c r="P347"/>
  <c r="BI345"/>
  <c r="BH345"/>
  <c r="BG345"/>
  <c r="BE345"/>
  <c r="X345"/>
  <c r="V345"/>
  <c r="T345"/>
  <c r="P345"/>
  <c r="BI340"/>
  <c r="BH340"/>
  <c r="BG340"/>
  <c r="BE340"/>
  <c r="X340"/>
  <c r="V340"/>
  <c r="T340"/>
  <c r="P340"/>
  <c r="BI338"/>
  <c r="BH338"/>
  <c r="BG338"/>
  <c r="BE338"/>
  <c r="X338"/>
  <c r="V338"/>
  <c r="T338"/>
  <c r="P338"/>
  <c r="BI336"/>
  <c r="BH336"/>
  <c r="BG336"/>
  <c r="BE336"/>
  <c r="X336"/>
  <c r="V336"/>
  <c r="T336"/>
  <c r="P336"/>
  <c r="BI328"/>
  <c r="BH328"/>
  <c r="BG328"/>
  <c r="BE328"/>
  <c r="X328"/>
  <c r="V328"/>
  <c r="T328"/>
  <c r="P328"/>
  <c r="BI279"/>
  <c r="BH279"/>
  <c r="BG279"/>
  <c r="BE279"/>
  <c r="X279"/>
  <c r="V279"/>
  <c r="T279"/>
  <c r="P279"/>
  <c r="BI213"/>
  <c r="BH213"/>
  <c r="BG213"/>
  <c r="BE213"/>
  <c r="X213"/>
  <c r="V213"/>
  <c r="T213"/>
  <c r="P213"/>
  <c r="BI164"/>
  <c r="BH164"/>
  <c r="BG164"/>
  <c r="BE164"/>
  <c r="X164"/>
  <c r="V164"/>
  <c r="T164"/>
  <c r="P164"/>
  <c r="BI159"/>
  <c r="BH159"/>
  <c r="BG159"/>
  <c r="BE159"/>
  <c r="X159"/>
  <c r="V159"/>
  <c r="T159"/>
  <c r="P159"/>
  <c r="BI154"/>
  <c r="BH154"/>
  <c r="BG154"/>
  <c r="BE154"/>
  <c r="X154"/>
  <c r="V154"/>
  <c r="T154"/>
  <c r="P154"/>
  <c r="BI149"/>
  <c r="BH149"/>
  <c r="BG149"/>
  <c r="BE149"/>
  <c r="X149"/>
  <c r="V149"/>
  <c r="T149"/>
  <c r="P149"/>
  <c r="J143"/>
  <c r="J142"/>
  <c r="F142"/>
  <c r="F140"/>
  <c r="E138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96"/>
  <c r="J21"/>
  <c r="J16"/>
  <c r="J140"/>
  <c r="E7"/>
  <c r="E132"/>
  <c i="12" r="K45"/>
  <c r="K44"/>
  <c i="1" r="BA112"/>
  <c i="12" r="K43"/>
  <c i="1" r="AZ112"/>
  <c i="12" r="BI169"/>
  <c r="BH169"/>
  <c r="BG169"/>
  <c r="BE169"/>
  <c r="X169"/>
  <c r="V169"/>
  <c r="T169"/>
  <c r="P169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7"/>
  <c r="BH147"/>
  <c r="BG147"/>
  <c r="BE147"/>
  <c r="X147"/>
  <c r="V147"/>
  <c r="T147"/>
  <c r="P147"/>
  <c r="BI144"/>
  <c r="BH144"/>
  <c r="BG144"/>
  <c r="BE144"/>
  <c r="X144"/>
  <c r="V144"/>
  <c r="T144"/>
  <c r="P144"/>
  <c r="BI142"/>
  <c r="BH142"/>
  <c r="BG142"/>
  <c r="BE142"/>
  <c r="X142"/>
  <c r="V142"/>
  <c r="T142"/>
  <c r="P142"/>
  <c r="J136"/>
  <c r="J135"/>
  <c r="F135"/>
  <c r="F133"/>
  <c r="E131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133"/>
  <c r="E7"/>
  <c r="E125"/>
  <c i="11" r="K45"/>
  <c r="K44"/>
  <c i="1" r="BA109"/>
  <c i="11" r="K43"/>
  <c i="1" r="AZ109"/>
  <c i="11" r="BI780"/>
  <c r="BH780"/>
  <c r="BG780"/>
  <c r="BE780"/>
  <c r="X780"/>
  <c r="V780"/>
  <c r="T780"/>
  <c r="P780"/>
  <c r="BI770"/>
  <c r="BH770"/>
  <c r="BG770"/>
  <c r="BE770"/>
  <c r="X770"/>
  <c r="V770"/>
  <c r="T770"/>
  <c r="P770"/>
  <c r="BI761"/>
  <c r="BH761"/>
  <c r="BG761"/>
  <c r="BE761"/>
  <c r="X761"/>
  <c r="V761"/>
  <c r="T761"/>
  <c r="P761"/>
  <c r="BI751"/>
  <c r="BH751"/>
  <c r="BG751"/>
  <c r="BE751"/>
  <c r="X751"/>
  <c r="V751"/>
  <c r="T751"/>
  <c r="P751"/>
  <c r="BI742"/>
  <c r="BH742"/>
  <c r="BG742"/>
  <c r="BE742"/>
  <c r="X742"/>
  <c r="V742"/>
  <c r="T742"/>
  <c r="P742"/>
  <c r="BI732"/>
  <c r="BH732"/>
  <c r="BG732"/>
  <c r="BE732"/>
  <c r="X732"/>
  <c r="V732"/>
  <c r="T732"/>
  <c r="P732"/>
  <c r="BI723"/>
  <c r="BH723"/>
  <c r="BG723"/>
  <c r="BE723"/>
  <c r="X723"/>
  <c r="V723"/>
  <c r="T723"/>
  <c r="P723"/>
  <c r="BI713"/>
  <c r="BH713"/>
  <c r="BG713"/>
  <c r="BE713"/>
  <c r="X713"/>
  <c r="V713"/>
  <c r="T713"/>
  <c r="P713"/>
  <c r="BI704"/>
  <c r="BH704"/>
  <c r="BG704"/>
  <c r="BE704"/>
  <c r="X704"/>
  <c r="V704"/>
  <c r="T704"/>
  <c r="P704"/>
  <c r="BI702"/>
  <c r="BH702"/>
  <c r="BG702"/>
  <c r="BE702"/>
  <c r="X702"/>
  <c r="V702"/>
  <c r="T702"/>
  <c r="P702"/>
  <c r="BI659"/>
  <c r="BH659"/>
  <c r="BG659"/>
  <c r="BE659"/>
  <c r="X659"/>
  <c r="V659"/>
  <c r="T659"/>
  <c r="P659"/>
  <c r="BI617"/>
  <c r="BH617"/>
  <c r="BG617"/>
  <c r="BE617"/>
  <c r="X617"/>
  <c r="V617"/>
  <c r="T617"/>
  <c r="P617"/>
  <c r="BI573"/>
  <c r="BH573"/>
  <c r="BG573"/>
  <c r="BE573"/>
  <c r="X573"/>
  <c r="V573"/>
  <c r="T573"/>
  <c r="P573"/>
  <c r="BI530"/>
  <c r="BH530"/>
  <c r="BG530"/>
  <c r="BE530"/>
  <c r="X530"/>
  <c r="V530"/>
  <c r="T530"/>
  <c r="P530"/>
  <c r="BI528"/>
  <c r="BH528"/>
  <c r="BG528"/>
  <c r="BE528"/>
  <c r="X528"/>
  <c r="X527"/>
  <c r="V528"/>
  <c r="V527"/>
  <c r="T528"/>
  <c r="T527"/>
  <c r="P528"/>
  <c r="BI526"/>
  <c r="BH526"/>
  <c r="BG526"/>
  <c r="BE526"/>
  <c r="X526"/>
  <c r="V526"/>
  <c r="T526"/>
  <c r="P526"/>
  <c r="BI524"/>
  <c r="BH524"/>
  <c r="BG524"/>
  <c r="BE524"/>
  <c r="X524"/>
  <c r="V524"/>
  <c r="T524"/>
  <c r="P524"/>
  <c r="BI520"/>
  <c r="BH520"/>
  <c r="BG520"/>
  <c r="BE520"/>
  <c r="X520"/>
  <c r="V520"/>
  <c r="T520"/>
  <c r="P520"/>
  <c r="BI516"/>
  <c r="BH516"/>
  <c r="BG516"/>
  <c r="BE516"/>
  <c r="X516"/>
  <c r="V516"/>
  <c r="T516"/>
  <c r="P516"/>
  <c r="BI514"/>
  <c r="BH514"/>
  <c r="BG514"/>
  <c r="BE514"/>
  <c r="X514"/>
  <c r="X513"/>
  <c r="V514"/>
  <c r="V513"/>
  <c r="T514"/>
  <c r="T513"/>
  <c r="P514"/>
  <c r="BI512"/>
  <c r="BH512"/>
  <c r="BG512"/>
  <c r="BE512"/>
  <c r="X512"/>
  <c r="V512"/>
  <c r="T512"/>
  <c r="P512"/>
  <c r="BI477"/>
  <c r="BH477"/>
  <c r="BG477"/>
  <c r="BE477"/>
  <c r="X477"/>
  <c r="V477"/>
  <c r="T477"/>
  <c r="P477"/>
  <c r="BI442"/>
  <c r="BH442"/>
  <c r="BG442"/>
  <c r="BE442"/>
  <c r="X442"/>
  <c r="V442"/>
  <c r="T442"/>
  <c r="P442"/>
  <c r="BI393"/>
  <c r="BH393"/>
  <c r="BG393"/>
  <c r="BE393"/>
  <c r="X393"/>
  <c r="V393"/>
  <c r="T393"/>
  <c r="P393"/>
  <c r="BI345"/>
  <c r="BH345"/>
  <c r="BG345"/>
  <c r="BE345"/>
  <c r="X345"/>
  <c r="V345"/>
  <c r="T345"/>
  <c r="P345"/>
  <c r="BI331"/>
  <c r="BH331"/>
  <c r="BG331"/>
  <c r="BE331"/>
  <c r="X331"/>
  <c r="V331"/>
  <c r="T331"/>
  <c r="P331"/>
  <c r="BI317"/>
  <c r="BH317"/>
  <c r="BG317"/>
  <c r="BE317"/>
  <c r="X317"/>
  <c r="V317"/>
  <c r="T317"/>
  <c r="P317"/>
  <c r="BI268"/>
  <c r="BH268"/>
  <c r="BG268"/>
  <c r="BE268"/>
  <c r="X268"/>
  <c r="V268"/>
  <c r="T268"/>
  <c r="P268"/>
  <c r="BI220"/>
  <c r="BH220"/>
  <c r="BG220"/>
  <c r="BE220"/>
  <c r="X220"/>
  <c r="V220"/>
  <c r="T220"/>
  <c r="P220"/>
  <c r="BI217"/>
  <c r="BH217"/>
  <c r="BG217"/>
  <c r="BE217"/>
  <c r="X217"/>
  <c r="X216"/>
  <c r="V217"/>
  <c r="V216"/>
  <c r="T217"/>
  <c r="T216"/>
  <c r="P217"/>
  <c r="BI168"/>
  <c r="BH168"/>
  <c r="BG168"/>
  <c r="BE168"/>
  <c r="X168"/>
  <c r="X167"/>
  <c r="V168"/>
  <c r="V167"/>
  <c r="T168"/>
  <c r="T167"/>
  <c r="P168"/>
  <c r="BI162"/>
  <c r="BH162"/>
  <c r="BG162"/>
  <c r="BE162"/>
  <c r="X162"/>
  <c r="V162"/>
  <c r="T162"/>
  <c r="P162"/>
  <c r="BI157"/>
  <c r="BH157"/>
  <c r="BG157"/>
  <c r="BE157"/>
  <c r="X157"/>
  <c r="V157"/>
  <c r="T157"/>
  <c r="P157"/>
  <c r="BI148"/>
  <c r="BH148"/>
  <c r="BG148"/>
  <c r="BE148"/>
  <c r="X148"/>
  <c r="V148"/>
  <c r="T148"/>
  <c r="P148"/>
  <c r="J142"/>
  <c r="J141"/>
  <c r="F141"/>
  <c r="F139"/>
  <c r="E137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139"/>
  <c r="E7"/>
  <c r="E85"/>
  <c i="10" r="K45"/>
  <c r="K44"/>
  <c i="1" r="BA108"/>
  <c i="10" r="K43"/>
  <c i="1" r="AZ108"/>
  <c i="10" r="BI227"/>
  <c r="BH227"/>
  <c r="BG227"/>
  <c r="BE227"/>
  <c r="X227"/>
  <c r="V227"/>
  <c r="T227"/>
  <c r="P227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1"/>
  <c r="BH221"/>
  <c r="BG221"/>
  <c r="BE221"/>
  <c r="X221"/>
  <c r="V221"/>
  <c r="T221"/>
  <c r="P221"/>
  <c r="BI219"/>
  <c r="BH219"/>
  <c r="BG219"/>
  <c r="BE219"/>
  <c r="X219"/>
  <c r="V219"/>
  <c r="T219"/>
  <c r="P219"/>
  <c r="BI204"/>
  <c r="BH204"/>
  <c r="BG204"/>
  <c r="BE204"/>
  <c r="X204"/>
  <c r="V204"/>
  <c r="T204"/>
  <c r="P204"/>
  <c r="BI197"/>
  <c r="BH197"/>
  <c r="BG197"/>
  <c r="BE197"/>
  <c r="X197"/>
  <c r="V197"/>
  <c r="T197"/>
  <c r="P197"/>
  <c r="BI190"/>
  <c r="BH190"/>
  <c r="BG190"/>
  <c r="BE190"/>
  <c r="X190"/>
  <c r="V190"/>
  <c r="T190"/>
  <c r="P190"/>
  <c r="BI185"/>
  <c r="BH185"/>
  <c r="BG185"/>
  <c r="BE185"/>
  <c r="X185"/>
  <c r="V185"/>
  <c r="T185"/>
  <c r="P185"/>
  <c r="BI180"/>
  <c r="BH180"/>
  <c r="BG180"/>
  <c r="BE180"/>
  <c r="X180"/>
  <c r="V180"/>
  <c r="T180"/>
  <c r="P180"/>
  <c r="BI167"/>
  <c r="BH167"/>
  <c r="BG167"/>
  <c r="BE167"/>
  <c r="X167"/>
  <c r="V167"/>
  <c r="T167"/>
  <c r="P167"/>
  <c r="BI153"/>
  <c r="BH153"/>
  <c r="BG153"/>
  <c r="BE153"/>
  <c r="X153"/>
  <c r="V153"/>
  <c r="T153"/>
  <c r="P153"/>
  <c r="BI140"/>
  <c r="BH140"/>
  <c r="BG140"/>
  <c r="BE140"/>
  <c r="X140"/>
  <c r="V140"/>
  <c r="T140"/>
  <c r="P140"/>
  <c r="J134"/>
  <c r="J133"/>
  <c r="F133"/>
  <c r="F131"/>
  <c r="E129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131"/>
  <c r="E7"/>
  <c r="E123"/>
  <c i="9" r="K45"/>
  <c r="K44"/>
  <c i="1" r="BA107"/>
  <c i="9" r="K43"/>
  <c i="1" r="AZ107"/>
  <c i="9" r="BI233"/>
  <c r="BH233"/>
  <c r="BG233"/>
  <c r="BE233"/>
  <c r="X233"/>
  <c r="V233"/>
  <c r="T233"/>
  <c r="P233"/>
  <c r="BI229"/>
  <c r="BH229"/>
  <c r="BG229"/>
  <c r="BE229"/>
  <c r="X229"/>
  <c r="V229"/>
  <c r="T229"/>
  <c r="P229"/>
  <c r="BI226"/>
  <c r="BH226"/>
  <c r="BG226"/>
  <c r="BE226"/>
  <c r="X226"/>
  <c r="V226"/>
  <c r="T226"/>
  <c r="P226"/>
  <c r="BI224"/>
  <c r="BH224"/>
  <c r="BG224"/>
  <c r="BE224"/>
  <c r="X224"/>
  <c r="V224"/>
  <c r="T224"/>
  <c r="P224"/>
  <c r="BI222"/>
  <c r="BH222"/>
  <c r="BG222"/>
  <c r="BE222"/>
  <c r="X222"/>
  <c r="V222"/>
  <c r="T222"/>
  <c r="P222"/>
  <c r="BI218"/>
  <c r="BH218"/>
  <c r="BG218"/>
  <c r="BE218"/>
  <c r="X218"/>
  <c r="V218"/>
  <c r="T218"/>
  <c r="P218"/>
  <c r="BI214"/>
  <c r="BH214"/>
  <c r="BG214"/>
  <c r="BE214"/>
  <c r="X214"/>
  <c r="V214"/>
  <c r="T214"/>
  <c r="P214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6"/>
  <c r="BH206"/>
  <c r="BG206"/>
  <c r="BE206"/>
  <c r="X206"/>
  <c r="V206"/>
  <c r="T206"/>
  <c r="P206"/>
  <c r="BI201"/>
  <c r="BH201"/>
  <c r="BG201"/>
  <c r="BE201"/>
  <c r="X201"/>
  <c r="V201"/>
  <c r="T201"/>
  <c r="P201"/>
  <c r="BI197"/>
  <c r="BH197"/>
  <c r="BG197"/>
  <c r="BE197"/>
  <c r="X197"/>
  <c r="V197"/>
  <c r="T197"/>
  <c r="P197"/>
  <c r="BI193"/>
  <c r="BH193"/>
  <c r="BG193"/>
  <c r="BE193"/>
  <c r="X193"/>
  <c r="V193"/>
  <c r="T193"/>
  <c r="P193"/>
  <c r="BI189"/>
  <c r="BH189"/>
  <c r="BG189"/>
  <c r="BE189"/>
  <c r="X189"/>
  <c r="V189"/>
  <c r="T189"/>
  <c r="P189"/>
  <c r="BI185"/>
  <c r="BH185"/>
  <c r="BG185"/>
  <c r="BE185"/>
  <c r="X185"/>
  <c r="V185"/>
  <c r="T185"/>
  <c r="P185"/>
  <c r="BI181"/>
  <c r="BH181"/>
  <c r="BG181"/>
  <c r="BE181"/>
  <c r="X181"/>
  <c r="V181"/>
  <c r="T181"/>
  <c r="P181"/>
  <c r="BI177"/>
  <c r="BH177"/>
  <c r="BG177"/>
  <c r="BE177"/>
  <c r="X177"/>
  <c r="V177"/>
  <c r="T177"/>
  <c r="P177"/>
  <c r="BI170"/>
  <c r="BH170"/>
  <c r="BG170"/>
  <c r="BE170"/>
  <c r="X170"/>
  <c r="V170"/>
  <c r="T170"/>
  <c r="P170"/>
  <c r="BI168"/>
  <c r="BH168"/>
  <c r="BG168"/>
  <c r="BE168"/>
  <c r="X168"/>
  <c r="V168"/>
  <c r="T168"/>
  <c r="P168"/>
  <c r="BI163"/>
  <c r="BH163"/>
  <c r="BG163"/>
  <c r="BE163"/>
  <c r="X163"/>
  <c r="V163"/>
  <c r="T163"/>
  <c r="P163"/>
  <c r="BI159"/>
  <c r="BH159"/>
  <c r="BG159"/>
  <c r="BE159"/>
  <c r="X159"/>
  <c r="V159"/>
  <c r="T159"/>
  <c r="P159"/>
  <c r="BI156"/>
  <c r="BH156"/>
  <c r="BG156"/>
  <c r="BE156"/>
  <c r="X156"/>
  <c r="X155"/>
  <c r="V156"/>
  <c r="V155"/>
  <c r="T156"/>
  <c r="T155"/>
  <c r="P156"/>
  <c r="BI153"/>
  <c r="BH153"/>
  <c r="BG153"/>
  <c r="BE153"/>
  <c r="X153"/>
  <c r="X152"/>
  <c r="V153"/>
  <c r="V152"/>
  <c r="T153"/>
  <c r="T152"/>
  <c r="P153"/>
  <c r="BI149"/>
  <c r="BH149"/>
  <c r="BG149"/>
  <c r="BE149"/>
  <c r="X149"/>
  <c r="V149"/>
  <c r="T149"/>
  <c r="P149"/>
  <c r="BI146"/>
  <c r="BH146"/>
  <c r="BG146"/>
  <c r="BE146"/>
  <c r="X146"/>
  <c r="V146"/>
  <c r="T146"/>
  <c r="P146"/>
  <c r="J140"/>
  <c r="J139"/>
  <c r="F139"/>
  <c r="F137"/>
  <c r="E135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96"/>
  <c r="J21"/>
  <c r="J16"/>
  <c r="J137"/>
  <c r="E7"/>
  <c r="E129"/>
  <c i="8" r="K45"/>
  <c r="K44"/>
  <c i="1" r="BA106"/>
  <c i="8" r="K43"/>
  <c i="1" r="AZ106"/>
  <c i="8" r="BI250"/>
  <c r="BH250"/>
  <c r="BG250"/>
  <c r="BE250"/>
  <c r="X250"/>
  <c r="V250"/>
  <c r="T250"/>
  <c r="P250"/>
  <c r="BI248"/>
  <c r="BH248"/>
  <c r="BG248"/>
  <c r="BE248"/>
  <c r="X248"/>
  <c r="V248"/>
  <c r="T248"/>
  <c r="P248"/>
  <c r="BI233"/>
  <c r="BH233"/>
  <c r="BG233"/>
  <c r="BE233"/>
  <c r="X233"/>
  <c r="V233"/>
  <c r="T233"/>
  <c r="P233"/>
  <c r="BI231"/>
  <c r="BH231"/>
  <c r="BG231"/>
  <c r="BE231"/>
  <c r="X231"/>
  <c r="V231"/>
  <c r="T231"/>
  <c r="P231"/>
  <c r="BI229"/>
  <c r="BH229"/>
  <c r="BG229"/>
  <c r="BE229"/>
  <c r="X229"/>
  <c r="V229"/>
  <c r="T229"/>
  <c r="P229"/>
  <c r="BI226"/>
  <c r="BH226"/>
  <c r="BG226"/>
  <c r="BE226"/>
  <c r="X226"/>
  <c r="X225"/>
  <c r="V226"/>
  <c r="V225"/>
  <c r="T226"/>
  <c r="T225"/>
  <c r="P226"/>
  <c r="BI210"/>
  <c r="BH210"/>
  <c r="BG210"/>
  <c r="BE210"/>
  <c r="X210"/>
  <c r="V210"/>
  <c r="T210"/>
  <c r="P210"/>
  <c r="BI203"/>
  <c r="BH203"/>
  <c r="BG203"/>
  <c r="BE203"/>
  <c r="X203"/>
  <c r="V203"/>
  <c r="T203"/>
  <c r="P203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0"/>
  <c r="BH190"/>
  <c r="BG190"/>
  <c r="BE190"/>
  <c r="X190"/>
  <c r="V190"/>
  <c r="T190"/>
  <c r="P190"/>
  <c r="BI188"/>
  <c r="BH188"/>
  <c r="BG188"/>
  <c r="BE188"/>
  <c r="X188"/>
  <c r="V188"/>
  <c r="T188"/>
  <c r="P188"/>
  <c r="BI180"/>
  <c r="BH180"/>
  <c r="BG180"/>
  <c r="BE180"/>
  <c r="X180"/>
  <c r="V180"/>
  <c r="T180"/>
  <c r="P180"/>
  <c r="BI176"/>
  <c r="BH176"/>
  <c r="BG176"/>
  <c r="BE176"/>
  <c r="X176"/>
  <c r="V176"/>
  <c r="T176"/>
  <c r="P176"/>
  <c r="BI169"/>
  <c r="BH169"/>
  <c r="BG169"/>
  <c r="BE169"/>
  <c r="X169"/>
  <c r="V169"/>
  <c r="T169"/>
  <c r="P169"/>
  <c r="BI151"/>
  <c r="BH151"/>
  <c r="BG151"/>
  <c r="BE151"/>
  <c r="X151"/>
  <c r="V151"/>
  <c r="T151"/>
  <c r="P151"/>
  <c r="BI147"/>
  <c r="BH147"/>
  <c r="BG147"/>
  <c r="BE147"/>
  <c r="X147"/>
  <c r="V147"/>
  <c r="T147"/>
  <c r="P147"/>
  <c r="BI143"/>
  <c r="BH143"/>
  <c r="BG143"/>
  <c r="BE143"/>
  <c r="X143"/>
  <c r="V143"/>
  <c r="T143"/>
  <c r="P143"/>
  <c r="J137"/>
  <c r="J136"/>
  <c r="F136"/>
  <c r="F134"/>
  <c r="E132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6"/>
  <c r="J95"/>
  <c r="F95"/>
  <c r="F93"/>
  <c r="E91"/>
  <c r="J22"/>
  <c r="E22"/>
  <c r="F137"/>
  <c r="J21"/>
  <c r="J16"/>
  <c r="J134"/>
  <c r="E7"/>
  <c r="E126"/>
  <c i="7" r="K45"/>
  <c r="K44"/>
  <c i="1" r="BA104"/>
  <c i="7" r="K43"/>
  <c i="1" r="AZ104"/>
  <c i="7" r="BI213"/>
  <c r="BH213"/>
  <c r="BG213"/>
  <c r="BE213"/>
  <c r="X213"/>
  <c r="V213"/>
  <c r="T213"/>
  <c r="P213"/>
  <c r="BI211"/>
  <c r="BH211"/>
  <c r="BG211"/>
  <c r="BE211"/>
  <c r="X211"/>
  <c r="V211"/>
  <c r="T211"/>
  <c r="P211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2"/>
  <c r="BH202"/>
  <c r="BG202"/>
  <c r="BE202"/>
  <c r="X202"/>
  <c r="V202"/>
  <c r="T202"/>
  <c r="P202"/>
  <c r="BI200"/>
  <c r="BH200"/>
  <c r="BG200"/>
  <c r="BE200"/>
  <c r="X200"/>
  <c r="V200"/>
  <c r="T200"/>
  <c r="P200"/>
  <c r="BI198"/>
  <c r="BH198"/>
  <c r="BG198"/>
  <c r="BE198"/>
  <c r="X198"/>
  <c r="V198"/>
  <c r="T198"/>
  <c r="P198"/>
  <c r="BI196"/>
  <c r="BH196"/>
  <c r="BG196"/>
  <c r="BE196"/>
  <c r="X196"/>
  <c r="V196"/>
  <c r="T196"/>
  <c r="P196"/>
  <c r="BI193"/>
  <c r="BH193"/>
  <c r="BG193"/>
  <c r="BE193"/>
  <c r="X193"/>
  <c r="V193"/>
  <c r="T193"/>
  <c r="P193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0"/>
  <c r="BH180"/>
  <c r="BG180"/>
  <c r="BE180"/>
  <c r="X180"/>
  <c r="V180"/>
  <c r="T180"/>
  <c r="P180"/>
  <c r="BI173"/>
  <c r="BH173"/>
  <c r="BG173"/>
  <c r="BE173"/>
  <c r="X173"/>
  <c r="V173"/>
  <c r="T173"/>
  <c r="P173"/>
  <c r="BI168"/>
  <c r="BH168"/>
  <c r="BG168"/>
  <c r="BE168"/>
  <c r="X168"/>
  <c r="V168"/>
  <c r="T168"/>
  <c r="P168"/>
  <c r="BI162"/>
  <c r="BH162"/>
  <c r="BG162"/>
  <c r="BE162"/>
  <c r="X162"/>
  <c r="V162"/>
  <c r="T162"/>
  <c r="P162"/>
  <c r="BI156"/>
  <c r="BH156"/>
  <c r="BG156"/>
  <c r="BE156"/>
  <c r="X156"/>
  <c r="V156"/>
  <c r="T156"/>
  <c r="P156"/>
  <c r="BI151"/>
  <c r="BH151"/>
  <c r="BG151"/>
  <c r="BE151"/>
  <c r="X151"/>
  <c r="V151"/>
  <c r="T151"/>
  <c r="P151"/>
  <c r="BI143"/>
  <c r="BH143"/>
  <c r="BG143"/>
  <c r="BE143"/>
  <c r="X143"/>
  <c r="V143"/>
  <c r="T143"/>
  <c r="P143"/>
  <c r="J137"/>
  <c r="J136"/>
  <c r="F136"/>
  <c r="F134"/>
  <c r="E132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6"/>
  <c r="J95"/>
  <c r="F95"/>
  <c r="F93"/>
  <c r="E91"/>
  <c r="J22"/>
  <c r="E22"/>
  <c r="F137"/>
  <c r="J21"/>
  <c r="J16"/>
  <c r="J93"/>
  <c r="E7"/>
  <c r="E126"/>
  <c i="6" r="K45"/>
  <c r="K44"/>
  <c i="1" r="BA102"/>
  <c i="6" r="K43"/>
  <c i="1" r="AZ102"/>
  <c i="6" r="BI860"/>
  <c r="BH860"/>
  <c r="BG860"/>
  <c r="BE860"/>
  <c r="X860"/>
  <c r="X859"/>
  <c r="X858"/>
  <c r="V860"/>
  <c r="V859"/>
  <c r="V858"/>
  <c r="T860"/>
  <c r="T859"/>
  <c r="T858"/>
  <c r="P860"/>
  <c r="BI857"/>
  <c r="BH857"/>
  <c r="BG857"/>
  <c r="BE857"/>
  <c r="X857"/>
  <c r="V857"/>
  <c r="T857"/>
  <c r="P857"/>
  <c r="BI837"/>
  <c r="BH837"/>
  <c r="BG837"/>
  <c r="BE837"/>
  <c r="X837"/>
  <c r="V837"/>
  <c r="T837"/>
  <c r="P837"/>
  <c r="BI818"/>
  <c r="BH818"/>
  <c r="BG818"/>
  <c r="BE818"/>
  <c r="X818"/>
  <c r="V818"/>
  <c r="T818"/>
  <c r="P818"/>
  <c r="BI816"/>
  <c r="BH816"/>
  <c r="BG816"/>
  <c r="BE816"/>
  <c r="X816"/>
  <c r="V816"/>
  <c r="T816"/>
  <c r="P816"/>
  <c r="BI784"/>
  <c r="BH784"/>
  <c r="BG784"/>
  <c r="BE784"/>
  <c r="X784"/>
  <c r="V784"/>
  <c r="T784"/>
  <c r="P784"/>
  <c r="BI752"/>
  <c r="BH752"/>
  <c r="BG752"/>
  <c r="BE752"/>
  <c r="X752"/>
  <c r="V752"/>
  <c r="T752"/>
  <c r="P752"/>
  <c r="BI715"/>
  <c r="BH715"/>
  <c r="BG715"/>
  <c r="BE715"/>
  <c r="X715"/>
  <c r="V715"/>
  <c r="T715"/>
  <c r="P715"/>
  <c r="BI683"/>
  <c r="BH683"/>
  <c r="BG683"/>
  <c r="BE683"/>
  <c r="X683"/>
  <c r="V683"/>
  <c r="T683"/>
  <c r="P683"/>
  <c r="BI653"/>
  <c r="BH653"/>
  <c r="BG653"/>
  <c r="BE653"/>
  <c r="X653"/>
  <c r="V653"/>
  <c r="T653"/>
  <c r="P653"/>
  <c r="BI649"/>
  <c r="BH649"/>
  <c r="BG649"/>
  <c r="BE649"/>
  <c r="X649"/>
  <c r="V649"/>
  <c r="T649"/>
  <c r="P649"/>
  <c r="BI645"/>
  <c r="BH645"/>
  <c r="BG645"/>
  <c r="BE645"/>
  <c r="X645"/>
  <c r="V645"/>
  <c r="T645"/>
  <c r="P645"/>
  <c r="BI643"/>
  <c r="BH643"/>
  <c r="BG643"/>
  <c r="BE643"/>
  <c r="X643"/>
  <c r="V643"/>
  <c r="T643"/>
  <c r="P643"/>
  <c r="BI620"/>
  <c r="BH620"/>
  <c r="BG620"/>
  <c r="BE620"/>
  <c r="X620"/>
  <c r="V620"/>
  <c r="T620"/>
  <c r="P620"/>
  <c r="BI598"/>
  <c r="BH598"/>
  <c r="BG598"/>
  <c r="BE598"/>
  <c r="X598"/>
  <c r="V598"/>
  <c r="T598"/>
  <c r="P598"/>
  <c r="BI596"/>
  <c r="BH596"/>
  <c r="BG596"/>
  <c r="BE596"/>
  <c r="X596"/>
  <c r="V596"/>
  <c r="T596"/>
  <c r="P596"/>
  <c r="BI591"/>
  <c r="BH591"/>
  <c r="BG591"/>
  <c r="BE591"/>
  <c r="X591"/>
  <c r="V591"/>
  <c r="T591"/>
  <c r="P591"/>
  <c r="BI589"/>
  <c r="BH589"/>
  <c r="BG589"/>
  <c r="BE589"/>
  <c r="X589"/>
  <c r="X588"/>
  <c r="V589"/>
  <c r="V588"/>
  <c r="T589"/>
  <c r="T588"/>
  <c r="P589"/>
  <c r="BI587"/>
  <c r="BH587"/>
  <c r="BG587"/>
  <c r="BE587"/>
  <c r="X587"/>
  <c r="X586"/>
  <c r="V587"/>
  <c r="V586"/>
  <c r="T587"/>
  <c r="T586"/>
  <c r="P587"/>
  <c r="BI585"/>
  <c r="BH585"/>
  <c r="BG585"/>
  <c r="BE585"/>
  <c r="X585"/>
  <c r="X584"/>
  <c r="V585"/>
  <c r="V584"/>
  <c r="T585"/>
  <c r="T584"/>
  <c r="P585"/>
  <c r="BI583"/>
  <c r="BH583"/>
  <c r="BG583"/>
  <c r="BE583"/>
  <c r="X583"/>
  <c r="V583"/>
  <c r="T583"/>
  <c r="P583"/>
  <c r="BI582"/>
  <c r="BH582"/>
  <c r="BG582"/>
  <c r="BE582"/>
  <c r="X582"/>
  <c r="V582"/>
  <c r="T582"/>
  <c r="P582"/>
  <c r="BI578"/>
  <c r="BH578"/>
  <c r="BG578"/>
  <c r="BE578"/>
  <c r="X578"/>
  <c r="V578"/>
  <c r="T578"/>
  <c r="P578"/>
  <c r="BI576"/>
  <c r="BH576"/>
  <c r="BG576"/>
  <c r="BE576"/>
  <c r="X576"/>
  <c r="X575"/>
  <c r="V576"/>
  <c r="V575"/>
  <c r="T576"/>
  <c r="T575"/>
  <c r="P576"/>
  <c r="BI574"/>
  <c r="BH574"/>
  <c r="BG574"/>
  <c r="BE574"/>
  <c r="X574"/>
  <c r="V574"/>
  <c r="T574"/>
  <c r="P574"/>
  <c r="BI541"/>
  <c r="BH541"/>
  <c r="BG541"/>
  <c r="BE541"/>
  <c r="X541"/>
  <c r="V541"/>
  <c r="T541"/>
  <c r="P541"/>
  <c r="BI508"/>
  <c r="BH508"/>
  <c r="BG508"/>
  <c r="BE508"/>
  <c r="X508"/>
  <c r="V508"/>
  <c r="T508"/>
  <c r="P508"/>
  <c r="BI456"/>
  <c r="BH456"/>
  <c r="BG456"/>
  <c r="BE456"/>
  <c r="X456"/>
  <c r="V456"/>
  <c r="T456"/>
  <c r="P456"/>
  <c r="BI405"/>
  <c r="BH405"/>
  <c r="BG405"/>
  <c r="BE405"/>
  <c r="X405"/>
  <c r="V405"/>
  <c r="T405"/>
  <c r="P405"/>
  <c r="BI384"/>
  <c r="BH384"/>
  <c r="BG384"/>
  <c r="BE384"/>
  <c r="X384"/>
  <c r="V384"/>
  <c r="T384"/>
  <c r="P384"/>
  <c r="BI363"/>
  <c r="BH363"/>
  <c r="BG363"/>
  <c r="BE363"/>
  <c r="X363"/>
  <c r="V363"/>
  <c r="T363"/>
  <c r="P363"/>
  <c r="BI310"/>
  <c r="BH310"/>
  <c r="BG310"/>
  <c r="BE310"/>
  <c r="X310"/>
  <c r="V310"/>
  <c r="T310"/>
  <c r="P310"/>
  <c r="BI258"/>
  <c r="BH258"/>
  <c r="BG258"/>
  <c r="BE258"/>
  <c r="X258"/>
  <c r="V258"/>
  <c r="T258"/>
  <c r="P258"/>
  <c r="BI255"/>
  <c r="BH255"/>
  <c r="BG255"/>
  <c r="BE255"/>
  <c r="X255"/>
  <c r="X254"/>
  <c r="V255"/>
  <c r="V254"/>
  <c r="T255"/>
  <c r="T254"/>
  <c r="P255"/>
  <c r="BI203"/>
  <c r="BH203"/>
  <c r="BG203"/>
  <c r="BE203"/>
  <c r="X203"/>
  <c r="X202"/>
  <c r="V203"/>
  <c r="V202"/>
  <c r="T203"/>
  <c r="T202"/>
  <c r="P203"/>
  <c r="BI200"/>
  <c r="BH200"/>
  <c r="BG200"/>
  <c r="BE200"/>
  <c r="X200"/>
  <c r="V200"/>
  <c r="T200"/>
  <c r="P200"/>
  <c r="BI198"/>
  <c r="BH198"/>
  <c r="BG198"/>
  <c r="BE198"/>
  <c r="X198"/>
  <c r="V198"/>
  <c r="T198"/>
  <c r="P198"/>
  <c r="BI196"/>
  <c r="BH196"/>
  <c r="BG196"/>
  <c r="BE196"/>
  <c r="X196"/>
  <c r="V196"/>
  <c r="T196"/>
  <c r="P196"/>
  <c r="BI194"/>
  <c r="BH194"/>
  <c r="BG194"/>
  <c r="BE194"/>
  <c r="X194"/>
  <c r="V194"/>
  <c r="T194"/>
  <c r="P194"/>
  <c r="BI188"/>
  <c r="BH188"/>
  <c r="BG188"/>
  <c r="BE188"/>
  <c r="X188"/>
  <c r="V188"/>
  <c r="T188"/>
  <c r="P188"/>
  <c r="BI179"/>
  <c r="BH179"/>
  <c r="BG179"/>
  <c r="BE179"/>
  <c r="X179"/>
  <c r="V179"/>
  <c r="T179"/>
  <c r="P179"/>
  <c r="BI175"/>
  <c r="BH175"/>
  <c r="BG175"/>
  <c r="BE175"/>
  <c r="X175"/>
  <c r="V175"/>
  <c r="T175"/>
  <c r="P175"/>
  <c r="BI171"/>
  <c r="BH171"/>
  <c r="BG171"/>
  <c r="BE171"/>
  <c r="X171"/>
  <c r="V171"/>
  <c r="T171"/>
  <c r="P171"/>
  <c r="BI168"/>
  <c r="BH168"/>
  <c r="BG168"/>
  <c r="BE168"/>
  <c r="X168"/>
  <c r="V168"/>
  <c r="T168"/>
  <c r="P168"/>
  <c r="BI166"/>
  <c r="BH166"/>
  <c r="BG166"/>
  <c r="BE166"/>
  <c r="X166"/>
  <c r="V166"/>
  <c r="T166"/>
  <c r="P166"/>
  <c r="BI154"/>
  <c r="BH154"/>
  <c r="BG154"/>
  <c r="BE154"/>
  <c r="X154"/>
  <c r="V154"/>
  <c r="T154"/>
  <c r="P154"/>
  <c r="J148"/>
  <c r="J147"/>
  <c r="F147"/>
  <c r="F145"/>
  <c r="E143"/>
  <c r="BI126"/>
  <c r="BH126"/>
  <c r="BG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6"/>
  <c r="J95"/>
  <c r="F95"/>
  <c r="F93"/>
  <c r="E91"/>
  <c r="J22"/>
  <c r="E22"/>
  <c r="F96"/>
  <c r="J21"/>
  <c r="J16"/>
  <c r="J93"/>
  <c r="E7"/>
  <c r="E85"/>
  <c i="5" r="K45"/>
  <c r="K44"/>
  <c i="1" r="BA101"/>
  <c i="5" r="K43"/>
  <c i="1" r="AZ101"/>
  <c i="5" r="BI242"/>
  <c r="BH242"/>
  <c r="BG242"/>
  <c r="BE242"/>
  <c r="X242"/>
  <c r="V242"/>
  <c r="T242"/>
  <c r="P242"/>
  <c r="BI222"/>
  <c r="BH222"/>
  <c r="BG222"/>
  <c r="BE222"/>
  <c r="X222"/>
  <c r="V222"/>
  <c r="T222"/>
  <c r="P222"/>
  <c r="BI215"/>
  <c r="BH215"/>
  <c r="BG215"/>
  <c r="BE215"/>
  <c r="X215"/>
  <c r="V215"/>
  <c r="T215"/>
  <c r="P215"/>
  <c r="BI211"/>
  <c r="BH211"/>
  <c r="BG211"/>
  <c r="BE211"/>
  <c r="X211"/>
  <c r="V211"/>
  <c r="T211"/>
  <c r="P211"/>
  <c r="BI201"/>
  <c r="BH201"/>
  <c r="BG201"/>
  <c r="BE201"/>
  <c r="X201"/>
  <c r="V201"/>
  <c r="T201"/>
  <c r="P201"/>
  <c r="BI196"/>
  <c r="BH196"/>
  <c r="BG196"/>
  <c r="BE196"/>
  <c r="X196"/>
  <c r="V196"/>
  <c r="T196"/>
  <c r="P196"/>
  <c r="BI188"/>
  <c r="BH188"/>
  <c r="BG188"/>
  <c r="BE188"/>
  <c r="X188"/>
  <c r="V188"/>
  <c r="T188"/>
  <c r="P188"/>
  <c r="BI180"/>
  <c r="BH180"/>
  <c r="BG180"/>
  <c r="BE180"/>
  <c r="X180"/>
  <c r="V180"/>
  <c r="T180"/>
  <c r="P180"/>
  <c r="BI160"/>
  <c r="BH160"/>
  <c r="BG160"/>
  <c r="BE160"/>
  <c r="X160"/>
  <c r="V160"/>
  <c r="T160"/>
  <c r="P160"/>
  <c r="BI159"/>
  <c r="BH159"/>
  <c r="BG159"/>
  <c r="BE159"/>
  <c r="X159"/>
  <c r="V159"/>
  <c r="T159"/>
  <c r="P159"/>
  <c r="BI139"/>
  <c r="BH139"/>
  <c r="BG139"/>
  <c r="BE139"/>
  <c r="X139"/>
  <c r="V139"/>
  <c r="T139"/>
  <c r="P139"/>
  <c r="J133"/>
  <c r="J132"/>
  <c r="F132"/>
  <c r="F130"/>
  <c r="E128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6"/>
  <c r="J95"/>
  <c r="F95"/>
  <c r="F93"/>
  <c r="E91"/>
  <c r="J22"/>
  <c r="E22"/>
  <c r="F133"/>
  <c r="J21"/>
  <c r="J16"/>
  <c r="J93"/>
  <c r="E7"/>
  <c r="E122"/>
  <c i="4" r="K45"/>
  <c r="K44"/>
  <c i="1" r="BA100"/>
  <c i="4" r="K43"/>
  <c i="1" r="AZ100"/>
  <c i="4" r="BI213"/>
  <c r="BH213"/>
  <c r="BG213"/>
  <c r="BE213"/>
  <c r="X213"/>
  <c r="V213"/>
  <c r="T213"/>
  <c r="P213"/>
  <c r="BI209"/>
  <c r="BH209"/>
  <c r="BG209"/>
  <c r="BE209"/>
  <c r="X209"/>
  <c r="V209"/>
  <c r="T209"/>
  <c r="P209"/>
  <c r="BI207"/>
  <c r="BH207"/>
  <c r="BG207"/>
  <c r="BE207"/>
  <c r="X207"/>
  <c r="V207"/>
  <c r="T207"/>
  <c r="P207"/>
  <c r="BI205"/>
  <c r="BH205"/>
  <c r="BG205"/>
  <c r="BE205"/>
  <c r="X205"/>
  <c r="V205"/>
  <c r="T205"/>
  <c r="P205"/>
  <c r="BI201"/>
  <c r="BH201"/>
  <c r="BG201"/>
  <c r="BE201"/>
  <c r="X201"/>
  <c r="V201"/>
  <c r="T201"/>
  <c r="P201"/>
  <c r="BI197"/>
  <c r="BH197"/>
  <c r="BG197"/>
  <c r="BE197"/>
  <c r="X197"/>
  <c r="V197"/>
  <c r="T197"/>
  <c r="P197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87"/>
  <c r="BH187"/>
  <c r="BG187"/>
  <c r="BE187"/>
  <c r="X187"/>
  <c r="V187"/>
  <c r="T187"/>
  <c r="P187"/>
  <c r="BI180"/>
  <c r="BH180"/>
  <c r="BG180"/>
  <c r="BE180"/>
  <c r="X180"/>
  <c r="V180"/>
  <c r="T180"/>
  <c r="P180"/>
  <c r="BI174"/>
  <c r="BH174"/>
  <c r="BG174"/>
  <c r="BE174"/>
  <c r="X174"/>
  <c r="V174"/>
  <c r="T174"/>
  <c r="P174"/>
  <c r="BI168"/>
  <c r="BH168"/>
  <c r="BG168"/>
  <c r="BE168"/>
  <c r="X168"/>
  <c r="V168"/>
  <c r="T168"/>
  <c r="P168"/>
  <c r="BI166"/>
  <c r="BH166"/>
  <c r="BG166"/>
  <c r="BE166"/>
  <c r="X166"/>
  <c r="V166"/>
  <c r="T166"/>
  <c r="P166"/>
  <c r="BI159"/>
  <c r="BH159"/>
  <c r="BG159"/>
  <c r="BE159"/>
  <c r="X159"/>
  <c r="V159"/>
  <c r="T159"/>
  <c r="P159"/>
  <c r="BI153"/>
  <c r="BH153"/>
  <c r="BG153"/>
  <c r="BE153"/>
  <c r="X153"/>
  <c r="V153"/>
  <c r="T153"/>
  <c r="P153"/>
  <c r="BI150"/>
  <c r="BH150"/>
  <c r="BG150"/>
  <c r="BE150"/>
  <c r="X150"/>
  <c r="X149"/>
  <c r="V150"/>
  <c r="V149"/>
  <c r="T150"/>
  <c r="T149"/>
  <c r="P150"/>
  <c r="BI145"/>
  <c r="BH145"/>
  <c r="BG145"/>
  <c r="BE145"/>
  <c r="X145"/>
  <c r="X144"/>
  <c r="X143"/>
  <c r="V145"/>
  <c r="V144"/>
  <c r="V143"/>
  <c r="T145"/>
  <c r="T144"/>
  <c r="T143"/>
  <c r="P145"/>
  <c r="J139"/>
  <c r="J138"/>
  <c r="F138"/>
  <c r="F136"/>
  <c r="E134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6"/>
  <c r="J95"/>
  <c r="F95"/>
  <c r="F93"/>
  <c r="E91"/>
  <c r="J22"/>
  <c r="E22"/>
  <c r="F139"/>
  <c r="J21"/>
  <c r="J16"/>
  <c r="J136"/>
  <c r="E7"/>
  <c r="E128"/>
  <c i="3" r="K45"/>
  <c r="K44"/>
  <c i="1" r="BA99"/>
  <c i="3" r="K43"/>
  <c i="1" r="AZ99"/>
  <c i="3" r="BI286"/>
  <c r="BH286"/>
  <c r="BG286"/>
  <c r="BE286"/>
  <c r="X286"/>
  <c r="V286"/>
  <c r="T286"/>
  <c r="P286"/>
  <c r="BI266"/>
  <c r="BH266"/>
  <c r="BG266"/>
  <c r="BE266"/>
  <c r="X266"/>
  <c r="V266"/>
  <c r="T266"/>
  <c r="P266"/>
  <c r="BI263"/>
  <c r="BH263"/>
  <c r="BG263"/>
  <c r="BE263"/>
  <c r="X263"/>
  <c r="X262"/>
  <c r="V263"/>
  <c r="V262"/>
  <c r="T263"/>
  <c r="T262"/>
  <c r="P263"/>
  <c r="BI255"/>
  <c r="BH255"/>
  <c r="BG255"/>
  <c r="BE255"/>
  <c r="X255"/>
  <c r="V255"/>
  <c r="T255"/>
  <c r="P255"/>
  <c r="BI248"/>
  <c r="BH248"/>
  <c r="BG248"/>
  <c r="BE248"/>
  <c r="X248"/>
  <c r="V248"/>
  <c r="T248"/>
  <c r="P248"/>
  <c r="BI240"/>
  <c r="BH240"/>
  <c r="BG240"/>
  <c r="BE240"/>
  <c r="X240"/>
  <c r="V240"/>
  <c r="T240"/>
  <c r="P240"/>
  <c r="BI234"/>
  <c r="BH234"/>
  <c r="BG234"/>
  <c r="BE234"/>
  <c r="X234"/>
  <c r="V234"/>
  <c r="T234"/>
  <c r="P234"/>
  <c r="BI227"/>
  <c r="BH227"/>
  <c r="BG227"/>
  <c r="BE227"/>
  <c r="X227"/>
  <c r="V227"/>
  <c r="T227"/>
  <c r="P227"/>
  <c r="BI221"/>
  <c r="BH221"/>
  <c r="BG221"/>
  <c r="BE221"/>
  <c r="X221"/>
  <c r="V221"/>
  <c r="T221"/>
  <c r="P221"/>
  <c r="BI213"/>
  <c r="BH213"/>
  <c r="BG213"/>
  <c r="BE213"/>
  <c r="X213"/>
  <c r="V213"/>
  <c r="T213"/>
  <c r="P213"/>
  <c r="BI209"/>
  <c r="BH209"/>
  <c r="BG209"/>
  <c r="BE209"/>
  <c r="X209"/>
  <c r="V209"/>
  <c r="T209"/>
  <c r="P209"/>
  <c r="BI202"/>
  <c r="BH202"/>
  <c r="BG202"/>
  <c r="BE202"/>
  <c r="X202"/>
  <c r="V202"/>
  <c r="T202"/>
  <c r="P202"/>
  <c r="BI182"/>
  <c r="BH182"/>
  <c r="BG182"/>
  <c r="BE182"/>
  <c r="X182"/>
  <c r="V182"/>
  <c r="T182"/>
  <c r="P182"/>
  <c r="BI180"/>
  <c r="BH180"/>
  <c r="BG180"/>
  <c r="BE180"/>
  <c r="X180"/>
  <c r="V180"/>
  <c r="T180"/>
  <c r="P180"/>
  <c r="BI176"/>
  <c r="BH176"/>
  <c r="BG176"/>
  <c r="BE176"/>
  <c r="X176"/>
  <c r="V176"/>
  <c r="T176"/>
  <c r="P176"/>
  <c r="BI143"/>
  <c r="BH143"/>
  <c r="BG143"/>
  <c r="BE143"/>
  <c r="X143"/>
  <c r="V143"/>
  <c r="T143"/>
  <c r="P143"/>
  <c r="J137"/>
  <c r="J136"/>
  <c r="F136"/>
  <c r="F134"/>
  <c r="E132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6"/>
  <c r="J95"/>
  <c r="F95"/>
  <c r="F93"/>
  <c r="E91"/>
  <c r="J22"/>
  <c r="E22"/>
  <c r="F137"/>
  <c r="J21"/>
  <c r="J16"/>
  <c r="J134"/>
  <c r="E7"/>
  <c r="E126"/>
  <c i="2" r="K45"/>
  <c r="K44"/>
  <c i="1" r="BA97"/>
  <c i="2" r="K43"/>
  <c i="1" r="AZ97"/>
  <c i="2" r="BI329"/>
  <c r="BH329"/>
  <c r="BG329"/>
  <c r="BE329"/>
  <c r="X329"/>
  <c r="V329"/>
  <c r="T329"/>
  <c r="P329"/>
  <c r="BI296"/>
  <c r="BH296"/>
  <c r="BG296"/>
  <c r="BE296"/>
  <c r="X296"/>
  <c r="V296"/>
  <c r="T296"/>
  <c r="P296"/>
  <c r="BI294"/>
  <c r="BH294"/>
  <c r="BG294"/>
  <c r="BE294"/>
  <c r="X294"/>
  <c r="V294"/>
  <c r="T294"/>
  <c r="P294"/>
  <c r="BI292"/>
  <c r="BH292"/>
  <c r="BG292"/>
  <c r="BE292"/>
  <c r="X292"/>
  <c r="V292"/>
  <c r="T292"/>
  <c r="P292"/>
  <c r="BI289"/>
  <c r="BH289"/>
  <c r="BG289"/>
  <c r="BE289"/>
  <c r="X289"/>
  <c r="V289"/>
  <c r="T289"/>
  <c r="P289"/>
  <c r="BI287"/>
  <c r="BH287"/>
  <c r="BG287"/>
  <c r="BE287"/>
  <c r="X287"/>
  <c r="V287"/>
  <c r="T287"/>
  <c r="P287"/>
  <c r="BI286"/>
  <c r="BH286"/>
  <c r="BG286"/>
  <c r="BE286"/>
  <c r="X286"/>
  <c r="V286"/>
  <c r="T286"/>
  <c r="P286"/>
  <c r="BI284"/>
  <c r="BH284"/>
  <c r="BG284"/>
  <c r="BE284"/>
  <c r="X284"/>
  <c r="V284"/>
  <c r="T284"/>
  <c r="P284"/>
  <c r="BI283"/>
  <c r="BH283"/>
  <c r="BG283"/>
  <c r="BE283"/>
  <c r="X283"/>
  <c r="V283"/>
  <c r="T283"/>
  <c r="P283"/>
  <c r="BI264"/>
  <c r="BH264"/>
  <c r="BG264"/>
  <c r="BE264"/>
  <c r="X264"/>
  <c r="V264"/>
  <c r="T264"/>
  <c r="P264"/>
  <c r="BI242"/>
  <c r="BH242"/>
  <c r="BG242"/>
  <c r="BE242"/>
  <c r="X242"/>
  <c r="V242"/>
  <c r="T242"/>
  <c r="P242"/>
  <c r="BI220"/>
  <c r="BH220"/>
  <c r="BG220"/>
  <c r="BE220"/>
  <c r="X220"/>
  <c r="V220"/>
  <c r="T220"/>
  <c r="P220"/>
  <c r="BI192"/>
  <c r="BH192"/>
  <c r="BG192"/>
  <c r="BE192"/>
  <c r="X192"/>
  <c r="V192"/>
  <c r="T192"/>
  <c r="P192"/>
  <c r="BI186"/>
  <c r="BH186"/>
  <c r="BG186"/>
  <c r="BE186"/>
  <c r="X186"/>
  <c r="V186"/>
  <c r="T186"/>
  <c r="P186"/>
  <c r="BI180"/>
  <c r="BH180"/>
  <c r="BG180"/>
  <c r="BE180"/>
  <c r="X180"/>
  <c r="V180"/>
  <c r="T180"/>
  <c r="P180"/>
  <c r="BI169"/>
  <c r="BH169"/>
  <c r="BG169"/>
  <c r="BE169"/>
  <c r="X169"/>
  <c r="V169"/>
  <c r="T169"/>
  <c r="P169"/>
  <c r="BI142"/>
  <c r="BH142"/>
  <c r="BG142"/>
  <c r="BE142"/>
  <c r="X142"/>
  <c r="V142"/>
  <c r="T142"/>
  <c r="P142"/>
  <c r="J136"/>
  <c r="J135"/>
  <c r="F135"/>
  <c r="F133"/>
  <c r="E131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133"/>
  <c r="E7"/>
  <c r="E85"/>
  <c i="1" r="CK128"/>
  <c r="CJ128"/>
  <c r="CI128"/>
  <c r="CH128"/>
  <c r="CG128"/>
  <c r="CF128"/>
  <c r="BZ128"/>
  <c r="CE128"/>
  <c r="CK127"/>
  <c r="CJ127"/>
  <c r="CI127"/>
  <c r="CH127"/>
  <c r="CG127"/>
  <c r="CF127"/>
  <c r="BZ127"/>
  <c r="CE127"/>
  <c r="CK126"/>
  <c r="CJ126"/>
  <c r="CI126"/>
  <c r="CH126"/>
  <c r="CG126"/>
  <c r="CF126"/>
  <c r="BZ126"/>
  <c r="CE126"/>
  <c r="CK125"/>
  <c r="CJ125"/>
  <c r="CI125"/>
  <c r="CH125"/>
  <c r="CG125"/>
  <c r="CF125"/>
  <c r="BZ125"/>
  <c r="CE125"/>
  <c r="L90"/>
  <c r="AM90"/>
  <c r="AM89"/>
  <c r="L89"/>
  <c r="AM87"/>
  <c r="L87"/>
  <c r="L85"/>
  <c r="L84"/>
  <c i="2" r="R294"/>
  <c r="R289"/>
  <c r="Q283"/>
  <c r="R186"/>
  <c i="1" r="AU105"/>
  <c i="2" r="Q242"/>
  <c i="1" r="AU111"/>
  <c i="2" r="BK289"/>
  <c r="K142"/>
  <c r="BF142"/>
  <c r="BK220"/>
  <c r="BK169"/>
  <c i="3" r="Q266"/>
  <c r="R221"/>
  <c r="Q286"/>
  <c r="R263"/>
  <c r="R180"/>
  <c r="BK266"/>
  <c r="BK234"/>
  <c i="4" r="Q197"/>
  <c r="Q205"/>
  <c r="Q207"/>
  <c r="Q150"/>
  <c r="Q145"/>
  <c r="K213"/>
  <c r="BF213"/>
  <c r="K159"/>
  <c r="BF159"/>
  <c i="5" r="Q188"/>
  <c r="Q139"/>
  <c r="Q215"/>
  <c r="R188"/>
  <c r="K139"/>
  <c r="BF139"/>
  <c r="K160"/>
  <c r="BF160"/>
  <c i="6" r="R857"/>
  <c r="R643"/>
  <c r="Q576"/>
  <c r="R255"/>
  <c r="R179"/>
  <c r="Q857"/>
  <c r="R645"/>
  <c r="Q541"/>
  <c r="Q258"/>
  <c r="Q194"/>
  <c r="Q752"/>
  <c r="Q645"/>
  <c r="R596"/>
  <c r="R582"/>
  <c r="R384"/>
  <c r="R200"/>
  <c r="Q179"/>
  <c r="R837"/>
  <c r="R620"/>
  <c r="Q582"/>
  <c r="Q508"/>
  <c r="Q168"/>
  <c r="K837"/>
  <c r="BF837"/>
  <c r="BK596"/>
  <c r="K310"/>
  <c r="BF310"/>
  <c r="K860"/>
  <c r="BF860"/>
  <c r="K715"/>
  <c r="BF715"/>
  <c r="K574"/>
  <c r="BF574"/>
  <c r="BK171"/>
  <c r="K587"/>
  <c r="BF587"/>
  <c r="BK203"/>
  <c r="K649"/>
  <c r="BF649"/>
  <c r="BK384"/>
  <c r="BK166"/>
  <c i="7" r="Q200"/>
  <c r="Q188"/>
  <c r="Q211"/>
  <c r="Q204"/>
  <c r="R187"/>
  <c r="R151"/>
  <c r="Q198"/>
  <c r="Q190"/>
  <c r="Q180"/>
  <c r="R209"/>
  <c r="Q202"/>
  <c r="R168"/>
  <c r="BK213"/>
  <c r="K162"/>
  <c r="BF162"/>
  <c r="K211"/>
  <c r="BF211"/>
  <c r="BK204"/>
  <c r="BK168"/>
  <c r="BK190"/>
  <c r="K198"/>
  <c r="BF198"/>
  <c i="8" r="Q231"/>
  <c r="R180"/>
  <c r="Q143"/>
  <c r="Q229"/>
  <c r="R195"/>
  <c r="Q169"/>
  <c r="R188"/>
  <c r="R248"/>
  <c i="9" r="Q226"/>
  <c r="Q211"/>
  <c r="Q156"/>
  <c r="R233"/>
  <c r="R222"/>
  <c r="Q210"/>
  <c r="R159"/>
  <c r="R146"/>
  <c r="BK210"/>
  <c r="K149"/>
  <c r="BF149"/>
  <c r="BK224"/>
  <c r="K201"/>
  <c r="BF201"/>
  <c r="BK156"/>
  <c r="K197"/>
  <c r="BF197"/>
  <c r="K146"/>
  <c r="BF146"/>
  <c r="K181"/>
  <c r="BF181"/>
  <c i="10" r="Q224"/>
  <c r="R167"/>
  <c r="R227"/>
  <c r="Q221"/>
  <c r="R197"/>
  <c r="Q167"/>
  <c r="Q197"/>
  <c r="R140"/>
  <c r="Q223"/>
  <c r="Q185"/>
  <c r="K223"/>
  <c r="BF223"/>
  <c r="K225"/>
  <c r="BF225"/>
  <c r="K180"/>
  <c r="BF180"/>
  <c r="K153"/>
  <c r="BF153"/>
  <c i="11" r="R780"/>
  <c r="R732"/>
  <c r="Q659"/>
  <c r="Q530"/>
  <c r="R477"/>
  <c r="Q148"/>
  <c r="Q751"/>
  <c r="Q702"/>
  <c r="R659"/>
  <c r="Q516"/>
  <c r="Q442"/>
  <c r="R168"/>
  <c r="R742"/>
  <c r="R617"/>
  <c r="Q524"/>
  <c r="Q393"/>
  <c r="Q220"/>
  <c r="Q157"/>
  <c r="R751"/>
  <c r="Q713"/>
  <c r="Q526"/>
  <c r="Q520"/>
  <c r="R393"/>
  <c r="R268"/>
  <c r="K573"/>
  <c r="BF573"/>
  <c r="K442"/>
  <c r="BF442"/>
  <c r="K148"/>
  <c r="BF148"/>
  <c r="K751"/>
  <c r="BF751"/>
  <c r="K713"/>
  <c r="BF713"/>
  <c r="BK659"/>
  <c r="K761"/>
  <c r="BF761"/>
  <c r="K526"/>
  <c r="BF526"/>
  <c r="K393"/>
  <c r="BF393"/>
  <c r="BK157"/>
  <c r="BK514"/>
  <c r="BK268"/>
  <c i="12" r="R167"/>
  <c r="R155"/>
  <c r="Q161"/>
  <c r="Q153"/>
  <c r="R147"/>
  <c r="Q167"/>
  <c r="BK169"/>
  <c r="K150"/>
  <c r="BF150"/>
  <c r="K158"/>
  <c r="BF158"/>
  <c r="BK152"/>
  <c r="BK155"/>
  <c i="13" r="R612"/>
  <c r="R532"/>
  <c r="R520"/>
  <c r="Q508"/>
  <c r="R446"/>
  <c r="R405"/>
  <c r="R345"/>
  <c r="R279"/>
  <c r="Q538"/>
  <c r="Q530"/>
  <c r="R502"/>
  <c r="Q490"/>
  <c r="R439"/>
  <c r="Q338"/>
  <c r="Q279"/>
  <c r="Q686"/>
  <c r="R536"/>
  <c r="Q526"/>
  <c r="R512"/>
  <c r="R500"/>
  <c r="R447"/>
  <c r="R347"/>
  <c r="R149"/>
  <c r="Q504"/>
  <c r="R464"/>
  <c r="Q350"/>
  <c r="R336"/>
  <c r="Q149"/>
  <c r="K530"/>
  <c r="BF530"/>
  <c r="K464"/>
  <c r="BF464"/>
  <c r="BK347"/>
  <c r="K540"/>
  <c r="BF540"/>
  <c r="K532"/>
  <c r="BF532"/>
  <c r="K500"/>
  <c r="BF500"/>
  <c r="BK340"/>
  <c r="BK154"/>
  <c r="BK504"/>
  <c r="K336"/>
  <c r="BF336"/>
  <c r="BK528"/>
  <c r="BK502"/>
  <c r="BK405"/>
  <c r="BK328"/>
  <c i="14" r="R275"/>
  <c r="R258"/>
  <c r="Q248"/>
  <c r="R233"/>
  <c r="Q223"/>
  <c r="Q206"/>
  <c r="R197"/>
  <c r="R165"/>
  <c r="R150"/>
  <c r="Q288"/>
  <c r="R282"/>
  <c r="Q271"/>
  <c r="Q245"/>
  <c r="Q233"/>
  <c r="R218"/>
  <c r="R209"/>
  <c r="R173"/>
  <c r="R167"/>
  <c r="R153"/>
  <c r="R280"/>
  <c r="R271"/>
  <c r="Q262"/>
  <c r="Q250"/>
  <c r="Q242"/>
  <c r="Q235"/>
  <c r="R211"/>
  <c r="R201"/>
  <c r="Q165"/>
  <c r="Q153"/>
  <c r="R290"/>
  <c r="R279"/>
  <c r="Q258"/>
  <c r="R244"/>
  <c r="R226"/>
  <c r="Q214"/>
  <c r="Q189"/>
  <c r="R169"/>
  <c r="BK277"/>
  <c r="BK253"/>
  <c r="K237"/>
  <c r="BF237"/>
  <c r="BK216"/>
  <c r="K290"/>
  <c r="BF290"/>
  <c r="BK245"/>
  <c r="K218"/>
  <c r="BF218"/>
  <c r="K201"/>
  <c r="BF201"/>
  <c r="BK165"/>
  <c r="K282"/>
  <c r="BF282"/>
  <c r="K262"/>
  <c r="BF262"/>
  <c r="BK235"/>
  <c r="K189"/>
  <c r="BF189"/>
  <c r="K163"/>
  <c r="BF163"/>
  <c r="K275"/>
  <c r="BF275"/>
  <c r="K264"/>
  <c r="BF264"/>
  <c r="BK211"/>
  <c r="K167"/>
  <c r="BF167"/>
  <c i="15" r="R152"/>
  <c r="Q145"/>
  <c r="Q141"/>
  <c r="R145"/>
  <c r="R144"/>
  <c r="K145"/>
  <c r="BF145"/>
  <c r="BK152"/>
  <c i="16" r="Q545"/>
  <c r="Q529"/>
  <c r="R485"/>
  <c r="R422"/>
  <c r="Q402"/>
  <c r="Q291"/>
  <c r="R643"/>
  <c r="R537"/>
  <c r="R525"/>
  <c r="Q462"/>
  <c r="R414"/>
  <c r="Q643"/>
  <c r="Q541"/>
  <c r="Q535"/>
  <c r="R526"/>
  <c r="Q458"/>
  <c r="Q408"/>
  <c r="R402"/>
  <c r="R194"/>
  <c r="Q531"/>
  <c r="Q526"/>
  <c r="R466"/>
  <c r="R416"/>
  <c r="Q406"/>
  <c r="Q389"/>
  <c r="Q194"/>
  <c r="BK466"/>
  <c r="K291"/>
  <c r="BF291"/>
  <c r="BK547"/>
  <c r="K539"/>
  <c r="BF539"/>
  <c r="K531"/>
  <c r="BF531"/>
  <c r="K464"/>
  <c r="BF464"/>
  <c r="K529"/>
  <c r="BF529"/>
  <c r="K460"/>
  <c r="BF460"/>
  <c r="BK406"/>
  <c r="K523"/>
  <c r="BF523"/>
  <c r="K414"/>
  <c r="BF414"/>
  <c r="K242"/>
  <c r="BF242"/>
  <c i="17" r="R609"/>
  <c r="Q569"/>
  <c r="R555"/>
  <c r="R516"/>
  <c r="Q504"/>
  <c r="Q494"/>
  <c r="Q455"/>
  <c r="R427"/>
  <c r="Q394"/>
  <c r="Q374"/>
  <c r="Q337"/>
  <c r="R314"/>
  <c r="R227"/>
  <c r="Q215"/>
  <c r="Q202"/>
  <c r="R194"/>
  <c r="R166"/>
  <c r="Q634"/>
  <c r="Q609"/>
  <c r="R567"/>
  <c r="R540"/>
  <c r="R512"/>
  <c r="R486"/>
  <c r="Q450"/>
  <c r="R430"/>
  <c r="R398"/>
  <c r="Q381"/>
  <c r="Q360"/>
  <c r="R341"/>
  <c r="R333"/>
  <c r="R322"/>
  <c r="Q284"/>
  <c r="R254"/>
  <c r="R219"/>
  <c r="Q189"/>
  <c r="Q179"/>
  <c r="R654"/>
  <c r="R611"/>
  <c r="R569"/>
  <c r="R561"/>
  <c r="Q544"/>
  <c r="Q514"/>
  <c r="Q491"/>
  <c r="R459"/>
  <c r="Q423"/>
  <c r="Q366"/>
  <c r="R335"/>
  <c r="R264"/>
  <c r="Q235"/>
  <c r="Q219"/>
  <c r="R215"/>
  <c r="Q208"/>
  <c r="R187"/>
  <c r="R164"/>
  <c r="Q557"/>
  <c r="R544"/>
  <c r="R532"/>
  <c r="R514"/>
  <c r="R491"/>
  <c r="Q457"/>
  <c r="Q430"/>
  <c r="R423"/>
  <c r="Q396"/>
  <c r="R366"/>
  <c r="R351"/>
  <c r="Q333"/>
  <c r="Q239"/>
  <c r="Q204"/>
  <c r="R189"/>
  <c r="R168"/>
  <c r="Q157"/>
  <c r="BK654"/>
  <c r="BK611"/>
  <c r="K598"/>
  <c r="BF598"/>
  <c r="K514"/>
  <c r="BF514"/>
  <c r="BK423"/>
  <c r="K364"/>
  <c r="BF364"/>
  <c r="K324"/>
  <c r="BF324"/>
  <c r="K210"/>
  <c r="BF210"/>
  <c r="K189"/>
  <c r="BF189"/>
  <c r="K166"/>
  <c r="BF166"/>
  <c r="K634"/>
  <c r="BF634"/>
  <c r="BK567"/>
  <c r="BK559"/>
  <c r="K512"/>
  <c r="BF512"/>
  <c r="K491"/>
  <c r="BF491"/>
  <c r="BK453"/>
  <c r="K357"/>
  <c r="BF357"/>
  <c r="K335"/>
  <c r="BF335"/>
  <c r="K274"/>
  <c r="BF274"/>
  <c r="K235"/>
  <c r="BF235"/>
  <c r="K213"/>
  <c r="BF213"/>
  <c r="BK187"/>
  <c r="K614"/>
  <c r="BF614"/>
  <c r="BK557"/>
  <c r="K532"/>
  <c r="BF532"/>
  <c r="BK459"/>
  <c r="K432"/>
  <c r="BF432"/>
  <c r="BK392"/>
  <c r="BK337"/>
  <c r="BK254"/>
  <c r="BK206"/>
  <c r="BK155"/>
  <c r="K555"/>
  <c r="BF555"/>
  <c r="K521"/>
  <c r="BF521"/>
  <c r="BK502"/>
  <c r="BK430"/>
  <c r="BK389"/>
  <c r="K341"/>
  <c r="BF341"/>
  <c r="K219"/>
  <c r="BF219"/>
  <c r="BK157"/>
  <c i="18" r="Q168"/>
  <c r="R150"/>
  <c r="R181"/>
  <c r="R168"/>
  <c r="R182"/>
  <c r="Q160"/>
  <c r="R184"/>
  <c r="R148"/>
  <c r="K181"/>
  <c r="BF181"/>
  <c r="K158"/>
  <c r="BF158"/>
  <c r="K148"/>
  <c r="BF148"/>
  <c i="19" r="Q155"/>
  <c r="R179"/>
  <c r="R167"/>
  <c r="R161"/>
  <c r="Q179"/>
  <c r="Q160"/>
  <c r="R148"/>
  <c r="R164"/>
  <c r="R152"/>
  <c r="BK179"/>
  <c r="BK167"/>
  <c r="BK155"/>
  <c r="BK160"/>
  <c r="K148"/>
  <c r="BF148"/>
  <c i="20" r="Q164"/>
  <c r="Q160"/>
  <c r="R157"/>
  <c r="R153"/>
  <c r="Q150"/>
  <c r="Q147"/>
  <c r="Q140"/>
  <c r="R164"/>
  <c r="R160"/>
  <c r="Q154"/>
  <c r="Q142"/>
  <c r="Q137"/>
  <c r="R163"/>
  <c r="Q156"/>
  <c r="Q148"/>
  <c r="R144"/>
  <c r="R141"/>
  <c r="Q153"/>
  <c r="Q146"/>
  <c r="R142"/>
  <c r="K165"/>
  <c r="BF165"/>
  <c r="BK146"/>
  <c r="BK156"/>
  <c r="K144"/>
  <c r="BF144"/>
  <c r="BK159"/>
  <c r="BK151"/>
  <c r="K143"/>
  <c r="BF143"/>
  <c r="BK157"/>
  <c r="K148"/>
  <c r="BF148"/>
  <c r="BK140"/>
  <c i="2" r="Q296"/>
  <c r="R292"/>
  <c r="R286"/>
  <c r="R242"/>
  <c r="Q169"/>
  <c r="Q289"/>
  <c r="R287"/>
  <c r="Q286"/>
  <c r="R283"/>
  <c r="R220"/>
  <c r="Q186"/>
  <c r="R296"/>
  <c r="R169"/>
  <c r="BK292"/>
  <c r="K186"/>
  <c r="BF186"/>
  <c r="BK287"/>
  <c r="BK264"/>
  <c i="3" r="R240"/>
  <c r="R213"/>
  <c r="Q180"/>
  <c r="R266"/>
  <c r="R248"/>
  <c r="Q227"/>
  <c r="R286"/>
  <c r="Q248"/>
  <c r="R234"/>
  <c r="Q182"/>
  <c r="Q143"/>
  <c r="Q213"/>
  <c r="K286"/>
  <c r="BF286"/>
  <c r="K248"/>
  <c r="BF248"/>
  <c r="K202"/>
  <c r="BF202"/>
  <c r="BK213"/>
  <c r="K221"/>
  <c r="BF221"/>
  <c r="BK180"/>
  <c i="4" r="R201"/>
  <c r="Q166"/>
  <c r="R195"/>
  <c r="R166"/>
  <c r="R197"/>
  <c r="K174"/>
  <c r="R145"/>
  <c r="Q201"/>
  <c r="R191"/>
  <c r="R187"/>
  <c r="R180"/>
  <c r="R159"/>
  <c r="R150"/>
  <c r="BK174"/>
  <c r="K201"/>
  <c r="BF201"/>
  <c r="BK195"/>
  <c r="BK153"/>
  <c r="BK192"/>
  <c r="K166"/>
  <c r="BF166"/>
  <c i="5" r="R242"/>
  <c r="R180"/>
  <c r="Q242"/>
  <c r="Q196"/>
  <c r="R139"/>
  <c r="Q201"/>
  <c r="R215"/>
  <c r="BK242"/>
  <c r="BK188"/>
  <c r="BK215"/>
  <c r="BK180"/>
  <c i="6" r="R752"/>
  <c r="Q591"/>
  <c r="R310"/>
  <c r="Q188"/>
  <c r="Q860"/>
  <c r="Q816"/>
  <c r="Q598"/>
  <c r="R508"/>
  <c r="Q310"/>
  <c r="Q200"/>
  <c r="Q784"/>
  <c r="R653"/>
  <c r="Q643"/>
  <c r="Q589"/>
  <c r="Q583"/>
  <c r="R258"/>
  <c r="R188"/>
  <c r="Q154"/>
  <c r="R784"/>
  <c r="R589"/>
  <c r="Q574"/>
  <c r="R198"/>
  <c r="R154"/>
  <c r="K683"/>
  <c r="BF683"/>
  <c r="K508"/>
  <c r="BF508"/>
  <c r="BK196"/>
  <c r="K816"/>
  <c r="BF816"/>
  <c r="BK589"/>
  <c r="BK188"/>
  <c r="K598"/>
  <c r="BF598"/>
  <c r="BK578"/>
  <c r="BK175"/>
  <c r="BK591"/>
  <c r="BK363"/>
  <c r="BK154"/>
  <c i="7" r="Q193"/>
  <c r="R162"/>
  <c r="Q206"/>
  <c r="R198"/>
  <c r="Q162"/>
  <c r="Q205"/>
  <c r="R193"/>
  <c r="Q187"/>
  <c r="R211"/>
  <c r="R206"/>
  <c r="R173"/>
  <c r="Q151"/>
  <c r="BK188"/>
  <c r="BK187"/>
  <c r="BK193"/>
  <c r="BK202"/>
  <c r="K156"/>
  <c r="BF156"/>
  <c i="8" r="R229"/>
  <c r="Q176"/>
  <c r="Q248"/>
  <c r="Q226"/>
  <c r="R190"/>
  <c r="Q147"/>
  <c r="Q190"/>
  <c r="R210"/>
  <c r="R169"/>
  <c r="BK229"/>
  <c r="K203"/>
  <c r="BF203"/>
  <c r="K188"/>
  <c r="BF188"/>
  <c r="BK151"/>
  <c r="K233"/>
  <c r="BF233"/>
  <c r="BK195"/>
  <c r="BK143"/>
  <c r="BK193"/>
  <c r="BK147"/>
  <c i="9" r="Q218"/>
  <c r="R212"/>
  <c r="Q201"/>
  <c r="R197"/>
  <c r="Q185"/>
  <c r="R181"/>
  <c r="R170"/>
  <c r="Q168"/>
  <c r="R163"/>
  <c r="Q159"/>
  <c r="Q229"/>
  <c r="R211"/>
  <c r="Q197"/>
  <c r="R168"/>
  <c r="R156"/>
  <c r="Q222"/>
  <c r="Q206"/>
  <c r="Q177"/>
  <c r="R153"/>
  <c r="R226"/>
  <c r="Q214"/>
  <c r="R185"/>
  <c r="Q149"/>
  <c r="BK212"/>
  <c r="BK159"/>
  <c r="K233"/>
  <c r="BF233"/>
  <c r="K226"/>
  <c r="BF226"/>
  <c r="BK206"/>
  <c r="BK177"/>
  <c r="K218"/>
  <c r="BF218"/>
  <c r="BK189"/>
  <c r="BK193"/>
  <c i="10" r="Q225"/>
  <c r="Q190"/>
  <c r="Q140"/>
  <c r="R224"/>
  <c r="R204"/>
  <c r="R180"/>
  <c r="R221"/>
  <c r="Q227"/>
  <c r="R190"/>
  <c r="K227"/>
  <c r="BF227"/>
  <c r="K204"/>
  <c r="BF204"/>
  <c r="K219"/>
  <c r="BF219"/>
  <c r="BK185"/>
  <c r="K140"/>
  <c r="BF140"/>
  <c i="11" r="Q761"/>
  <c r="R702"/>
  <c r="Q573"/>
  <c r="R516"/>
  <c r="R162"/>
  <c r="R770"/>
  <c r="R704"/>
  <c r="R520"/>
  <c r="Q512"/>
  <c r="Q317"/>
  <c r="R157"/>
  <c r="Q723"/>
  <c r="R526"/>
  <c r="R442"/>
  <c r="Q268"/>
  <c r="Q168"/>
  <c r="Q770"/>
  <c r="R723"/>
  <c r="R573"/>
  <c r="R512"/>
  <c r="Q345"/>
  <c r="Q162"/>
  <c r="K512"/>
  <c r="BF512"/>
  <c r="BK162"/>
  <c r="BK770"/>
  <c r="BK723"/>
  <c r="BK704"/>
  <c r="BK520"/>
  <c r="BK732"/>
  <c r="K516"/>
  <c r="BF516"/>
  <c r="K331"/>
  <c r="BF331"/>
  <c r="BK617"/>
  <c r="K477"/>
  <c r="BF477"/>
  <c r="K168"/>
  <c r="BF168"/>
  <c i="12" r="Q165"/>
  <c r="R152"/>
  <c r="R169"/>
  <c r="R156"/>
  <c r="R153"/>
  <c r="R150"/>
  <c r="Q150"/>
  <c r="R142"/>
  <c r="Q144"/>
  <c r="BK165"/>
  <c r="BK161"/>
  <c r="BK156"/>
  <c i="13" r="R686"/>
  <c r="R534"/>
  <c r="R526"/>
  <c r="Q516"/>
  <c r="R481"/>
  <c r="R445"/>
  <c r="R402"/>
  <c r="R340"/>
  <c r="Q213"/>
  <c r="Q540"/>
  <c r="Q534"/>
  <c r="R522"/>
  <c r="Q500"/>
  <c r="Q446"/>
  <c r="R350"/>
  <c r="Q336"/>
  <c r="R164"/>
  <c r="R540"/>
  <c r="Q528"/>
  <c r="Q524"/>
  <c r="R508"/>
  <c r="R490"/>
  <c r="Q443"/>
  <c r="Q402"/>
  <c r="R213"/>
  <c r="Q520"/>
  <c r="R498"/>
  <c r="Q445"/>
  <c r="Q405"/>
  <c r="R338"/>
  <c r="Q164"/>
  <c r="Q154"/>
  <c r="BK538"/>
  <c r="K512"/>
  <c r="BF512"/>
  <c r="BK445"/>
  <c r="K159"/>
  <c r="BF159"/>
  <c r="K536"/>
  <c r="BF536"/>
  <c r="K524"/>
  <c r="BF524"/>
  <c r="BK446"/>
  <c r="K279"/>
  <c r="BF279"/>
  <c r="K526"/>
  <c r="BF526"/>
  <c r="BK481"/>
  <c r="K350"/>
  <c r="BF350"/>
  <c r="BK149"/>
  <c r="BK520"/>
  <c r="BK447"/>
  <c r="BK345"/>
  <c i="14" r="R293"/>
  <c r="Q266"/>
  <c r="R262"/>
  <c r="R253"/>
  <c r="R237"/>
  <c r="Q226"/>
  <c r="Q216"/>
  <c r="R204"/>
  <c r="Q169"/>
  <c r="R163"/>
  <c r="R156"/>
  <c r="Q293"/>
  <c r="Q286"/>
  <c r="Q280"/>
  <c r="Q269"/>
  <c r="Q244"/>
  <c r="R230"/>
  <c r="R216"/>
  <c r="Q201"/>
  <c r="Q171"/>
  <c r="R158"/>
  <c r="R286"/>
  <c r="Q279"/>
  <c r="R269"/>
  <c r="Q264"/>
  <c r="Q253"/>
  <c r="R246"/>
  <c r="Q228"/>
  <c r="Q209"/>
  <c r="Q199"/>
  <c r="R189"/>
  <c r="Q161"/>
  <c r="Q150"/>
  <c r="R284"/>
  <c r="Q273"/>
  <c r="R250"/>
  <c r="R245"/>
  <c r="Q237"/>
  <c r="R223"/>
  <c r="Q211"/>
  <c r="R187"/>
  <c r="K284"/>
  <c r="BF284"/>
  <c r="K260"/>
  <c r="BF260"/>
  <c r="BK242"/>
  <c r="K228"/>
  <c r="BF228"/>
  <c r="K199"/>
  <c r="BF199"/>
  <c r="BK286"/>
  <c r="BK255"/>
  <c r="K226"/>
  <c r="BF226"/>
  <c r="BK206"/>
  <c r="BK171"/>
  <c r="K288"/>
  <c r="BF288"/>
  <c r="BK273"/>
  <c r="K248"/>
  <c r="BF248"/>
  <c r="K209"/>
  <c r="BF209"/>
  <c r="BK173"/>
  <c r="K156"/>
  <c r="BF156"/>
  <c r="BK280"/>
  <c r="K258"/>
  <c r="BF258"/>
  <c r="BK239"/>
  <c r="K204"/>
  <c r="BF204"/>
  <c r="K158"/>
  <c r="BF158"/>
  <c i="15" r="R150"/>
  <c r="K142"/>
  <c r="Q150"/>
  <c r="Q144"/>
  <c r="R142"/>
  <c r="Q152"/>
  <c r="R147"/>
  <c r="R141"/>
  <c r="K150"/>
  <c r="BF150"/>
  <c r="BK141"/>
  <c r="BK142"/>
  <c i="16" r="R541"/>
  <c r="Q525"/>
  <c r="Q464"/>
  <c r="R460"/>
  <c r="Q404"/>
  <c r="R340"/>
  <c r="R146"/>
  <c r="R543"/>
  <c r="Q527"/>
  <c r="Q504"/>
  <c r="R458"/>
  <c r="R410"/>
  <c r="R547"/>
  <c r="Q543"/>
  <c r="Q537"/>
  <c r="R531"/>
  <c r="Q466"/>
  <c r="Q416"/>
  <c r="R406"/>
  <c r="Q400"/>
  <c r="Q146"/>
  <c r="R529"/>
  <c r="R523"/>
  <c r="Q460"/>
  <c r="Q414"/>
  <c r="Q410"/>
  <c r="R400"/>
  <c r="Q242"/>
  <c r="BK525"/>
  <c r="K416"/>
  <c r="BF416"/>
  <c r="K389"/>
  <c r="BF389"/>
  <c r="K643"/>
  <c r="BF643"/>
  <c r="K545"/>
  <c r="BF545"/>
  <c r="K537"/>
  <c r="BF537"/>
  <c r="BK527"/>
  <c r="K408"/>
  <c r="BF408"/>
  <c r="K526"/>
  <c r="BF526"/>
  <c r="K419"/>
  <c r="BF419"/>
  <c r="BK400"/>
  <c r="BK462"/>
  <c r="K410"/>
  <c r="BF410"/>
  <c r="K340"/>
  <c r="BF340"/>
  <c i="17" r="Q620"/>
  <c r="Q598"/>
  <c r="Q561"/>
  <c r="R550"/>
  <c r="Q512"/>
  <c r="R496"/>
  <c r="Q459"/>
  <c r="Q442"/>
  <c r="Q401"/>
  <c r="R392"/>
  <c r="R362"/>
  <c r="Q326"/>
  <c r="Q322"/>
  <c r="Q304"/>
  <c r="R216"/>
  <c r="R204"/>
  <c r="Q198"/>
  <c r="R171"/>
  <c r="R157"/>
  <c r="Q654"/>
  <c r="Q611"/>
  <c r="R598"/>
  <c r="Q563"/>
  <c r="Q532"/>
  <c r="R505"/>
  <c r="Q478"/>
  <c r="Q453"/>
  <c r="R432"/>
  <c r="Q411"/>
  <c r="R389"/>
  <c r="Q364"/>
  <c r="R355"/>
  <c r="Q339"/>
  <c r="R326"/>
  <c r="Q314"/>
  <c r="R274"/>
  <c r="R244"/>
  <c r="Q227"/>
  <c r="Q206"/>
  <c r="Q185"/>
  <c r="R159"/>
  <c r="R634"/>
  <c r="R588"/>
  <c r="Q546"/>
  <c r="Q516"/>
  <c r="R494"/>
  <c r="R489"/>
  <c r="R457"/>
  <c r="R401"/>
  <c r="R364"/>
  <c r="Q341"/>
  <c r="R284"/>
  <c r="Q254"/>
  <c r="Q231"/>
  <c r="Q216"/>
  <c r="Q213"/>
  <c r="R202"/>
  <c r="R185"/>
  <c r="Q175"/>
  <c r="Q155"/>
  <c r="Q614"/>
  <c r="R565"/>
  <c r="Q559"/>
  <c r="R546"/>
  <c r="Q536"/>
  <c r="R521"/>
  <c r="Q500"/>
  <c r="Q489"/>
  <c r="Q471"/>
  <c r="R453"/>
  <c r="Q427"/>
  <c r="Q398"/>
  <c r="R381"/>
  <c r="Q357"/>
  <c r="R339"/>
  <c r="R304"/>
  <c r="R223"/>
  <c r="R206"/>
  <c r="R198"/>
  <c r="R179"/>
  <c r="Q166"/>
  <c r="R155"/>
  <c r="BK544"/>
  <c r="BK442"/>
  <c r="BK360"/>
  <c r="K314"/>
  <c r="BF314"/>
  <c r="K239"/>
  <c r="BF239"/>
  <c r="BK198"/>
  <c r="BK171"/>
  <c r="BK153"/>
  <c r="K561"/>
  <c r="BF561"/>
  <c r="K546"/>
  <c r="BF546"/>
  <c r="K504"/>
  <c r="BF504"/>
  <c r="K489"/>
  <c r="BF489"/>
  <c r="BK411"/>
  <c r="K381"/>
  <c r="BF381"/>
  <c r="BK339"/>
  <c r="BK264"/>
  <c r="K223"/>
  <c r="BF223"/>
  <c r="BK204"/>
  <c r="K185"/>
  <c r="BF185"/>
  <c r="K168"/>
  <c r="BF168"/>
  <c r="K565"/>
  <c r="BF565"/>
  <c r="K550"/>
  <c r="BF550"/>
  <c r="BK505"/>
  <c r="BK486"/>
  <c r="BK450"/>
  <c r="BK401"/>
  <c r="BK362"/>
  <c r="BK304"/>
  <c r="BK215"/>
  <c r="K164"/>
  <c r="BF164"/>
  <c r="K578"/>
  <c r="BF578"/>
  <c r="K536"/>
  <c r="BF536"/>
  <c r="BK516"/>
  <c r="K457"/>
  <c r="BF457"/>
  <c r="K398"/>
  <c r="BF398"/>
  <c r="K355"/>
  <c r="BF355"/>
  <c r="BK231"/>
  <c r="BK208"/>
  <c r="BK183"/>
  <c i="18" r="Q181"/>
  <c r="R158"/>
  <c r="Q182"/>
  <c r="Q176"/>
  <c r="Q148"/>
  <c r="R176"/>
  <c r="Q150"/>
  <c r="R178"/>
  <c r="K184"/>
  <c r="BF184"/>
  <c r="BK168"/>
  <c r="BK182"/>
  <c r="BK176"/>
  <c r="K160"/>
  <c r="BF160"/>
  <c i="19" r="R176"/>
  <c r="Q144"/>
  <c r="Q171"/>
  <c r="Q150"/>
  <c r="R171"/>
  <c r="Q159"/>
  <c r="R150"/>
  <c r="Q167"/>
  <c r="R155"/>
  <c r="Q148"/>
  <c r="BK176"/>
  <c r="K164"/>
  <c r="BF164"/>
  <c r="K150"/>
  <c r="BF150"/>
  <c r="K152"/>
  <c r="BF152"/>
  <c r="BK146"/>
  <c i="20" r="Q161"/>
  <c r="R158"/>
  <c r="R154"/>
  <c r="R151"/>
  <c r="R148"/>
  <c r="R143"/>
  <c r="R140"/>
  <c r="Q136"/>
  <c r="R162"/>
  <c r="R155"/>
  <c r="R147"/>
  <c r="Q143"/>
  <c r="R137"/>
  <c r="Q165"/>
  <c r="Q158"/>
  <c r="Q155"/>
  <c r="R150"/>
  <c r="Q144"/>
  <c r="K166"/>
  <c r="BF166"/>
  <c r="K161"/>
  <c r="BF161"/>
  <c r="BK160"/>
  <c r="K152"/>
  <c r="BF152"/>
  <c r="K141"/>
  <c r="BF141"/>
  <c r="BK162"/>
  <c r="BK150"/>
  <c r="BK136"/>
  <c r="BK153"/>
  <c r="K142"/>
  <c r="BF142"/>
  <c r="BK137"/>
  <c i="2" r="R329"/>
  <c r="Q294"/>
  <c r="Q287"/>
  <c r="Q264"/>
  <c r="Q180"/>
  <c i="1" r="AU98"/>
  <c i="2" r="R264"/>
  <c r="R192"/>
  <c i="1" r="AU115"/>
  <c i="2" r="BK294"/>
  <c r="K242"/>
  <c r="BF242"/>
  <c r="BK296"/>
  <c r="K284"/>
  <c r="BF284"/>
  <c r="K192"/>
  <c r="BF192"/>
  <c i="3" r="R176"/>
  <c r="Q263"/>
  <c r="Q255"/>
  <c r="R182"/>
  <c r="K227"/>
  <c r="BF227"/>
  <c r="BK176"/>
  <c i="4" r="R213"/>
  <c r="Q193"/>
  <c r="R205"/>
  <c r="Q168"/>
  <c r="Q213"/>
  <c r="R193"/>
  <c r="Q174"/>
  <c r="BK205"/>
  <c r="K193"/>
  <c r="BF193"/>
  <c r="K180"/>
  <c r="BF180"/>
  <c i="5" r="R211"/>
  <c r="R160"/>
  <c r="Q160"/>
  <c r="R201"/>
  <c r="BK222"/>
  <c r="BK196"/>
  <c i="6" r="R860"/>
  <c r="Q596"/>
  <c r="Q384"/>
  <c r="Q196"/>
  <c r="R166"/>
  <c r="R818"/>
  <c r="R583"/>
  <c r="Q405"/>
  <c r="Q255"/>
  <c r="R168"/>
  <c r="R715"/>
  <c r="R649"/>
  <c r="R591"/>
  <c r="Q585"/>
  <c r="R541"/>
  <c r="Q203"/>
  <c r="R194"/>
  <c r="Q171"/>
  <c r="R683"/>
  <c r="R598"/>
  <c r="R578"/>
  <c r="R456"/>
  <c r="R175"/>
  <c r="K857"/>
  <c r="BF857"/>
  <c r="K643"/>
  <c r="BF643"/>
  <c r="K405"/>
  <c r="BF405"/>
  <c r="K179"/>
  <c r="BF179"/>
  <c r="K784"/>
  <c r="BF784"/>
  <c r="BK456"/>
  <c r="K653"/>
  <c r="BF653"/>
  <c r="BK582"/>
  <c r="K194"/>
  <c r="BF194"/>
  <c r="K585"/>
  <c r="BF585"/>
  <c r="BK255"/>
  <c i="7" r="R208"/>
  <c r="R180"/>
  <c r="Q208"/>
  <c r="R202"/>
  <c r="Q168"/>
  <c r="Q173"/>
  <c r="R200"/>
  <c r="Q191"/>
  <c r="Q143"/>
  <c r="K208"/>
  <c r="BF208"/>
  <c r="K143"/>
  <c r="BF143"/>
  <c r="K206"/>
  <c r="BF206"/>
  <c r="BK200"/>
  <c r="BK196"/>
  <c r="BK209"/>
  <c r="BK151"/>
  <c i="8" r="R250"/>
  <c r="Q210"/>
  <c r="R151"/>
  <c r="R231"/>
  <c r="Q180"/>
  <c r="Q151"/>
  <c r="Q193"/>
  <c r="Q250"/>
  <c r="R193"/>
  <c r="Q188"/>
  <c r="BK248"/>
  <c r="BK226"/>
  <c r="BK190"/>
  <c r="BK176"/>
  <c r="K250"/>
  <c r="BF250"/>
  <c r="BK231"/>
  <c r="BK169"/>
  <c r="K210"/>
  <c r="BF210"/>
  <c r="BK180"/>
  <c i="9" r="R229"/>
  <c r="R214"/>
  <c r="R206"/>
  <c r="Q233"/>
  <c r="R218"/>
  <c r="R210"/>
  <c r="Q189"/>
  <c r="Q163"/>
  <c r="R224"/>
  <c r="R193"/>
  <c r="Q181"/>
  <c i="2" r="Q329"/>
  <c r="Q292"/>
  <c r="R284"/>
  <c r="Q192"/>
  <c i="1" r="AU119"/>
  <c i="2" r="Q284"/>
  <c r="Q220"/>
  <c r="R142"/>
  <c r="R180"/>
  <c r="Q142"/>
  <c r="K286"/>
  <c r="BF286"/>
  <c r="BK329"/>
  <c r="K180"/>
  <c r="BF180"/>
  <c r="BK283"/>
  <c i="3" r="Q234"/>
  <c r="R227"/>
  <c r="Q209"/>
  <c r="R255"/>
  <c r="Q202"/>
  <c r="R143"/>
  <c r="Q240"/>
  <c r="R209"/>
  <c r="Q176"/>
  <c r="Q221"/>
  <c r="R202"/>
  <c r="BK255"/>
  <c r="K240"/>
  <c r="BF240"/>
  <c r="K263"/>
  <c r="BF263"/>
  <c r="BK143"/>
  <c r="BK209"/>
  <c r="K182"/>
  <c r="BF182"/>
  <c i="4" r="R209"/>
  <c r="Q195"/>
  <c r="Q209"/>
  <c r="R174"/>
  <c r="R168"/>
  <c r="Q153"/>
  <c r="Q192"/>
  <c r="Q159"/>
  <c r="R207"/>
  <c r="R192"/>
  <c r="Q191"/>
  <c r="Q187"/>
  <c r="Q180"/>
  <c r="R153"/>
  <c r="BK209"/>
  <c r="BK187"/>
  <c r="BK207"/>
  <c r="K197"/>
  <c r="BF197"/>
  <c r="BK191"/>
  <c r="K145"/>
  <c r="BF145"/>
  <c r="BK168"/>
  <c r="BK150"/>
  <c i="5" r="R196"/>
  <c r="Q159"/>
  <c r="Q222"/>
  <c r="Q180"/>
  <c r="Q211"/>
  <c r="R222"/>
  <c r="R159"/>
  <c r="BK211"/>
  <c r="K201"/>
  <c r="BF201"/>
  <c r="BK159"/>
  <c i="6" r="Q649"/>
  <c r="R585"/>
  <c r="R405"/>
  <c r="Q198"/>
  <c r="R171"/>
  <c r="Q837"/>
  <c r="Q715"/>
  <c r="Q578"/>
  <c r="Q456"/>
  <c r="R203"/>
  <c r="Q818"/>
  <c r="Q683"/>
  <c r="Q620"/>
  <c r="Q587"/>
  <c r="R574"/>
  <c r="Q363"/>
  <c r="R196"/>
  <c r="Q175"/>
  <c r="R816"/>
  <c r="Q653"/>
  <c r="R587"/>
  <c r="R576"/>
  <c r="R363"/>
  <c r="Q166"/>
  <c r="K752"/>
  <c r="BF752"/>
  <c r="BK583"/>
  <c r="K200"/>
  <c r="BF200"/>
  <c r="K818"/>
  <c r="BF818"/>
  <c r="BK620"/>
  <c r="BK258"/>
  <c r="BK645"/>
  <c r="K541"/>
  <c r="BF541"/>
  <c r="K168"/>
  <c r="BF168"/>
  <c r="K576"/>
  <c r="BF576"/>
  <c r="K198"/>
  <c r="BF198"/>
  <c i="7" r="R213"/>
  <c r="R190"/>
  <c r="Q213"/>
  <c r="R205"/>
  <c r="R191"/>
  <c r="R156"/>
  <c r="Q209"/>
  <c r="R196"/>
  <c r="R188"/>
  <c r="R143"/>
  <c r="R204"/>
  <c r="Q196"/>
  <c r="Q156"/>
  <c r="K205"/>
  <c r="BF205"/>
  <c r="K191"/>
  <c r="BF191"/>
  <c r="K173"/>
  <c r="BF173"/>
  <c r="BK180"/>
  <c i="8" r="Q233"/>
  <c r="Q195"/>
  <c r="R147"/>
  <c r="R233"/>
  <c r="R203"/>
  <c r="R176"/>
  <c r="Q203"/>
  <c r="R143"/>
  <c r="R226"/>
  <c i="9" r="R177"/>
  <c r="Q146"/>
  <c r="Q212"/>
  <c r="R201"/>
  <c r="R189"/>
  <c r="Q170"/>
  <c r="R149"/>
  <c r="Q224"/>
  <c r="Q193"/>
  <c r="Q153"/>
  <c r="BK214"/>
  <c r="BK170"/>
  <c r="BK229"/>
  <c r="BK222"/>
  <c r="K185"/>
  <c r="BF185"/>
  <c r="K153"/>
  <c r="BF153"/>
  <c r="BK211"/>
  <c r="K168"/>
  <c r="BF168"/>
  <c r="K163"/>
  <c r="BF163"/>
  <c i="10" r="Q204"/>
  <c r="R153"/>
  <c r="R225"/>
  <c r="R219"/>
  <c r="R185"/>
  <c r="R223"/>
  <c r="Q180"/>
  <c r="Q219"/>
  <c r="Q153"/>
  <c r="K221"/>
  <c r="BF221"/>
  <c r="BK224"/>
  <c r="BK197"/>
  <c r="BK190"/>
  <c r="BK167"/>
  <c i="11" r="R713"/>
  <c r="Q617"/>
  <c r="R528"/>
  <c r="R345"/>
  <c r="Q780"/>
  <c r="Q742"/>
  <c r="Q528"/>
  <c r="R514"/>
  <c r="R331"/>
  <c r="R217"/>
  <c r="Q732"/>
  <c r="R530"/>
  <c r="Q514"/>
  <c r="R317"/>
  <c r="Q217"/>
  <c r="R148"/>
  <c r="R761"/>
  <c r="Q704"/>
  <c r="R524"/>
  <c r="Q477"/>
  <c r="Q331"/>
  <c r="R220"/>
  <c r="K528"/>
  <c r="BF528"/>
  <c r="BK317"/>
  <c r="BK780"/>
  <c r="BK742"/>
  <c r="BK702"/>
  <c r="BK217"/>
  <c r="K530"/>
  <c r="BF530"/>
  <c r="K220"/>
  <c r="BF220"/>
  <c r="K524"/>
  <c r="BF524"/>
  <c r="K345"/>
  <c r="BF345"/>
  <c i="12" r="Q169"/>
  <c r="Q158"/>
  <c r="Q147"/>
  <c r="R161"/>
  <c r="Q155"/>
  <c r="Q152"/>
  <c r="Q142"/>
  <c r="R165"/>
  <c r="R163"/>
  <c r="R158"/>
  <c r="Q156"/>
  <c r="R144"/>
  <c r="Q163"/>
  <c r="K167"/>
  <c r="BF167"/>
  <c r="K163"/>
  <c r="BF163"/>
  <c r="BK147"/>
  <c r="BK153"/>
  <c r="K142"/>
  <c r="BF142"/>
  <c r="BK144"/>
  <c i="13" r="R538"/>
  <c r="R530"/>
  <c r="R524"/>
  <c r="Q512"/>
  <c r="Q447"/>
  <c r="Q439"/>
  <c r="Q347"/>
  <c r="R328"/>
  <c r="Q612"/>
  <c r="Q536"/>
  <c r="Q532"/>
  <c r="R504"/>
  <c r="Q498"/>
  <c r="R441"/>
  <c r="Q340"/>
  <c r="Q328"/>
  <c r="R159"/>
  <c r="R528"/>
  <c r="Q522"/>
  <c r="Q502"/>
  <c r="Q464"/>
  <c r="Q441"/>
  <c r="R154"/>
  <c r="R516"/>
  <c r="Q481"/>
  <c r="R443"/>
  <c r="Q345"/>
  <c r="Q159"/>
  <c r="BK686"/>
  <c r="K522"/>
  <c r="BF522"/>
  <c r="K490"/>
  <c r="BF490"/>
  <c r="K402"/>
  <c r="BF402"/>
  <c r="BK612"/>
  <c r="K534"/>
  <c r="BF534"/>
  <c r="BK516"/>
  <c r="K441"/>
  <c r="BF441"/>
  <c r="BK213"/>
  <c r="K498"/>
  <c r="BF498"/>
  <c r="K439"/>
  <c r="BF439"/>
  <c r="BK164"/>
  <c r="BK508"/>
  <c r="BK443"/>
  <c r="K338"/>
  <c r="BF338"/>
  <c i="14" r="R277"/>
  <c r="R264"/>
  <c r="Q255"/>
  <c r="R239"/>
  <c r="Q230"/>
  <c r="Q218"/>
  <c r="R214"/>
  <c r="R199"/>
  <c r="Q167"/>
  <c r="R161"/>
  <c r="Q290"/>
  <c r="Q284"/>
  <c r="R273"/>
  <c r="R260"/>
  <c r="R242"/>
  <c r="R228"/>
  <c r="Q204"/>
  <c r="Q187"/>
  <c r="Q156"/>
  <c r="Q282"/>
  <c r="Q277"/>
  <c r="R266"/>
  <c r="Q260"/>
  <c r="R248"/>
  <c r="Q239"/>
  <c r="R220"/>
  <c r="R206"/>
  <c r="R171"/>
  <c r="Q158"/>
  <c r="R288"/>
  <c r="Q275"/>
  <c r="R255"/>
  <c r="Q246"/>
  <c r="R235"/>
  <c r="Q220"/>
  <c r="Q197"/>
  <c r="Q173"/>
  <c r="Q163"/>
  <c r="BK266"/>
  <c r="BK244"/>
  <c r="K220"/>
  <c r="BF220"/>
  <c r="BK161"/>
  <c r="K269"/>
  <c r="BF269"/>
  <c r="K230"/>
  <c r="BF230"/>
  <c r="BK214"/>
  <c r="BK187"/>
  <c r="BK293"/>
  <c r="K279"/>
  <c r="BF279"/>
  <c r="K250"/>
  <c r="BF250"/>
  <c r="K223"/>
  <c r="BF223"/>
  <c r="BK169"/>
  <c r="K150"/>
  <c r="BF150"/>
  <c r="K271"/>
  <c r="BF271"/>
  <c r="BK246"/>
  <c r="K233"/>
  <c r="BF233"/>
  <c r="K197"/>
  <c r="BF197"/>
  <c r="K153"/>
  <c r="BF153"/>
  <c i="15" r="Q147"/>
  <c r="Q142"/>
  <c r="BK147"/>
  <c r="K144"/>
  <c r="BF144"/>
  <c i="16" r="Q539"/>
  <c r="R504"/>
  <c r="R462"/>
  <c r="Q419"/>
  <c r="R389"/>
  <c r="R242"/>
  <c r="R545"/>
  <c r="R535"/>
  <c r="R464"/>
  <c r="Q422"/>
  <c r="R408"/>
  <c r="Q547"/>
  <c r="R539"/>
  <c r="R533"/>
  <c r="Q523"/>
  <c r="Q412"/>
  <c r="R404"/>
  <c r="Q340"/>
  <c r="Q533"/>
  <c r="R527"/>
  <c r="Q485"/>
  <c r="R419"/>
  <c r="R412"/>
  <c r="R291"/>
  <c r="BK543"/>
  <c r="K458"/>
  <c r="BF458"/>
  <c r="BK402"/>
  <c r="BK146"/>
  <c r="BK541"/>
  <c r="K533"/>
  <c r="BF533"/>
  <c r="K504"/>
  <c r="BF504"/>
  <c r="BK194"/>
  <c r="K485"/>
  <c r="BF485"/>
  <c r="BK412"/>
  <c r="BK535"/>
  <c r="BK422"/>
  <c r="K404"/>
  <c r="BF404"/>
  <c i="17" r="R618"/>
  <c r="Q565"/>
  <c r="R557"/>
  <c r="R527"/>
  <c r="Q505"/>
  <c r="Q502"/>
  <c r="R471"/>
  <c r="R450"/>
  <c r="R396"/>
  <c r="Q389"/>
  <c r="R357"/>
  <c r="R324"/>
  <c r="R235"/>
  <c r="R210"/>
  <c r="R200"/>
  <c r="Q183"/>
  <c r="Q168"/>
  <c r="R153"/>
  <c r="R614"/>
  <c r="Q578"/>
  <c r="R559"/>
  <c r="Q521"/>
  <c r="R502"/>
  <c r="R455"/>
  <c r="R442"/>
  <c r="R425"/>
  <c r="R394"/>
  <c r="Q362"/>
  <c r="Q351"/>
  <c r="Q335"/>
  <c r="Q324"/>
  <c r="R294"/>
  <c r="Q264"/>
  <c r="R239"/>
  <c r="R208"/>
  <c r="Q187"/>
  <c r="Q171"/>
  <c r="Q618"/>
  <c r="R578"/>
  <c r="Q567"/>
  <c r="Q550"/>
  <c r="R536"/>
  <c r="R500"/>
  <c r="Q486"/>
  <c r="Q425"/>
  <c r="R374"/>
  <c r="R360"/>
  <c r="Q294"/>
  <c r="Q274"/>
  <c r="Q244"/>
  <c r="Q223"/>
  <c r="Q210"/>
  <c r="Q200"/>
  <c r="R183"/>
  <c r="Q159"/>
  <c r="R620"/>
  <c r="Q588"/>
  <c r="R563"/>
  <c r="Q555"/>
  <c r="Q540"/>
  <c r="Q527"/>
  <c r="R504"/>
  <c r="Q496"/>
  <c r="R478"/>
  <c r="Q432"/>
  <c r="R411"/>
  <c r="Q392"/>
  <c r="Q355"/>
  <c r="R337"/>
  <c r="R231"/>
  <c r="R213"/>
  <c r="Q194"/>
  <c r="R175"/>
  <c r="Q164"/>
  <c r="Q153"/>
  <c r="BK618"/>
  <c r="BK609"/>
  <c r="K569"/>
  <c r="BF569"/>
  <c r="K478"/>
  <c r="BF478"/>
  <c r="BK396"/>
  <c r="BK333"/>
  <c r="K284"/>
  <c r="BF284"/>
  <c r="BK202"/>
  <c r="K159"/>
  <c r="BF159"/>
  <c r="BK588"/>
  <c r="K527"/>
  <c r="BF527"/>
  <c r="BK500"/>
  <c r="K471"/>
  <c r="BF471"/>
  <c r="BK394"/>
  <c r="BK351"/>
  <c r="BK326"/>
  <c r="BK244"/>
  <c r="K216"/>
  <c r="BF216"/>
  <c r="K194"/>
  <c r="BF194"/>
  <c r="BK175"/>
  <c r="BK620"/>
  <c r="BK563"/>
  <c r="BK540"/>
  <c r="BK494"/>
  <c r="K455"/>
  <c r="BF455"/>
  <c r="K427"/>
  <c r="BF427"/>
  <c r="K374"/>
  <c r="BF374"/>
  <c r="BK322"/>
  <c r="BK227"/>
  <c r="K179"/>
  <c r="BF179"/>
  <c r="K496"/>
  <c r="BF496"/>
  <c r="K425"/>
  <c r="BF425"/>
  <c r="BK366"/>
  <c r="BK294"/>
  <c r="BK200"/>
  <c i="18" r="Q184"/>
  <c r="R160"/>
  <c r="Q140"/>
  <c r="Q178"/>
  <c r="Q158"/>
  <c r="R180"/>
  <c r="R140"/>
  <c r="Q180"/>
  <c r="K178"/>
  <c r="BF178"/>
  <c r="BK140"/>
  <c r="BK180"/>
  <c r="K150"/>
  <c r="BF150"/>
  <c i="19" r="R159"/>
  <c r="Q176"/>
  <c r="Q164"/>
  <c r="Q146"/>
  <c r="Q161"/>
  <c r="Q152"/>
  <c r="R144"/>
  <c r="R160"/>
  <c r="R146"/>
  <c r="BK171"/>
  <c r="K161"/>
  <c r="BF161"/>
  <c r="BK144"/>
  <c r="K159"/>
  <c r="BF159"/>
  <c i="20" r="R165"/>
  <c r="R159"/>
  <c r="R156"/>
  <c r="Q152"/>
  <c r="R149"/>
  <c r="R146"/>
  <c r="R136"/>
  <c r="Q162"/>
  <c r="Q159"/>
  <c r="Q151"/>
  <c r="R138"/>
  <c r="R166"/>
  <c r="R161"/>
  <c r="Q149"/>
  <c r="R145"/>
  <c r="Q138"/>
  <c r="Q166"/>
  <c r="Q163"/>
  <c r="Q157"/>
  <c r="R152"/>
  <c r="Q145"/>
  <c r="Q141"/>
  <c r="K163"/>
  <c r="BF163"/>
  <c r="K164"/>
  <c r="BF164"/>
  <c r="K158"/>
  <c r="BF158"/>
  <c r="BK147"/>
  <c r="K154"/>
  <c r="BF154"/>
  <c r="BK149"/>
  <c r="K155"/>
  <c r="BF155"/>
  <c r="K145"/>
  <c r="BF145"/>
  <c r="K138"/>
  <c r="BF138"/>
  <c i="2" l="1" r="V141"/>
  <c r="V140"/>
  <c r="Q141"/>
  <c r="Q140"/>
  <c r="I101"/>
  <c r="V291"/>
  <c r="R291"/>
  <c r="J104"/>
  <c r="V295"/>
  <c r="Q295"/>
  <c r="I105"/>
  <c i="3" r="T142"/>
  <c r="X142"/>
  <c r="R220"/>
  <c r="J103"/>
  <c r="V265"/>
  <c r="V264"/>
  <c r="Q265"/>
  <c r="Q264"/>
  <c r="I105"/>
  <c i="4" r="T152"/>
  <c r="T167"/>
  <c r="R167"/>
  <c r="J106"/>
  <c r="X194"/>
  <c r="T208"/>
  <c r="R208"/>
  <c r="J108"/>
  <c i="5" r="V138"/>
  <c r="V137"/>
  <c r="V136"/>
  <c i="6" r="X153"/>
  <c r="T257"/>
  <c r="V257"/>
  <c r="V577"/>
  <c r="T590"/>
  <c r="T644"/>
  <c r="V644"/>
  <c r="V817"/>
  <c i="7" r="Q142"/>
  <c r="I102"/>
  <c r="R199"/>
  <c r="J105"/>
  <c r="X210"/>
  <c i="8" r="V142"/>
  <c r="V187"/>
  <c r="V228"/>
  <c r="V227"/>
  <c i="9" r="T145"/>
  <c r="T144"/>
  <c r="R145"/>
  <c r="R169"/>
  <c r="J107"/>
  <c r="V213"/>
  <c r="R213"/>
  <c r="J108"/>
  <c r="V223"/>
  <c r="R223"/>
  <c r="J109"/>
  <c i="10" r="Q139"/>
  <c r="Q138"/>
  <c r="I101"/>
  <c r="Q220"/>
  <c r="I103"/>
  <c i="11" r="T147"/>
  <c r="T146"/>
  <c r="X147"/>
  <c r="X146"/>
  <c r="R147"/>
  <c r="J102"/>
  <c r="V219"/>
  <c r="R529"/>
  <c r="J110"/>
  <c r="Q703"/>
  <c r="I111"/>
  <c i="12" r="X141"/>
  <c r="X140"/>
  <c r="Q160"/>
  <c r="X166"/>
  <c i="13" r="T148"/>
  <c r="T147"/>
  <c r="Q148"/>
  <c r="X404"/>
  <c r="T442"/>
  <c r="R442"/>
  <c r="J108"/>
  <c r="T521"/>
  <c r="X521"/>
  <c r="R521"/>
  <c r="J109"/>
  <c i="14" r="T160"/>
  <c r="R160"/>
  <c r="J103"/>
  <c r="R208"/>
  <c r="J104"/>
  <c r="X225"/>
  <c r="X234"/>
  <c r="T247"/>
  <c r="Q247"/>
  <c r="I109"/>
  <c r="V263"/>
  <c r="Q270"/>
  <c r="I111"/>
  <c r="V276"/>
  <c r="R287"/>
  <c r="J113"/>
  <c i="15" r="V140"/>
  <c r="V139"/>
  <c r="T149"/>
  <c r="T148"/>
  <c r="R149"/>
  <c r="R148"/>
  <c r="J103"/>
  <c i="16" r="R145"/>
  <c r="V421"/>
  <c i="17" r="R152"/>
  <c r="X170"/>
  <c r="T193"/>
  <c r="R193"/>
  <c r="J102"/>
  <c r="T243"/>
  <c r="X243"/>
  <c r="T359"/>
  <c r="Q359"/>
  <c r="I105"/>
  <c r="T391"/>
  <c r="R391"/>
  <c r="J108"/>
  <c r="V422"/>
  <c r="R422"/>
  <c r="J109"/>
  <c r="R431"/>
  <c r="J110"/>
  <c r="V458"/>
  <c r="R458"/>
  <c r="J111"/>
  <c r="X501"/>
  <c r="Q501"/>
  <c r="I112"/>
  <c r="T515"/>
  <c r="Q515"/>
  <c r="I113"/>
  <c r="X556"/>
  <c r="T568"/>
  <c r="V568"/>
  <c r="R610"/>
  <c r="J116"/>
  <c i="18" r="V139"/>
  <c r="Q177"/>
  <c r="I103"/>
  <c i="19" r="V143"/>
  <c r="Q147"/>
  <c r="I103"/>
  <c r="X154"/>
  <c r="BK166"/>
  <c r="K166"/>
  <c r="K106"/>
  <c r="V166"/>
  <c i="20" r="V135"/>
  <c r="Q135"/>
  <c r="I100"/>
  <c r="V139"/>
  <c i="2" r="T141"/>
  <c r="T140"/>
  <c r="X141"/>
  <c r="X140"/>
  <c r="BK291"/>
  <c r="K291"/>
  <c r="K104"/>
  <c r="X291"/>
  <c r="BK295"/>
  <c r="K295"/>
  <c r="K105"/>
  <c r="X295"/>
  <c i="3" r="V142"/>
  <c r="Q142"/>
  <c r="I102"/>
  <c r="V220"/>
  <c r="X220"/>
  <c r="T265"/>
  <c r="T264"/>
  <c r="X265"/>
  <c r="X264"/>
  <c i="4" r="X152"/>
  <c r="R152"/>
  <c r="R151"/>
  <c r="J104"/>
  <c r="V167"/>
  <c r="R194"/>
  <c r="J107"/>
  <c r="V208"/>
  <c i="5" r="T138"/>
  <c r="T137"/>
  <c r="T136"/>
  <c i="1" r="AW101"/>
  <c i="5" r="Q138"/>
  <c r="I102"/>
  <c i="6" r="T153"/>
  <c r="Q153"/>
  <c r="X193"/>
  <c r="Q193"/>
  <c r="I103"/>
  <c r="Q257"/>
  <c r="I107"/>
  <c r="BK577"/>
  <c r="K577"/>
  <c r="K109"/>
  <c r="X577"/>
  <c r="X590"/>
  <c r="R590"/>
  <c r="J113"/>
  <c r="R644"/>
  <c r="J114"/>
  <c r="R817"/>
  <c r="J115"/>
  <c i="7" r="X142"/>
  <c r="X141"/>
  <c r="V195"/>
  <c r="Q195"/>
  <c r="V199"/>
  <c r="R210"/>
  <c r="J106"/>
  <c i="8" r="X142"/>
  <c r="X141"/>
  <c r="T187"/>
  <c r="X187"/>
  <c r="T228"/>
  <c r="T227"/>
  <c r="Q228"/>
  <c r="Q227"/>
  <c r="I105"/>
  <c i="9" r="X145"/>
  <c r="X144"/>
  <c r="V158"/>
  <c r="Q158"/>
  <c r="I106"/>
  <c r="T169"/>
  <c r="X169"/>
  <c r="T213"/>
  <c r="Q213"/>
  <c r="I108"/>
  <c r="T223"/>
  <c r="Q223"/>
  <c r="I109"/>
  <c i="10" r="R139"/>
  <c r="V220"/>
  <c i="11" r="Q219"/>
  <c r="T515"/>
  <c r="X515"/>
  <c r="Q515"/>
  <c r="I108"/>
  <c r="V529"/>
  <c r="R703"/>
  <c r="J111"/>
  <c i="12" r="T141"/>
  <c r="T140"/>
  <c r="V141"/>
  <c r="V140"/>
  <c r="T160"/>
  <c r="R160"/>
  <c r="V166"/>
  <c i="13" r="R148"/>
  <c r="V404"/>
  <c r="Q442"/>
  <c r="I108"/>
  <c r="V521"/>
  <c r="Q521"/>
  <c r="I109"/>
  <c i="14" r="V149"/>
  <c r="Q149"/>
  <c r="I102"/>
  <c r="V160"/>
  <c r="Q208"/>
  <c r="I104"/>
  <c r="T225"/>
  <c r="R225"/>
  <c r="J107"/>
  <c r="V234"/>
  <c r="Q234"/>
  <c r="I108"/>
  <c r="V247"/>
  <c r="Q263"/>
  <c r="I110"/>
  <c r="V270"/>
  <c r="R270"/>
  <c r="J111"/>
  <c r="X276"/>
  <c r="T287"/>
  <c r="Q287"/>
  <c r="I113"/>
  <c i="15" r="T140"/>
  <c r="T139"/>
  <c r="T138"/>
  <c i="1" r="AW116"/>
  <c i="15" r="R140"/>
  <c r="R139"/>
  <c r="R138"/>
  <c r="J100"/>
  <c r="K36"/>
  <c i="1" r="AT116"/>
  <c i="15" r="Q149"/>
  <c r="Q148"/>
  <c r="I103"/>
  <c i="16" r="T145"/>
  <c r="T144"/>
  <c r="V145"/>
  <c r="V144"/>
  <c r="Q421"/>
  <c r="X461"/>
  <c r="Q461"/>
  <c r="I107"/>
  <c r="T528"/>
  <c r="X528"/>
  <c r="R528"/>
  <c r="J108"/>
  <c i="17" r="X152"/>
  <c r="V170"/>
  <c r="Q193"/>
  <c r="I102"/>
  <c r="T218"/>
  <c r="V218"/>
  <c r="R218"/>
  <c r="J103"/>
  <c r="Q243"/>
  <c r="I104"/>
  <c r="Q568"/>
  <c r="I115"/>
  <c r="X610"/>
  <c i="18" r="T139"/>
  <c r="Q139"/>
  <c r="I102"/>
  <c r="V177"/>
  <c i="19" r="T143"/>
  <c r="R143"/>
  <c r="J102"/>
  <c r="X147"/>
  <c r="T154"/>
  <c r="R154"/>
  <c r="J104"/>
  <c r="X166"/>
  <c i="20" r="T135"/>
  <c r="X135"/>
  <c r="R135"/>
  <c r="X139"/>
  <c i="2" r="R141"/>
  <c r="J102"/>
  <c r="T291"/>
  <c r="Q291"/>
  <c r="I104"/>
  <c r="T295"/>
  <c r="R295"/>
  <c r="J105"/>
  <c i="3" r="R142"/>
  <c r="T220"/>
  <c r="Q220"/>
  <c r="I103"/>
  <c r="R265"/>
  <c r="J106"/>
  <c i="4" r="V152"/>
  <c r="Q167"/>
  <c r="I106"/>
  <c r="V194"/>
  <c r="Q208"/>
  <c r="I108"/>
  <c i="5" r="X138"/>
  <c r="X137"/>
  <c r="X136"/>
  <c i="6" r="V153"/>
  <c r="X257"/>
  <c r="T577"/>
  <c r="R577"/>
  <c r="J109"/>
  <c r="V590"/>
  <c r="Q590"/>
  <c r="I113"/>
  <c r="Q644"/>
  <c r="I114"/>
  <c r="Q817"/>
  <c r="I115"/>
  <c i="7" r="T142"/>
  <c r="T141"/>
  <c r="R142"/>
  <c r="R141"/>
  <c r="J101"/>
  <c r="T195"/>
  <c r="T199"/>
  <c r="Q199"/>
  <c r="I105"/>
  <c r="V210"/>
  <c i="8" r="T142"/>
  <c r="T141"/>
  <c r="R142"/>
  <c r="R187"/>
  <c r="J103"/>
  <c r="R228"/>
  <c r="R227"/>
  <c r="J105"/>
  <c i="9" r="Q145"/>
  <c r="X158"/>
  <c r="R158"/>
  <c r="R157"/>
  <c r="J105"/>
  <c r="V169"/>
  <c r="X223"/>
  <c i="10" r="X139"/>
  <c r="T220"/>
  <c r="R220"/>
  <c r="J103"/>
  <c i="11" r="T219"/>
  <c r="X219"/>
  <c r="T529"/>
  <c r="Q529"/>
  <c r="I110"/>
  <c r="V703"/>
  <c i="12" r="Q141"/>
  <c r="Q140"/>
  <c r="X160"/>
  <c r="X159"/>
  <c r="Q166"/>
  <c r="I105"/>
  <c i="13" r="X148"/>
  <c r="X147"/>
  <c r="T404"/>
  <c r="T403"/>
  <c r="Q404"/>
  <c r="I106"/>
  <c r="X442"/>
  <c i="14" r="T149"/>
  <c r="X149"/>
  <c r="R149"/>
  <c r="J102"/>
  <c r="Q160"/>
  <c r="I103"/>
  <c r="X208"/>
  <c r="V225"/>
  <c r="X247"/>
  <c r="T263"/>
  <c r="R263"/>
  <c r="J110"/>
  <c r="X270"/>
  <c r="T276"/>
  <c r="Q276"/>
  <c r="I112"/>
  <c r="V287"/>
  <c i="15" r="X140"/>
  <c r="X139"/>
  <c r="V149"/>
  <c r="V148"/>
  <c i="16" r="Q145"/>
  <c r="I102"/>
  <c r="T421"/>
  <c r="X421"/>
  <c r="X420"/>
  <c r="V461"/>
  <c r="R461"/>
  <c r="J107"/>
  <c r="V528"/>
  <c r="Q528"/>
  <c r="I108"/>
  <c i="17" r="V152"/>
  <c r="Q170"/>
  <c r="I101"/>
  <c r="V193"/>
  <c r="X218"/>
  <c r="Q218"/>
  <c r="I103"/>
  <c r="V243"/>
  <c r="R359"/>
  <c r="J105"/>
  <c r="V391"/>
  <c r="Q391"/>
  <c r="I108"/>
  <c r="T422"/>
  <c r="Q422"/>
  <c r="I109"/>
  <c r="V431"/>
  <c r="Q431"/>
  <c r="I110"/>
  <c r="T458"/>
  <c r="Q458"/>
  <c r="I111"/>
  <c r="T501"/>
  <c r="R515"/>
  <c r="J113"/>
  <c r="Q556"/>
  <c r="I114"/>
  <c r="R556"/>
  <c r="J114"/>
  <c r="R568"/>
  <c r="J115"/>
  <c r="V610"/>
  <c i="18" r="R139"/>
  <c r="X177"/>
  <c i="19" r="Q143"/>
  <c r="I102"/>
  <c r="V147"/>
  <c r="V154"/>
  <c r="T166"/>
  <c r="R166"/>
  <c i="20" r="Q139"/>
  <c r="I101"/>
  <c i="4" r="Q152"/>
  <c r="X167"/>
  <c r="T194"/>
  <c r="Q194"/>
  <c r="I107"/>
  <c r="X208"/>
  <c i="5" r="R138"/>
  <c r="R137"/>
  <c r="R136"/>
  <c r="J100"/>
  <c r="K36"/>
  <c i="1" r="AT101"/>
  <c i="6" r="R153"/>
  <c r="J102"/>
  <c r="T193"/>
  <c r="V193"/>
  <c r="R193"/>
  <c r="J103"/>
  <c r="R257"/>
  <c r="Q577"/>
  <c r="I109"/>
  <c r="X644"/>
  <c r="T817"/>
  <c r="X817"/>
  <c i="7" r="V142"/>
  <c r="V141"/>
  <c r="X195"/>
  <c r="R195"/>
  <c r="R194"/>
  <c r="J103"/>
  <c r="X199"/>
  <c r="T210"/>
  <c r="Q210"/>
  <c r="I106"/>
  <c i="8" r="BK142"/>
  <c r="Q142"/>
  <c r="I102"/>
  <c r="Q187"/>
  <c r="I103"/>
  <c r="X228"/>
  <c r="X227"/>
  <c i="9" r="V145"/>
  <c r="V144"/>
  <c r="T158"/>
  <c r="T157"/>
  <c r="Q169"/>
  <c r="I107"/>
  <c r="X213"/>
  <c i="10" r="T139"/>
  <c r="T138"/>
  <c r="T137"/>
  <c i="1" r="AW108"/>
  <c i="10" r="V139"/>
  <c r="V138"/>
  <c r="V137"/>
  <c r="X220"/>
  <c i="11" r="V147"/>
  <c r="V146"/>
  <c r="Q147"/>
  <c r="R219"/>
  <c r="V515"/>
  <c r="R515"/>
  <c r="J108"/>
  <c r="X529"/>
  <c r="T703"/>
  <c r="X703"/>
  <c i="12" r="R141"/>
  <c r="R140"/>
  <c r="V160"/>
  <c r="V159"/>
  <c r="T166"/>
  <c r="R166"/>
  <c r="J105"/>
  <c i="13" r="V148"/>
  <c r="V147"/>
  <c r="R404"/>
  <c r="V442"/>
  <c i="14" r="X160"/>
  <c r="T208"/>
  <c r="V208"/>
  <c r="Q225"/>
  <c r="Q224"/>
  <c r="I106"/>
  <c r="T234"/>
  <c r="R234"/>
  <c r="J108"/>
  <c r="R247"/>
  <c r="J109"/>
  <c r="X263"/>
  <c r="T270"/>
  <c r="R276"/>
  <c r="J112"/>
  <c r="X287"/>
  <c i="15" r="Q140"/>
  <c r="Q139"/>
  <c r="Q138"/>
  <c r="I100"/>
  <c r="K35"/>
  <c i="1" r="AS116"/>
  <c i="15" r="X149"/>
  <c r="X148"/>
  <c i="16" r="X145"/>
  <c r="X144"/>
  <c r="X143"/>
  <c r="R421"/>
  <c r="T461"/>
  <c i="17" r="T152"/>
  <c r="Q152"/>
  <c r="I100"/>
  <c r="T170"/>
  <c r="R170"/>
  <c r="J101"/>
  <c r="X193"/>
  <c r="R243"/>
  <c r="J104"/>
  <c r="V359"/>
  <c r="X359"/>
  <c r="X391"/>
  <c r="X422"/>
  <c r="T431"/>
  <c r="X431"/>
  <c r="X458"/>
  <c r="V501"/>
  <c r="R501"/>
  <c r="J112"/>
  <c r="V515"/>
  <c r="X515"/>
  <c r="T556"/>
  <c r="V556"/>
  <c r="X568"/>
  <c r="T610"/>
  <c r="Q610"/>
  <c r="I116"/>
  <c i="18" r="X139"/>
  <c r="X138"/>
  <c r="X137"/>
  <c r="T177"/>
  <c r="R177"/>
  <c r="J103"/>
  <c i="19" r="BK143"/>
  <c r="K143"/>
  <c r="K102"/>
  <c r="X143"/>
  <c r="X142"/>
  <c r="X141"/>
  <c r="T147"/>
  <c r="R147"/>
  <c r="J103"/>
  <c r="Q154"/>
  <c r="I104"/>
  <c r="Q166"/>
  <c r="I106"/>
  <c i="20" r="T139"/>
  <c r="R139"/>
  <c r="J101"/>
  <c i="4" r="Q149"/>
  <c r="I103"/>
  <c i="6" r="Q575"/>
  <c r="I108"/>
  <c i="11" r="Q167"/>
  <c r="I103"/>
  <c r="BK216"/>
  <c r="K216"/>
  <c r="K104"/>
  <c r="Q216"/>
  <c r="I104"/>
  <c i="13" r="BK685"/>
  <c r="K685"/>
  <c r="K112"/>
  <c i="16" r="Q418"/>
  <c r="I103"/>
  <c i="17" r="Q619"/>
  <c r="I117"/>
  <c r="R633"/>
  <c r="J118"/>
  <c i="19" r="BK178"/>
  <c r="K178"/>
  <c r="K107"/>
  <c i="3" r="R262"/>
  <c r="J104"/>
  <c i="4" r="R144"/>
  <c r="R143"/>
  <c r="R142"/>
  <c r="J100"/>
  <c r="K36"/>
  <c i="1" r="AT100"/>
  <c i="4" r="R149"/>
  <c r="J103"/>
  <c i="6" r="BK202"/>
  <c r="K202"/>
  <c r="K104"/>
  <c r="R202"/>
  <c r="J104"/>
  <c r="Q254"/>
  <c r="I105"/>
  <c r="Q859"/>
  <c r="Q858"/>
  <c r="I116"/>
  <c r="R859"/>
  <c r="R858"/>
  <c r="J116"/>
  <c i="9" r="R152"/>
  <c r="J103"/>
  <c i="11" r="BK513"/>
  <c r="K513"/>
  <c r="K107"/>
  <c r="R513"/>
  <c r="J107"/>
  <c i="13" r="Q349"/>
  <c r="I103"/>
  <c r="R401"/>
  <c r="J104"/>
  <c i="16" r="Q459"/>
  <c r="I106"/>
  <c r="R459"/>
  <c r="J106"/>
  <c i="17" r="BK619"/>
  <c r="K619"/>
  <c r="K117"/>
  <c r="R619"/>
  <c r="J117"/>
  <c r="Q633"/>
  <c r="I118"/>
  <c i="19" r="Q163"/>
  <c r="I105"/>
  <c i="3" r="Q262"/>
  <c r="I104"/>
  <c i="4" r="BK149"/>
  <c r="K149"/>
  <c r="K103"/>
  <c i="6" r="R584"/>
  <c r="J110"/>
  <c r="R586"/>
  <c r="J111"/>
  <c r="BK588"/>
  <c r="K588"/>
  <c r="K112"/>
  <c r="Q588"/>
  <c r="I112"/>
  <c r="R588"/>
  <c r="J112"/>
  <c i="8" r="BK225"/>
  <c r="K225"/>
  <c r="K104"/>
  <c r="Q225"/>
  <c r="I104"/>
  <c i="9" r="Q152"/>
  <c r="I103"/>
  <c r="R155"/>
  <c r="J104"/>
  <c i="13" r="R349"/>
  <c r="J103"/>
  <c r="Q440"/>
  <c r="I107"/>
  <c r="R440"/>
  <c r="J107"/>
  <c r="Q539"/>
  <c r="I110"/>
  <c i="14" r="R222"/>
  <c r="J105"/>
  <c i="16" r="R546"/>
  <c r="J109"/>
  <c i="17" r="Q388"/>
  <c r="I106"/>
  <c r="R388"/>
  <c r="J106"/>
  <c i="4" r="Q144"/>
  <c r="Q143"/>
  <c i="6" r="Q202"/>
  <c r="I104"/>
  <c r="BK254"/>
  <c r="K254"/>
  <c r="K105"/>
  <c r="R254"/>
  <c r="J105"/>
  <c r="R575"/>
  <c r="J108"/>
  <c r="Q584"/>
  <c r="I110"/>
  <c r="Q586"/>
  <c r="I111"/>
  <c i="8" r="R225"/>
  <c r="J104"/>
  <c i="9" r="BK155"/>
  <c r="K155"/>
  <c r="K104"/>
  <c r="Q155"/>
  <c r="I104"/>
  <c i="11" r="R167"/>
  <c r="J103"/>
  <c r="R216"/>
  <c r="J104"/>
  <c r="Q513"/>
  <c r="I107"/>
  <c r="Q527"/>
  <c r="I109"/>
  <c r="R527"/>
  <c r="J109"/>
  <c i="13" r="Q401"/>
  <c r="I104"/>
  <c r="R539"/>
  <c r="J110"/>
  <c r="Q685"/>
  <c r="I112"/>
  <c r="R685"/>
  <c r="R684"/>
  <c r="J111"/>
  <c i="14" r="Q222"/>
  <c r="I105"/>
  <c i="16" r="R418"/>
  <c r="J103"/>
  <c r="Q546"/>
  <c r="I109"/>
  <c i="17" r="BK388"/>
  <c r="K388"/>
  <c r="K106"/>
  <c i="19" r="R163"/>
  <c r="J105"/>
  <c r="Q178"/>
  <c r="I107"/>
  <c r="R178"/>
  <c r="J107"/>
  <c r="J106"/>
  <c i="20" r="E85"/>
  <c r="J91"/>
  <c r="F94"/>
  <c i="19" r="F96"/>
  <c r="E127"/>
  <c r="J93"/>
  <c i="18" r="J93"/>
  <c r="E123"/>
  <c r="F96"/>
  <c i="17" r="J144"/>
  <c r="E85"/>
  <c r="F147"/>
  <c i="16" r="F140"/>
  <c r="E85"/>
  <c r="J93"/>
  <c i="15" r="F135"/>
  <c r="E85"/>
  <c r="BF142"/>
  <c r="J132"/>
  <c i="14" r="F96"/>
  <c r="E85"/>
  <c r="J93"/>
  <c i="13" r="F143"/>
  <c r="E85"/>
  <c r="J93"/>
  <c i="12" r="E85"/>
  <c r="J93"/>
  <c r="F96"/>
  <c i="11" r="J93"/>
  <c r="E131"/>
  <c r="F96"/>
  <c i="10" r="E85"/>
  <c r="F134"/>
  <c r="J93"/>
  <c i="8" r="K142"/>
  <c r="K102"/>
  <c i="9" r="E85"/>
  <c r="F140"/>
  <c r="J93"/>
  <c i="8" r="J93"/>
  <c r="F96"/>
  <c r="E85"/>
  <c i="7" r="F96"/>
  <c r="E85"/>
  <c r="J134"/>
  <c i="6" r="J145"/>
  <c r="E137"/>
  <c r="F148"/>
  <c i="5" r="E85"/>
  <c r="J130"/>
  <c r="F96"/>
  <c i="4" r="J93"/>
  <c r="E85"/>
  <c r="F96"/>
  <c r="BF174"/>
  <c i="3" r="F96"/>
  <c r="J93"/>
  <c r="E85"/>
  <c i="2" r="J93"/>
  <c r="E125"/>
  <c r="F96"/>
  <c r="K264"/>
  <c r="BF264"/>
  <c r="K329"/>
  <c r="BF329"/>
  <c r="K289"/>
  <c r="BF289"/>
  <c r="BK286"/>
  <c r="BK186"/>
  <c r="K41"/>
  <c i="1" r="AX97"/>
  <c i="4" r="K205"/>
  <c r="BF205"/>
  <c r="K168"/>
  <c r="BF168"/>
  <c r="K209"/>
  <c r="BF209"/>
  <c r="BK197"/>
  <c i="3" r="K41"/>
  <c i="1" r="AX99"/>
  <c i="4" r="BK193"/>
  <c r="K153"/>
  <c r="BF153"/>
  <c r="BK213"/>
  <c r="BK208"/>
  <c r="K208"/>
  <c r="K108"/>
  <c i="5" r="K180"/>
  <c r="BF180"/>
  <c i="4" r="F43"/>
  <c i="1" r="BD100"/>
  <c i="5" r="BK160"/>
  <c r="K196"/>
  <c r="BF196"/>
  <c i="6" r="BK194"/>
  <c r="BK200"/>
  <c r="BK310"/>
  <c r="BK585"/>
  <c r="BK584"/>
  <c r="K584"/>
  <c r="K110"/>
  <c r="BK816"/>
  <c r="K591"/>
  <c r="BF591"/>
  <c r="K166"/>
  <c r="BF166"/>
  <c r="BK198"/>
  <c r="BK405"/>
  <c r="K582"/>
  <c r="BF582"/>
  <c r="K645"/>
  <c r="BF645"/>
  <c r="K175"/>
  <c r="BF175"/>
  <c r="BK574"/>
  <c r="BK752"/>
  <c i="5" r="F44"/>
  <c i="1" r="BE101"/>
  <c i="6" r="BK818"/>
  <c r="BK857"/>
  <c i="7" r="K196"/>
  <c r="BF196"/>
  <c r="K193"/>
  <c r="BF193"/>
  <c r="BK173"/>
  <c r="K168"/>
  <c r="BF168"/>
  <c i="6" r="F44"/>
  <c i="1" r="BE102"/>
  <c i="7" r="BK191"/>
  <c r="BK143"/>
  <c i="6" r="K41"/>
  <c i="1" r="AX102"/>
  <c i="8" r="K169"/>
  <c r="BF169"/>
  <c i="9" r="K224"/>
  <c r="BF224"/>
  <c r="K222"/>
  <c r="BF222"/>
  <c i="8" r="F43"/>
  <c i="1" r="BD106"/>
  <c i="9" r="BK149"/>
  <c r="BK181"/>
  <c r="BK218"/>
  <c r="BK213"/>
  <c r="K213"/>
  <c r="K108"/>
  <c i="8" r="F44"/>
  <c i="1" r="BE106"/>
  <c i="10" r="BK153"/>
  <c r="K185"/>
  <c r="BF185"/>
  <c r="BK221"/>
  <c r="BK180"/>
  <c i="9" r="F41"/>
  <c i="1" r="BB107"/>
  <c i="11" r="BK331"/>
  <c r="BK530"/>
  <c r="K217"/>
  <c r="BF217"/>
  <c r="BK512"/>
  <c r="K162"/>
  <c r="BF162"/>
  <c r="BK477"/>
  <c r="K702"/>
  <c r="BF702"/>
  <c r="K317"/>
  <c r="BF317"/>
  <c r="BK573"/>
  <c r="BK529"/>
  <c r="K529"/>
  <c r="K110"/>
  <c r="K780"/>
  <c r="BF780"/>
  <c i="10" r="F44"/>
  <c i="1" r="BE108"/>
  <c i="12" r="K169"/>
  <c r="BF169"/>
  <c i="11" r="F45"/>
  <c i="1" r="BF109"/>
  <c i="12" r="BK150"/>
  <c i="13" r="BK350"/>
  <c r="BK349"/>
  <c r="K349"/>
  <c r="K103"/>
  <c r="BK512"/>
  <c r="K508"/>
  <c r="BF508"/>
  <c r="K538"/>
  <c r="BF538"/>
  <c r="BK540"/>
  <c r="BK402"/>
  <c r="BK401"/>
  <c r="K401"/>
  <c r="K104"/>
  <c r="K502"/>
  <c r="BF502"/>
  <c r="BK490"/>
  <c r="BK532"/>
  <c r="K686"/>
  <c r="BF686"/>
  <c r="BK439"/>
  <c r="BK404"/>
  <c r="K404"/>
  <c r="K106"/>
  <c r="BK530"/>
  <c i="12" r="F44"/>
  <c i="1" r="BE112"/>
  <c i="13" r="K164"/>
  <c r="BF164"/>
  <c i="14" r="K161"/>
  <c r="BF161"/>
  <c r="BK189"/>
  <c r="BK226"/>
  <c r="BK258"/>
  <c r="K277"/>
  <c r="BF277"/>
  <c r="BK150"/>
  <c r="BK233"/>
  <c i="13" r="F45"/>
  <c i="1" r="BF113"/>
  <c i="14" r="BK209"/>
  <c r="K246"/>
  <c r="BF246"/>
  <c r="BK284"/>
  <c r="K255"/>
  <c r="BF255"/>
  <c i="13" r="K41"/>
  <c i="1" r="AX113"/>
  <c i="15" r="BK144"/>
  <c i="14" r="F44"/>
  <c i="1" r="BE114"/>
  <c i="16" r="BK291"/>
  <c r="BK416"/>
  <c r="BK458"/>
  <c r="BK421"/>
  <c r="K421"/>
  <c r="K105"/>
  <c r="BK531"/>
  <c r="K400"/>
  <c r="BF400"/>
  <c r="BK485"/>
  <c r="BK464"/>
  <c r="BK533"/>
  <c i="15" r="F41"/>
  <c i="1" r="BB116"/>
  <c i="17" r="K155"/>
  <c r="BF155"/>
  <c r="BK189"/>
  <c r="BK239"/>
  <c r="BK364"/>
  <c r="K401"/>
  <c r="BF401"/>
  <c r="K500"/>
  <c r="BF500"/>
  <c r="K544"/>
  <c r="BF544"/>
  <c r="K618"/>
  <c r="BF618"/>
  <c r="BK185"/>
  <c r="BK274"/>
  <c r="K450"/>
  <c r="BF450"/>
  <c r="BK521"/>
  <c r="K187"/>
  <c r="BF187"/>
  <c r="K366"/>
  <c r="BF366"/>
  <c i="16" r="K41"/>
  <c i="1" r="AX117"/>
  <c i="17" r="K157"/>
  <c r="BF157"/>
  <c r="K183"/>
  <c r="BF183"/>
  <c r="K206"/>
  <c r="BF206"/>
  <c r="BK512"/>
  <c r="K171"/>
  <c r="BF171"/>
  <c r="K244"/>
  <c r="BF244"/>
  <c r="BK457"/>
  <c r="BK284"/>
  <c r="K611"/>
  <c r="BF611"/>
  <c i="18" r="K140"/>
  <c r="BF140"/>
  <c r="BK160"/>
  <c r="K168"/>
  <c r="BF168"/>
  <c i="17" r="F39"/>
  <c i="1" r="BB118"/>
  <c i="19" r="K146"/>
  <c r="BF146"/>
  <c r="BK164"/>
  <c r="BK163"/>
  <c r="K163"/>
  <c r="K105"/>
  <c i="18" r="K41"/>
  <c i="1" r="AX120"/>
  <c i="19" r="K155"/>
  <c r="BF155"/>
  <c r="K144"/>
  <c r="BF144"/>
  <c r="BK161"/>
  <c r="K167"/>
  <c r="BF167"/>
  <c i="18" r="F44"/>
  <c i="1" r="BE120"/>
  <c i="20" r="K146"/>
  <c r="BF146"/>
  <c r="K151"/>
  <c r="BF151"/>
  <c r="K160"/>
  <c r="BF160"/>
  <c r="BK142"/>
  <c r="BK155"/>
  <c i="19" r="K41"/>
  <c i="1" r="AX121"/>
  <c i="20" r="BK138"/>
  <c r="BK135"/>
  <c r="K135"/>
  <c r="K100"/>
  <c r="BK145"/>
  <c r="K149"/>
  <c r="BF149"/>
  <c r="K150"/>
  <c r="BF150"/>
  <c r="K147"/>
  <c r="BF147"/>
  <c r="K39"/>
  <c i="1" r="AX122"/>
  <c i="20" r="BK154"/>
  <c i="2" r="K287"/>
  <c r="BF287"/>
  <c r="BK192"/>
  <c r="BK242"/>
  <c r="K292"/>
  <c r="BF292"/>
  <c r="K283"/>
  <c r="BF283"/>
  <c i="3" r="BK221"/>
  <c r="BK263"/>
  <c r="BK262"/>
  <c r="K262"/>
  <c r="K104"/>
  <c r="K180"/>
  <c r="BF180"/>
  <c r="BK227"/>
  <c r="BK248"/>
  <c r="K176"/>
  <c r="BF176"/>
  <c r="BK182"/>
  <c r="BK202"/>
  <c r="K234"/>
  <c r="BF234"/>
  <c r="K266"/>
  <c r="BF266"/>
  <c i="2" r="F41"/>
  <c i="1" r="BB97"/>
  <c i="2" r="F43"/>
  <c i="1" r="BD97"/>
  <c i="4" r="BK159"/>
  <c r="BK166"/>
  <c r="K187"/>
  <c r="BF187"/>
  <c r="K191"/>
  <c r="BF191"/>
  <c r="K192"/>
  <c r="BF192"/>
  <c i="3" r="F41"/>
  <c i="1" r="BB99"/>
  <c i="5" r="K159"/>
  <c r="BF159"/>
  <c r="K242"/>
  <c r="BF242"/>
  <c r="K188"/>
  <c r="BF188"/>
  <c r="K211"/>
  <c r="BF211"/>
  <c r="BK201"/>
  <c i="4" r="K41"/>
  <c i="1" r="AX100"/>
  <c i="6" r="K578"/>
  <c r="BF578"/>
  <c r="BK598"/>
  <c r="K363"/>
  <c r="BF363"/>
  <c r="BK837"/>
  <c i="5" r="F41"/>
  <c i="1" r="BB101"/>
  <c i="6" r="BK179"/>
  <c r="K384"/>
  <c r="BF384"/>
  <c r="K583"/>
  <c r="BF583"/>
  <c r="BK653"/>
  <c r="K456"/>
  <c r="BF456"/>
  <c r="BK784"/>
  <c i="7" r="BK162"/>
  <c r="BK206"/>
  <c r="K200"/>
  <c r="BF200"/>
  <c i="6" r="F41"/>
  <c i="1" r="BB102"/>
  <c i="7" r="BK211"/>
  <c r="BK210"/>
  <c r="K210"/>
  <c r="K106"/>
  <c r="K213"/>
  <c r="BF213"/>
  <c i="8" r="BK188"/>
  <c r="K147"/>
  <c r="BF147"/>
  <c r="K180"/>
  <c r="BF180"/>
  <c i="7" r="F45"/>
  <c i="1" r="BF104"/>
  <c i="8" r="BK210"/>
  <c r="K229"/>
  <c r="BF229"/>
  <c r="K190"/>
  <c r="BF190"/>
  <c r="BK233"/>
  <c r="BK203"/>
  <c i="9" r="BK197"/>
  <c r="BK185"/>
  <c r="BK153"/>
  <c r="BK152"/>
  <c r="K152"/>
  <c r="K103"/>
  <c r="K159"/>
  <c r="BF159"/>
  <c r="K193"/>
  <c r="BF193"/>
  <c r="K212"/>
  <c r="BF212"/>
  <c r="BK226"/>
  <c r="BK168"/>
  <c r="K229"/>
  <c r="BF229"/>
  <c r="K211"/>
  <c r="BF211"/>
  <c i="8" r="K41"/>
  <c i="1" r="AX106"/>
  <c i="9" r="BK146"/>
  <c r="BK163"/>
  <c r="K214"/>
  <c r="BF214"/>
  <c r="BK201"/>
  <c i="10" r="BK223"/>
  <c r="BK225"/>
  <c r="K167"/>
  <c r="BF167"/>
  <c r="K224"/>
  <c r="BF224"/>
  <c i="9" r="F43"/>
  <c i="1" r="BD107"/>
  <c i="11" r="BK220"/>
  <c r="BK516"/>
  <c r="BK761"/>
  <c r="K268"/>
  <c r="BF268"/>
  <c r="K704"/>
  <c r="BF704"/>
  <c i="10" r="F41"/>
  <c i="1" r="BB108"/>
  <c i="10" r="F45"/>
  <c i="1" r="BF108"/>
  <c i="11" r="F44"/>
  <c i="1" r="BE109"/>
  <c i="13" r="K213"/>
  <c r="BF213"/>
  <c r="BK464"/>
  <c r="K481"/>
  <c r="BF481"/>
  <c r="BK534"/>
  <c r="BK526"/>
  <c r="BK338"/>
  <c r="K445"/>
  <c r="BF445"/>
  <c r="K328"/>
  <c r="BF328"/>
  <c r="K516"/>
  <c r="BF516"/>
  <c r="BK536"/>
  <c r="BK336"/>
  <c r="K447"/>
  <c r="BF447"/>
  <c i="12" r="F43"/>
  <c i="1" r="BD112"/>
  <c i="13" r="BK500"/>
  <c r="K612"/>
  <c r="BF612"/>
  <c r="BK498"/>
  <c i="14" r="BK167"/>
  <c r="BK201"/>
  <c r="K206"/>
  <c r="BF206"/>
  <c r="K239"/>
  <c r="BF239"/>
  <c r="K266"/>
  <c r="BF266"/>
  <c r="K293"/>
  <c r="BF293"/>
  <c r="BK218"/>
  <c r="K273"/>
  <c r="BF273"/>
  <c i="13" r="F41"/>
  <c i="1" r="BB113"/>
  <c i="14" r="BK204"/>
  <c r="BK237"/>
  <c r="BK234"/>
  <c r="K234"/>
  <c r="K108"/>
  <c r="BK153"/>
  <c r="BK223"/>
  <c r="BK222"/>
  <c r="K222"/>
  <c r="K105"/>
  <c r="K165"/>
  <c r="BF165"/>
  <c i="15" r="K141"/>
  <c r="BF141"/>
  <c r="K147"/>
  <c r="BF147"/>
  <c i="14" r="F43"/>
  <c i="1" r="BD114"/>
  <c i="14" r="F41"/>
  <c i="1" r="BB114"/>
  <c i="16" r="K194"/>
  <c r="BF194"/>
  <c r="K543"/>
  <c r="BF543"/>
  <c r="BK242"/>
  <c r="K402"/>
  <c r="BF402"/>
  <c r="K466"/>
  <c r="BF466"/>
  <c r="BK526"/>
  <c r="K547"/>
  <c r="BF547"/>
  <c r="BK410"/>
  <c r="K527"/>
  <c r="BF527"/>
  <c r="K535"/>
  <c r="BF535"/>
  <c r="BK545"/>
  <c i="15" r="F44"/>
  <c i="1" r="BE116"/>
  <c i="17" r="BK179"/>
  <c r="K215"/>
  <c r="BF215"/>
  <c r="K333"/>
  <c r="BF333"/>
  <c r="K430"/>
  <c r="BF430"/>
  <c r="K486"/>
  <c r="BF486"/>
  <c r="BK532"/>
  <c r="K567"/>
  <c r="BF567"/>
  <c r="BK210"/>
  <c r="BK335"/>
  <c r="BK478"/>
  <c r="BK578"/>
  <c r="BK235"/>
  <c r="BK168"/>
  <c r="BK213"/>
  <c r="K337"/>
  <c r="BF337"/>
  <c r="BK374"/>
  <c r="BK427"/>
  <c r="K494"/>
  <c r="BF494"/>
  <c r="BK527"/>
  <c r="BK550"/>
  <c r="BK598"/>
  <c r="K620"/>
  <c r="BF620"/>
  <c r="K175"/>
  <c r="BF175"/>
  <c r="BK223"/>
  <c r="K304"/>
  <c r="BF304"/>
  <c r="K453"/>
  <c r="BF453"/>
  <c r="K516"/>
  <c r="BF516"/>
  <c r="BK569"/>
  <c r="K204"/>
  <c r="BF204"/>
  <c r="BK324"/>
  <c r="BK555"/>
  <c i="16" r="F44"/>
  <c i="1" r="BE117"/>
  <c i="17" r="BK381"/>
  <c r="BK425"/>
  <c r="K502"/>
  <c r="BF502"/>
  <c r="K559"/>
  <c r="BF559"/>
  <c r="K202"/>
  <c r="BF202"/>
  <c r="BK355"/>
  <c r="K563"/>
  <c r="BF563"/>
  <c r="K351"/>
  <c r="BF351"/>
  <c i="18" r="BK148"/>
  <c r="BK158"/>
  <c i="17" r="F43"/>
  <c i="1" r="BF118"/>
  <c i="19" r="K176"/>
  <c r="BF176"/>
  <c i="18" r="F43"/>
  <c i="1" r="BD120"/>
  <c i="19" r="BK152"/>
  <c i="18" r="F45"/>
  <c i="1" r="BF120"/>
  <c i="20" r="F41"/>
  <c i="1" r="BD122"/>
  <c i="19" r="F41"/>
  <c i="1" r="BB121"/>
  <c i="20" r="K137"/>
  <c r="BF137"/>
  <c r="BK143"/>
  <c r="K136"/>
  <c r="BF136"/>
  <c r="BK163"/>
  <c i="19" r="F43"/>
  <c i="1" r="BD121"/>
  <c i="20" r="BK141"/>
  <c r="BK144"/>
  <c r="K156"/>
  <c r="BF156"/>
  <c r="BK148"/>
  <c r="K159"/>
  <c r="BF159"/>
  <c i="2" r="K220"/>
  <c r="BF220"/>
  <c r="BK142"/>
  <c r="K296"/>
  <c r="BF296"/>
  <c i="1" r="AU96"/>
  <c r="AU103"/>
  <c i="3" r="K209"/>
  <c r="BF209"/>
  <c r="BK286"/>
  <c r="BK265"/>
  <c r="BK264"/>
  <c r="K264"/>
  <c r="K105"/>
  <c r="K143"/>
  <c r="BF143"/>
  <c r="K213"/>
  <c r="BF213"/>
  <c r="K255"/>
  <c r="BF255"/>
  <c i="2" r="F45"/>
  <c i="1" r="BF97"/>
  <c i="3" r="F43"/>
  <c i="1" r="BD99"/>
  <c i="4" r="BK145"/>
  <c r="BK144"/>
  <c r="K144"/>
  <c r="K102"/>
  <c i="3" r="F44"/>
  <c i="1" r="BE99"/>
  <c i="4" r="F41"/>
  <c i="1" r="BB100"/>
  <c i="6" r="BK508"/>
  <c r="BK649"/>
  <c r="BK587"/>
  <c r="BK586"/>
  <c r="K586"/>
  <c r="K111"/>
  <c r="K171"/>
  <c r="BF171"/>
  <c i="5" r="K41"/>
  <c i="1" r="AX101"/>
  <c i="6" r="K203"/>
  <c r="BF203"/>
  <c r="BK541"/>
  <c r="BK643"/>
  <c r="K154"/>
  <c r="BF154"/>
  <c r="K589"/>
  <c r="BF589"/>
  <c i="5" r="F43"/>
  <c i="1" r="BD101"/>
  <c i="7" r="K151"/>
  <c r="BF151"/>
  <c r="K187"/>
  <c r="BF187"/>
  <c r="K202"/>
  <c r="BF202"/>
  <c r="BK208"/>
  <c r="K180"/>
  <c r="BF180"/>
  <c r="K190"/>
  <c r="BF190"/>
  <c r="K204"/>
  <c r="BF204"/>
  <c i="6" r="F45"/>
  <c i="1" r="BF102"/>
  <c i="7" r="BK205"/>
  <c r="K188"/>
  <c r="BF188"/>
  <c i="8" r="K176"/>
  <c r="BF176"/>
  <c r="K193"/>
  <c r="BF193"/>
  <c i="7" r="F43"/>
  <c i="1" r="BD104"/>
  <c i="8" r="BK250"/>
  <c r="K151"/>
  <c r="BF151"/>
  <c r="K231"/>
  <c r="BF231"/>
  <c r="K143"/>
  <c r="BF143"/>
  <c i="7" r="F44"/>
  <c i="1" r="BE104"/>
  <c i="9" r="K206"/>
  <c r="BF206"/>
  <c i="8" r="F45"/>
  <c i="1" r="BF106"/>
  <c i="9" r="BK233"/>
  <c i="10" r="K197"/>
  <c r="BF197"/>
  <c i="9" r="F45"/>
  <c i="1" r="BF107"/>
  <c i="9" r="K41"/>
  <c i="1" r="AX107"/>
  <c i="11" r="BK442"/>
  <c r="BK148"/>
  <c r="K659"/>
  <c r="BF659"/>
  <c r="K770"/>
  <c r="BF770"/>
  <c r="BK345"/>
  <c r="BK526"/>
  <c r="BK713"/>
  <c r="BK168"/>
  <c r="BK167"/>
  <c r="K167"/>
  <c r="K103"/>
  <c r="BK751"/>
  <c r="K723"/>
  <c r="BF723"/>
  <c i="10" r="K41"/>
  <c i="1" r="AX108"/>
  <c i="12" r="K165"/>
  <c r="BF165"/>
  <c r="K156"/>
  <c r="BF156"/>
  <c i="11" r="K41"/>
  <c i="1" r="AX109"/>
  <c i="12" r="BK167"/>
  <c r="BK166"/>
  <c r="K166"/>
  <c r="K105"/>
  <c i="13" r="K149"/>
  <c r="BF149"/>
  <c r="BK441"/>
  <c r="BK440"/>
  <c r="K440"/>
  <c r="K107"/>
  <c r="BK279"/>
  <c r="BK524"/>
  <c r="K443"/>
  <c r="BF443"/>
  <c i="12" r="F45"/>
  <c i="1" r="BF112"/>
  <c i="13" r="K154"/>
  <c r="BF154"/>
  <c r="BK159"/>
  <c r="K347"/>
  <c r="BF347"/>
  <c r="K405"/>
  <c r="BF405"/>
  <c r="K504"/>
  <c r="BF504"/>
  <c r="BK522"/>
  <c r="K520"/>
  <c r="BF520"/>
  <c r="K345"/>
  <c r="BF345"/>
  <c i="12" r="K41"/>
  <c i="1" r="AX112"/>
  <c i="14" r="K187"/>
  <c r="BF187"/>
  <c r="BK156"/>
  <c r="BK163"/>
  <c r="BK199"/>
  <c r="K216"/>
  <c r="BF216"/>
  <c r="K245"/>
  <c r="BF245"/>
  <c r="BK271"/>
  <c r="BK158"/>
  <c r="BK228"/>
  <c r="BK269"/>
  <c r="BK230"/>
  <c i="13" r="F43"/>
  <c i="1" r="BD113"/>
  <c i="14" r="BK197"/>
  <c r="BK220"/>
  <c r="BK275"/>
  <c r="K173"/>
  <c r="BF173"/>
  <c r="BK282"/>
  <c i="15" r="K152"/>
  <c r="BF152"/>
  <c i="14" r="K41"/>
  <c i="1" r="AX114"/>
  <c i="16" r="BK389"/>
  <c r="BK414"/>
  <c r="BK504"/>
  <c r="K146"/>
  <c r="BF146"/>
  <c r="BK523"/>
  <c r="K412"/>
  <c r="BF412"/>
  <c i="15" r="K41"/>
  <c i="1" r="AX116"/>
  <c i="16" r="K422"/>
  <c r="BF422"/>
  <c r="BK419"/>
  <c r="BK418"/>
  <c r="K418"/>
  <c r="K103"/>
  <c r="BK404"/>
  <c r="BK643"/>
  <c r="BK546"/>
  <c r="K546"/>
  <c r="K109"/>
  <c i="15" r="F45"/>
  <c i="1" r="BF116"/>
  <c i="17" r="BK159"/>
  <c r="K200"/>
  <c r="BF200"/>
  <c r="BK341"/>
  <c r="K392"/>
  <c r="BF392"/>
  <c r="K442"/>
  <c r="BF442"/>
  <c r="K505"/>
  <c r="BF505"/>
  <c r="K557"/>
  <c r="BF557"/>
  <c r="BK166"/>
  <c r="K231"/>
  <c r="BF231"/>
  <c r="K389"/>
  <c r="BF389"/>
  <c r="BK514"/>
  <c r="BK614"/>
  <c r="BK610"/>
  <c r="K610"/>
  <c r="K116"/>
  <c r="BK314"/>
  <c r="BK471"/>
  <c r="K198"/>
  <c r="BF198"/>
  <c r="K322"/>
  <c r="BF322"/>
  <c r="BK357"/>
  <c r="BK398"/>
  <c r="BK391"/>
  <c r="K391"/>
  <c r="K108"/>
  <c r="BK455"/>
  <c r="BK504"/>
  <c r="K540"/>
  <c r="BF540"/>
  <c r="BK561"/>
  <c r="K153"/>
  <c r="BF153"/>
  <c r="K208"/>
  <c r="BF208"/>
  <c r="K264"/>
  <c r="BF264"/>
  <c r="K362"/>
  <c r="BF362"/>
  <c r="BK491"/>
  <c r="BK565"/>
  <c r="K654"/>
  <c r="BF654"/>
  <c r="K254"/>
  <c r="BF254"/>
  <c r="K396"/>
  <c r="BF396"/>
  <c i="16" r="F45"/>
  <c i="1" r="BF117"/>
  <c i="17" r="K394"/>
  <c r="BF394"/>
  <c r="BK489"/>
  <c r="BK536"/>
  <c r="K609"/>
  <c r="BF609"/>
  <c r="BK219"/>
  <c r="K423"/>
  <c r="BF423"/>
  <c r="K588"/>
  <c r="BF588"/>
  <c i="16" r="F41"/>
  <c i="1" r="BB117"/>
  <c i="18" r="BK181"/>
  <c r="BK184"/>
  <c r="BK150"/>
  <c r="K176"/>
  <c r="BF176"/>
  <c i="17" r="K39"/>
  <c i="1" r="AX118"/>
  <c i="17" r="F41"/>
  <c i="1" r="BD118"/>
  <c i="20" r="BK161"/>
  <c r="BK158"/>
  <c i="19" r="F45"/>
  <c i="1" r="BF121"/>
  <c i="20" r="K157"/>
  <c r="BF157"/>
  <c i="19" r="F44"/>
  <c i="1" r="BE121"/>
  <c i="2" r="BK180"/>
  <c r="BK284"/>
  <c r="K169"/>
  <c r="BF169"/>
  <c i="1" r="AU110"/>
  <c i="2" r="K294"/>
  <c r="BF294"/>
  <c i="3" r="BK240"/>
  <c i="2" r="F44"/>
  <c i="1" r="BE97"/>
  <c i="4" r="K150"/>
  <c r="BF150"/>
  <c r="BK201"/>
  <c r="BK180"/>
  <c i="3" r="F45"/>
  <c i="1" r="BF99"/>
  <c i="4" r="K195"/>
  <c r="BF195"/>
  <c r="K207"/>
  <c r="BF207"/>
  <c i="5" r="K222"/>
  <c r="BF222"/>
  <c r="K215"/>
  <c r="BF215"/>
  <c i="4" r="F44"/>
  <c i="1" r="BE100"/>
  <c i="5" r="BK139"/>
  <c i="4" r="F45"/>
  <c i="1" r="BF100"/>
  <c i="6" r="BK860"/>
  <c r="BK859"/>
  <c r="K859"/>
  <c r="K117"/>
  <c r="BK168"/>
  <c r="K255"/>
  <c r="BF255"/>
  <c r="BK576"/>
  <c r="BK575"/>
  <c r="K575"/>
  <c r="K108"/>
  <c r="K596"/>
  <c r="BF596"/>
  <c r="BK715"/>
  <c r="K196"/>
  <c r="BF196"/>
  <c r="K620"/>
  <c r="BF620"/>
  <c r="K258"/>
  <c r="BF258"/>
  <c i="5" r="F45"/>
  <c i="1" r="BF101"/>
  <c i="6" r="K188"/>
  <c r="BF188"/>
  <c r="BK683"/>
  <c i="7" r="BK198"/>
  <c r="BK195"/>
  <c r="K195"/>
  <c r="K104"/>
  <c i="6" r="F43"/>
  <c i="1" r="BD102"/>
  <c i="7" r="BK156"/>
  <c r="K209"/>
  <c r="BF209"/>
  <c i="8" r="K248"/>
  <c r="BF248"/>
  <c r="K195"/>
  <c r="BF195"/>
  <c r="K226"/>
  <c r="BF226"/>
  <c i="7" r="K41"/>
  <c i="1" r="AX104"/>
  <c i="7" r="F41"/>
  <c i="1" r="BB104"/>
  <c i="9" r="K170"/>
  <c r="BF170"/>
  <c r="K189"/>
  <c r="BF189"/>
  <c i="8" r="F41"/>
  <c i="1" r="BB106"/>
  <c i="9" r="K156"/>
  <c r="BF156"/>
  <c r="K210"/>
  <c r="BF210"/>
  <c r="K177"/>
  <c r="BF177"/>
  <c i="10" r="K190"/>
  <c r="BF190"/>
  <c r="BK227"/>
  <c r="BK140"/>
  <c r="BK204"/>
  <c r="BK219"/>
  <c i="9" r="F44"/>
  <c i="1" r="BE107"/>
  <c i="11" r="BK393"/>
  <c r="K617"/>
  <c r="BF617"/>
  <c r="K732"/>
  <c r="BF732"/>
  <c r="K520"/>
  <c r="BF520"/>
  <c r="BK528"/>
  <c r="BK527"/>
  <c r="K527"/>
  <c r="K109"/>
  <c r="K157"/>
  <c r="BF157"/>
  <c r="BK524"/>
  <c r="K742"/>
  <c r="BF742"/>
  <c r="K514"/>
  <c r="BF514"/>
  <c i="10" r="F43"/>
  <c i="1" r="BD108"/>
  <c i="12" r="K144"/>
  <c r="BF144"/>
  <c r="K161"/>
  <c r="BF161"/>
  <c r="K152"/>
  <c r="BF152"/>
  <c r="K153"/>
  <c r="BF153"/>
  <c r="BK142"/>
  <c r="K147"/>
  <c r="BF147"/>
  <c r="BK163"/>
  <c r="BK160"/>
  <c r="K160"/>
  <c r="K104"/>
  <c r="BK158"/>
  <c i="11" r="F43"/>
  <c i="1" r="BD109"/>
  <c i="12" r="K155"/>
  <c r="BF155"/>
  <c i="11" r="F41"/>
  <c i="1" r="BB109"/>
  <c i="13" r="K446"/>
  <c r="BF446"/>
  <c r="K340"/>
  <c r="BF340"/>
  <c r="K528"/>
  <c r="BF528"/>
  <c i="12" r="F41"/>
  <c i="1" r="BB112"/>
  <c i="14" r="K169"/>
  <c r="BF169"/>
  <c r="BK250"/>
  <c r="BK279"/>
  <c r="K171"/>
  <c r="BF171"/>
  <c r="K214"/>
  <c r="BF214"/>
  <c r="K235"/>
  <c r="BF235"/>
  <c r="BK262"/>
  <c r="K280"/>
  <c r="BF280"/>
  <c r="K211"/>
  <c r="BF211"/>
  <c r="BK248"/>
  <c r="K286"/>
  <c r="BF286"/>
  <c r="K242"/>
  <c r="BF242"/>
  <c r="K253"/>
  <c r="BF253"/>
  <c r="BK288"/>
  <c r="BK260"/>
  <c i="13" r="F44"/>
  <c i="1" r="BE113"/>
  <c i="14" r="BK264"/>
  <c r="K244"/>
  <c r="BF244"/>
  <c r="BK290"/>
  <c i="15" r="BK150"/>
  <c r="BK149"/>
  <c r="K149"/>
  <c r="K104"/>
  <c r="BK145"/>
  <c i="14" r="F45"/>
  <c i="1" r="BF114"/>
  <c i="16" r="K406"/>
  <c r="BF406"/>
  <c r="BK460"/>
  <c r="BK459"/>
  <c r="K459"/>
  <c r="K106"/>
  <c r="BK529"/>
  <c r="K462"/>
  <c r="BF462"/>
  <c r="BK537"/>
  <c r="BK539"/>
  <c r="BK340"/>
  <c r="BK408"/>
  <c r="K525"/>
  <c r="BF525"/>
  <c r="K541"/>
  <c r="BF541"/>
  <c i="15" r="F43"/>
  <c i="1" r="BD116"/>
  <c i="17" r="K411"/>
  <c r="BF411"/>
  <c i="16" r="F43"/>
  <c i="1" r="BD117"/>
  <c i="17" r="BK164"/>
  <c r="BK194"/>
  <c r="K227"/>
  <c r="BF227"/>
  <c r="K326"/>
  <c r="BF326"/>
  <c r="K339"/>
  <c r="BF339"/>
  <c r="K360"/>
  <c r="BF360"/>
  <c r="BK432"/>
  <c r="BK546"/>
  <c r="BK634"/>
  <c r="K294"/>
  <c r="BF294"/>
  <c r="BK496"/>
  <c r="BK216"/>
  <c r="K459"/>
  <c r="BF459"/>
  <c i="18" r="K182"/>
  <c r="BF182"/>
  <c r="K180"/>
  <c r="BF180"/>
  <c r="BK178"/>
  <c i="17" r="F42"/>
  <c i="1" r="BE118"/>
  <c i="19" r="BK150"/>
  <c r="BK159"/>
  <c i="18" r="F41"/>
  <c i="1" r="BB120"/>
  <c i="19" r="K179"/>
  <c r="BF179"/>
  <c r="BK148"/>
  <c r="K171"/>
  <c r="BF171"/>
  <c r="K160"/>
  <c r="BF160"/>
  <c i="20" r="F43"/>
  <c i="1" r="BF122"/>
  <c i="20" r="BK165"/>
  <c r="F39"/>
  <c i="1" r="BB122"/>
  <c i="20" r="K140"/>
  <c r="BF140"/>
  <c r="K162"/>
  <c r="BF162"/>
  <c r="K153"/>
  <c r="BF153"/>
  <c r="BK152"/>
  <c r="F42"/>
  <c i="1" r="BE122"/>
  <c i="20" r="BK166"/>
  <c r="BK164"/>
  <c i="17" l="1" r="X390"/>
  <c i="16" r="R420"/>
  <c r="J104"/>
  <c i="13" r="R403"/>
  <c r="J105"/>
  <c i="7" r="X194"/>
  <c i="15" r="X138"/>
  <c i="14" r="V224"/>
  <c i="11" r="X218"/>
  <c i="6" r="V152"/>
  <c i="20" r="T134"/>
  <c r="T133"/>
  <c i="1" r="AW122"/>
  <c i="19" r="T142"/>
  <c r="T141"/>
  <c i="1" r="AW121"/>
  <c i="13" r="R147"/>
  <c r="J101"/>
  <c i="8" r="T140"/>
  <c i="1" r="AW106"/>
  <c i="6" r="T152"/>
  <c i="19" r="V142"/>
  <c r="V141"/>
  <c i="17" r="T390"/>
  <c r="R151"/>
  <c i="13" r="T146"/>
  <c i="1" r="AW113"/>
  <c i="12" r="Q159"/>
  <c r="I103"/>
  <c r="X139"/>
  <c i="9" r="R144"/>
  <c r="J101"/>
  <c i="6" r="X152"/>
  <c i="4" r="T151"/>
  <c r="T142"/>
  <c i="1" r="AW100"/>
  <c i="3" r="T141"/>
  <c r="T140"/>
  <c i="1" r="AW99"/>
  <c i="11" r="Q146"/>
  <c i="19" r="R142"/>
  <c r="R141"/>
  <c r="J100"/>
  <c r="K36"/>
  <c i="1" r="AT121"/>
  <c i="17" r="V390"/>
  <c i="14" r="X148"/>
  <c i="12" r="Q139"/>
  <c r="I100"/>
  <c r="K35"/>
  <c i="1" r="AS112"/>
  <c i="10" r="X138"/>
  <c r="X137"/>
  <c i="9" r="X157"/>
  <c i="3" r="R141"/>
  <c i="18" r="T138"/>
  <c r="T137"/>
  <c i="1" r="AW120"/>
  <c i="14" r="T224"/>
  <c i="11" r="Q218"/>
  <c r="I105"/>
  <c i="9" r="V157"/>
  <c r="V143"/>
  <c i="8" r="X140"/>
  <c i="7" r="Q194"/>
  <c r="I103"/>
  <c r="V194"/>
  <c i="6" r="Q152"/>
  <c i="20" r="V134"/>
  <c r="V133"/>
  <c i="16" r="V420"/>
  <c r="V143"/>
  <c i="13" r="X403"/>
  <c i="6" r="T256"/>
  <c i="3" r="X141"/>
  <c r="X140"/>
  <c i="2" r="V290"/>
  <c i="17" r="T151"/>
  <c r="T150"/>
  <c i="1" r="AW118"/>
  <c i="11" r="R218"/>
  <c r="J105"/>
  <c i="6" r="R256"/>
  <c r="J106"/>
  <c i="4" r="Q151"/>
  <c r="I104"/>
  <c i="18" r="R138"/>
  <c r="R137"/>
  <c r="J100"/>
  <c r="K36"/>
  <c i="1" r="AT120"/>
  <c i="16" r="T420"/>
  <c r="T143"/>
  <c i="1" r="AW117"/>
  <c i="14" r="T148"/>
  <c r="T147"/>
  <c i="1" r="AW114"/>
  <c i="9" r="Q144"/>
  <c i="8" r="R141"/>
  <c r="R140"/>
  <c r="J100"/>
  <c r="K36"/>
  <c i="1" r="AT106"/>
  <c i="7" r="T194"/>
  <c r="T140"/>
  <c i="1" r="AW104"/>
  <c i="20" r="R134"/>
  <c r="J99"/>
  <c i="12" r="R159"/>
  <c r="J103"/>
  <c r="V139"/>
  <c i="10" r="R138"/>
  <c r="R137"/>
  <c r="J100"/>
  <c r="K36"/>
  <c i="1" r="AT108"/>
  <c i="9" r="X143"/>
  <c i="7" r="X140"/>
  <c i="2" r="X290"/>
  <c r="X139"/>
  <c i="18" r="V138"/>
  <c r="V137"/>
  <c i="15" r="V138"/>
  <c i="14" r="X224"/>
  <c i="13" r="Q147"/>
  <c i="11" r="X145"/>
  <c i="8" r="V141"/>
  <c r="V140"/>
  <c i="6" r="V256"/>
  <c i="2" r="V139"/>
  <c i="7" r="V140"/>
  <c i="17" r="V151"/>
  <c r="V150"/>
  <c i="13" r="X146"/>
  <c i="11" r="T218"/>
  <c r="T145"/>
  <c i="1" r="AW109"/>
  <c i="6" r="X256"/>
  <c i="4" r="V151"/>
  <c r="V142"/>
  <c i="2" r="T290"/>
  <c r="T139"/>
  <c i="1" r="AW97"/>
  <c i="20" r="X134"/>
  <c r="X133"/>
  <c i="17" r="X151"/>
  <c r="X150"/>
  <c i="16" r="Q420"/>
  <c r="I104"/>
  <c i="14" r="V148"/>
  <c r="V147"/>
  <c i="13" r="V403"/>
  <c r="V146"/>
  <c i="12" r="T159"/>
  <c r="T139"/>
  <c i="1" r="AW112"/>
  <c i="4" r="X151"/>
  <c r="X142"/>
  <c i="3" r="V141"/>
  <c r="V140"/>
  <c i="16" r="R144"/>
  <c r="R143"/>
  <c r="J100"/>
  <c r="K36"/>
  <c i="1" r="AT117"/>
  <c i="11" r="V218"/>
  <c r="V145"/>
  <c i="9" r="T143"/>
  <c i="1" r="AW107"/>
  <c i="13" r="BK539"/>
  <c r="K539"/>
  <c r="K110"/>
  <c i="17" r="BK633"/>
  <c r="K633"/>
  <c r="K118"/>
  <c i="3" r="K265"/>
  <c r="K106"/>
  <c i="11" r="BK147"/>
  <c r="K147"/>
  <c r="K102"/>
  <c i="2" r="I102"/>
  <c r="R140"/>
  <c r="J101"/>
  <c r="Q290"/>
  <c r="I103"/>
  <c i="3" r="I106"/>
  <c r="Q141"/>
  <c r="Q140"/>
  <c r="I100"/>
  <c r="K35"/>
  <c i="1" r="AS99"/>
  <c i="3" r="R264"/>
  <c r="J105"/>
  <c i="4" r="J101"/>
  <c r="I105"/>
  <c i="5" r="Q137"/>
  <c r="Q136"/>
  <c r="I100"/>
  <c r="K35"/>
  <c i="1" r="AS101"/>
  <c i="6" r="I102"/>
  <c r="I117"/>
  <c r="R152"/>
  <c r="J101"/>
  <c r="BK858"/>
  <c r="K858"/>
  <c r="K116"/>
  <c i="7" r="J102"/>
  <c r="I104"/>
  <c r="R140"/>
  <c r="J100"/>
  <c r="K36"/>
  <c i="1" r="AT104"/>
  <c i="7" r="Q141"/>
  <c r="I101"/>
  <c i="8" r="I106"/>
  <c i="9" r="Q157"/>
  <c r="I105"/>
  <c i="10" r="J102"/>
  <c i="11" r="I102"/>
  <c r="I106"/>
  <c i="12" r="J101"/>
  <c r="J104"/>
  <c i="13" r="J102"/>
  <c r="J106"/>
  <c r="Q403"/>
  <c r="I105"/>
  <c i="14" r="I107"/>
  <c i="15" r="I101"/>
  <c r="J102"/>
  <c r="J104"/>
  <c i="16" r="Q144"/>
  <c r="I101"/>
  <c i="17" r="R390"/>
  <c r="J107"/>
  <c i="18" r="Q138"/>
  <c r="I101"/>
  <c i="19" r="Q142"/>
  <c r="Q141"/>
  <c r="I100"/>
  <c r="K35"/>
  <c i="1" r="AS121"/>
  <c i="2" r="Q139"/>
  <c r="I100"/>
  <c r="K35"/>
  <c i="1" r="AS97"/>
  <c i="2" r="BK290"/>
  <c r="K290"/>
  <c r="K103"/>
  <c r="R290"/>
  <c r="J103"/>
  <c i="3" r="J102"/>
  <c i="4" r="I101"/>
  <c r="J102"/>
  <c r="J105"/>
  <c r="BK143"/>
  <c r="K143"/>
  <c r="K101"/>
  <c i="5" r="J101"/>
  <c i="6" r="J117"/>
  <c r="Q256"/>
  <c r="I106"/>
  <c i="8" r="J102"/>
  <c r="J106"/>
  <c r="Q141"/>
  <c r="Q140"/>
  <c r="I100"/>
  <c r="K35"/>
  <c i="1" r="AS106"/>
  <c i="9" r="I102"/>
  <c i="11" r="J106"/>
  <c i="12" r="J102"/>
  <c r="BK159"/>
  <c r="K159"/>
  <c r="K103"/>
  <c i="13" r="I102"/>
  <c r="BK684"/>
  <c r="K684"/>
  <c r="K111"/>
  <c r="Q684"/>
  <c r="I111"/>
  <c i="14" r="Q148"/>
  <c r="Q147"/>
  <c r="I100"/>
  <c r="K35"/>
  <c i="1" r="AS114"/>
  <c i="14" r="R148"/>
  <c i="15" r="I102"/>
  <c r="I104"/>
  <c i="16" r="J105"/>
  <c i="17" r="J100"/>
  <c r="Q151"/>
  <c r="I99"/>
  <c i="20" r="Q134"/>
  <c r="Q133"/>
  <c r="I98"/>
  <c r="K33"/>
  <c i="1" r="AS122"/>
  <c i="4" r="I102"/>
  <c i="5" r="J102"/>
  <c i="6" r="J107"/>
  <c i="9" r="J102"/>
  <c r="J106"/>
  <c i="10" r="I102"/>
  <c r="Q137"/>
  <c r="I100"/>
  <c r="K35"/>
  <c i="1" r="AS108"/>
  <c i="11" r="R146"/>
  <c r="J101"/>
  <c i="12" r="I101"/>
  <c r="I104"/>
  <c i="13" r="J112"/>
  <c i="14" r="R224"/>
  <c r="J106"/>
  <c i="15" r="BK148"/>
  <c r="K148"/>
  <c r="K103"/>
  <c i="16" r="J102"/>
  <c i="17" r="Q390"/>
  <c r="I107"/>
  <c i="20" r="J100"/>
  <c i="7" r="J104"/>
  <c i="12" r="I102"/>
  <c i="15" r="J101"/>
  <c i="16" r="I105"/>
  <c i="18" r="J102"/>
  <c i="3" r="BK220"/>
  <c r="K220"/>
  <c r="K103"/>
  <c i="6" r="BK817"/>
  <c r="K817"/>
  <c r="K115"/>
  <c i="7" r="BK199"/>
  <c r="K199"/>
  <c r="K105"/>
  <c i="8" r="BK187"/>
  <c r="K187"/>
  <c r="K103"/>
  <c r="BK228"/>
  <c r="K228"/>
  <c r="K106"/>
  <c i="9" r="BK169"/>
  <c r="K169"/>
  <c r="K107"/>
  <c i="10" r="BK139"/>
  <c r="K139"/>
  <c r="K102"/>
  <c i="12" r="BK141"/>
  <c r="K141"/>
  <c r="K102"/>
  <c i="14" r="BK149"/>
  <c r="K149"/>
  <c r="K102"/>
  <c r="BK270"/>
  <c r="K270"/>
  <c r="K111"/>
  <c r="BK287"/>
  <c r="K287"/>
  <c r="K113"/>
  <c i="15" r="BK140"/>
  <c r="K140"/>
  <c r="K102"/>
  <c i="16" r="BK461"/>
  <c r="K461"/>
  <c r="K107"/>
  <c i="17" r="BK152"/>
  <c r="K152"/>
  <c r="K100"/>
  <c r="BK431"/>
  <c r="K431"/>
  <c r="K110"/>
  <c r="BK556"/>
  <c r="K556"/>
  <c r="K114"/>
  <c i="18" r="BK177"/>
  <c r="K177"/>
  <c r="K103"/>
  <c i="19" r="BK147"/>
  <c r="K147"/>
  <c r="K103"/>
  <c i="4" r="BK194"/>
  <c r="K194"/>
  <c r="K107"/>
  <c i="6" r="BK193"/>
  <c r="K193"/>
  <c r="K103"/>
  <c r="BK590"/>
  <c r="K590"/>
  <c r="K113"/>
  <c i="9" r="BK158"/>
  <c r="K158"/>
  <c r="K106"/>
  <c i="11" r="BK219"/>
  <c r="K219"/>
  <c r="K106"/>
  <c r="BK703"/>
  <c r="K703"/>
  <c r="K111"/>
  <c i="13" r="BK148"/>
  <c r="BK147"/>
  <c r="K147"/>
  <c r="K101"/>
  <c r="BK442"/>
  <c r="K442"/>
  <c r="K108"/>
  <c r="BK521"/>
  <c r="K521"/>
  <c r="K109"/>
  <c i="14" r="BK208"/>
  <c r="K208"/>
  <c r="K104"/>
  <c r="BK263"/>
  <c r="K263"/>
  <c r="K110"/>
  <c i="17" r="BK193"/>
  <c r="K193"/>
  <c r="K102"/>
  <c i="2" r="BK141"/>
  <c r="K141"/>
  <c r="K102"/>
  <c i="3" r="BK142"/>
  <c r="BK141"/>
  <c r="K141"/>
  <c r="K101"/>
  <c i="4" r="BK167"/>
  <c r="K167"/>
  <c r="K106"/>
  <c i="5" r="BK138"/>
  <c r="K138"/>
  <c r="K102"/>
  <c i="6" r="BK257"/>
  <c i="9" r="BK145"/>
  <c r="K145"/>
  <c r="K102"/>
  <c r="BK223"/>
  <c r="K223"/>
  <c r="K109"/>
  <c i="14" r="BK247"/>
  <c r="K247"/>
  <c r="K109"/>
  <c i="16" r="BK528"/>
  <c r="K528"/>
  <c r="K108"/>
  <c i="17" r="BK170"/>
  <c r="K170"/>
  <c r="K101"/>
  <c r="BK218"/>
  <c r="K218"/>
  <c r="K103"/>
  <c r="BK359"/>
  <c r="K359"/>
  <c r="K105"/>
  <c r="BK515"/>
  <c r="K515"/>
  <c r="K113"/>
  <c i="18" r="BK139"/>
  <c r="K139"/>
  <c r="K102"/>
  <c i="19" r="BK154"/>
  <c r="K154"/>
  <c r="K104"/>
  <c i="20" r="BK139"/>
  <c r="K139"/>
  <c r="K101"/>
  <c i="4" r="BK152"/>
  <c r="K152"/>
  <c r="K105"/>
  <c i="6" r="BK153"/>
  <c r="BK152"/>
  <c r="K152"/>
  <c r="K101"/>
  <c r="BK644"/>
  <c r="K644"/>
  <c r="K114"/>
  <c i="7" r="BK142"/>
  <c r="K142"/>
  <c r="K102"/>
  <c i="10" r="BK220"/>
  <c r="K220"/>
  <c r="K103"/>
  <c i="11" r="BK515"/>
  <c r="K515"/>
  <c r="K108"/>
  <c i="14" r="BK160"/>
  <c r="K160"/>
  <c r="K103"/>
  <c r="BK225"/>
  <c r="K225"/>
  <c r="K107"/>
  <c r="BK276"/>
  <c r="K276"/>
  <c r="K112"/>
  <c i="16" r="BK145"/>
  <c r="K145"/>
  <c r="K102"/>
  <c i="17" r="BK243"/>
  <c r="K243"/>
  <c r="K104"/>
  <c r="BK422"/>
  <c r="K422"/>
  <c r="K109"/>
  <c r="BK458"/>
  <c r="K458"/>
  <c r="K111"/>
  <c r="BK501"/>
  <c r="K501"/>
  <c r="K112"/>
  <c r="BK568"/>
  <c r="K568"/>
  <c r="K115"/>
  <c i="1" r="BF105"/>
  <c r="BD115"/>
  <c r="AZ115"/>
  <c r="BE119"/>
  <c r="BA119"/>
  <c r="BF98"/>
  <c r="BB105"/>
  <c r="AX105"/>
  <c r="BF111"/>
  <c r="BE115"/>
  <c r="BA115"/>
  <c r="BB119"/>
  <c r="AX119"/>
  <c r="AT115"/>
  <c r="AU95"/>
  <c r="AU94"/>
  <c r="BB98"/>
  <c r="AX98"/>
  <c r="BD105"/>
  <c r="AZ105"/>
  <c r="BE111"/>
  <c r="BA111"/>
  <c r="BF115"/>
  <c r="AW115"/>
  <c r="BE98"/>
  <c r="BA98"/>
  <c r="BD98"/>
  <c r="AZ98"/>
  <c r="BE105"/>
  <c r="BA105"/>
  <c r="BD111"/>
  <c r="BB111"/>
  <c r="BB115"/>
  <c r="AX115"/>
  <c r="BF119"/>
  <c r="BD119"/>
  <c r="AZ119"/>
  <c i="13" l="1" r="Q146"/>
  <c r="I100"/>
  <c r="K35"/>
  <c i="1" r="AS113"/>
  <c i="6" r="Q151"/>
  <c r="I100"/>
  <c r="K35"/>
  <c i="1" r="AS102"/>
  <c i="14" r="X147"/>
  <c i="17" r="R150"/>
  <c r="J98"/>
  <c r="K34"/>
  <c i="1" r="AT118"/>
  <c i="9" r="Q143"/>
  <c r="I100"/>
  <c r="K35"/>
  <c i="1" r="AS107"/>
  <c i="11" r="Q145"/>
  <c r="I100"/>
  <c r="K35"/>
  <c i="1" r="AS109"/>
  <c i="6" r="BK256"/>
  <c r="K256"/>
  <c r="K106"/>
  <c r="T151"/>
  <c i="1" r="AW102"/>
  <c i="6" r="V151"/>
  <c i="14" r="R147"/>
  <c r="J100"/>
  <c r="K36"/>
  <c i="1" r="AT114"/>
  <c i="3" r="R140"/>
  <c r="J100"/>
  <c r="K36"/>
  <c i="1" r="AT99"/>
  <c i="6" r="X151"/>
  <c i="4" r="Q142"/>
  <c r="I100"/>
  <c r="K35"/>
  <c i="1" r="AS100"/>
  <c i="7" r="BK194"/>
  <c r="K194"/>
  <c r="K103"/>
  <c i="20" r="BK134"/>
  <c r="K134"/>
  <c r="K99"/>
  <c i="17" r="BK390"/>
  <c r="K390"/>
  <c r="K107"/>
  <c i="13" r="BK403"/>
  <c r="K403"/>
  <c r="K105"/>
  <c i="16" r="BK420"/>
  <c r="K420"/>
  <c r="K104"/>
  <c i="19" r="BK142"/>
  <c r="K142"/>
  <c r="K101"/>
  <c i="12" r="R139"/>
  <c r="J100"/>
  <c r="K36"/>
  <c i="1" r="AT112"/>
  <c i="2" r="R139"/>
  <c r="J100"/>
  <c r="K36"/>
  <c i="1" r="AT97"/>
  <c i="3" r="J101"/>
  <c i="5" r="I101"/>
  <c i="6" r="R151"/>
  <c r="J100"/>
  <c r="K36"/>
  <c i="1" r="AT102"/>
  <c i="8" r="I101"/>
  <c i="9" r="I101"/>
  <c r="R143"/>
  <c r="J100"/>
  <c r="K36"/>
  <c i="1" r="AT107"/>
  <c i="11" r="R145"/>
  <c r="J100"/>
  <c r="K36"/>
  <c i="1" r="AT109"/>
  <c i="9" r="BK157"/>
  <c r="K157"/>
  <c r="K105"/>
  <c i="3" r="K142"/>
  <c r="K102"/>
  <c i="14" r="I101"/>
  <c r="BK224"/>
  <c r="K224"/>
  <c r="K106"/>
  <c i="16" r="J101"/>
  <c r="Q143"/>
  <c r="I100"/>
  <c r="K35"/>
  <c i="1" r="AS117"/>
  <c i="17" r="J99"/>
  <c i="18" r="J101"/>
  <c r="Q137"/>
  <c r="I100"/>
  <c r="K35"/>
  <c i="1" r="AS120"/>
  <c i="6" r="K153"/>
  <c r="K102"/>
  <c i="20" r="I99"/>
  <c i="3" r="I101"/>
  <c i="6" r="I101"/>
  <c i="19" r="J101"/>
  <c i="7" r="Q140"/>
  <c r="I100"/>
  <c r="K35"/>
  <c i="1" r="AS104"/>
  <c i="8" r="BK141"/>
  <c r="K141"/>
  <c r="K101"/>
  <c i="10" r="J101"/>
  <c i="11" r="I101"/>
  <c i="8" r="BK227"/>
  <c r="K227"/>
  <c r="K105"/>
  <c i="6" r="BK151"/>
  <c r="K151"/>
  <c r="K100"/>
  <c r="K34"/>
  <c i="14" r="J101"/>
  <c r="BK148"/>
  <c r="K148"/>
  <c r="K101"/>
  <c i="13" r="BK146"/>
  <c r="K146"/>
  <c r="K100"/>
  <c r="K34"/>
  <c i="10" r="BK138"/>
  <c r="K138"/>
  <c r="K101"/>
  <c i="17" r="Q150"/>
  <c r="I98"/>
  <c r="K33"/>
  <c i="1" r="AS118"/>
  <c i="19" r="I101"/>
  <c i="18" r="BK138"/>
  <c r="K138"/>
  <c r="K101"/>
  <c i="13" r="K148"/>
  <c r="K102"/>
  <c i="20" r="R133"/>
  <c r="J98"/>
  <c r="K34"/>
  <c i="1" r="AT122"/>
  <c i="4" r="BK151"/>
  <c r="K151"/>
  <c r="K104"/>
  <c i="8" r="J101"/>
  <c i="9" r="BK144"/>
  <c r="K144"/>
  <c r="K101"/>
  <c i="16" r="BK144"/>
  <c r="K144"/>
  <c r="K101"/>
  <c i="13" r="I101"/>
  <c r="R146"/>
  <c r="J100"/>
  <c r="K36"/>
  <c i="1" r="AT113"/>
  <c i="15" r="BK139"/>
  <c r="BK138"/>
  <c r="K138"/>
  <c r="K100"/>
  <c r="K34"/>
  <c i="17" r="BK151"/>
  <c r="K151"/>
  <c r="K99"/>
  <c i="3" r="BK140"/>
  <c r="K140"/>
  <c r="K100"/>
  <c r="K34"/>
  <c i="11" r="BK218"/>
  <c r="K218"/>
  <c r="K105"/>
  <c i="6" r="K257"/>
  <c r="K107"/>
  <c i="11" r="BK146"/>
  <c r="K146"/>
  <c r="K101"/>
  <c i="7" r="BK141"/>
  <c r="K141"/>
  <c r="K101"/>
  <c i="12" r="BK140"/>
  <c r="K140"/>
  <c r="K101"/>
  <c i="2" r="BK140"/>
  <c r="K140"/>
  <c r="K101"/>
  <c i="5" r="BK137"/>
  <c r="K137"/>
  <c r="K101"/>
  <c i="1" r="AS111"/>
  <c r="AT119"/>
  <c r="BF103"/>
  <c r="BE110"/>
  <c r="BA110"/>
  <c r="AW105"/>
  <c i="6" r="K126"/>
  <c r="BF126"/>
  <c r="K42"/>
  <c i="1" r="AY102"/>
  <c r="AV102"/>
  <c i="3" r="K115"/>
  <c r="BF115"/>
  <c r="F42"/>
  <c i="1" r="BC99"/>
  <c r="BF96"/>
  <c r="BD96"/>
  <c r="BE103"/>
  <c r="BA103"/>
  <c r="AZ111"/>
  <c r="BB110"/>
  <c r="AX110"/>
  <c r="AW111"/>
  <c r="AW119"/>
  <c r="AS119"/>
  <c i="13" r="K121"/>
  <c r="K115"/>
  <c r="K123"/>
  <c i="15" r="K113"/>
  <c r="K107"/>
  <c r="K37"/>
  <c r="K38"/>
  <c i="1" r="AG116"/>
  <c r="BE96"/>
  <c r="BA96"/>
  <c r="BB96"/>
  <c r="BD103"/>
  <c r="AZ103"/>
  <c r="BB103"/>
  <c r="AX103"/>
  <c r="AX111"/>
  <c r="BD110"/>
  <c r="AZ110"/>
  <c r="AW98"/>
  <c r="AS115"/>
  <c r="BF110"/>
  <c i="4" l="1" r="BK142"/>
  <c r="K142"/>
  <c r="K100"/>
  <c r="K34"/>
  <c i="10" r="BK137"/>
  <c r="K137"/>
  <c r="K100"/>
  <c r="K34"/>
  <c i="11" r="BK145"/>
  <c r="K145"/>
  <c r="K100"/>
  <c r="K34"/>
  <c i="16" r="BK143"/>
  <c r="K143"/>
  <c r="K100"/>
  <c r="K34"/>
  <c i="14" r="BK147"/>
  <c r="K147"/>
  <c r="K100"/>
  <c r="K34"/>
  <c i="12" r="BK139"/>
  <c r="K139"/>
  <c r="K100"/>
  <c r="K34"/>
  <c i="18" r="BK137"/>
  <c r="K137"/>
  <c r="K100"/>
  <c r="K34"/>
  <c i="7" r="BK140"/>
  <c r="K140"/>
  <c r="K100"/>
  <c r="K34"/>
  <c i="9" r="BK143"/>
  <c r="K143"/>
  <c r="K100"/>
  <c r="K34"/>
  <c i="19" r="BK141"/>
  <c r="K141"/>
  <c r="K100"/>
  <c r="K34"/>
  <c i="8" r="BK140"/>
  <c r="K140"/>
  <c r="K100"/>
  <c r="K34"/>
  <c i="13" r="K37"/>
  <c i="17" r="BK150"/>
  <c r="K150"/>
  <c r="K98"/>
  <c r="K32"/>
  <c i="20" r="BK133"/>
  <c r="K133"/>
  <c r="K98"/>
  <c r="K32"/>
  <c i="5" r="BK136"/>
  <c r="K136"/>
  <c r="K100"/>
  <c r="K34"/>
  <c i="2" r="BK139"/>
  <c r="K139"/>
  <c r="K100"/>
  <c r="K34"/>
  <c i="15" r="BF113"/>
  <c i="13" r="BF121"/>
  <c i="15" r="K139"/>
  <c r="K101"/>
  <c i="1" r="AS110"/>
  <c r="AW110"/>
  <c r="AW96"/>
  <c i="4" r="K117"/>
  <c r="K111"/>
  <c r="K37"/>
  <c i="11" r="K120"/>
  <c r="K114"/>
  <c r="K122"/>
  <c i="6" r="K120"/>
  <c r="K128"/>
  <c i="12" r="K114"/>
  <c r="BF114"/>
  <c r="F42"/>
  <c i="1" r="BC112"/>
  <c i="9" r="K118"/>
  <c r="K112"/>
  <c r="K37"/>
  <c r="K38"/>
  <c i="1" r="AG107"/>
  <c i="6" r="F42"/>
  <c i="1" r="BC102"/>
  <c r="AX96"/>
  <c r="BB95"/>
  <c r="AX95"/>
  <c r="BE95"/>
  <c r="BA95"/>
  <c r="BD95"/>
  <c r="AW103"/>
  <c i="10" r="K112"/>
  <c r="K106"/>
  <c r="K114"/>
  <c i="16" r="K118"/>
  <c r="K112"/>
  <c r="K120"/>
  <c i="3" r="K109"/>
  <c r="K117"/>
  <c i="18" r="K112"/>
  <c r="K106"/>
  <c r="K114"/>
  <c i="19" r="K116"/>
  <c r="BF116"/>
  <c r="F42"/>
  <c i="1" r="BC121"/>
  <c i="17" r="K127"/>
  <c r="BF127"/>
  <c r="F40"/>
  <c i="1" r="BC118"/>
  <c i="2" r="K114"/>
  <c r="K108"/>
  <c r="K116"/>
  <c i="13" r="F42"/>
  <c i="1" r="BC113"/>
  <c i="14" r="K122"/>
  <c r="K116"/>
  <c r="K124"/>
  <c i="8" r="K115"/>
  <c r="K109"/>
  <c r="K37"/>
  <c i="5" r="K111"/>
  <c r="BF111"/>
  <c r="F42"/>
  <c i="1" r="BC101"/>
  <c i="15" r="F42"/>
  <c i="1" r="BC116"/>
  <c r="AS98"/>
  <c r="AS96"/>
  <c r="AS105"/>
  <c r="AT105"/>
  <c r="AT103"/>
  <c r="AZ96"/>
  <c i="7" r="K115"/>
  <c r="BF115"/>
  <c r="F42"/>
  <c i="1" r="BC104"/>
  <c i="20" r="K110"/>
  <c r="K104"/>
  <c r="K112"/>
  <c i="3" r="K42"/>
  <c i="1" r="AY99"/>
  <c r="AV99"/>
  <c i="15" r="K115"/>
  <c i="1" r="AT98"/>
  <c r="AT111"/>
  <c r="AT110"/>
  <c r="BF95"/>
  <c i="13" r="K38"/>
  <c i="1" r="AG113"/>
  <c i="18" l="1" r="K37"/>
  <c r="BF112"/>
  <c i="14" r="BF122"/>
  <c i="3" r="K37"/>
  <c i="16" r="K37"/>
  <c i="20" r="BF110"/>
  <c i="10" r="K37"/>
  <c i="2" r="BF114"/>
  <c i="6" r="K37"/>
  <c i="9" r="BF118"/>
  <c i="10" r="BF112"/>
  <c i="11" r="BF120"/>
  <c i="8" r="BF115"/>
  <c i="11" r="K37"/>
  <c i="14" r="K37"/>
  <c i="2" r="K37"/>
  <c i="16" r="BF118"/>
  <c i="20" r="K35"/>
  <c i="4" r="BF117"/>
  <c i="1" r="AW95"/>
  <c r="AW94"/>
  <c r="AT96"/>
  <c r="AT95"/>
  <c r="AT94"/>
  <c r="AK28"/>
  <c r="BD94"/>
  <c r="W36"/>
  <c r="AS103"/>
  <c i="12" r="K42"/>
  <c i="1" r="AY112"/>
  <c r="AV112"/>
  <c i="13" r="K42"/>
  <c i="1" r="AY113"/>
  <c r="AV113"/>
  <c i="17" r="K40"/>
  <c i="1" r="AY118"/>
  <c r="AV118"/>
  <c i="6" r="K38"/>
  <c i="1" r="AG102"/>
  <c r="AN102"/>
  <c i="9" r="K120"/>
  <c i="16" r="K38"/>
  <c i="1" r="AG117"/>
  <c i="19" r="K110"/>
  <c r="K118"/>
  <c i="10" r="K38"/>
  <c i="1" r="AG108"/>
  <c i="10" r="K42"/>
  <c i="1" r="AY108"/>
  <c r="AV108"/>
  <c i="8" r="K38"/>
  <c i="1" r="AG106"/>
  <c i="7" r="K42"/>
  <c i="1" r="AY104"/>
  <c r="AV104"/>
  <c i="16" r="K42"/>
  <c i="1" r="AY117"/>
  <c r="AV117"/>
  <c r="BF94"/>
  <c r="W38"/>
  <c i="7" r="K109"/>
  <c r="K37"/>
  <c r="K38"/>
  <c i="1" r="AG104"/>
  <c r="AN104"/>
  <c i="8" r="K117"/>
  <c i="15" r="K42"/>
  <c i="1" r="AY116"/>
  <c r="AV116"/>
  <c r="AN116"/>
  <c i="18" r="F42"/>
  <c i="1" r="BC120"/>
  <c r="BC119"/>
  <c r="AY119"/>
  <c r="AV119"/>
  <c i="12" r="K108"/>
  <c r="K37"/>
  <c r="K38"/>
  <c i="1" r="AG112"/>
  <c r="AN112"/>
  <c i="3" r="K38"/>
  <c i="1" r="AG99"/>
  <c r="AN99"/>
  <c i="17" r="K121"/>
  <c r="K35"/>
  <c r="K36"/>
  <c i="1" r="AG118"/>
  <c r="AN118"/>
  <c i="18" r="K38"/>
  <c i="1" r="AG120"/>
  <c i="5" r="K105"/>
  <c r="K37"/>
  <c r="K38"/>
  <c i="1" r="AG101"/>
  <c i="19" r="K42"/>
  <c i="1" r="AY121"/>
  <c r="AV121"/>
  <c i="20" r="K40"/>
  <c i="1" r="AY122"/>
  <c r="AV122"/>
  <c i="2" r="K42"/>
  <c i="1" r="AY97"/>
  <c r="AV97"/>
  <c i="11" r="F42"/>
  <c i="1" r="BC109"/>
  <c i="20" r="K36"/>
  <c i="1" r="AG122"/>
  <c r="AN122"/>
  <c i="4" r="K38"/>
  <c i="1" r="AG100"/>
  <c i="4" r="F42"/>
  <c i="1" r="BC100"/>
  <c r="BC98"/>
  <c r="AY98"/>
  <c r="AV98"/>
  <c i="14" r="F42"/>
  <c i="1" r="BC114"/>
  <c r="BC111"/>
  <c r="AY111"/>
  <c r="AV111"/>
  <c i="4" r="K119"/>
  <c i="9" r="K42"/>
  <c i="1" r="AY107"/>
  <c r="AV107"/>
  <c r="AN107"/>
  <c i="8" r="F42"/>
  <c i="1" r="BC106"/>
  <c i="5" r="K42"/>
  <c i="1" r="AY101"/>
  <c r="AV101"/>
  <c r="AZ95"/>
  <c r="BE94"/>
  <c r="W37"/>
  <c r="BB94"/>
  <c r="AX94"/>
  <c i="14" r="K38"/>
  <c i="1" r="AG114"/>
  <c i="11" r="K38"/>
  <c i="1" r="AG109"/>
  <c i="2" r="K38"/>
  <c i="1" r="AG97"/>
  <c r="AN97"/>
  <c i="20" l="1" r="K45"/>
  <c i="17" r="K45"/>
  <c i="15" r="K47"/>
  <c i="3" r="K47"/>
  <c i="13" r="K47"/>
  <c i="6" r="K47"/>
  <c i="9" r="K47"/>
  <c i="19" r="K37"/>
  <c i="7" r="K47"/>
  <c i="16" r="K47"/>
  <c i="10" r="K47"/>
  <c i="5" r="K47"/>
  <c i="12" r="K47"/>
  <c i="2" r="K47"/>
  <c i="1" r="AS95"/>
  <c r="AS94"/>
  <c r="AK27"/>
  <c r="AN113"/>
  <c r="AN117"/>
  <c r="AN108"/>
  <c r="AN101"/>
  <c r="AG111"/>
  <c r="AN111"/>
  <c i="17" r="K129"/>
  <c i="4" r="K42"/>
  <c i="1" r="AY100"/>
  <c r="AV100"/>
  <c i="16" r="F42"/>
  <c i="1" r="BC117"/>
  <c r="BC115"/>
  <c r="AY115"/>
  <c r="AV115"/>
  <c r="AZ94"/>
  <c i="2" r="F42"/>
  <c i="1" r="BC97"/>
  <c r="BC96"/>
  <c r="AY96"/>
  <c r="AV96"/>
  <c r="AG115"/>
  <c r="AN115"/>
  <c i="8" r="K42"/>
  <c i="1" r="AY106"/>
  <c r="AV106"/>
  <c r="AN106"/>
  <c i="19" r="K38"/>
  <c i="1" r="AG121"/>
  <c r="AN121"/>
  <c r="AG98"/>
  <c r="AN98"/>
  <c r="AG105"/>
  <c r="BA94"/>
  <c i="14" r="K42"/>
  <c i="1" r="AY114"/>
  <c r="AV114"/>
  <c i="7" r="K117"/>
  <c i="9" r="F42"/>
  <c i="1" r="BC107"/>
  <c i="12" r="K116"/>
  <c i="18" r="K42"/>
  <c i="1" r="AY120"/>
  <c r="AV120"/>
  <c r="AN120"/>
  <c i="11" r="K42"/>
  <c i="1" r="AY109"/>
  <c r="AV109"/>
  <c i="20" r="F40"/>
  <c i="1" r="BC122"/>
  <c i="5" r="K113"/>
  <c i="10" r="F42"/>
  <c i="1" r="BC108"/>
  <c i="11" l="1" r="K47"/>
  <c i="4" r="K47"/>
  <c i="14" r="K47"/>
  <c i="19" r="K47"/>
  <c i="8" r="K47"/>
  <c i="18" r="K47"/>
  <c i="1" r="AN100"/>
  <c r="AN114"/>
  <c r="AN109"/>
  <c r="BC105"/>
  <c r="AY105"/>
  <c r="AV105"/>
  <c r="AN105"/>
  <c r="BC110"/>
  <c r="AY110"/>
  <c r="AV110"/>
  <c r="AG103"/>
  <c r="AG119"/>
  <c r="AN119"/>
  <c r="AG96"/>
  <c r="AN96"/>
  <c l="1" r="AG110"/>
  <c r="AN110"/>
  <c r="BC103"/>
  <c r="AY103"/>
  <c r="AV103"/>
  <c r="AG95"/>
  <c r="AG94"/>
  <c r="AK26"/>
  <c l="1" r="AN103"/>
  <c r="AG125"/>
  <c r="AV125"/>
  <c r="BY125"/>
  <c r="AG127"/>
  <c r="CD127"/>
  <c r="AG128"/>
  <c r="CD128"/>
  <c r="BC95"/>
  <c r="AY95"/>
  <c r="AV95"/>
  <c r="AN95"/>
  <c r="AG126"/>
  <c r="CD126"/>
  <c l="1" r="CD125"/>
  <c r="W34"/>
  <c r="AV127"/>
  <c r="BY127"/>
  <c r="BC94"/>
  <c r="W35"/>
  <c r="AV128"/>
  <c r="BY128"/>
  <c r="AN125"/>
  <c r="AV126"/>
  <c r="BY126"/>
  <c r="AG124"/>
  <c r="AK29"/>
  <c r="AK31"/>
  <c l="1" r="AN127"/>
  <c r="AN128"/>
  <c r="AG130"/>
  <c r="AK34"/>
  <c r="AN126"/>
  <c r="AY94"/>
  <c r="AK35"/>
  <c l="1" r="AK40"/>
  <c r="AV94"/>
  <c r="AN94"/>
  <c r="AN124"/>
  <c l="1" r="AN130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<sst xmlns="http://schemas.openxmlformats.org/spreadsheetml/2006/main">
  <si>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</si>
  <si>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</si>
  <si>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</si>
  <si>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</si>
  <si>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</si>
  <si>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{d4b79495-5462-4e43-8d06-a4a22d927757}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</si>
  <si>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</si>
  <si>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</si>
  <si>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</si>
  <si>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</si>
  <si>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</si>
  <si>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</si>
  <si>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</si>
  <si>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</si>
  <si>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21-105b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</si>
  <si>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</si>
  <si>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</si>
  <si>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budov ZŠ a MŠ v obci Kováčová</t>
  </si>
  <si>
    <t>JKSO:</t>
  </si>
  <si>
    <t>KS:</t>
  </si>
  <si>
    <t>Miesto:</t>
  </si>
  <si>
    <t>Kováčová</t>
  </si>
  <si>
    <t>Dátum:</t>
  </si>
  <si>
    <t>16. 11. 2021</t>
  </si>
  <si>
    <t>Objednávateľ:</t>
  </si>
  <si>
    <t>IČO:</t>
  </si>
  <si>
    <t>Obec Kováčová</t>
  </si>
  <si>
    <t>IČ DPH:</t>
  </si>
  <si>
    <t>Zhotoviteľ:</t>
  </si>
  <si>
    <t>Vyplň údaj</t>
  </si>
  <si>
    <t>Projektant:</t>
  </si>
  <si>
    <t>HS partner, s.r.o.</t>
  </si>
  <si>
    <t>Spracovateľ:</t>
  </si>
  <si>
    <t>Ing. Miroslav Plevka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</si>
  <si>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</si>
  <si>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</si>
  <si>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</si>
  <si>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</si>
  <si>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</si>
  <si>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</si>
  <si>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</si>
  <si>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</si>
  <si>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</si>
  <si>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</si>
  <si>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</si>
  <si>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</si>
  <si>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</si>
  <si>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</si>
  <si>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</si>
  <si>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</si>
  <si>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</si>
  <si>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</si>
  <si>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</si>
  <si>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</si>
  <si>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</si>
  <si>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</si>
  <si>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</si>
  <si>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</si>
  <si>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</si>
  <si>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</si>
  <si>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</si>
  <si>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</si>
  <si>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</si>
  <si>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</si>
  <si>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</si>
  <si>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</si>
  <si>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</si>
  <si>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</si>
  <si>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</si>
  <si>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</si>
  <si>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</si>
  <si>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</si>
  <si>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</si>
  <si>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</si>
  <si>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</si>
  <si>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</si>
  <si>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</si>
  <si>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</si>
  <si>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</si>
  <si>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</si>
  <si>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</si>
  <si>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</si>
  <si>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</si>
  <si>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</si>
  <si>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</si>
  <si>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21-105b-01</t>
  </si>
  <si>
    <t>Oprávnené náklady</t>
  </si>
  <si>
    <t>STA</t>
  </si>
  <si>
    <t>1</t>
  </si>
  <si>
    <t>{5bf061fd-a196-4023-aae0-eb33a36706d1}</t>
  </si>
  <si>
    <t>21-105b-01-01</t>
  </si>
  <si>
    <t>SO-01 Základná škola - modernizácia</t>
  </si>
  <si>
    <t>Časť</t>
  </si>
  <si>
    <t>2</t>
  </si>
  <si>
    <t>{d1bf6fce-d94c-4170-be73-45034bfef832}</t>
  </si>
  <si>
    <t>/</t>
  </si>
  <si>
    <t>21-105b-01-01-01</t>
  </si>
  <si>
    <t>Búracie práce</t>
  </si>
  <si>
    <t>3</t>
  </si>
  <si>
    <t>{0a625615-7650-47d5-9001-66b2502a0ef8}</t>
  </si>
  <si>
    <t>21-105b-01-01-02</t>
  </si>
  <si>
    <t>Architektúra</t>
  </si>
  <si>
    <t>{25bda24b-c56e-4389-a0e3-7b22fa278a6f}</t>
  </si>
  <si>
    <t>21-105b-01-01-02-01</t>
  </si>
  <si>
    <t>Zateplenie obvodového plášťa</t>
  </si>
  <si>
    <t>4</t>
  </si>
  <si>
    <t>{bc5e7e6d-4979-4a15-891e-b8cba560b928}</t>
  </si>
  <si>
    <t>21-105b-01-01-02-02</t>
  </si>
  <si>
    <t>Zateplenie strešného plášťa</t>
  </si>
  <si>
    <t>{672101fd-1be1-485d-8c29-05c4d97c3f0e}</t>
  </si>
  <si>
    <t>21-105b-01-01-02-03</t>
  </si>
  <si>
    <t>Výmena otvorových konštrukcií</t>
  </si>
  <si>
    <t>{8868cea5-9fe7-48e8-a1d3-5fe8c0d10f3f}</t>
  </si>
  <si>
    <t>21-105b-01-01-02-04</t>
  </si>
  <si>
    <t>Ostatné</t>
  </si>
  <si>
    <t>{acba8533-0afc-46f2-ac9a-edee0a6a1901}</t>
  </si>
  <si>
    <t>21-105b-01-02</t>
  </si>
  <si>
    <t>SO -02 Materská škola - modernizácia</t>
  </si>
  <si>
    <t>{c635292e-9674-4fcc-abb0-10a94b9d4079}</t>
  </si>
  <si>
    <t>21-105b-01-02-01</t>
  </si>
  <si>
    <t>{864c4361-f25e-413d-94f6-7ae9746f575f}</t>
  </si>
  <si>
    <t>21-105b-01-02--02</t>
  </si>
  <si>
    <t>{66bf20af-1191-4667-bf5e-0537350ccf64}</t>
  </si>
  <si>
    <t>21-105b-01-02-02-01</t>
  </si>
  <si>
    <t>{35f6de7c-0677-4fc9-a5c3-80f662b5989f}</t>
  </si>
  <si>
    <t>21-105b-01-02-02-02</t>
  </si>
  <si>
    <t>{e420d9ed-bf27-48fe-b25e-9cdefdd15aa0}</t>
  </si>
  <si>
    <t>21-105b-01-02-02-03</t>
  </si>
  <si>
    <t>{7ad28a23-2a83-45eb-b45b-c4626618e779}</t>
  </si>
  <si>
    <t>21-105b-01-02-02-04</t>
  </si>
  <si>
    <t>{199666aa-d2a3-4af8-98fb-4437cdab4106}</t>
  </si>
  <si>
    <t>21-105b-02</t>
  </si>
  <si>
    <t>Neoprávnené náklady</t>
  </si>
  <si>
    <t>{d73f788c-59a7-4ef2-a9cc-91210330e60f}</t>
  </si>
  <si>
    <t>21-105b-02-01</t>
  </si>
  <si>
    <t>{76acc01a-dc0f-49f4-8100-64017f85f097}</t>
  </si>
  <si>
    <t>21-105b-02-01-01</t>
  </si>
  <si>
    <t>{23b4b74e-0838-46fd-a2c7-86b0072ba623}</t>
  </si>
  <si>
    <t>21-105b-02-01-02</t>
  </si>
  <si>
    <t>{0ea28f4c-95af-43b8-844b-b3951ec68ccf}</t>
  </si>
  <si>
    <t>21-105b-02-01-03</t>
  </si>
  <si>
    <t>Prepojovacia chodba</t>
  </si>
  <si>
    <t>{e57d256f-bb92-4195-b3a7-93d86d955833}</t>
  </si>
  <si>
    <t>21-105b-02-02</t>
  </si>
  <si>
    <t>SO-02 Materská škola - modernizácia</t>
  </si>
  <si>
    <t>{89de6036-93b3-48d0-a7bc-c1bd54028d36}</t>
  </si>
  <si>
    <t>21-105b-02-02-01</t>
  </si>
  <si>
    <t>{7b68d8ac-a359-49fb-8cb8-0fb569d17323}</t>
  </si>
  <si>
    <t>21-105b-02-02-02</t>
  </si>
  <si>
    <t>{bf4dd651-5c05-4cb3-9a20-11ea7a47f9d2}</t>
  </si>
  <si>
    <t>21-105b-02-03</t>
  </si>
  <si>
    <t>Prístavba</t>
  </si>
  <si>
    <t>{d89ef2da-22e3-4128-98a5-35b7620e2cb5}</t>
  </si>
  <si>
    <t>21-105b-02-04</t>
  </si>
  <si>
    <t>Spevnené plochy</t>
  </si>
  <si>
    <t>{4ab69a78-39a4-4981-be3e-c4b8db90431f}</t>
  </si>
  <si>
    <t>21-105b-02-04-01</t>
  </si>
  <si>
    <t>{3bf97663-1b25-49eb-aacf-6c1c00ddd8e1}</t>
  </si>
  <si>
    <t>21-105b-02-04-02</t>
  </si>
  <si>
    <t>Nové spevnené plochy</t>
  </si>
  <si>
    <t>{cf255776-4c3e-48ee-b81f-cae849a6fc50}</t>
  </si>
  <si>
    <t>21-105b-02-05</t>
  </si>
  <si>
    <t>Ostatné zariadenia</t>
  </si>
  <si>
    <t>{f10dbb52-426a-4279-a489-e08edff94daf}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</si>
  <si>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</si>
  <si>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</si>
  <si>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</si>
  <si>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</si>
  <si>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</si>
  <si>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</si>
  <si>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</si>
  <si>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</si>
  <si>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</si>
  <si>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</si>
  <si>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</si>
  <si>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21-105b-01 - Oprávnené náklady</t>
  </si>
  <si>
    <t>Časť:</t>
  </si>
  <si>
    <t>21-105b-01-01 - SO-01 Základná škola - modernizácia</t>
  </si>
  <si>
    <t>Úroveň 3:</t>
  </si>
  <si>
    <t>21-105b-01-01-01 - Búracie práce</t>
  </si>
  <si>
    <t>Náklady z rozpočtu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</si>
  <si>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</si>
  <si>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</si>
  <si>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</si>
  <si>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</si>
  <si>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</si>
  <si>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</si>
  <si>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</si>
  <si>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</si>
  <si>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</si>
  <si>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</si>
  <si>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767 - Konštrukcie doplnkové kovové</t>
  </si>
  <si>
    <t xml:space="preserve">    776 - Podlahy povlakové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</si>
  <si>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</si>
  <si>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</si>
  <si>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</si>
  <si>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</si>
  <si>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</si>
  <si>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</si>
  <si>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</si>
  <si>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</si>
  <si>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</si>
  <si>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</si>
  <si>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</si>
  <si>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</si>
  <si>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</si>
  <si>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</si>
  <si>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</si>
  <si>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</si>
  <si>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</si>
  <si>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</si>
  <si>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</si>
  <si>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</si>
  <si>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</si>
  <si>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</si>
  <si>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</si>
  <si>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</si>
  <si>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</si>
  <si>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</si>
  <si>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</si>
  <si>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</si>
  <si>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</si>
  <si>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</si>
  <si>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</si>
  <si>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962031132.S</t>
  </si>
  <si>
    <t xml:space="preserve">Búranie priečok alebo vybúranie otvorov plochy nad 4 m2 z tehál pálených, plných alebo dutých hr. do 150 mm,  -0,19600t</t>
  </si>
  <si>
    <t>m2</t>
  </si>
  <si>
    <t>-182085935</t>
  </si>
  <si>
    <t>VV</t>
  </si>
  <si>
    <t>"1.NP"</t>
  </si>
  <si>
    <t xml:space="preserve">"m.č.101"          1,6*3,0-1,0*2,1</t>
  </si>
  <si>
    <t xml:space="preserve">"m.č.102"          3,0*3,0-0,8*2,0*2</t>
  </si>
  <si>
    <t xml:space="preserve">"m.č.105"          1,0*3,0*2</t>
  </si>
  <si>
    <t xml:space="preserve">"m.č.106"          (2,4+1,0)*2,75</t>
  </si>
  <si>
    <t xml:space="preserve">"m.č.107"          (1,5+2,1)*3,0</t>
  </si>
  <si>
    <t xml:space="preserve">"m.č.108"          1,5*3,0-0,8*2,0</t>
  </si>
  <si>
    <t xml:space="preserve">"m.č.110"          (1,45+2,4+1,0+1,0)*2,75</t>
  </si>
  <si>
    <t xml:space="preserve">"m.č.112"          (1,0+1,0)*3,0-0,6*2,0-0,8*2,0</t>
  </si>
  <si>
    <t xml:space="preserve">"m.č.113"         (1,5+0,9 )*2*3,0-0,6*2,0*2+1,3*3,0</t>
  </si>
  <si>
    <t xml:space="preserve">"m.č.115"          (0,7+0,65)*3,0</t>
  </si>
  <si>
    <t xml:space="preserve">"m.č.118"          0,7*2,75</t>
  </si>
  <si>
    <t xml:space="preserve">"m.č.120"          0,9*2,75</t>
  </si>
  <si>
    <t>Medzisúčet</t>
  </si>
  <si>
    <t>"2.NP"</t>
  </si>
  <si>
    <t xml:space="preserve">"m.č.201"          1,6*3,0-1,0*2,1+1,1*3,0</t>
  </si>
  <si>
    <t xml:space="preserve">"m.č.204"          (2,1+1,5+1,0+0,9+1,0)*3,0-0,8*2,0*2</t>
  </si>
  <si>
    <t xml:space="preserve">"m.č.205"          (1,5+1,0)*3,0-0,6*2,0</t>
  </si>
  <si>
    <t xml:space="preserve">"m.č.208"          0,7*3,0*2</t>
  </si>
  <si>
    <t xml:space="preserve">"m.č.209"          (1,5+1,45+2,4+1,5+0,7+0,7)*3,0-0,8*2,0*2</t>
  </si>
  <si>
    <t xml:space="preserve">"m.č.210"          1,0*3,0*2-0,8*2,0</t>
  </si>
  <si>
    <t xml:space="preserve">"m.č.212"          (1,5+1,0+4,35)*3,0-0,8*2,0*2</t>
  </si>
  <si>
    <t xml:space="preserve">"m.č.213"          0,65*3,0</t>
  </si>
  <si>
    <t xml:space="preserve">"m.č.217"          0,9*3,0</t>
  </si>
  <si>
    <t>Súčet</t>
  </si>
  <si>
    <t>962032231.S</t>
  </si>
  <si>
    <t xml:space="preserve">Búranie muriva alebo vybúranie otvorov plochy nad 4 m2 nadzákladového z tehál pálených, vápenopieskových, cementových na maltu,  -1,90500t</t>
  </si>
  <si>
    <t>m3</t>
  </si>
  <si>
    <t>32049024</t>
  </si>
  <si>
    <t xml:space="preserve">"m.č.101"            (12,1+0,5)*3,0*0,3-0,8*2,0*0,3*2-1,2*2,1*0,3*6</t>
  </si>
  <si>
    <t xml:space="preserve">"m.č.102"            1,5*0,6*0,3</t>
  </si>
  <si>
    <t xml:space="preserve">"m.č.115"            1,0*3,0*0,3</t>
  </si>
  <si>
    <t xml:space="preserve">"m.č.131"            1,0*0,45*2,27</t>
  </si>
  <si>
    <t xml:space="preserve">"m.č.202"            (12,1+0,5)*3,0*0,3-0,8*2,0*0,3*2-1,2*2,1*0,3*6</t>
  </si>
  <si>
    <t>965042141.S</t>
  </si>
  <si>
    <t>Búranie podkladov pod dlažby, liatych dlažieb a mazanín,betón alebo liaty asfalt hr.do 100 mm, plochy nad 4 m2 -2,20000t</t>
  </si>
  <si>
    <t>-562768653</t>
  </si>
  <si>
    <t>"predpoklad 10 cm hrúbky"</t>
  </si>
  <si>
    <t xml:space="preserve">"škola-1.NP"              267,88*0,1</t>
  </si>
  <si>
    <t xml:space="preserve">"škola-2.NP"              264,29*0,1</t>
  </si>
  <si>
    <t xml:space="preserve">"jedáleň 1.NP"          63,98*0,1</t>
  </si>
  <si>
    <t>965049110.S</t>
  </si>
  <si>
    <t>Príplatok za búranie betónovej mazaniny so zváranou sieťou alebo rabicovým pletivom hr. do 100 mm</t>
  </si>
  <si>
    <t>-1838609331</t>
  </si>
  <si>
    <t>5</t>
  </si>
  <si>
    <t>965081812.S</t>
  </si>
  <si>
    <t xml:space="preserve">Búranie dlažieb, z kamen., cement., terazzových, čadičových alebo keramických, hr. nad 10 mm,  -0,06500t</t>
  </si>
  <si>
    <t>62778453</t>
  </si>
  <si>
    <t xml:space="preserve">"m.č.105"          1,31</t>
  </si>
  <si>
    <t xml:space="preserve">"m.č.106"          2,40</t>
  </si>
  <si>
    <t xml:space="preserve">"m.č.107"          4,78</t>
  </si>
  <si>
    <t xml:space="preserve">"m.č.109"          9,45</t>
  </si>
  <si>
    <t xml:space="preserve">"m.č.110"          3,33</t>
  </si>
  <si>
    <t xml:space="preserve">"m.č.111"          1,05</t>
  </si>
  <si>
    <t xml:space="preserve">"m.č.112"          1,45</t>
  </si>
  <si>
    <t xml:space="preserve">"m.č.117"          2,15</t>
  </si>
  <si>
    <t xml:space="preserve">"m.č.118"          3,67</t>
  </si>
  <si>
    <t xml:space="preserve">"m.č.124"          2,48</t>
  </si>
  <si>
    <t xml:space="preserve">"m.č.125"          1,47</t>
  </si>
  <si>
    <t xml:space="preserve">"m.č.128"          4,16</t>
  </si>
  <si>
    <t xml:space="preserve">"m.č.129"          1,95</t>
  </si>
  <si>
    <t xml:space="preserve">"m.č.130"          1,17</t>
  </si>
  <si>
    <t xml:space="preserve">"m.č.132"          8,20</t>
  </si>
  <si>
    <t xml:space="preserve">"m.č.205"          1,31</t>
  </si>
  <si>
    <t xml:space="preserve">"m.č.206"          2,40</t>
  </si>
  <si>
    <t xml:space="preserve">"m.č.208"          3,33</t>
  </si>
  <si>
    <t xml:space="preserve">"m.č.209"          9,45</t>
  </si>
  <si>
    <t xml:space="preserve">"m.č.210"          1,05</t>
  </si>
  <si>
    <t xml:space="preserve">"m.č.211"          1,45</t>
  </si>
  <si>
    <t xml:space="preserve">"m.č.219"          26,30</t>
  </si>
  <si>
    <t>6</t>
  </si>
  <si>
    <t>968061116.S</t>
  </si>
  <si>
    <t>Demontáž dverí drevených vchodových, 1 bm obvodu - 0,012t</t>
  </si>
  <si>
    <t>m</t>
  </si>
  <si>
    <t>-1325666602</t>
  </si>
  <si>
    <t xml:space="preserve">"m.č.101"          (1,0+2,1)*2*2</t>
  </si>
  <si>
    <t xml:space="preserve">"m.č.106"          (0,6+2,0)*2+(0,8+2,0)*2*2</t>
  </si>
  <si>
    <t xml:space="preserve">"m.č.108"          (0,8+2,0)*3</t>
  </si>
  <si>
    <t xml:space="preserve">"m.č.109"          (0,6+2,0)*2</t>
  </si>
  <si>
    <t xml:space="preserve">"m.č.113"          (0,8+2,0)*2*3</t>
  </si>
  <si>
    <t xml:space="preserve">"m.č.120"          (1,6+2,0)*2</t>
  </si>
  <si>
    <t xml:space="preserve">"m.č.128"          (1,0+2,1)*2*2</t>
  </si>
  <si>
    <t xml:space="preserve">"m.č.201"           (0,8+2,0)*2*2</t>
  </si>
  <si>
    <t xml:space="preserve">"m.č.202"           (0,8+2,0)*2*2</t>
  </si>
  <si>
    <t xml:space="preserve">"m.č.204"           (0,8+2,0)*2</t>
  </si>
  <si>
    <t xml:space="preserve">"m.č.206"           (0,8+2,0)*2*2</t>
  </si>
  <si>
    <t xml:space="preserve">"m.č.207"           (0,8+2,0)*2*2</t>
  </si>
  <si>
    <t xml:space="preserve">"m.č.209"           (0,8+2,0)*2*2</t>
  </si>
  <si>
    <t xml:space="preserve">"m.č.212"           (0,8+2,0)*2*5</t>
  </si>
  <si>
    <t xml:space="preserve">"m.č.214"           (0,6+2,0)*2</t>
  </si>
  <si>
    <t xml:space="preserve">"m.č.218"           (1,6+2,0)*2+(1,5+2,7)*2</t>
  </si>
  <si>
    <t>7</t>
  </si>
  <si>
    <t>968081115.S</t>
  </si>
  <si>
    <t>Demontáž okien plastových, 1 bm obvodu - 0,007t</t>
  </si>
  <si>
    <t>-1895251694</t>
  </si>
  <si>
    <t xml:space="preserve">"m.č.101"          (4,8+2,1)*2+(1,2+2,1)*2*2+(1,3+2,0)*2</t>
  </si>
  <si>
    <t xml:space="preserve">"m.č.102"          (5,4+2,1)*2+(1,2+2,1)*2*6</t>
  </si>
  <si>
    <t xml:space="preserve">"m.č.104"          (1,2+1,5)*2*3</t>
  </si>
  <si>
    <t xml:space="preserve">"m.č.118"          (1,1+2,7)*2</t>
  </si>
  <si>
    <t xml:space="preserve">"m.č.119-121"          (3,0+2,7)*2*2+(5,4+2,1)*2*2+(1,2+2,1)*2</t>
  </si>
  <si>
    <t xml:space="preserve">"m.č.124"          (0,6+0,9)*2</t>
  </si>
  <si>
    <t xml:space="preserve">"m.č.125"          (0,6+0,9)*2</t>
  </si>
  <si>
    <t xml:space="preserve">"m.č.126"          (1,2+1,8)*2</t>
  </si>
  <si>
    <t xml:space="preserve">"m.č.127"          (1,2+1,8)*2</t>
  </si>
  <si>
    <t xml:space="preserve">"m.č.128"          (1,2+2,1)*2</t>
  </si>
  <si>
    <t xml:space="preserve">"m.č.129"          (0,6+0,9)*2</t>
  </si>
  <si>
    <t xml:space="preserve">"m.č.130"          (0,6+0,9)*2</t>
  </si>
  <si>
    <t xml:space="preserve">"m.č.131"          (1,2+1,8)*2*5</t>
  </si>
  <si>
    <t xml:space="preserve">"m.č.201"          (5,4+2,1)*2+1,0*2,1*2</t>
  </si>
  <si>
    <t xml:space="preserve">"m.č.202"          (4,8+2,1)*2*2+(1,2+2,1)*2*6</t>
  </si>
  <si>
    <t xml:space="preserve">"m.č.216-218"          (5,4+2,1)*2*3+(4,2+2,1)*2</t>
  </si>
  <si>
    <t>8</t>
  </si>
  <si>
    <t>978059531.S</t>
  </si>
  <si>
    <t xml:space="preserve">Odsekanie a odobratie obkladov stien z obkladačiek vnútorných vrátane podkladovej omietky nad 2 m2,  -0,06800t</t>
  </si>
  <si>
    <t>142975707</t>
  </si>
  <si>
    <t xml:space="preserve">"m.č.105"          (1,5+0,5+0,5+0,9)*1,5</t>
  </si>
  <si>
    <t xml:space="preserve">"m.č.109"          (4,35-1,5+3,05+0,3)*1,5-0,8*1,5</t>
  </si>
  <si>
    <t xml:space="preserve">"m.č.110"          2,4*1,5</t>
  </si>
  <si>
    <t xml:space="preserve">"m.č.111"          1,2*1,5*2</t>
  </si>
  <si>
    <t xml:space="preserve">"m.č.118"          (2,0+1,95)*2*1,5-0,8*1,5-1,1*1,5</t>
  </si>
  <si>
    <t xml:space="preserve">"m.č.125"          (0,95+1,55)*2*1,5-0,6*1,5</t>
  </si>
  <si>
    <t xml:space="preserve">"m.č.129"          (1,3+1,5)*2*1,5-0,6*1,5*2</t>
  </si>
  <si>
    <t xml:space="preserve">"m.č.130"          (0,9+1,3)*2*1,5-0,6*2,0</t>
  </si>
  <si>
    <t xml:space="preserve">"m.č.132"          (2,0+4,1)*2*1,5-0,8*2,0-1,2*0,6</t>
  </si>
  <si>
    <t xml:space="preserve">"m.č.205"          (1,5+0,5+0,5)*1,5</t>
  </si>
  <si>
    <t xml:space="preserve">"m.č.208"          2,4*1,5</t>
  </si>
  <si>
    <t xml:space="preserve">"m.č.209"          (4,35-1,5)*1,5</t>
  </si>
  <si>
    <t xml:space="preserve">"m.č.210"          1,2*1,5*2</t>
  </si>
  <si>
    <t>979081111.S</t>
  </si>
  <si>
    <t>Odvoz sutiny a vybúraných hmôt na skládku do 1 km</t>
  </si>
  <si>
    <t>t</t>
  </si>
  <si>
    <t>309355541</t>
  </si>
  <si>
    <t>10</t>
  </si>
  <si>
    <t>979081121.S</t>
  </si>
  <si>
    <t>Odvoz sutiny a vybúraných hmôt na skládku za každý ďalší 1 km</t>
  </si>
  <si>
    <t>18538789</t>
  </si>
  <si>
    <t>206,533*15 'Prepočítané koeficientom množstva</t>
  </si>
  <si>
    <t>11</t>
  </si>
  <si>
    <t>979082111.S</t>
  </si>
  <si>
    <t>Vnútrostavenisková doprava sutiny a vybúraných hmôt do 10 m</t>
  </si>
  <si>
    <t>-1450791386</t>
  </si>
  <si>
    <t>12</t>
  </si>
  <si>
    <t>979082121.S</t>
  </si>
  <si>
    <t>Vnútrostavenisková doprava sutiny a vybúraných hmôt za každých ďalších 5 m</t>
  </si>
  <si>
    <t>-2046253930</t>
  </si>
  <si>
    <t>206,533*2 'Prepočítané koeficientom množstva</t>
  </si>
  <si>
    <t>13</t>
  </si>
  <si>
    <t>979089012.S</t>
  </si>
  <si>
    <t>Poplatok za skladovanie - betón, tehly, dlaždice (17 01) ostatné</t>
  </si>
  <si>
    <t>870557204</t>
  </si>
  <si>
    <t>PSV</t>
  </si>
  <si>
    <t>Práce a dodávky PSV</t>
  </si>
  <si>
    <t>767</t>
  </si>
  <si>
    <t>Konštrukcie doplnkové kovové</t>
  </si>
  <si>
    <t>14</t>
  </si>
  <si>
    <t>767996804.S</t>
  </si>
  <si>
    <t xml:space="preserve">Demontáž ostatných doplnkov stavieb s hmotnosťou jednotlivých dielov konšt. nad 250 do 500 kg,  -0,00100t (zábradlie)</t>
  </si>
  <si>
    <t>kg</t>
  </si>
  <si>
    <t>16</t>
  </si>
  <si>
    <t>1131309231</t>
  </si>
  <si>
    <t xml:space="preserve">"zábradlie-predpoklad 30 kg/m"            ( 5,15+4,7)*30</t>
  </si>
  <si>
    <t>15</t>
  </si>
  <si>
    <t>998767201.S</t>
  </si>
  <si>
    <t>Presun hmôt pre kovové stavebné doplnkové konštrukcie v objektoch výšky do 6 m</t>
  </si>
  <si>
    <t>%</t>
  </si>
  <si>
    <t>-659738909</t>
  </si>
  <si>
    <t>776</t>
  </si>
  <si>
    <t>Podlahy povlakové</t>
  </si>
  <si>
    <t>776511820.S</t>
  </si>
  <si>
    <t xml:space="preserve">Odstránenie povlakových podláh z nášľapnej plochy lepených s podložkou,  -0,00100t</t>
  </si>
  <si>
    <t>-456176854</t>
  </si>
  <si>
    <t xml:space="preserve">"m.č.101"          18,95</t>
  </si>
  <si>
    <t xml:space="preserve">"m.č.102"          9,96</t>
  </si>
  <si>
    <t xml:space="preserve">"m.č.103"          10,81</t>
  </si>
  <si>
    <t xml:space="preserve">"m.č.104"          29,50</t>
  </si>
  <si>
    <t xml:space="preserve">"m.č.108"          17,30</t>
  </si>
  <si>
    <t xml:space="preserve">"m.č.113"          15,57</t>
  </si>
  <si>
    <t xml:space="preserve">"m.č.114"          3,41</t>
  </si>
  <si>
    <t xml:space="preserve">"m.č.115"          4,61</t>
  </si>
  <si>
    <t xml:space="preserve">"m.č.116"          3,51</t>
  </si>
  <si>
    <t xml:space="preserve">"m.č.119"          39,45</t>
  </si>
  <si>
    <t xml:space="preserve">"m.č.120"          42,46</t>
  </si>
  <si>
    <t xml:space="preserve">"m.č.121"          42,76</t>
  </si>
  <si>
    <t xml:space="preserve">"m.č.123"          5,46</t>
  </si>
  <si>
    <t xml:space="preserve">"m.č.126"          4,72</t>
  </si>
  <si>
    <t xml:space="preserve">"m.č.127"          7,52</t>
  </si>
  <si>
    <t xml:space="preserve">"m.č.131"          26,85</t>
  </si>
  <si>
    <t xml:space="preserve">"m.č.201"            9,96</t>
  </si>
  <si>
    <t xml:space="preserve">"m.č.202"            18,95</t>
  </si>
  <si>
    <t xml:space="preserve">"m.č.203"            10,81</t>
  </si>
  <si>
    <t xml:space="preserve">"m.č.204"            4,80</t>
  </si>
  <si>
    <t xml:space="preserve">"m.č.212"            14,00</t>
  </si>
  <si>
    <t xml:space="preserve">"m.č.213"            2,30</t>
  </si>
  <si>
    <t xml:space="preserve">"m.č.214"            4,61</t>
  </si>
  <si>
    <t xml:space="preserve">"m.č.215"            3,51</t>
  </si>
  <si>
    <t xml:space="preserve">"m.č.216"            44,70</t>
  </si>
  <si>
    <t xml:space="preserve">"m.č.217"            42,46</t>
  </si>
  <si>
    <t xml:space="preserve">"m.č.218"            45,60</t>
  </si>
  <si>
    <t>17</t>
  </si>
  <si>
    <t>998776201.S</t>
  </si>
  <si>
    <t>Presun hmôt pre podlahy povlakové v objektoch výšky do 6 m</t>
  </si>
  <si>
    <t>497416433</t>
  </si>
  <si>
    <t>Úroveň 4:</t>
  </si>
  <si>
    <t>21-105b-01-01-02-01 - Zateplenie obvodového plášťa</t>
  </si>
  <si>
    <t xml:space="preserve">    6 - Úpravy povrchov, podlahy, osadenie</t>
  </si>
  <si>
    <t xml:space="preserve">    99 - Presun hmôt HSV</t>
  </si>
  <si>
    <t xml:space="preserve">    764 - Konštrukcie klampiarske</t>
  </si>
  <si>
    <t>Úpravy povrchov, podlahy, osadenie</t>
  </si>
  <si>
    <t>622461053.S</t>
  </si>
  <si>
    <t>Vonkajšia omietka stien pastovitá silikónová roztieraná, hr. 2 mm</t>
  </si>
  <si>
    <t>1377157542</t>
  </si>
  <si>
    <t>"základná škola"</t>
  </si>
  <si>
    <t xml:space="preserve">"1.NP"          (23,9+0,1+0,1+13,2+23,9+0,15)*3,4</t>
  </si>
  <si>
    <t xml:space="preserve">"odpočet otvorov"   (1,1*2,68+3,0*2,68+5,4*2,1*2+1,2*2,1+3,0*2,68+1,2*1,5*3+1,5*2,68+2,05*2,1+1,5*2,68+1,2*2,1*2+2,4*2,1+0,86*2,1)*-1</t>
  </si>
  <si>
    <t xml:space="preserve">"2.NP"          (23,9+0,1+0,1+13,3+0,15)*2*(7,55-3,4)</t>
  </si>
  <si>
    <t xml:space="preserve">"odpočet otvorov"    (5,4*2,1*3+4,2*2,1+1,2*1,5*3+3,35*2,1+1,2*2,1*2+3,6*2,1)*-1</t>
  </si>
  <si>
    <t xml:space="preserve">"jedáleň"     (2,6+9,6+1,7+1,7+9,75+0,15+0,15+9,6)*4,425</t>
  </si>
  <si>
    <t xml:space="preserve">"odpočet otvorov"     (0,6*0,9*4+1,2*1,8*7+1,0*2,0)*-1</t>
  </si>
  <si>
    <t xml:space="preserve">"strojovňa"                             (2,4+0,15)*4*2,756</t>
  </si>
  <si>
    <t xml:space="preserve">"odpočet otvorov"               (0,8*1,95+0,6*0,6)*-1</t>
  </si>
  <si>
    <t>"odpočet požiarne zábrany"</t>
  </si>
  <si>
    <t xml:space="preserve">"základná škola-SZ"          ((13,2+0,15+0,15)*(0,2+1,2)+6,15*2,0)*-1</t>
  </si>
  <si>
    <t xml:space="preserve">"základná škola-JV"          ((13,2+0,15+0,15)*1,2+5,67*0,4*3+4,305*0,4+(9,75+0,15+0,15)*0,2)*-1</t>
  </si>
  <si>
    <t xml:space="preserve">"základná škola-JZ"           (9,6*0,2+(23,9+0,15-1,1-3,0-3,0)*(0,2+1,2)+5,95*(0,4+0,4+0,6))*-1</t>
  </si>
  <si>
    <t xml:space="preserve">"zakladná škola-čelo"      (23,9*(1,2+0,2)+6,15*(0,6+0,4+0,4)+9,6*0,2+4,505*0,4+(1,7*2+2,85-1,0)*2,7)*-1</t>
  </si>
  <si>
    <t>"špalety"</t>
  </si>
  <si>
    <t xml:space="preserve">"1.NP"          ((1,1+2*2,68)+(3,0+2*2,68)*2+(5,4+2*2,1)*2+(1,2+2*2,1)*3+(1,2+2*1,5)*3+(1,5+2*2,68)*2+(2,05+2*2,1)+(2,4+2*2,1)+(0,86+2*2,1))*0,2</t>
  </si>
  <si>
    <t xml:space="preserve">"2.NP"          ((5,4+2*2,1)*3+(4,2+2*2,1)+(1,2+2*1,5)*3+(3,35+2*2,1)+(1,2+2*2,1)*2+(3,6+2*2,1))*0,2</t>
  </si>
  <si>
    <t xml:space="preserve">"jedáleň"    ((0,6+2*0,9)*4+(1,2+2*1,8)*7+(1,0+2*2,0))*0,2</t>
  </si>
  <si>
    <t xml:space="preserve">"strojovňa"                             ((0,8+2*1,95)+0,6*3)*0,2</t>
  </si>
  <si>
    <t xml:space="preserve">"atika"       (23,3+12,4)*2*0,365+(8,7+8,85)*2*0,365+23,6*2*0,15</t>
  </si>
  <si>
    <t>"požiarne zábrany"</t>
  </si>
  <si>
    <t xml:space="preserve">"základná škola-SZ"          (13,2+0,15+0,15)*(0,2+1,2)+6,15*2,0</t>
  </si>
  <si>
    <t xml:space="preserve">"základná škola-JV"          (13,2+0,15+0,15)*1,2+5,67*0,4*3+4,305*0,4+(9,75+0,15+0,15)*0,2</t>
  </si>
  <si>
    <t xml:space="preserve">"základná škola-JZ"           9,6*0,2+(23,9+0,15-1,1-3,0-3,0)*(0,2+1,2)+5,95*(0,4+0,4+0,6)</t>
  </si>
  <si>
    <t xml:space="preserve">"zakladná škola-čelo"      23,9*(1,2+0,2)+6,15*(0,6+0,4+0,4)+9,6*0,2+4,505*0,4+(1,7*2+2,85-1,0)*2,7</t>
  </si>
  <si>
    <t>622461281.S</t>
  </si>
  <si>
    <t>Vonkajšia omietka stien pastovitá dekoratívna mozaiková</t>
  </si>
  <si>
    <t>2131277182</t>
  </si>
  <si>
    <t xml:space="preserve">"ZŠ"               (23,9+13,2+23,9)*0,2</t>
  </si>
  <si>
    <t xml:space="preserve">"jedáleň"     (9,6+2,6+9,75+9,6)*0,2</t>
  </si>
  <si>
    <t>625250208.S</t>
  </si>
  <si>
    <t>Kontaktný zatepľovací systém z bieleho EPS hr. 100 mm, skrutkovacie kotvy</t>
  </si>
  <si>
    <t>326014261</t>
  </si>
  <si>
    <t>625250214.S</t>
  </si>
  <si>
    <t>Kontaktný zatepľovací systém z bieleho EPS hr. 160 mm, skrutkovacie kotvy</t>
  </si>
  <si>
    <t>1037046297</t>
  </si>
  <si>
    <t>625250313.S</t>
  </si>
  <si>
    <t>Kontaktný zatepľovací systém ostenia z bieleho EPS hr. 30 mm</t>
  </si>
  <si>
    <t>426120069</t>
  </si>
  <si>
    <t>625250550.S</t>
  </si>
  <si>
    <t>Kontaktný zatepľovací systém soklovej alebo vodou namáhanej časti hr. 120 mm, skrutkovacie kotvy</t>
  </si>
  <si>
    <t>-1595159069</t>
  </si>
  <si>
    <t xml:space="preserve">"ZŠ"       (23,9+13,2+23,9)*1,0</t>
  </si>
  <si>
    <t xml:space="preserve">"jedáleň"     (9,6+2,6+9,75+9,6)*1,0</t>
  </si>
  <si>
    <t>625250711.S</t>
  </si>
  <si>
    <t>Kontaktný zatepľovací systém z minerálnej vlny hr. 160 mm, skrutkovacie kotvy</t>
  </si>
  <si>
    <t>-1882205828</t>
  </si>
  <si>
    <t>941941031.S</t>
  </si>
  <si>
    <t>Montáž lešenia ľahkého pracovného radového s podlahami šírky od 0,80 do 1,00 m, výšky do 10 m</t>
  </si>
  <si>
    <t>320888639</t>
  </si>
  <si>
    <t>941941191.S</t>
  </si>
  <si>
    <t>Príplatok za prvý a každý ďalší i začatý mesiac použitia lešenia ľahkého pracovného radového s podlahami šírky od 0,80 do 1,00 m, výšky do 10 m</t>
  </si>
  <si>
    <t>-925724618</t>
  </si>
  <si>
    <t>704,347*2 'Prepočítané koeficientom množstva</t>
  </si>
  <si>
    <t>941941831.S</t>
  </si>
  <si>
    <t>Demontáž lešenia ľahkého pracovného radového s podlahami šírky nad 0,80 do 1,00 m, výšky do 10 m</t>
  </si>
  <si>
    <t>1503840529</t>
  </si>
  <si>
    <t>953945351.S</t>
  </si>
  <si>
    <t>Hliníkový rohový ochranný profil s integrovanou mriežkou</t>
  </si>
  <si>
    <t>-834036272</t>
  </si>
  <si>
    <t xml:space="preserve">"1.NP"          ((1,1+2*2,68)+(3,0+2*2,68)*2+(5,4+2*2,1)*2+(1,2+2*2,1)*3+(1,2+2*1,5)*3+(1,5+2*2,68)*2+(2,05+2*2,1)+(2,4+2*2,1)+(0,86+2*2,1))</t>
  </si>
  <si>
    <t xml:space="preserve">"2.NP"          ((5,4+2*2,1)*3+(4,2+2*2,1)+(1,2+2*1,5)*3+(3,35+2*2,1)+(1,2+2*2,1)*2+(3,6+2*2,1))</t>
  </si>
  <si>
    <t xml:space="preserve">"jedáleň"    ((0,6+2*0,9)*4+(1,2+2*1,8)*7+(1,0+2*2,0))</t>
  </si>
  <si>
    <t xml:space="preserve">"strojovňa"                             ((0,8+2*1,95)+0,6*3)</t>
  </si>
  <si>
    <t xml:space="preserve">"rohy"                                       7*7,53+5*4,285+4*3,75+4*2,756</t>
  </si>
  <si>
    <t>953995406.S</t>
  </si>
  <si>
    <t>Okenný a dverový začisťovací profil</t>
  </si>
  <si>
    <t>470116440</t>
  </si>
  <si>
    <t>953995416.S</t>
  </si>
  <si>
    <t>Parapetný profil s integrovanou sieťovinou</t>
  </si>
  <si>
    <t>-462861011</t>
  </si>
  <si>
    <t xml:space="preserve">"1.NP"          1,1+3,0*2+5,4*2+1,2*3+1,2*3+1,5*2+2,05+2,4+0,86</t>
  </si>
  <si>
    <t xml:space="preserve">"2.NP"          5,4*3+4,2+1,2*3+3,35+1,2*2+3,6</t>
  </si>
  <si>
    <t xml:space="preserve">"jedáleň"    0,6*4+1,2*7+1,0</t>
  </si>
  <si>
    <t xml:space="preserve">"strojovňa"                             0,8+0,6</t>
  </si>
  <si>
    <t>99</t>
  </si>
  <si>
    <t>Presun hmôt HSV</t>
  </si>
  <si>
    <t>999281111.S</t>
  </si>
  <si>
    <t>Presun hmôt pre opravy a údržbu objektov vrátane vonkajších plášťov výšky do 25 m</t>
  </si>
  <si>
    <t>-1614604930</t>
  </si>
  <si>
    <t>764</t>
  </si>
  <si>
    <t>Konštrukcie klampiarske</t>
  </si>
  <si>
    <t>764410440.S</t>
  </si>
  <si>
    <t>Oplechovanie parapetov z pozinkovaného farbeného PZf plechu, vrátane rohov r.š. 250 mm</t>
  </si>
  <si>
    <t>-1114081997</t>
  </si>
  <si>
    <t xml:space="preserve">"O1 - 1,17x2,07"               1,17*1</t>
  </si>
  <si>
    <t xml:space="preserve">"O2 - 5,37x2,07"               5,37*2</t>
  </si>
  <si>
    <t xml:space="preserve">"O3 - 2,035x2,07"            2,035*1   </t>
  </si>
  <si>
    <t xml:space="preserve">"O4 - 1,17x2,07"               1,17*2</t>
  </si>
  <si>
    <t xml:space="preserve">"O5 - 2,37x2,07"               2,37*1</t>
  </si>
  <si>
    <t xml:space="preserve">"O6 - 0,83x2,07"               0,83*1</t>
  </si>
  <si>
    <t xml:space="preserve">"O8 - 0,57x0,87"               0,574</t>
  </si>
  <si>
    <t xml:space="preserve">"O9 - 1,17x1,77"               1,17*2</t>
  </si>
  <si>
    <t xml:space="preserve">"O10 - 1,17x1,77"            1,17*5</t>
  </si>
  <si>
    <t xml:space="preserve">"O11 - 3,32x2,07"            3,32*1</t>
  </si>
  <si>
    <t xml:space="preserve">"O12 - 1,17x2,07"            1,17*1   </t>
  </si>
  <si>
    <t xml:space="preserve">"O13 - 1,17x2,07"             1,17*1  </t>
  </si>
  <si>
    <t xml:space="preserve">"O14 - 3,57x2,07"            3,57*1   </t>
  </si>
  <si>
    <t xml:space="preserve">"O15 - 4,17x2,07"            4,17*1   </t>
  </si>
  <si>
    <t xml:space="preserve">"O16 - 5,37x2,07"            5,37*3   </t>
  </si>
  <si>
    <t xml:space="preserve">"O17 - 0,57x0,57"            0,57*1   </t>
  </si>
  <si>
    <t xml:space="preserve">"O18 - 1,34x2,665"         1,34*2       </t>
  </si>
  <si>
    <t xml:space="preserve">"O19 -1,34x2,685"          1,34*1    </t>
  </si>
  <si>
    <t>998764201.S</t>
  </si>
  <si>
    <t>Presun hmôt pre konštrukcie klampiarske v objektoch výšky do 6 m</t>
  </si>
  <si>
    <t>990796326</t>
  </si>
  <si>
    <t>21-105b-01-01-02-02 - Zateplenie strešného plášťa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</si>
  <si>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</si>
  <si>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</si>
  <si>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</si>
  <si>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>631571010.S</t>
  </si>
  <si>
    <t xml:space="preserve">Násyp z kameniva ťaženého na plochých strechách vodorovný alebo v spáde, s utlačením  urovnaním povrchu</t>
  </si>
  <si>
    <t>981313259</t>
  </si>
  <si>
    <t xml:space="preserve">"K1 - základná škola"        23,30*12,4*0,05</t>
  </si>
  <si>
    <t xml:space="preserve">"K1 - jedáleň"                      8,7*8,85*0,05</t>
  </si>
  <si>
    <t>2045688337</t>
  </si>
  <si>
    <t>711</t>
  </si>
  <si>
    <t>Izolácie proti vode a vlhkosti</t>
  </si>
  <si>
    <t>711131102.S</t>
  </si>
  <si>
    <t>Zhotovenie geotextílie alebo tkaniny na plochu vodorovnú</t>
  </si>
  <si>
    <t>745110204</t>
  </si>
  <si>
    <t xml:space="preserve">"K1 - základná škola"        (23,30+0,38*2+0,3*2)*(12,4+0,38*2+0,3*2)</t>
  </si>
  <si>
    <t xml:space="preserve">"K1 - jedáleň"                      (8,7+0,38*2+0,3*2)*(8,85+0,38*2+0,3*2)</t>
  </si>
  <si>
    <t xml:space="preserve">"K3 - strojovňa"                   (2,4+0,3)*(2,4+0,3)</t>
  </si>
  <si>
    <t>M</t>
  </si>
  <si>
    <t>693110004500.S</t>
  </si>
  <si>
    <t>Geotextília polypropylénová netkaná 300 g/m2</t>
  </si>
  <si>
    <t>32</t>
  </si>
  <si>
    <t>-1446219349</t>
  </si>
  <si>
    <t>449,325*1,15 'Prepočítané koeficientom množstva</t>
  </si>
  <si>
    <t>998711201.S</t>
  </si>
  <si>
    <t>Presun hmôt pre izoláciu proti vode v objektoch výšky do 6 m</t>
  </si>
  <si>
    <t>1881599677</t>
  </si>
  <si>
    <t>712</t>
  </si>
  <si>
    <t>Izolácie striech, povlakové krytiny</t>
  </si>
  <si>
    <t>712370070.S</t>
  </si>
  <si>
    <t>Zhotovenie povlakovej krytiny striech plochých do 10° PVC-P fóliou upevnenou prikotvením so zvarením spoju</t>
  </si>
  <si>
    <t>-1757405455</t>
  </si>
  <si>
    <t>283220002000</t>
  </si>
  <si>
    <t>Hydroizolačná fólia PVC-P FATRAFOL 810, hr. 1,5 mm, š. 1,3 m, izolácia plochých striech, farba sivá, FATRA IZOLFA</t>
  </si>
  <si>
    <t>584737572</t>
  </si>
  <si>
    <t>311970001500</t>
  </si>
  <si>
    <t>Vrut FATRAFOL SK-RB Power do dĺžky 150 mm na upevnenie do dosiek POLSID a HERAKLID, FATRA IZOLFA</t>
  </si>
  <si>
    <t>ks</t>
  </si>
  <si>
    <t>-434076342</t>
  </si>
  <si>
    <t>449,325*3 'Prepočítané koeficientom množstva</t>
  </si>
  <si>
    <t>712991040.S</t>
  </si>
  <si>
    <t>Montáž podkladnej konštrukcie z OSB dosiek na atike šírky 411 - 620 mm pod klampiarske konštrukcie</t>
  </si>
  <si>
    <t>-54204420</t>
  </si>
  <si>
    <t xml:space="preserve">"základná škola"            (23,3+13,3)*2</t>
  </si>
  <si>
    <t xml:space="preserve">"jedáleň"                          (9,9+8,55)*2</t>
  </si>
  <si>
    <t>311690001000.S</t>
  </si>
  <si>
    <t>Rozperný nit 6x30 mm do betónu, hliníkový</t>
  </si>
  <si>
    <t>534875386</t>
  </si>
  <si>
    <t>607260000300.S</t>
  </si>
  <si>
    <t>Doska OSB nebrúsená hr. 18 mm</t>
  </si>
  <si>
    <t>1220182645</t>
  </si>
  <si>
    <t>998712201.S</t>
  </si>
  <si>
    <t>Presun hmôt pre izoláciu povlakovej krytiny v objektoch výšky do 6 m</t>
  </si>
  <si>
    <t>-1763584247</t>
  </si>
  <si>
    <t>713</t>
  </si>
  <si>
    <t>Izolácie tepelné</t>
  </si>
  <si>
    <t>713146400.S</t>
  </si>
  <si>
    <t>Montáž tepelnej izolácie striech plochých do 10° PUR penou hr. do 100 mm</t>
  </si>
  <si>
    <t>549326944</t>
  </si>
  <si>
    <t xml:space="preserve">"K3 - strojovňa"                   2,4*2,4</t>
  </si>
  <si>
    <t>713146410.S</t>
  </si>
  <si>
    <t>Montáž tepelnej izolácie striech plochých do 10° PUR penou hr. do 150 mm</t>
  </si>
  <si>
    <t>-407020399</t>
  </si>
  <si>
    <t xml:space="preserve">"K1 - základná škola"        23,30*12,4</t>
  </si>
  <si>
    <t xml:space="preserve">"K1 - jedáleň"                      8,7*8,85</t>
  </si>
  <si>
    <t>1180</t>
  </si>
  <si>
    <t>PUREN FD-L, 140 alebo ekvivalent</t>
  </si>
  <si>
    <t>64870778</t>
  </si>
  <si>
    <t>1187</t>
  </si>
  <si>
    <t>PUREN MV, 50, alebo ekvivalent</t>
  </si>
  <si>
    <t>809304491</t>
  </si>
  <si>
    <t>998713201.S</t>
  </si>
  <si>
    <t>Presun hmôt pre izolácie tepelné v objektoch výšky do 6 m</t>
  </si>
  <si>
    <t>-498473605</t>
  </si>
  <si>
    <t>18</t>
  </si>
  <si>
    <t>764430450.S</t>
  </si>
  <si>
    <t>Oplechovanie muriva a atík z pozinkovaného farbeného PZf plechu, vrátane rohov r.š. 600 mm</t>
  </si>
  <si>
    <t>1676011016</t>
  </si>
  <si>
    <t>19</t>
  </si>
  <si>
    <t>1661918302</t>
  </si>
  <si>
    <t>21-105b-01-01-02-03 - Výmena otvorových konštrukcií</t>
  </si>
  <si>
    <t xml:space="preserve">    766 - Konštrukcie stolárske</t>
  </si>
  <si>
    <t>766</t>
  </si>
  <si>
    <t>Konštrukcie stolárske</t>
  </si>
  <si>
    <t>766621402.S</t>
  </si>
  <si>
    <t>Montáž okien plastových s hydroizolačnými páskami paropriepustnými, s variabilným difúznym odporom</t>
  </si>
  <si>
    <t>-1363990232</t>
  </si>
  <si>
    <t xml:space="preserve">"O1 - 1,17x2,07"               (1,17+2,07)*2*1</t>
  </si>
  <si>
    <t xml:space="preserve">"O2 - 5,37x2,07"               (5,37+2,07)*2*2</t>
  </si>
  <si>
    <t xml:space="preserve">"O3 - 2,035x2,07"            (2,035+2,07)*2*1   </t>
  </si>
  <si>
    <t xml:space="preserve">"O4 - 1,17x2,07"               (1,17+2,07)*2*2</t>
  </si>
  <si>
    <t xml:space="preserve">"O5 - 2,37x2,07"               (2,37+2,07)*2*1</t>
  </si>
  <si>
    <t xml:space="preserve">"O6 - 0,83x2,07"               (0,83+2,07)*2*1</t>
  </si>
  <si>
    <t xml:space="preserve">"O8 - 0,57x0,87"               (0,57+0,87)*2*4</t>
  </si>
  <si>
    <t xml:space="preserve">"O9 - 1,17x1,77"               (1,17+1,77)*2*2</t>
  </si>
  <si>
    <t xml:space="preserve">"O10 - 1,17x1,77"            (1,17+1,77)*2*5</t>
  </si>
  <si>
    <t xml:space="preserve">"O11 - 3,32x2,07"            (3,32+2,07)*2*1</t>
  </si>
  <si>
    <t xml:space="preserve">"O12 - 1,17x2,07"            (1,17+2,07)*2*1   </t>
  </si>
  <si>
    <t xml:space="preserve">"O13 - 1,17x2,07"             (1,17+2,07)*2*1  </t>
  </si>
  <si>
    <t xml:space="preserve">"O14 - 3,57x2,07"            (3,57+2,07)*2*1   </t>
  </si>
  <si>
    <t xml:space="preserve">"O15 - 4,17x2,07"            (4,17+2,07)*2*1   </t>
  </si>
  <si>
    <t xml:space="preserve">"O16 - 5,37x2,07"            (5,37+2,07)*2*3   </t>
  </si>
  <si>
    <t xml:space="preserve">"O17 - 0,57x0,57"            (0,57+0,57)*2*1   </t>
  </si>
  <si>
    <t xml:space="preserve">"O18 - 1,34x2,665"         (1,34+2,665)*2*2       </t>
  </si>
  <si>
    <t xml:space="preserve">"O19 -1,34x2,685"          (1,34+2,685)*2*1    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</si>
  <si>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</si>
  <si>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</si>
  <si>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2132434570</t>
  </si>
  <si>
    <t>611410007000.S</t>
  </si>
  <si>
    <t xml:space="preserve">Dodávka plastové okná biele, izolačné trojsklo, </t>
  </si>
  <si>
    <t>-1953377623</t>
  </si>
  <si>
    <t xml:space="preserve">"O1 - 1,17x2,07"               1,17*2,07*1</t>
  </si>
  <si>
    <t xml:space="preserve">"O2 - 5,37x2,07"               5,37*2,07*2</t>
  </si>
  <si>
    <t xml:space="preserve">"O3 - 2,035x2,07"            2,035*2,07*1   </t>
  </si>
  <si>
    <t xml:space="preserve">"O4 - 1,17x2,07"               1,17*2,07*2</t>
  </si>
  <si>
    <t xml:space="preserve">"O5 - 2,37x2,07"               2,37*2,07*1</t>
  </si>
  <si>
    <t xml:space="preserve">"O6 - 0,83x2,07"               0,83*2,07*1</t>
  </si>
  <si>
    <t xml:space="preserve">"O8 - 0,57x0,87"               0,57*0,87*4</t>
  </si>
  <si>
    <t xml:space="preserve">"O9 - 1,17x1,77"               1,17*1,77*2</t>
  </si>
  <si>
    <t xml:space="preserve">"O10 - 1,17x1,77"            1,17*1,77*5</t>
  </si>
  <si>
    <t xml:space="preserve">"O11 - 3,32x2,07"            3,32*2,07*1</t>
  </si>
  <si>
    <t xml:space="preserve">"O12 - 1,17x2,07"            1,17*2,07*1   </t>
  </si>
  <si>
    <t xml:space="preserve">"O13 - 1,17x2,07"             1,17*2,07*1  </t>
  </si>
  <si>
    <t xml:space="preserve">"O14 - 3,57x2,07"            3,57*2,07*1   </t>
  </si>
  <si>
    <t xml:space="preserve">"O15 - 4,17x2,07"            4,17*2,07*1   </t>
  </si>
  <si>
    <t xml:space="preserve">"O16 - 5,37x2,07"            5,37*2,07*3   </t>
  </si>
  <si>
    <t xml:space="preserve">"O17 - 0,57x0,57"            0,5*0,57*1   </t>
  </si>
  <si>
    <t xml:space="preserve">"O18 - 1,34x2,665"         1,34*2,665*2       </t>
  </si>
  <si>
    <t xml:space="preserve">"O19 -1,34x2,685"          1,34*2,685*1    </t>
  </si>
  <si>
    <t>766641161.S</t>
  </si>
  <si>
    <t>Montáž dverí plastových, vchodových, 1 m obvodu dverí</t>
  </si>
  <si>
    <t>-1736863928</t>
  </si>
  <si>
    <t xml:space="preserve">"D1 - 1,470 x 2,665"            (1,47+2,665)*2*1</t>
  </si>
  <si>
    <t xml:space="preserve">"D2 - 1,470 x 2,665"            (1,47+2,665)*2*1</t>
  </si>
  <si>
    <t xml:space="preserve">"D3 - 1,470 x 2,665"            (1,47+2,665)*2*2</t>
  </si>
  <si>
    <t xml:space="preserve">"D4 - 1,070 x 2,665"            (1,07+2,665)*2*1</t>
  </si>
  <si>
    <t xml:space="preserve">"D5 - 0,970 x 2,070"            (0,970+2,070)*2*1</t>
  </si>
  <si>
    <t xml:space="preserve">"D6 - 0,970 x 2,070"            (0,970+2,070)*2*1</t>
  </si>
  <si>
    <t>6117300001001.S</t>
  </si>
  <si>
    <t>Dodávka dverí vchodových plastových s izolačným bezpečnostným trojsklom</t>
  </si>
  <si>
    <t>-223659521</t>
  </si>
  <si>
    <t xml:space="preserve">"D1 - 1,470 x 2,665"            1,47*2,665*1</t>
  </si>
  <si>
    <t xml:space="preserve">"D2 - 1,470 x 2,665"            1,47*2,665*1</t>
  </si>
  <si>
    <t xml:space="preserve">"D3 - 1,470 x 2,665"            1,47*2,665*2</t>
  </si>
  <si>
    <t xml:space="preserve">"D4 - 1,070 x 2,665"            1,07*2,665*1</t>
  </si>
  <si>
    <t xml:space="preserve">"D5 - 0,970 x 2,070"            0,970*2,070*1</t>
  </si>
  <si>
    <t xml:space="preserve">"D6 - 0,970 x 2,070"            0,970*2,070*1</t>
  </si>
  <si>
    <t>766694141.S</t>
  </si>
  <si>
    <t>Montáž parapetnej dosky plastovej šírky do 300 mm, dĺžky do 1000 mm</t>
  </si>
  <si>
    <t>1556900931</t>
  </si>
  <si>
    <t xml:space="preserve">"O6 - 0,83x2,07"              1</t>
  </si>
  <si>
    <t xml:space="preserve">"O8 - 0,57x0,87"              4</t>
  </si>
  <si>
    <t xml:space="preserve">"O17 - 0,57x0,57"            1   </t>
  </si>
  <si>
    <t>766694142.S</t>
  </si>
  <si>
    <t>Montáž parapetnej dosky plastovej šírky do 300 mm, dĺžky 1000-1600 mm</t>
  </si>
  <si>
    <t>-77820597</t>
  </si>
  <si>
    <t xml:space="preserve">"O1 - 1,17x2,07"               1</t>
  </si>
  <si>
    <t xml:space="preserve">"O4 - 1,17x2,07"               2</t>
  </si>
  <si>
    <t xml:space="preserve">"O9 - 1,17x1,77"              2</t>
  </si>
  <si>
    <t xml:space="preserve">"O10 - 1,17x1,77"            5</t>
  </si>
  <si>
    <t xml:space="preserve">"O12 - 1,17x2,07"            1   </t>
  </si>
  <si>
    <t xml:space="preserve">"O13 - 1,17x2,07"             1  </t>
  </si>
  <si>
    <t xml:space="preserve">"O18 - 1,34x2,665"         2       </t>
  </si>
  <si>
    <t xml:space="preserve">"O19 -1,34x2,685"          1    </t>
  </si>
  <si>
    <t>766694143.S</t>
  </si>
  <si>
    <t>Montáž parapetnej dosky plastovej šírky do 300 mm, dĺžky 1600-2600 mm</t>
  </si>
  <si>
    <t>-390276122</t>
  </si>
  <si>
    <t xml:space="preserve">"O3 - 2,035x2,07"            1   </t>
  </si>
  <si>
    <t xml:space="preserve">"O5 - 2,37x2,07"              1</t>
  </si>
  <si>
    <t>766694144.S</t>
  </si>
  <si>
    <t>Montáž parapetnej dosky plastovej šírky do 300 mm, dĺžky nad 2600 mm</t>
  </si>
  <si>
    <t>-243645937</t>
  </si>
  <si>
    <t xml:space="preserve">"O2 - 5,37x2,07"               2</t>
  </si>
  <si>
    <t xml:space="preserve">"O11 - 3,32x2,07"            1</t>
  </si>
  <si>
    <t xml:space="preserve">"O14 - 3,57x2,07"            1   </t>
  </si>
  <si>
    <t xml:space="preserve">"O15 - 4,17x2,07"           1   </t>
  </si>
  <si>
    <t xml:space="preserve">"O16 - 5,37x2,07"           3   </t>
  </si>
  <si>
    <t>611560000400.S</t>
  </si>
  <si>
    <t>Parapetná doska plastová, šírka 300 mm, komôrková vnútorná, biela</t>
  </si>
  <si>
    <t>-963797366</t>
  </si>
  <si>
    <t>998766201.S</t>
  </si>
  <si>
    <t>Presun hmot pre konštrukcie stolárske v objektoch výšky do 6 m</t>
  </si>
  <si>
    <t>-74673645</t>
  </si>
  <si>
    <t>21-105b-01-01-02-04 - Ostatné</t>
  </si>
  <si>
    <t xml:space="preserve">    3 - Zvislé a kompletné konštrukcie</t>
  </si>
  <si>
    <t xml:space="preserve">    4 - Vodorovné konštrukcie</t>
  </si>
  <si>
    <t xml:space="preserve">    721 - Zdravotechnika </t>
  </si>
  <si>
    <t xml:space="preserve">    722 - Zdravotechnika - vnútorný vodovod</t>
  </si>
  <si>
    <t xml:space="preserve">    723 - Zdravotechnika - vnútorný plynovod</t>
  </si>
  <si>
    <t xml:space="preserve">    731 - Ústredné kúrenie </t>
  </si>
  <si>
    <t xml:space="preserve">    769 - Montáže vzduchotechnických zariadení</t>
  </si>
  <si>
    <t xml:space="preserve">    771 - Podlahy z dlaždíc</t>
  </si>
  <si>
    <t xml:space="preserve">    781 - Obklady</t>
  </si>
  <si>
    <t>M - Práce a dodávky M</t>
  </si>
  <si>
    <t xml:space="preserve">    21-M - Elektromontáže</t>
  </si>
  <si>
    <t>Zvislé a kompletné konštrukcie</t>
  </si>
  <si>
    <t>311275131.S</t>
  </si>
  <si>
    <t>Murivo nosné (m3) z pórobetónových tvárnic PD pevnosti P2 až P4, nad 400 do 600 kg/m3 hrúbky 300 mm</t>
  </si>
  <si>
    <t>1361613913</t>
  </si>
  <si>
    <t xml:space="preserve">"m.č.101+105+107"              (2,85+2,3+1,2)*2,4*0,3-1,2*2,1*0,3*4</t>
  </si>
  <si>
    <t xml:space="preserve">"m.č.201"                                 4,8*2,4*0,3-3,35*2,1*0,3</t>
  </si>
  <si>
    <t xml:space="preserve">"m.č.204"                                 4,0*2,4*0,3-1,2*2,1*0,3-0,9*2,4*0,3</t>
  </si>
  <si>
    <t xml:space="preserve">"m.č.206"                                 4,2*2,4*0,3-1,2*2,1*0,3-1,15*2,4*0,3</t>
  </si>
  <si>
    <t xml:space="preserve">"m.č.208"                                 4,95*2,4*0,3-3,6*2,4*0,3-0,95*2,4*0,3</t>
  </si>
  <si>
    <t xml:space="preserve">"m.č.219"                                (5,64+4,85)*3,0*0,3-1,2*1,5*0,3*3</t>
  </si>
  <si>
    <t>311275651.S</t>
  </si>
  <si>
    <t>Murivo nosné (m3) z pórobetónových tvárnic PDK pevnosti do P2, do 400 kg/m3 hrúbky 450 mm</t>
  </si>
  <si>
    <t>576565067</t>
  </si>
  <si>
    <t xml:space="preserve">"atika-jedáleň"                     (9,6+8,55)*2*0,25*0,45</t>
  </si>
  <si>
    <t>317160332.S</t>
  </si>
  <si>
    <t>Keramický preklad nosný šírky 75 mm, výšky 238 mm, dĺžky 1250 mm</t>
  </si>
  <si>
    <t>-534499808</t>
  </si>
  <si>
    <t xml:space="preserve">"P1"                 10</t>
  </si>
  <si>
    <t>317161312.S</t>
  </si>
  <si>
    <t>Pórobetónový preklad nenosný šírky 100 mm, výšky 249 mm, dĺžky 1250 mm</t>
  </si>
  <si>
    <t>963569881</t>
  </si>
  <si>
    <t xml:space="preserve">"1.NP-P3"                 5</t>
  </si>
  <si>
    <t xml:space="preserve">"2.NP -P3"               6</t>
  </si>
  <si>
    <t>317161314.S</t>
  </si>
  <si>
    <t>Pórobetónový preklad nenosný šírky 150 mm, výšky 249 mm, dĺžky 1250 mm</t>
  </si>
  <si>
    <t>-1396749978</t>
  </si>
  <si>
    <t xml:space="preserve">"1.NP-P2"                 3</t>
  </si>
  <si>
    <t xml:space="preserve">"2.NP-P2"                2</t>
  </si>
  <si>
    <t>342272031.S</t>
  </si>
  <si>
    <t>Priečky z pórobetónových tvárnic hladkých s objemovou hmotnosťou do 600 kg/m3 hrúbky 100 mm</t>
  </si>
  <si>
    <t>697426506</t>
  </si>
  <si>
    <t xml:space="preserve">"m.č.101"          1,6*3,0</t>
  </si>
  <si>
    <t xml:space="preserve">"m.č.107"         ( 4,2+1,6+0,1)*3,0</t>
  </si>
  <si>
    <t xml:space="preserve">"m.č.109"         0,8*2,0+1,6*3,0"          </t>
  </si>
  <si>
    <t xml:space="preserve">"m.č.110"          0,8*2,0*2</t>
  </si>
  <si>
    <t xml:space="preserve">"m.č.115"          1,95*3,0-0,6*2,0</t>
  </si>
  <si>
    <t xml:space="preserve">"m.č.120"          (2,35+0,1+1,1)*3,0-0,8*2,0+1,6*2,0</t>
  </si>
  <si>
    <t>342272051.S</t>
  </si>
  <si>
    <t>Priečky z pórobetónových tvárnic hladkých s objemovou hmotnosťou do 600 kg/m3 hrúbky 150 mm</t>
  </si>
  <si>
    <t>700870370</t>
  </si>
  <si>
    <t xml:space="preserve">"m.č.102"                0,8*2,0*4+(7,75+0,6)*3-0,8*2,0*2-0,6*2,0</t>
  </si>
  <si>
    <t xml:space="preserve">"m.č.107"                2,1*3,0-0,6*2,0</t>
  </si>
  <si>
    <t>Vodorovné konštrukcie</t>
  </si>
  <si>
    <t>417321414.S</t>
  </si>
  <si>
    <t>Betón stužujúcich pásov a vencov železový tr. C 20/25</t>
  </si>
  <si>
    <t>-2019576009</t>
  </si>
  <si>
    <t xml:space="preserve">"atika-jedáleň"                     (9,6+8,55)*2*0,12*0,45</t>
  </si>
  <si>
    <t>417351115.S</t>
  </si>
  <si>
    <t>Debnenie bočníc stužujúcich pásov a vencov vrátane vzpier zhotovenie</t>
  </si>
  <si>
    <t>-800840136</t>
  </si>
  <si>
    <t xml:space="preserve">"atika-jedáleň"                     (9,6+8,55)*2*0,12*2</t>
  </si>
  <si>
    <t>417351116.S</t>
  </si>
  <si>
    <t>Debnenie bočníc stužujúcich pásov a vencov vrátane vzpier odstránenie</t>
  </si>
  <si>
    <t>-773545005</t>
  </si>
  <si>
    <t>417361821.S</t>
  </si>
  <si>
    <t>Výstuž stužujúcich pásov a vencov z betonárskej ocele B500 (10505)</t>
  </si>
  <si>
    <t>618900219</t>
  </si>
  <si>
    <t xml:space="preserve">"atika-jedáleň-predpoklad 40 kg/m3"                     (9,6+8,55)*2*0,12*0,45*40*0,001</t>
  </si>
  <si>
    <t>632452251.S</t>
  </si>
  <si>
    <t>Cementový poter (vhodný aj ako spádový), pevnosti v tlaku 25 MPa, hr. 60 mm</t>
  </si>
  <si>
    <t>-1234702230</t>
  </si>
  <si>
    <t xml:space="preserve">"1.NP - P1-linoleum"   </t>
  </si>
  <si>
    <t xml:space="preserve">"m.č.101"                20,24</t>
  </si>
  <si>
    <t xml:space="preserve">"m.č.102"                20,20</t>
  </si>
  <si>
    <t xml:space="preserve">"m.č.104"                29,50</t>
  </si>
  <si>
    <t xml:space="preserve">"m.č.105"                18,84</t>
  </si>
  <si>
    <t xml:space="preserve">"m.č.109"                14,72</t>
  </si>
  <si>
    <t xml:space="preserve">"m.č.110"                5,22</t>
  </si>
  <si>
    <t xml:space="preserve">"m.č.115"                4,61</t>
  </si>
  <si>
    <t xml:space="preserve">"m.č.119"                39,45</t>
  </si>
  <si>
    <t xml:space="preserve">"m.č.120"               36,82 </t>
  </si>
  <si>
    <t xml:space="preserve">"m.č.121"                42,76</t>
  </si>
  <si>
    <t xml:space="preserve">"m.č.123"                5,46</t>
  </si>
  <si>
    <t xml:space="preserve">"m.č.126"                4,72</t>
  </si>
  <si>
    <t xml:space="preserve">"m.č.127"                7,52</t>
  </si>
  <si>
    <t xml:space="preserve">"m.č.131"                26,85</t>
  </si>
  <si>
    <t>"1.NP-P1-dlažba"</t>
  </si>
  <si>
    <t xml:space="preserve">"m.č.106"                 7,32</t>
  </si>
  <si>
    <t xml:space="preserve">"m.č.107"                 8,08</t>
  </si>
  <si>
    <t xml:space="preserve">"m.č.108"                 2,80</t>
  </si>
  <si>
    <t xml:space="preserve">"m.č.111"                 1,39</t>
  </si>
  <si>
    <t xml:space="preserve">"m.č.117"                 2,15</t>
  </si>
  <si>
    <t xml:space="preserve">"m.č.118"                 3,36</t>
  </si>
  <si>
    <t xml:space="preserve">"m.č.124"                 2,48</t>
  </si>
  <si>
    <t xml:space="preserve">"m.č.125"                 1,47</t>
  </si>
  <si>
    <t xml:space="preserve">"m.č.128"                 4,16</t>
  </si>
  <si>
    <t xml:space="preserve">"m.č.129"                 1,95</t>
  </si>
  <si>
    <t xml:space="preserve">"m.č.130"                 1,17</t>
  </si>
  <si>
    <t xml:space="preserve">"m.č.132"                 8,20</t>
  </si>
  <si>
    <t>"2.NP-P2-dlažba"</t>
  </si>
  <si>
    <t xml:space="preserve">"m.č.205"                 7,32</t>
  </si>
  <si>
    <t xml:space="preserve">"m.č.206"                 8,08</t>
  </si>
  <si>
    <t xml:space="preserve">"m.č.207"                 2,80</t>
  </si>
  <si>
    <t xml:space="preserve">"m.č.209"                 3,13</t>
  </si>
  <si>
    <t>"2.NP-P2-linoelum"</t>
  </si>
  <si>
    <t xml:space="preserve">"m.č.201"                20,60</t>
  </si>
  <si>
    <t xml:space="preserve">"m.č.202"                16,18</t>
  </si>
  <si>
    <t xml:space="preserve">"m.č.203"                10,81</t>
  </si>
  <si>
    <t xml:space="preserve">"m.č.204"                18,84</t>
  </si>
  <si>
    <t xml:space="preserve">"m.č.208"                16,11</t>
  </si>
  <si>
    <t xml:space="preserve">"m.č.214"                8,26</t>
  </si>
  <si>
    <t xml:space="preserve">"m.č.215"                3,51</t>
  </si>
  <si>
    <t xml:space="preserve">"m.č.216"                44,77</t>
  </si>
  <si>
    <t xml:space="preserve">"m.č.217"                36,82</t>
  </si>
  <si>
    <t xml:space="preserve">"m.č.218"                45,60</t>
  </si>
  <si>
    <t xml:space="preserve">"m.č.219"                26,30</t>
  </si>
  <si>
    <t>-671376443</t>
  </si>
  <si>
    <t>713120010.S</t>
  </si>
  <si>
    <t>Zakrývanie tepelnej izolácie podláh fóliou</t>
  </si>
  <si>
    <t>1891169932</t>
  </si>
  <si>
    <t>"1.NP-P1-linoleum"</t>
  </si>
  <si>
    <t xml:space="preserve">"m.č.103"                10,81</t>
  </si>
  <si>
    <t>"2.NP-P2-linoleum"</t>
  </si>
  <si>
    <t>283230003000.S</t>
  </si>
  <si>
    <t>Fólia separačná rastrovaná LDPE, hr. 0,2 mm, š. 1,2 m, pre podlahové vykurovanie</t>
  </si>
  <si>
    <t>1682188986</t>
  </si>
  <si>
    <t>601,38*1,15 'Prepočítané koeficientom množstva</t>
  </si>
  <si>
    <t>713122111.S</t>
  </si>
  <si>
    <t>Montáž tepelnej izolácie podláh polystyrénom, kladeným voľne v jednej vrstve</t>
  </si>
  <si>
    <t>-1282780179</t>
  </si>
  <si>
    <t>283750000800.S</t>
  </si>
  <si>
    <t>Doska XPS hr. 60 mm, zateplenie soklov, suterénov, podláh</t>
  </si>
  <si>
    <t>1387263816</t>
  </si>
  <si>
    <t>7131221110.S</t>
  </si>
  <si>
    <t>-331118574</t>
  </si>
  <si>
    <t>283330002400.S</t>
  </si>
  <si>
    <t>Systémová izolačná doska hr. 15 mm s ochrannou hydroizolačnou fóliou, 1000x500 mm, k tepelnej izolácii podlahového vykurovania</t>
  </si>
  <si>
    <t>445723072</t>
  </si>
  <si>
    <t>590,57*1,02 'Prepočítané koeficientom množstva</t>
  </si>
  <si>
    <t>713126400.S</t>
  </si>
  <si>
    <t xml:space="preserve">Montáž tepelnej izolácie podláh PUR penou do  hr. 100 mm</t>
  </si>
  <si>
    <t>-632937470</t>
  </si>
  <si>
    <t>21</t>
  </si>
  <si>
    <t>ISOVER 01</t>
  </si>
  <si>
    <t>ISOVER - GÓR-STAL termPIR® AL doska z polyuretánovej peny, hrúbka 50mm alebo ekvivalent</t>
  </si>
  <si>
    <t>1000527363</t>
  </si>
  <si>
    <t>22</t>
  </si>
  <si>
    <t>1020752853</t>
  </si>
  <si>
    <t>721</t>
  </si>
  <si>
    <t xml:space="preserve">Zdravotechnika </t>
  </si>
  <si>
    <t>23</t>
  </si>
  <si>
    <t>721-001</t>
  </si>
  <si>
    <t>Zdravotechnika SO 01-podrobný rozpočet viď.príloha</t>
  </si>
  <si>
    <t>súb.</t>
  </si>
  <si>
    <t>179200615</t>
  </si>
  <si>
    <t>722</t>
  </si>
  <si>
    <t>Zdravotechnika - vnútorný vodovod</t>
  </si>
  <si>
    <t>24</t>
  </si>
  <si>
    <t>722250180.S</t>
  </si>
  <si>
    <t>Montáž hasiaceho prístroja na stenu</t>
  </si>
  <si>
    <t>921993655</t>
  </si>
  <si>
    <t xml:space="preserve">"1.NP"          3</t>
  </si>
  <si>
    <t xml:space="preserve">"2.NP"          3</t>
  </si>
  <si>
    <t>25</t>
  </si>
  <si>
    <t>449170000900.S</t>
  </si>
  <si>
    <t>Prenosný hasiaci prístroj práškový P6Če 6 kg, 21A</t>
  </si>
  <si>
    <t>-170637726</t>
  </si>
  <si>
    <t>26</t>
  </si>
  <si>
    <t>998722201.S</t>
  </si>
  <si>
    <t>Presun hmôt pre vnútorný vodovod v objektoch výšky do 6 m</t>
  </si>
  <si>
    <t>-576193123</t>
  </si>
  <si>
    <t>723</t>
  </si>
  <si>
    <t>Zdravotechnika - vnútorný plynovod</t>
  </si>
  <si>
    <t>27</t>
  </si>
  <si>
    <t>723-001</t>
  </si>
  <si>
    <t>Plynoinštalácia, - podrobný rozpočet viď. príloha</t>
  </si>
  <si>
    <t>710291432</t>
  </si>
  <si>
    <t>731</t>
  </si>
  <si>
    <t xml:space="preserve">Ústredné kúrenie </t>
  </si>
  <si>
    <t>28</t>
  </si>
  <si>
    <t>731-001</t>
  </si>
  <si>
    <t>ÚK - SO 01- podrobný rozpočet viď. príloha</t>
  </si>
  <si>
    <t>516006539</t>
  </si>
  <si>
    <t>769</t>
  </si>
  <si>
    <t>Montáže vzduchotechnických zariadení</t>
  </si>
  <si>
    <t>29</t>
  </si>
  <si>
    <t>769-001</t>
  </si>
  <si>
    <t>VZT - podrobný rozpočet viď. príloha</t>
  </si>
  <si>
    <t>2039391348</t>
  </si>
  <si>
    <t>771</t>
  </si>
  <si>
    <t>Podlahy z dlaždíc</t>
  </si>
  <si>
    <t>30</t>
  </si>
  <si>
    <t>771411004.S</t>
  </si>
  <si>
    <t>Montáž soklíkov z obkladačiek do malty veľ. 300 x 80 mm</t>
  </si>
  <si>
    <t>-1183356636</t>
  </si>
  <si>
    <t xml:space="preserve">"m.č.117"             (1,1+1,95)*2-0,6</t>
  </si>
  <si>
    <t xml:space="preserve">"m.č.128"             (1,6+2,6)*2-0,8-0,6</t>
  </si>
  <si>
    <t>31</t>
  </si>
  <si>
    <t>597640006300.S</t>
  </si>
  <si>
    <t>Sokel keramický, lxvxhr 298x80x9 mm</t>
  </si>
  <si>
    <t>-2110025878</t>
  </si>
  <si>
    <t>12,5*3,467 'Prepočítané koeficientom množstva</t>
  </si>
  <si>
    <t>771541215.S</t>
  </si>
  <si>
    <t>Montáž podláh z dlaždíc gres kladených do tmelu flexibil. mrazuvzdorného veľ. 300 x 300 mm</t>
  </si>
  <si>
    <t>1774808853</t>
  </si>
  <si>
    <t>"1.NP-P1"</t>
  </si>
  <si>
    <t>"2.NP-P2"</t>
  </si>
  <si>
    <t>33</t>
  </si>
  <si>
    <t>597740002500.S</t>
  </si>
  <si>
    <t>Dlaždice keramické, lxvxhr 298x298x8 mm, gresové glazované</t>
  </si>
  <si>
    <t>1489180210</t>
  </si>
  <si>
    <t>65,86*1,04 'Prepočítané koeficientom množstva</t>
  </si>
  <si>
    <t>34</t>
  </si>
  <si>
    <t>998771201.S</t>
  </si>
  <si>
    <t>Presun hmôt pre podlahy z dlaždíc v objektoch výšky do 6m</t>
  </si>
  <si>
    <t>950455795</t>
  </si>
  <si>
    <t>35</t>
  </si>
  <si>
    <t>776220116.S</t>
  </si>
  <si>
    <t>Lepenie povlakových podláh z linolea na schodiskových stupňoch na stupnice rovné</t>
  </si>
  <si>
    <t>634482898</t>
  </si>
  <si>
    <t xml:space="preserve">"m.č.103"             30*1</t>
  </si>
  <si>
    <t xml:space="preserve">"m.č.203"             30*1</t>
  </si>
  <si>
    <t>36</t>
  </si>
  <si>
    <t>776220260.S</t>
  </si>
  <si>
    <t>Lepenie povlakových podláh z linolea na schodiskových stupňoch na podstupnice</t>
  </si>
  <si>
    <t>-1778228174</t>
  </si>
  <si>
    <t xml:space="preserve">"m.č.103"             24*1</t>
  </si>
  <si>
    <t xml:space="preserve">"m.č.203"             24*1</t>
  </si>
  <si>
    <t>37</t>
  </si>
  <si>
    <t>776460011.S</t>
  </si>
  <si>
    <t>Lepenie podlahových soklov z linolea vytiahnutím</t>
  </si>
  <si>
    <t>325018864</t>
  </si>
  <si>
    <t xml:space="preserve">"m.č.101"                (4,8+7,5)*2-0,8*3-1,5</t>
  </si>
  <si>
    <t xml:space="preserve">"m.č.102"                4,0+7,75+1,65+1,55+1,65+7,75+0,6-0,8*3-0,6*3-0,9</t>
  </si>
  <si>
    <t xml:space="preserve">"m.č.104"                (4,85+6,25)*2-0,8-1,5</t>
  </si>
  <si>
    <t xml:space="preserve">"m.č.105"                4,75+4,0+4,75+0,6+0,45-0,8</t>
  </si>
  <si>
    <t xml:space="preserve">"m.č.109"                (4,6+3,2)*2-0,8-0,6</t>
  </si>
  <si>
    <t xml:space="preserve">"m.č.110"                (3,3+1,65)*2-0,8</t>
  </si>
  <si>
    <t xml:space="preserve">"m.č.115"                (1,15+1,95)*2-0,6</t>
  </si>
  <si>
    <t xml:space="preserve">"m.č.119"                (6,6+6,0)*2-0,8*2-1,5</t>
  </si>
  <si>
    <t xml:space="preserve">"m.č.120"                (7,1+6,0)*2-0,8</t>
  </si>
  <si>
    <t xml:space="preserve">"m.č.121"                (7,35+6,0)*2-0,8</t>
  </si>
  <si>
    <t xml:space="preserve">"m.č.123"                3,9*2+1,4-0,7*3</t>
  </si>
  <si>
    <t xml:space="preserve">"m.č.126"                (1,75+2,7)*2-0,7</t>
  </si>
  <si>
    <t xml:space="preserve">"m.č.127"                (4,3+1,75)*2-0,8</t>
  </si>
  <si>
    <t xml:space="preserve">"m.č.131"                (6,55+4,1)*2-0,8-0,9</t>
  </si>
  <si>
    <t xml:space="preserve">"m.č.201"                (4,8+7,5)*2-0,8*2-1,5</t>
  </si>
  <si>
    <t xml:space="preserve">"m.č.202"                4,0+4,45+1,25+3,8+1,25+2,3+4,45+0,6-0,8*3-0,6*2</t>
  </si>
  <si>
    <t xml:space="preserve">"m.č.204"                4,0+4,475*2+0,6-0,8</t>
  </si>
  <si>
    <t xml:space="preserve">"m.č.208"                (4,95+3,3)*2-0,8</t>
  </si>
  <si>
    <t xml:space="preserve">"m.č.214"                (3,6+2,8)*2-0,8</t>
  </si>
  <si>
    <t xml:space="preserve">"m.č.215"                (1,8+1,95)*2-0,8</t>
  </si>
  <si>
    <t xml:space="preserve">"m.č.216"                (6,0+8,65+1,65)*2-0,8*2</t>
  </si>
  <si>
    <t xml:space="preserve">"m.č.217"                (7,1+6,0)*2-0,8</t>
  </si>
  <si>
    <t xml:space="preserve">"m.č.218"                (7,35+6,45)*2-0,8-1,5</t>
  </si>
  <si>
    <t xml:space="preserve">"m.č.219"                (5,65+4,85)*2-0,9</t>
  </si>
  <si>
    <t>38</t>
  </si>
  <si>
    <t>776560010.S</t>
  </si>
  <si>
    <t>Lepenie povlakových podláh z prírodného linolea</t>
  </si>
  <si>
    <t>1062102588</t>
  </si>
  <si>
    <t>39</t>
  </si>
  <si>
    <t>284140001030.S</t>
  </si>
  <si>
    <t>Podlaha z prírodného linolea, hrúbka do 3,5 mm</t>
  </si>
  <si>
    <t>1149614385</t>
  </si>
  <si>
    <t xml:space="preserve">"sokel v. 10 cm"    222,7*0,1</t>
  </si>
  <si>
    <t xml:space="preserve">"podstupnice v. 15 cm"          24*0,15</t>
  </si>
  <si>
    <t xml:space="preserve">"sokel v. 10 cm"    188,95*0,1</t>
  </si>
  <si>
    <t>583,885*1,03 'Prepočítané koeficientom množstva</t>
  </si>
  <si>
    <t>40</t>
  </si>
  <si>
    <t>776990105.S</t>
  </si>
  <si>
    <t>Vysávanie podkladu pred kladením povlakovýck podláh</t>
  </si>
  <si>
    <t>1531872364</t>
  </si>
  <si>
    <t>41</t>
  </si>
  <si>
    <t>776990110.S</t>
  </si>
  <si>
    <t>Penetrovanie podkladu pred kladením povlakových podláh</t>
  </si>
  <si>
    <t>45548804</t>
  </si>
  <si>
    <t>42</t>
  </si>
  <si>
    <t>1432492217</t>
  </si>
  <si>
    <t>781</t>
  </si>
  <si>
    <t>Obklady</t>
  </si>
  <si>
    <t>43</t>
  </si>
  <si>
    <t>781445210.S</t>
  </si>
  <si>
    <t>Montáž obkladov vnútor. stien z obkladačiek kladených do tmelu flexibilného veľ. 300x300 mm</t>
  </si>
  <si>
    <t>397128609</t>
  </si>
  <si>
    <t xml:space="preserve">"m.č.106"           (3,05+2,4)*2*1,5-0,8*1,5</t>
  </si>
  <si>
    <t xml:space="preserve">"m.č.107"           (4,2+2,1)*2*1,5-0,8*1,5</t>
  </si>
  <si>
    <t xml:space="preserve">"m.č.108"           (2,9+1,0)*2*1,5-0,6*1,5</t>
  </si>
  <si>
    <t xml:space="preserve">"m.č.111"           (0,9+1,95)*2*1,5-0,6*1,5</t>
  </si>
  <si>
    <t xml:space="preserve">"m.č.118"           (1,95+2,0)*2*1,5-0,6*2,0</t>
  </si>
  <si>
    <t xml:space="preserve">"m.č.125"           (0,95+1,55)*2*1,5-0,6*1,5</t>
  </si>
  <si>
    <t xml:space="preserve">"m.č.129"           (0,9+1,3)*2*1,5-0,6*1,5</t>
  </si>
  <si>
    <t xml:space="preserve">"m.č.130"           (1,3+1,5)*2*1,5-0,6*1,5</t>
  </si>
  <si>
    <t xml:space="preserve">"m.č.132"           (2,0+4,1)*2*1,5-0,8*1,5</t>
  </si>
  <si>
    <t xml:space="preserve">"m.č.205"                 (3,05+2,4)*2*1,5-0,8*1,5</t>
  </si>
  <si>
    <t xml:space="preserve">"m.č.206"                 (4,2+2,1)*2*1,5-0,8*1,5</t>
  </si>
  <si>
    <t xml:space="preserve">"m.č.207"                 (1,5+1,0)*2*1,5-0,6*1,5</t>
  </si>
  <si>
    <t xml:space="preserve">"m.č.209"                (3,6+0,9+0,3)*1,5-0,6*1,5</t>
  </si>
  <si>
    <t>44</t>
  </si>
  <si>
    <t>5976400007001.S</t>
  </si>
  <si>
    <t>Obkladačky keramické glazované jednofarebné hladké lxv 300x300x14 mm alebo ekvivalent</t>
  </si>
  <si>
    <t>1106522914</t>
  </si>
  <si>
    <t>144,6*1,04 'Prepočítané koeficientom množstva</t>
  </si>
  <si>
    <t>45</t>
  </si>
  <si>
    <t>998781201.S</t>
  </si>
  <si>
    <t>Presun hmôt pre obklady keramické v objektoch výšky do 6 m</t>
  </si>
  <si>
    <t>361549807</t>
  </si>
  <si>
    <t>Práce a dodávky M</t>
  </si>
  <si>
    <t>21-M</t>
  </si>
  <si>
    <t>Elektromontáže</t>
  </si>
  <si>
    <t>46</t>
  </si>
  <si>
    <t>21-001</t>
  </si>
  <si>
    <t>Elektroinštalácia, podrobný rozpočet viď. príloha</t>
  </si>
  <si>
    <t>64</t>
  </si>
  <si>
    <t>2088264441</t>
  </si>
  <si>
    <t>21-105b-01-02 - SO -02 Materská škola - modernizácia</t>
  </si>
  <si>
    <t>21-105b-01-02-01 - Búracie práce</t>
  </si>
  <si>
    <t xml:space="preserve">    762 - Konštrukcie tesárske</t>
  </si>
  <si>
    <t xml:space="preserve">    775 - Podlahy vlysové a parketové</t>
  </si>
  <si>
    <t>1274114008</t>
  </si>
  <si>
    <t>"1.PP"</t>
  </si>
  <si>
    <t xml:space="preserve">"m.č.009"             (2,55+0,6+1,55)*2,75</t>
  </si>
  <si>
    <t>"1NP"</t>
  </si>
  <si>
    <t xml:space="preserve">"m.č.127"              3,0*2,75-0,8*2,0</t>
  </si>
  <si>
    <t xml:space="preserve">"m.č.105"              (1,1+0,9+0,15)*2,75-0,6*2,0+0,9*3,0*3</t>
  </si>
  <si>
    <t xml:space="preserve">"m.č.114"              (1,1+0,9+0,15)*2,75-0,6*2,0+0,9*3,0*3</t>
  </si>
  <si>
    <t>29617099</t>
  </si>
  <si>
    <t xml:space="preserve">"m.č.008"          1,1*2,75*0,3-0,9*0,6*0,3</t>
  </si>
  <si>
    <t xml:space="preserve">"m.č.007"           0,9*0,6*0,3</t>
  </si>
  <si>
    <t>-1128077227</t>
  </si>
  <si>
    <t>"predpoklad 5 cm hrúbky"</t>
  </si>
  <si>
    <t xml:space="preserve">"MŠ-1.PP"              84,64*0,05</t>
  </si>
  <si>
    <t xml:space="preserve">"MŠ-1.NP"             346,18*0,05</t>
  </si>
  <si>
    <t xml:space="preserve">"hospodársky blok"         (91,52-8,25)*0,05</t>
  </si>
  <si>
    <t>240670289</t>
  </si>
  <si>
    <t>1769127699</t>
  </si>
  <si>
    <t xml:space="preserve">"MŠ-1.PP"              84,64</t>
  </si>
  <si>
    <t xml:space="preserve">"MŠ-1.NP"              4,3+1,6+5,6+21,65+24,6+7,2+10,54+8,38+7,2+25,18+21,65+5,6+1,6+4,3</t>
  </si>
  <si>
    <t xml:space="preserve">"MŠ-hospodársky blok"        91,52</t>
  </si>
  <si>
    <t>1796455253</t>
  </si>
  <si>
    <t xml:space="preserve">"m.š.127"            (0,8+2,0)*2</t>
  </si>
  <si>
    <t xml:space="preserve">"m.š.130"            (0,6+2,0)*2</t>
  </si>
  <si>
    <t xml:space="preserve">"m.š.114"            (0,6+2,0)*2</t>
  </si>
  <si>
    <t xml:space="preserve">"m.š.105"            (0,6+2,0)*2</t>
  </si>
  <si>
    <t>-1099519344</t>
  </si>
  <si>
    <t xml:space="preserve">"m.č.008"          (0,9+0,6)*2</t>
  </si>
  <si>
    <t xml:space="preserve">"m.č.121"           (1,2+1,8)*2*2</t>
  </si>
  <si>
    <t xml:space="preserve">"m.č.113"           (1,0+0,6)*2</t>
  </si>
  <si>
    <t>-319291094</t>
  </si>
  <si>
    <t>1971709355</t>
  </si>
  <si>
    <t>94,722*15 'Prepočítané koeficientom množstva</t>
  </si>
  <si>
    <t>959809402</t>
  </si>
  <si>
    <t>-475908103</t>
  </si>
  <si>
    <t>94,722*2 'Prepočítané koeficientom množstva</t>
  </si>
  <si>
    <t>2048371769</t>
  </si>
  <si>
    <t>762</t>
  </si>
  <si>
    <t>Konštrukcie tesárske</t>
  </si>
  <si>
    <t>762351812.S</t>
  </si>
  <si>
    <t>Demontáž nadstrešných konštrukcií krovov, svetlíkov z hraneného reziva plochy 120 - 224 cm2, -0,01400 t</t>
  </si>
  <si>
    <t>312247625</t>
  </si>
  <si>
    <t xml:space="preserve">"S2"        8,65*12,85+3,0*2,55+2,5*2,0</t>
  </si>
  <si>
    <t>998762202.S</t>
  </si>
  <si>
    <t>Presun hmôt pre konštrukcie tesárske v objektoch výšky do 12 m</t>
  </si>
  <si>
    <t>-1047848033</t>
  </si>
  <si>
    <t>764312822.S</t>
  </si>
  <si>
    <t xml:space="preserve">Demontáž krytiny hladkej strešnej z tabúľ 2000 x 670 mm, do 30st.,  -0,00751t</t>
  </si>
  <si>
    <t>-1465466603</t>
  </si>
  <si>
    <t>764352810.S</t>
  </si>
  <si>
    <t xml:space="preserve">Demontáž žľabov pododkvapových polkruhových so sklonom do 30st. rš 330 mm,  -0,00330t</t>
  </si>
  <si>
    <t>1153402532</t>
  </si>
  <si>
    <t>(2,7+12,85)*2+13,95+32,4+15,9</t>
  </si>
  <si>
    <t>764359810.S</t>
  </si>
  <si>
    <t xml:space="preserve">Demontáž kotlíka kónického, so sklonom žľabu do 30st.,  -0,00110t</t>
  </si>
  <si>
    <t>-1696821271</t>
  </si>
  <si>
    <t>764453875.S</t>
  </si>
  <si>
    <t xml:space="preserve">Demontáž odpadového odskoku, so stranou alebo priem. 120,150 a 200 mm,  -0,00209t</t>
  </si>
  <si>
    <t>-191296084</t>
  </si>
  <si>
    <t>764454802.S</t>
  </si>
  <si>
    <t xml:space="preserve">Demontáž odpadových rúr kruhových, s priemerom 120 mm,  -0,00285t</t>
  </si>
  <si>
    <t>710329825</t>
  </si>
  <si>
    <t>9*3</t>
  </si>
  <si>
    <t>764456855.S</t>
  </si>
  <si>
    <t xml:space="preserve">Demontáž odpadového kolena výtokového kruhového, s priemerom 120,150 a 200 mm,  -0,00116t</t>
  </si>
  <si>
    <t>48813943</t>
  </si>
  <si>
    <t>-619499743</t>
  </si>
  <si>
    <t>775</t>
  </si>
  <si>
    <t>Podlahy vlysové a parketové</t>
  </si>
  <si>
    <t>775521810.S</t>
  </si>
  <si>
    <t>Demontáž podláh drevených, laminátových, parketových položených voľne alebo spoj click, vrátane líšt -0,0150t</t>
  </si>
  <si>
    <t>-785752355</t>
  </si>
  <si>
    <t xml:space="preserve">"1.NP"          53,40+45,42+53,11+44,85</t>
  </si>
  <si>
    <t>998775201.S</t>
  </si>
  <si>
    <t>Presun hmôt pre podlahy vlysové a parketové v objektoch výšky do 6 m</t>
  </si>
  <si>
    <t>1653737704</t>
  </si>
  <si>
    <t>21-105b-01-02-02-01 - Zateplenie obvodového plášťa</t>
  </si>
  <si>
    <t>1353053857</t>
  </si>
  <si>
    <t xml:space="preserve">"1.PP-hosp.blok"         (14,35+8,05+1,25+0,9*2+7,35+12,5)*0,2</t>
  </si>
  <si>
    <t xml:space="preserve">"1.NP-MŠ"                       (13,05+32,4+0,65*6+13,05+15,9+13,95)*0,2</t>
  </si>
  <si>
    <t>335411467</t>
  </si>
  <si>
    <t xml:space="preserve">"komín"        (0,9+1,2+0,9)*6,79</t>
  </si>
  <si>
    <t xml:space="preserve">"MŠ-vchody"     (0,65*6+0,55*4)*3,2</t>
  </si>
  <si>
    <t>-2093265262</t>
  </si>
  <si>
    <t>"hosp. blok"</t>
  </si>
  <si>
    <t>(12,85+3,0+1,05+6,65+0,3+2,25+2,7+4,15+3,0+0,15)*(3,2-1,55)</t>
  </si>
  <si>
    <t>"odpočet otvorov"</t>
  </si>
  <si>
    <t xml:space="preserve">"1.PP"        (0,6*1,0*4+1,25*2,15+1,0*2,15+0,9*2,1+0,9*0,6*3)*-1</t>
  </si>
  <si>
    <t xml:space="preserve">"1.NP"        (0,9*2,0+1,2*1,8*3+0,6*1,0+1,2*2,65+0,6*1,0+0,6*0,6+1,2*1,8*2)*-1</t>
  </si>
  <si>
    <t xml:space="preserve">"MŠ"            (32,4+13,05+13,95+15,9+13,05)*3,324</t>
  </si>
  <si>
    <t>(0,9*2,7*2+1,2*0,6*2+1,5*2,1*8+1,0*0,6*2+1,2*1,8*3+1,5*2,1*3+1,2*2,1+1,5*2,1*3+1,2*1,8*3+1,0*0,6*2)*-1</t>
  </si>
  <si>
    <t>"požiarne zábrany - odpočet"</t>
  </si>
  <si>
    <t xml:space="preserve">"materská škola-SZ"          ((2,25+2,7+5,5)*1,0+(3,0+8,22+5,48)*0,2+3,92*0,4*2+3,47*0,4)*-1</t>
  </si>
  <si>
    <t xml:space="preserve">"materská škola-JV"          ((5,48+4,62+2,37+2,03)*0,2+3,72*0,4+4,32*0,4+4,3*0,4*2+12,85*1,0+(3,0+1,0+1,5)*0,2)*-1</t>
  </si>
  <si>
    <t xml:space="preserve">"materská škola-JZ"            (32,4*0,2+2,8*0,4*3+2*0,65*2,8*4)*-1</t>
  </si>
  <si>
    <t xml:space="preserve">"materská škola-SV"           (13,9*0,2+3,2*0,4+6,65*0,2+12,5*1,1+4,0*3,0+15,9*0,2+3,2*0,4)*-1</t>
  </si>
  <si>
    <t>-1127602035</t>
  </si>
  <si>
    <t xml:space="preserve">"1.PP"        ((0,6*2+1,0)*4+(1,25+2*2,15)+(1,0+2*2,15)+(0,9+2*2,1)+(0,9+2*0,6)*3)*0,2</t>
  </si>
  <si>
    <t xml:space="preserve">"1.NP"        ((0,9+2*2,0)+(1,2+2*1,8)*3+(2*0,6+1,0)+(1,2+2*2,65)+(0,62+2*1,0)+0,6*3+(1,2+2*1,8)*2)*0,2</t>
  </si>
  <si>
    <t xml:space="preserve">"MŠ"          </t>
  </si>
  <si>
    <t>((0,9+2*2,7)*2+(1,2+2*0,6)*2+(1,5+2*2,1)*8+(1,0+2*0,6)*2+(1,2+2*1,8)*3+(1,5+2*2,1)*3+(1,2+2*2,1)+(1,5+2*2,1)*3+(1,2+2*1,8)*3+(1,0+2*0,6)*2)*0,2</t>
  </si>
  <si>
    <t>1705823356</t>
  </si>
  <si>
    <t xml:space="preserve">"1.PP-hosp.blok"         (14,35+8,05+1,25+0,9*2+7,35+12,5)*1,2</t>
  </si>
  <si>
    <t xml:space="preserve">"1.NP-MŠ"                       (13,05+32,4+0,65*6+13,05+15,9+13,95)*1,2</t>
  </si>
  <si>
    <t>1401200798</t>
  </si>
  <si>
    <t xml:space="preserve">"materská škola-SZ"          (2,25+2,7+5,5)*1,0+(3,0+8,22+5,48)*0,2+3,92*0,4*2+3,47*0,4</t>
  </si>
  <si>
    <t xml:space="preserve">"materská škola-JV"          (5,48+4,62+2,37+2,03)*0,2+3,72*0,4+4,32*0,4+4,3*0,4*2+12,85*1,0+(3,0+1,0+1,5)*0,2</t>
  </si>
  <si>
    <t xml:space="preserve">"materská škola-JZ"            32,4*0,2+2,8*0,4*3+2*0,65*2,8*4</t>
  </si>
  <si>
    <t xml:space="preserve">"materská škola-SV"           13,9*0,2+3,2*0,4+6,65*0,2+12,5*1,1+4,0*3,0+15,9*0,2+3,2*0,4</t>
  </si>
  <si>
    <t>-1153102867</t>
  </si>
  <si>
    <t>(32,4+28,9)*2*3,714</t>
  </si>
  <si>
    <t>-13174719</t>
  </si>
  <si>
    <t>455,336*2 'Prepočítané koeficientom množstva</t>
  </si>
  <si>
    <t>-1757626380</t>
  </si>
  <si>
    <t>-505078894</t>
  </si>
  <si>
    <t xml:space="preserve">"1.PP"        ((0,6*2+1,0)*4+(1,25+2*2,15)+(1,0+2*2,15)+(0,9+2*2,1)+(0,9+2*0,6)*3)</t>
  </si>
  <si>
    <t xml:space="preserve">"1.NP"        ((0,9+2*2,0)+(1,2+2*1,8)*3+(2*0,6+1,0)+(1,2+2*2,65)+(0,62+2*1,0)+0,6*3+(1,2+2*1,8)*2)</t>
  </si>
  <si>
    <t>((0,9+2*2,7)*2+(1,2+2*0,6)*2+(1,5+2*2,1)*8+(1,0+2*0,6)*2+(1,2+2*1,8)*3+(1,5+2*2,1)*3+(1,2+2*2,1)+(1,5+2*2,1)*3+(1,2+2*1,8)*3+(1,0+2*0,6)*2)</t>
  </si>
  <si>
    <t xml:space="preserve">"rohy"     15*3,714</t>
  </si>
  <si>
    <t>-2020268668</t>
  </si>
  <si>
    <t>1547700555</t>
  </si>
  <si>
    <t xml:space="preserve">"O1 - 0,97x0,57"               0,97*4</t>
  </si>
  <si>
    <t xml:space="preserve">"O6 - 0,7x0,57"                0,57*1</t>
  </si>
  <si>
    <t xml:space="preserve">"O8 - 0,57x0,97"               0,57*1</t>
  </si>
  <si>
    <t xml:space="preserve">"O9 - 0,77x2,07"               0,77*2</t>
  </si>
  <si>
    <t xml:space="preserve">"O11 - 0,87x0,57"            0,87*(5-2)</t>
  </si>
  <si>
    <t xml:space="preserve">"O2 - 1,17x1,77"               1,17(12-2)</t>
  </si>
  <si>
    <t xml:space="preserve">"O3 - 1,47x2,07"              1,47*14   </t>
  </si>
  <si>
    <t xml:space="preserve">"O4 - 1,17x1,77"               1,17*3</t>
  </si>
  <si>
    <t xml:space="preserve">"O5 - 1,17x2,07"               1,17*1</t>
  </si>
  <si>
    <t xml:space="preserve">"O7 - 1,17x1,57"               1,17*1</t>
  </si>
  <si>
    <t xml:space="preserve">"O10 - 1,17x0,57"            1,17*(2-2)</t>
  </si>
  <si>
    <t>-525731966</t>
  </si>
  <si>
    <t>764352427.S</t>
  </si>
  <si>
    <t>Žľaby z pozinkovaného farbeného PZf plechu, pododkvapové polkruhové r.š. 330 mm</t>
  </si>
  <si>
    <t>-87521165</t>
  </si>
  <si>
    <t>12,85+1,7+2,7+3,0*2+31,6+13,95+15,9</t>
  </si>
  <si>
    <t>764359436.S</t>
  </si>
  <si>
    <t>Kotlík zberný z pozinkovaného farbeného PZf plechu, pre rúry s priemerom D 80 - 120 mm</t>
  </si>
  <si>
    <t>-2100015692</t>
  </si>
  <si>
    <t>764410430.S</t>
  </si>
  <si>
    <t>Oplechovanie parapetov z pozinkovaného farbeného PZf plechu, vrátane rohov r.š. 200 mm</t>
  </si>
  <si>
    <t>-1023604230</t>
  </si>
  <si>
    <t>764454454.S</t>
  </si>
  <si>
    <t>Zvodové rúry z pozinkovaného farbeného PZf plechu, kruhové priemer 120 mm</t>
  </si>
  <si>
    <t>-668535942</t>
  </si>
  <si>
    <t>8*3,2</t>
  </si>
  <si>
    <t>1588754583</t>
  </si>
  <si>
    <t>21-105b-01-02-02-02 - Zateplenie strešného plášťa</t>
  </si>
  <si>
    <t xml:space="preserve">    1 - Zemné práce</t>
  </si>
  <si>
    <t>Zemné práce</t>
  </si>
  <si>
    <t>180504111.S</t>
  </si>
  <si>
    <t>Spevnenie plôch mačinovaním štvorcovým v rovine alebo na svahu do 1:5</t>
  </si>
  <si>
    <t>-661481319</t>
  </si>
  <si>
    <t>"strecha MŠ"</t>
  </si>
  <si>
    <t xml:space="preserve">"rozchodníkový koberec"                                      12,819*32,70+3,0*3,1</t>
  </si>
  <si>
    <t>005730000100.S</t>
  </si>
  <si>
    <t>Koberec rozchodníkový</t>
  </si>
  <si>
    <t>-1524374399</t>
  </si>
  <si>
    <t>-1922808538</t>
  </si>
  <si>
    <t xml:space="preserve">"hosp.blok"       (12,85*8,83+3,0*3,11)*0,05</t>
  </si>
  <si>
    <t>1192316385</t>
  </si>
  <si>
    <t>1250215801</t>
  </si>
  <si>
    <t xml:space="preserve">"hosp.blok"       12,85*8,83+3,0*3,11</t>
  </si>
  <si>
    <t xml:space="preserve">"MŠ"                     12,819*31,6*2</t>
  </si>
  <si>
    <t>-1427157996</t>
  </si>
  <si>
    <t>932,957*1,15 'Prepočítané koeficientom množstva</t>
  </si>
  <si>
    <t>-1109539793</t>
  </si>
  <si>
    <t>712331101.S</t>
  </si>
  <si>
    <t>Zhotovenie povlak. krytiny striech plochých do 10° pásmi na sucho AIP, NAIP alebo tkaniny</t>
  </si>
  <si>
    <t>1932830369</t>
  </si>
  <si>
    <t xml:space="preserve">"rastová textília"                                      12,819*32,70+3,0*3,1</t>
  </si>
  <si>
    <t xml:space="preserve">"retenčná textília"                                     12,819*32,70+3,0*3,1</t>
  </si>
  <si>
    <t xml:space="preserve">"retenčno drenážna textília"                 12,819*32,70+3,0*3,1</t>
  </si>
  <si>
    <t xml:space="preserve">"separačná a ochranná textília"             12,819*32,70+3,0*3,1</t>
  </si>
  <si>
    <t>28320210071-01</t>
  </si>
  <si>
    <t>Rastová recyklovaná textília - napr. Senizol Grow 10</t>
  </si>
  <si>
    <t>28159965</t>
  </si>
  <si>
    <t>428,481*1,15 'Prepočítané koeficientom množstva</t>
  </si>
  <si>
    <t>28320210071-02</t>
  </si>
  <si>
    <t>Retenčná recyklovaná syntetická textília, napr.Senizol Retain 20</t>
  </si>
  <si>
    <t>476155894</t>
  </si>
  <si>
    <t>28320210071-03</t>
  </si>
  <si>
    <t>Retenčno drenážna syntetická textília, napr. Senizol Green 20</t>
  </si>
  <si>
    <t>-1427313869</t>
  </si>
  <si>
    <t>28320210071-04</t>
  </si>
  <si>
    <t>Separačná a ochranná vrstva</t>
  </si>
  <si>
    <t>-644881443</t>
  </si>
  <si>
    <t>605852259</t>
  </si>
  <si>
    <t xml:space="preserve">"hosp.blok"       12,85*(0,8+0,8+8,83)+3,0*3,11</t>
  </si>
  <si>
    <t xml:space="preserve">"MŠ"                     12,819*(31,6+0,8+0,8)</t>
  </si>
  <si>
    <t>1991145621</t>
  </si>
  <si>
    <t>799133834</t>
  </si>
  <si>
    <t>568,947*3 'Prepočítané koeficientom množstva</t>
  </si>
  <si>
    <t>-310608101</t>
  </si>
  <si>
    <t xml:space="preserve">"MŠ"                  12,819*2</t>
  </si>
  <si>
    <t xml:space="preserve">"hosp.blok"     8,831*2</t>
  </si>
  <si>
    <t>-961278733</t>
  </si>
  <si>
    <t>-1243112700</t>
  </si>
  <si>
    <t>-1200644197</t>
  </si>
  <si>
    <t>1881703316</t>
  </si>
  <si>
    <t xml:space="preserve">"MŠ"                     12,819*31,6</t>
  </si>
  <si>
    <t>-1560532298</t>
  </si>
  <si>
    <t>-2027533873</t>
  </si>
  <si>
    <t>7644213111.S</t>
  </si>
  <si>
    <t>Montáž oplechovania prvkov z hliníkového Al plechu, r.š. do 100 mm</t>
  </si>
  <si>
    <t>1103497251</t>
  </si>
  <si>
    <t xml:space="preserve">"kačírková lišta"       (12,25+31,6+3,0)*2</t>
  </si>
  <si>
    <t>19420210071-05</t>
  </si>
  <si>
    <t>Kačírková lišta AL výška 80 mm dl.2000mm</t>
  </si>
  <si>
    <t>-614173731</t>
  </si>
  <si>
    <t xml:space="preserve">"kačírková lišta"       (12,25+31,6+3,0)*2/2</t>
  </si>
  <si>
    <t>46,85*1,01 'Prepočítané koeficientom množstva</t>
  </si>
  <si>
    <t>1205010976</t>
  </si>
  <si>
    <t>-109509257</t>
  </si>
  <si>
    <t>21-105b-01-02-02-03 - Výmena otvorových konštrukcií</t>
  </si>
  <si>
    <t>930394207</t>
  </si>
  <si>
    <t xml:space="preserve">"O1 - 0,97x0,57"               (0,97+0,57)*2*4</t>
  </si>
  <si>
    <t xml:space="preserve">"O2 - 1,17x1,77"               (1,17+1,77)*2*(12-2)</t>
  </si>
  <si>
    <t xml:space="preserve">"O3 - 1,47x2,07"              (1,47+2,07)*2*14   </t>
  </si>
  <si>
    <t xml:space="preserve">"O4 - 1,17x1,77"               (1,17+1,77)*2*3</t>
  </si>
  <si>
    <t xml:space="preserve">"O5 - 1,17x2,07"               (1,17+2,07)*2*1</t>
  </si>
  <si>
    <t xml:space="preserve">"O6 - 0,7x0,57"                (0,57+0,57)*2*1</t>
  </si>
  <si>
    <t xml:space="preserve">"O7 - 1,17x1,57"               (1,17+1,57)*2*1</t>
  </si>
  <si>
    <t xml:space="preserve">"O8 - 0,57x0,97"               (0,57+0,97)*2*1</t>
  </si>
  <si>
    <t xml:space="preserve">"O9 - 0,77x2,07"               (0,77+2,07)*2*2</t>
  </si>
  <si>
    <t xml:space="preserve">"O10 - 1,17x0,57"            (1,17+0,57)*2*(2-2)</t>
  </si>
  <si>
    <t xml:space="preserve">"O11 - 0,87x0,57"            (0,87+0,57)*2*(5-2)</t>
  </si>
  <si>
    <t>968715030</t>
  </si>
  <si>
    <t>225,2*2,1 'Prepočítané koeficientom množstva</t>
  </si>
  <si>
    <t>1774736408</t>
  </si>
  <si>
    <t xml:space="preserve">"O1 - 0,97x0,57"               (0,97*0,57)*4</t>
  </si>
  <si>
    <t xml:space="preserve">"O2 - 1,17x1,77"               (1,17*1,77)*(12-2)</t>
  </si>
  <si>
    <t xml:space="preserve">"O3 - 1,47x2,07"              (1,47*2,07)*14   </t>
  </si>
  <si>
    <t xml:space="preserve">"O4 - 1,17x1,77"               (1,17*1,77)*3</t>
  </si>
  <si>
    <t xml:space="preserve">"O5 - 1,17x2,07"               (1,17*2,07)*1</t>
  </si>
  <si>
    <t xml:space="preserve">"O6 - 0,7x0,57"                (0,57*0,57)*1</t>
  </si>
  <si>
    <t xml:space="preserve">"O7 - 1,17x1,57"               (1,17*1,57)*1</t>
  </si>
  <si>
    <t xml:space="preserve">"O8 - 0,57x0,97"               (0,57*0,97)*1</t>
  </si>
  <si>
    <t xml:space="preserve">"O9 - 0,77x2,07"               (0,77*2,07)*2</t>
  </si>
  <si>
    <t xml:space="preserve">"O10 - 1,17x0,57"            (1,17*0,57)*(2-2)</t>
  </si>
  <si>
    <t xml:space="preserve">"O11 - 0,87x0,57"            (0,87*0,57)*(5-2)</t>
  </si>
  <si>
    <t>-1090216387</t>
  </si>
  <si>
    <t xml:space="preserve">"D1 - 1,270 x 2,685"            (1,27+2,685)*2*2</t>
  </si>
  <si>
    <t xml:space="preserve">"D2 - 0,970 x 2,005"            (0,97+2,005)*2*1</t>
  </si>
  <si>
    <t xml:space="preserve">"D3 - 1,220 x 2,135"            (1,22+2,135)*2*1</t>
  </si>
  <si>
    <t>893231717</t>
  </si>
  <si>
    <t xml:space="preserve">"D1 - 1,270 x 2,685"            (1,27*2,685)*2</t>
  </si>
  <si>
    <t xml:space="preserve">"D2 - 0,970 x 2,005"            (0,97*2,005)*1</t>
  </si>
  <si>
    <t xml:space="preserve">"D3 - 1,220 x 2,135"            (1,22*2,135)*1</t>
  </si>
  <si>
    <t>-2121954348</t>
  </si>
  <si>
    <t xml:space="preserve">"O1 - 0,97x0,57"               4</t>
  </si>
  <si>
    <t xml:space="preserve">"O6 - 0,7x0,57"                1</t>
  </si>
  <si>
    <t xml:space="preserve">"O8 - 0,57x0,97"              1</t>
  </si>
  <si>
    <t xml:space="preserve">"O9 - 0,77x2,07"             2</t>
  </si>
  <si>
    <t xml:space="preserve">"O11 - 0,87x0,57"          (5-2)</t>
  </si>
  <si>
    <t>962118314</t>
  </si>
  <si>
    <t xml:space="preserve">"O2 - 1,17x1,77"               (12-2)</t>
  </si>
  <si>
    <t xml:space="preserve">"O3 - 1,47x2,07"              14   </t>
  </si>
  <si>
    <t xml:space="preserve">"O4 - 1,17x1,77"               3</t>
  </si>
  <si>
    <t xml:space="preserve">"O5 - 1,17x2,07"              1</t>
  </si>
  <si>
    <t xml:space="preserve">"O7 - 1,17x1,57"              1</t>
  </si>
  <si>
    <t>-1842922149</t>
  </si>
  <si>
    <t>-831759123</t>
  </si>
  <si>
    <t>767641110.S</t>
  </si>
  <si>
    <t>Montáž kovového dverového krídla otočného jednokrídlového, do existujúcej zárubne, vrátane kovania</t>
  </si>
  <si>
    <t>1133034692</t>
  </si>
  <si>
    <t xml:space="preserve">"D37 900x1970"         1</t>
  </si>
  <si>
    <t>549150000600.S</t>
  </si>
  <si>
    <t>Kľučka dverová a rozeta 2x, nehrdzavejúca oceľ, povrch nerez brúsený</t>
  </si>
  <si>
    <t>602872150</t>
  </si>
  <si>
    <t>553410014800.S</t>
  </si>
  <si>
    <t>Dvere kovové šxv 800x1970 mm L/P otočné jednostranné vlysové s uhoľníkovou zárubňou so zámkom FAB</t>
  </si>
  <si>
    <t>-1371893215</t>
  </si>
  <si>
    <t>553410013500.S</t>
  </si>
  <si>
    <t>Dvere kovové šxv 900x1970 mm L otočné jednostranné vlysové</t>
  </si>
  <si>
    <t>-345147303</t>
  </si>
  <si>
    <t xml:space="preserve">"D37 - 900x1970"         1</t>
  </si>
  <si>
    <t>-1084386382</t>
  </si>
  <si>
    <t>21-105b-01-02-02-04 - Ostatné</t>
  </si>
  <si>
    <t>352733148</t>
  </si>
  <si>
    <t>"1.PP-hosp.blok"</t>
  </si>
  <si>
    <t xml:space="preserve">"m.č.001"          0,3*2,0*2,6</t>
  </si>
  <si>
    <t xml:space="preserve">"m.č.009"          0,9*2,0+1,55*2,6</t>
  </si>
  <si>
    <t>"1.NP-hosp.blok"</t>
  </si>
  <si>
    <t xml:space="preserve">"m.č.134"           (2,55+0,9+1,5+1,0)*3,0-0,8*2,0*2</t>
  </si>
  <si>
    <t>1939111840</t>
  </si>
  <si>
    <t>"1.NP-MŠ"</t>
  </si>
  <si>
    <t xml:space="preserve">"m.č.106"         (0,9+0,5)*3,0-0,6*2,0</t>
  </si>
  <si>
    <t xml:space="preserve">"m.č.116"         (0,9+0,5)*3,0-0,6*2,0</t>
  </si>
  <si>
    <t>342272061.S</t>
  </si>
  <si>
    <t>Priečky z pórobetónových tvárnic hladkých s objemovou hmotnosťou do 600 kg/m3 hrúbky 200 mm</t>
  </si>
  <si>
    <t>-1763362028</t>
  </si>
  <si>
    <t xml:space="preserve">"m.č.109"           0,9*2,0</t>
  </si>
  <si>
    <t xml:space="preserve">"m.č.111"           0,9*2,0</t>
  </si>
  <si>
    <t>-1524870094</t>
  </si>
  <si>
    <t>"1.PP-hosp. blok"</t>
  </si>
  <si>
    <t xml:space="preserve">"m.č.001"          8,25</t>
  </si>
  <si>
    <t xml:space="preserve">"m.č.002"          7,50</t>
  </si>
  <si>
    <t xml:space="preserve">"m.č.003"          13,35</t>
  </si>
  <si>
    <t xml:space="preserve">"m.č.004"          5,85</t>
  </si>
  <si>
    <t xml:space="preserve">"m.č.005"          8,25</t>
  </si>
  <si>
    <t xml:space="preserve">"m.č.006"          5,91</t>
  </si>
  <si>
    <t xml:space="preserve">"m.č.007"          5,23</t>
  </si>
  <si>
    <t xml:space="preserve">"m.č.008"          1,5*2,55</t>
  </si>
  <si>
    <t xml:space="preserve">"m.č.009"          22,15</t>
  </si>
  <si>
    <t xml:space="preserve">"m.č.130"         5,85</t>
  </si>
  <si>
    <t xml:space="preserve">"m.č.132"         8,25</t>
  </si>
  <si>
    <t xml:space="preserve">"m.č.133"        5,85</t>
  </si>
  <si>
    <t xml:space="preserve">"m.č.134"         13,20</t>
  </si>
  <si>
    <t xml:space="preserve">"m.č.135"         6,24</t>
  </si>
  <si>
    <t xml:space="preserve">"m.č.136"         8,16</t>
  </si>
  <si>
    <t xml:space="preserve">"m.č.137"         3,44</t>
  </si>
  <si>
    <t xml:space="preserve">"m.č.138"         1,88</t>
  </si>
  <si>
    <t xml:space="preserve">"m.č.139"         1,35</t>
  </si>
  <si>
    <t xml:space="preserve">"m.č.140"         6,70</t>
  </si>
  <si>
    <t xml:space="preserve">"m.č.141"         6,30</t>
  </si>
  <si>
    <t>"1.NP -MŠ"</t>
  </si>
  <si>
    <t xml:space="preserve">"m.č.101"          4,30</t>
  </si>
  <si>
    <t xml:space="preserve">"m.č.102"          1,60</t>
  </si>
  <si>
    <t xml:space="preserve">"m.č.103"          5,60</t>
  </si>
  <si>
    <t xml:space="preserve">"m.č.104"          21,65</t>
  </si>
  <si>
    <t xml:space="preserve">"m.č.105"          22,82</t>
  </si>
  <si>
    <t xml:space="preserve">"m.č.106"          1,40</t>
  </si>
  <si>
    <t xml:space="preserve">"m.č.107"          7,20</t>
  </si>
  <si>
    <t xml:space="preserve">"m.č.108"          53,40</t>
  </si>
  <si>
    <t xml:space="preserve">"m.č.109"          45,42</t>
  </si>
  <si>
    <t xml:space="preserve">"m.č.110"          53,11</t>
  </si>
  <si>
    <t xml:space="preserve">"m.č.111"          44,85</t>
  </si>
  <si>
    <t xml:space="preserve">"m.č.112"          10,54</t>
  </si>
  <si>
    <t xml:space="preserve">"m.č.113"          8,38</t>
  </si>
  <si>
    <t xml:space="preserve">"m.č.114"          7,20</t>
  </si>
  <si>
    <t xml:space="preserve">"m.č.115"          23,40</t>
  </si>
  <si>
    <t xml:space="preserve">"m.č.116"          1,40</t>
  </si>
  <si>
    <t xml:space="preserve">"m.č.117"          21,65</t>
  </si>
  <si>
    <t xml:space="preserve">"m.č.118"          5,60</t>
  </si>
  <si>
    <t xml:space="preserve">"m.č.119"          1,60</t>
  </si>
  <si>
    <t xml:space="preserve">"m.č.120"          4,30</t>
  </si>
  <si>
    <t>-1954790889</t>
  </si>
  <si>
    <t>1767795567</t>
  </si>
  <si>
    <t>1097666892</t>
  </si>
  <si>
    <t>492,955*1,15 'Prepočítané koeficientom množstva</t>
  </si>
  <si>
    <t>1269948619</t>
  </si>
  <si>
    <t>2837600003001</t>
  </si>
  <si>
    <t>Doska EPS Neofloor 100 hr. 10 mm, sivý penový polystyrén pre zateplenie podláh, ISOVER alebo ekvivalent</t>
  </si>
  <si>
    <t>1910985690</t>
  </si>
  <si>
    <t>-1691887029</t>
  </si>
  <si>
    <t>643113747</t>
  </si>
  <si>
    <t>492,955*1,02 'Prepočítané koeficientom množstva</t>
  </si>
  <si>
    <t>-1005403368</t>
  </si>
  <si>
    <t>361093792</t>
  </si>
  <si>
    <t>-2055373479</t>
  </si>
  <si>
    <t>Zdravotechnika SO 02-podrobný rozpočet viď.príloha</t>
  </si>
  <si>
    <t>1313961783</t>
  </si>
  <si>
    <t>382152549</t>
  </si>
  <si>
    <t xml:space="preserve">"1.PP"          1+1</t>
  </si>
  <si>
    <t xml:space="preserve">"1.NP"          4</t>
  </si>
  <si>
    <t>1877957186</t>
  </si>
  <si>
    <t xml:space="preserve">"1.PP"          1</t>
  </si>
  <si>
    <t>449170000800.S</t>
  </si>
  <si>
    <t>Prenosný hasiaci prístroj snehový CO2 S5Če 5 kg</t>
  </si>
  <si>
    <t>798287419</t>
  </si>
  <si>
    <t>-2129214350</t>
  </si>
  <si>
    <t>ÚK - SO 02- podrobný rozpočet viď. príloha</t>
  </si>
  <si>
    <t>-1904952642</t>
  </si>
  <si>
    <t>-820185444</t>
  </si>
  <si>
    <t xml:space="preserve">"m.č.001"          (3,0+2,5+3,0)</t>
  </si>
  <si>
    <t xml:space="preserve">"m.č.002"          (1,5+4,7)*2-0,9*3-2,5</t>
  </si>
  <si>
    <t xml:space="preserve">"m.č.003"          (4,6+3,0)*2-0,9</t>
  </si>
  <si>
    <t xml:space="preserve">"m.č.004"          (1,95+3,0)*2-0,9</t>
  </si>
  <si>
    <t xml:space="preserve">"m.č.005"          (2,75+3,0)*2-0,8</t>
  </si>
  <si>
    <t xml:space="preserve">"m.č.006"          (2,75+2,1)*2-0,9</t>
  </si>
  <si>
    <t xml:space="preserve">"m.č.007"          (2,75+2,1)*2-0,7</t>
  </si>
  <si>
    <t xml:space="preserve">"m.č.008"          (1,5+2,55)*2-0,9*2</t>
  </si>
  <si>
    <t xml:space="preserve">"m.č.009"          (7,8+4,15)*2-0,9*3-</t>
  </si>
  <si>
    <t xml:space="preserve">"m.č.130"         (3,0+1,95)*2-0,9*3</t>
  </si>
  <si>
    <t xml:space="preserve">"m.č.131"         (4,15+4,9)*2-0,9*2-0,8</t>
  </si>
  <si>
    <t xml:space="preserve">"m.č.132"         (2,75+3,0)*2-0,8*2,0</t>
  </si>
  <si>
    <t xml:space="preserve">"m.č.133"        (3,0+1,95)*2-0,9</t>
  </si>
  <si>
    <t xml:space="preserve">"m.č.134"         (5,75+4,15)*2-2,5-0,9*2-0,8*3-0,6</t>
  </si>
  <si>
    <t xml:space="preserve">"m.č.135"         (2,45+2,55)*2-0,8</t>
  </si>
  <si>
    <t xml:space="preserve">"m.č.136"         (0,9+2,55)*2-0,8</t>
  </si>
  <si>
    <t xml:space="preserve">"m.č.137"         (1,35+2,55)*2-0,6</t>
  </si>
  <si>
    <t xml:space="preserve">"m.č.138"         (1,25+1,5)*2-0,8-0,6</t>
  </si>
  <si>
    <t xml:space="preserve">"m.č.139"         (0,9+1,5)*2-0,6</t>
  </si>
  <si>
    <t xml:space="preserve">"m.č.140"         (2,25+3,0)*2</t>
  </si>
  <si>
    <t xml:space="preserve">"m.č.141"         (2,1+3,0)*2-0,8</t>
  </si>
  <si>
    <t xml:space="preserve">"m.č.101"          (2,0+2,15)*2-0,9</t>
  </si>
  <si>
    <t xml:space="preserve">"m.č.102"          (0,8+2,0)*2-0,6</t>
  </si>
  <si>
    <t xml:space="preserve">"m.č.103"          (2,0+2,8)*2-0,8</t>
  </si>
  <si>
    <t xml:space="preserve">"m.č.104"         (6,1+3,55)*2-0,6-0,8*2-0,9</t>
  </si>
  <si>
    <t xml:space="preserve">"m.č.105"          (5,8+5,75+3,8+1,0+1,0)*2-0,6-0,8*3</t>
  </si>
  <si>
    <t xml:space="preserve">"m.č.106"          (0,9+1,55)*2-0,6</t>
  </si>
  <si>
    <t xml:space="preserve">"m.č.112"          (3,1+3,4)*2-0,8*2-0,9</t>
  </si>
  <si>
    <t xml:space="preserve">"m.č.113"          (3,4+2,5)*2-0,8*2</t>
  </si>
  <si>
    <t xml:space="preserve">"m.č.115"          (5,8+5,75+3,8+1,0+1,0)*2-0,8*3-0,6</t>
  </si>
  <si>
    <t xml:space="preserve">"m.č.116"          (0,9+1,55)*2-0,6</t>
  </si>
  <si>
    <t xml:space="preserve">"m.č.117"          (3,55+6,1)*2-0,6-0,8*3-1,4</t>
  </si>
  <si>
    <t xml:space="preserve">"m.č.118"          (2,0+2,8)*2-0,8</t>
  </si>
  <si>
    <t xml:space="preserve">"m.č.119"          (2,0+0,8)*2-0,6</t>
  </si>
  <si>
    <t xml:space="preserve">"m.č.120"          (2,0+2,15)*2-1,4-0,9</t>
  </si>
  <si>
    <t>1691361587</t>
  </si>
  <si>
    <t>343,4*3,467 'Prepočítané koeficientom množstva</t>
  </si>
  <si>
    <t>-1159124867</t>
  </si>
  <si>
    <t>277260653</t>
  </si>
  <si>
    <t>281,775*1,04 'Prepočítané koeficientom množstva</t>
  </si>
  <si>
    <t>1936808306</t>
  </si>
  <si>
    <t>775413120.S</t>
  </si>
  <si>
    <t>Montáž podlahových soklíkov alebo líšt obvodových skrutkovaním</t>
  </si>
  <si>
    <t>-1475144533</t>
  </si>
  <si>
    <t xml:space="preserve">"m.č.107"          (4,0+1,8)*2-0,8</t>
  </si>
  <si>
    <t xml:space="preserve">"m.č.108"          (9,45+5,65)*2-0,9</t>
  </si>
  <si>
    <t xml:space="preserve">"m.č.109"          (7,9+5,75)*2-0,9</t>
  </si>
  <si>
    <t xml:space="preserve">"m.č.110"          (9,4+5,65)*2-0,8-0,9</t>
  </si>
  <si>
    <t xml:space="preserve">"m.č.111"          (7,8+5,75)*2-0,9-0,8*3</t>
  </si>
  <si>
    <t xml:space="preserve">"m.č.114"          (4,0+1,8)*2-0,9</t>
  </si>
  <si>
    <t>611990004200.S</t>
  </si>
  <si>
    <t>Lišta soklová drevená, vxš 30x18 mm</t>
  </si>
  <si>
    <t>-29083479</t>
  </si>
  <si>
    <t>129,4*1,01 'Prepočítané koeficientom množstva</t>
  </si>
  <si>
    <t>775550080.S</t>
  </si>
  <si>
    <t>Montáž podlahy z laminátových a drevených parkiet, šírka do 190 mm, položená voľne</t>
  </si>
  <si>
    <t>1948844649</t>
  </si>
  <si>
    <t>611980003055.S</t>
  </si>
  <si>
    <t>Podlaha laminátová, hrúbka 9 mm</t>
  </si>
  <si>
    <t>-511333936</t>
  </si>
  <si>
    <t>211,18*1,02 'Prepočítané koeficientom množstva</t>
  </si>
  <si>
    <t>775592111.S</t>
  </si>
  <si>
    <t>Montáž parozábrany pod plávajúce podlahy - fólia PE</t>
  </si>
  <si>
    <t>-692906631</t>
  </si>
  <si>
    <t>283230007150.S</t>
  </si>
  <si>
    <t>Parozábrana špeciálna, PE fólia bez spevňujúcej mriežky</t>
  </si>
  <si>
    <t>-49892383</t>
  </si>
  <si>
    <t>211,18*1,03 'Prepočítané koeficientom množstva</t>
  </si>
  <si>
    <t>775592141.S</t>
  </si>
  <si>
    <t>Montáž podložky vyrovnávacej a tlmiacej penovej hr. 3 mm pod plávajúce podlahy</t>
  </si>
  <si>
    <t>-1703714876</t>
  </si>
  <si>
    <t>283230008600.S</t>
  </si>
  <si>
    <t>Podložka z penového PE pod plávajúce podlahy, hr. 3 mm</t>
  </si>
  <si>
    <t>-2030552310</t>
  </si>
  <si>
    <t>-1926171391</t>
  </si>
  <si>
    <t>21-105b-02 - Neoprávnené náklady</t>
  </si>
  <si>
    <t>21-105b-02-01 - SO-01 Základná škola - modernizácia</t>
  </si>
  <si>
    <t>21-105b-02-01-01 - Búracie práce</t>
  </si>
  <si>
    <t>1325423571</t>
  </si>
  <si>
    <t xml:space="preserve">"chodba"             1,55*2,35*0,3-0,6*0,9*0,3*2</t>
  </si>
  <si>
    <t>1335372540</t>
  </si>
  <si>
    <t xml:space="preserve">"prepojovacia chodba"    45,00*0,1</t>
  </si>
  <si>
    <t>1296595551</t>
  </si>
  <si>
    <t>731220358</t>
  </si>
  <si>
    <t xml:space="preserve">"chodba"            (0,6+0,9)*2*2</t>
  </si>
  <si>
    <t>1394253520</t>
  </si>
  <si>
    <t>1622023418</t>
  </si>
  <si>
    <t>13,069*15 'Prepočítané koeficientom množstva</t>
  </si>
  <si>
    <t>-1548391380</t>
  </si>
  <si>
    <t>1775378144</t>
  </si>
  <si>
    <t>13,069*2 'Prepočítané koeficientom množstva</t>
  </si>
  <si>
    <t>-20565296</t>
  </si>
  <si>
    <t>767141800.S</t>
  </si>
  <si>
    <t xml:space="preserve">Demontáž konštrukcií pre beztmelové zasklenie konštrukcie vrátane zasklenia,  -0,02000t</t>
  </si>
  <si>
    <t>25266227</t>
  </si>
  <si>
    <t xml:space="preserve">"prepojovacia chodba"         (8,83+14,78)*3,0</t>
  </si>
  <si>
    <t>767996802.S</t>
  </si>
  <si>
    <t xml:space="preserve">Demontáž ostatných doplnkov stavieb s hmotnosťou jednotlivých dielov konštr. nad 50 do 100 kg,  -0,00100t (rebrík)</t>
  </si>
  <si>
    <t>-1429526957</t>
  </si>
  <si>
    <t xml:space="preserve">"rebrík-predpoklad 200 kg"         200,00</t>
  </si>
  <si>
    <t>-1720504437</t>
  </si>
  <si>
    <t>145147217</t>
  </si>
  <si>
    <t xml:space="preserve">"prepojovacia chodba"          45,00</t>
  </si>
  <si>
    <t>800029722</t>
  </si>
  <si>
    <t>21-105b-02-01-02 - Architektúra</t>
  </si>
  <si>
    <t xml:space="preserve">    784 - Maľby</t>
  </si>
  <si>
    <t>611460124.S</t>
  </si>
  <si>
    <t>Príprava vnútorného podkladu stropov penetráciou pod omietky a nátery</t>
  </si>
  <si>
    <t>-1974675357</t>
  </si>
  <si>
    <t xml:space="preserve">"1.NP -m.č.101 - 121"                   272,09</t>
  </si>
  <si>
    <t xml:space="preserve">"1.NP -m.č.123 - 132"                   63,98</t>
  </si>
  <si>
    <t xml:space="preserve">"2.NP -m.č.201 - 219"                   269,06</t>
  </si>
  <si>
    <t>611460383.S</t>
  </si>
  <si>
    <t>Vnútorná omietka stropov vápennocementová štuková (jemná), hr. 3 mm</t>
  </si>
  <si>
    <t>480755377</t>
  </si>
  <si>
    <t>611481119.S</t>
  </si>
  <si>
    <t>Potiahnutie vnútorných stropov sklotextílnou mriežkou s celoplošným prilepením</t>
  </si>
  <si>
    <t>-1326217271</t>
  </si>
  <si>
    <t>612460124.S</t>
  </si>
  <si>
    <t>Príprava vnútorného podkladu stien penetráciou pod omietky a nátery</t>
  </si>
  <si>
    <t>-1921251225</t>
  </si>
  <si>
    <t xml:space="preserve">"m.č.101"                (4,8+7,5)*2*3,0-0,8*2*3-1,5*3,0-2,05*2,1-1,5*2,68+(2,68*2+2,05+1,5)*0,25</t>
  </si>
  <si>
    <t xml:space="preserve">"m.č.102"                (4,0+7,75+1,65+1,55+1,65+7,75+0,6)*3,0-0,8*2,0*3-0,6*2,0*3-0,9*2,0</t>
  </si>
  <si>
    <t xml:space="preserve">"m.č.103"                (4,4+2,55+4,4)*3,0</t>
  </si>
  <si>
    <t xml:space="preserve">"m.č.104"                (4,85+6,25)*2*3,0-0,8*2,0-1,5*2,68-1,2*1,5*3+(1,2+2*1,5)*0,25*3</t>
  </si>
  <si>
    <t xml:space="preserve">"m.č.105"                (4,75+4,0+4,75+0,6+0,45)*3,0-0,8*2-1,2*2,1+(1,2+2*2,1)*0,25</t>
  </si>
  <si>
    <t xml:space="preserve">"m.č.106"                (3,05+2,4)*2*3,0-0,8*2,0</t>
  </si>
  <si>
    <t xml:space="preserve">"m.č.107"                (4,2+2,1)*2*3,0-0,8*2,0-1,2*2,1+(1,2+2*2,1)*0,25</t>
  </si>
  <si>
    <t xml:space="preserve">"m.č.108"                (1,0+2,9)*2*3,0-0,6*2,0</t>
  </si>
  <si>
    <t xml:space="preserve">"m.č.109"                (4,6+3,2)*2*3,0-0,8*2,0-0,6*2,0-2,4*2,1+(2,4+2*2,1)*0,25</t>
  </si>
  <si>
    <t xml:space="preserve">"m.č.110"                (3,3+1,65)*2*3,0-0,8*2,0-0,86*2,1+(0,86+2*2,1)*0,25</t>
  </si>
  <si>
    <t xml:space="preserve">"m.č.111"                (0,9+1,65)*2*3,0-0,6*2,0</t>
  </si>
  <si>
    <t xml:space="preserve">"m.č.115"                (1,15+1,95)*2*3,0-0,6*2,0</t>
  </si>
  <si>
    <t xml:space="preserve">"m.č.116"                (1,80+1,95)*2*3,0-0,6*2,0</t>
  </si>
  <si>
    <t xml:space="preserve">"m.č.117"                (1,10+1,95)*2*3,0-0,6*2,0</t>
  </si>
  <si>
    <t xml:space="preserve">"m.č.118"                (2,0+1,95)*2*3,0-0,6*2,0-1,1*2,68+(1,1+2*2,68)*0,25</t>
  </si>
  <si>
    <t xml:space="preserve">"m.č.119"                (6,6+6,0)*2*3,0-0,8*2-0,6*2,0-3,0*2,68+(3,0+2*2,68)*0,25</t>
  </si>
  <si>
    <t xml:space="preserve">"m.č.120"                (7,1+6,0)*2*3,0-0,8*2,0-5,4*2,1*2+(5,4+2*2,1)*0,25*2</t>
  </si>
  <si>
    <t xml:space="preserve">"m.č.121"                (7,35+6,0)*2*3,0-0,8*2,0-3,0*2,68-1,2*2,1+(3,0+0,58+2,68)*0,25+(1,2+2,1)*0,25</t>
  </si>
  <si>
    <t xml:space="preserve">"m.č.123"                (3,9*2+1,4)*3,0-0,7*2,0*3</t>
  </si>
  <si>
    <t xml:space="preserve">"m.č.124"                (1,6+1,55)*2*3,0-0,6*2,0*2-0,6*0,9+(0,6+2*0,9)*0,25</t>
  </si>
  <si>
    <t xml:space="preserve">"m.č.125"                (0,95+1,55)*2*3,0-0,6*2,0-0,6*0,9+(0,6+2*0,9)*0,25</t>
  </si>
  <si>
    <t xml:space="preserve">"m.č.126"                (1,75+2,7)*2*3,0-0,7*2-1,2*1,8+(1,2+2*1,8)*0,25</t>
  </si>
  <si>
    <t xml:space="preserve">"m.č.127"                (4,3+1,75)*2*3,0-0,8*2-1,2*1,8+(1,2+2*1,8)*0,25</t>
  </si>
  <si>
    <t xml:space="preserve">"m.č.128"                (2,6+1,6)*2*3,0-1,0*2,0+(1,0+2*2,0)*0,3</t>
  </si>
  <si>
    <t xml:space="preserve">"m.č.129"                (0,95+1,3)*2*3,0-0,6*2,0-0,6*0,9+(0,6+2*0,9)*0,25</t>
  </si>
  <si>
    <t xml:space="preserve">"m.č.130"                (1,3+1,5)*2*3,0-0,6*2,0-0,6*0,9+(0,6+2*0,9)*0,25</t>
  </si>
  <si>
    <t xml:space="preserve">"m.č.131"                (6,55+4,1)*2*3,0-0,8*2,0-0,9*2,0-1,2*1,8*4+(1,2+2*1,8)*0,25*4</t>
  </si>
  <si>
    <t xml:space="preserve">"m.č.132"                (4,1+2,0)*2*3,0-0,9*2,0-0,7*2,0-1,2*1,8+(1,2+2*1,8)*0,25</t>
  </si>
  <si>
    <t xml:space="preserve">"m.č.201"                (4,8+7,5)*2*3,0-0,8*2*2-1,5*3,0-3,35*2,1+(3,35+2*2,1)*0,25</t>
  </si>
  <si>
    <t xml:space="preserve">"m.č.202"                (4,0+4,45+1,25+3,8+1,25+2,3+4,45+0,6)*3,0-0,8*2,0*3-0,6*2*2</t>
  </si>
  <si>
    <t xml:space="preserve">"m.č.203"                (4,4*2+2,55)*3,0</t>
  </si>
  <si>
    <t xml:space="preserve">"m.č.204"                (4,0+4,475*2+0,6)*3,0-0,8*2,0-1,2*2,1+(1,2+2*2,1)*0,25</t>
  </si>
  <si>
    <t xml:space="preserve">"m.č.205"                (3,5+2,4)*2*3,0-0,8*2,0</t>
  </si>
  <si>
    <t xml:space="preserve">"m.č.206"                (4,2+2,1)*2*3,0-0,8*2,0-1,2*2,1+(1,2+2*2,1)*0,25</t>
  </si>
  <si>
    <t xml:space="preserve">"m.č.207"                (3,0+1,0)*2*3,0-0,6*2,0</t>
  </si>
  <si>
    <t xml:space="preserve">"m.č.208"                (4,95+3,3)*2*3,0-0,8*2,0-3,6*2,1+(3,6+2*2,1)*0,25</t>
  </si>
  <si>
    <t xml:space="preserve">"m.č.209"                (3,6+0,9)*2*3,0-0,6*2,0</t>
  </si>
  <si>
    <t xml:space="preserve">"m.č.214"                (3,6+2,8)*2*3,0-0,8*2,0</t>
  </si>
  <si>
    <t xml:space="preserve">"m.č.215"                (1,8+1,95)*2*3,0-0,8*2,0</t>
  </si>
  <si>
    <t xml:space="preserve">"m.č.216"                (6,0+8,65+1,65)*2*3,0-0,8*2*2-5,4*2,1+(5,4+2*2,1)*0,25</t>
  </si>
  <si>
    <t xml:space="preserve">"m.č.217"                (7,1+6,0)*2*3,0-0,8*2,0-5,4*2,1*2+(5,4+2*2,1)*0,25*2</t>
  </si>
  <si>
    <t xml:space="preserve">"m.č.218"                (7,35+6,45)*2*3,0-0,8*2,0-1,5*2,6-4,2*2,1+(4,2+2*2,1)*0,25+(1,5+2,6*2)*0,25</t>
  </si>
  <si>
    <t xml:space="preserve">"m.č.219"                (5,65+4,85)*2*3,0-0,9*2,0-1,2*1,5*3+(1,2+2*1,5)*0,25*3</t>
  </si>
  <si>
    <t>612460383.S</t>
  </si>
  <si>
    <t>Vnútorná omietka stien vápennocementová štuková (jemná), hr. 3 mm</t>
  </si>
  <si>
    <t>-1289657722</t>
  </si>
  <si>
    <t>"1.NP - odpočet obkladu"</t>
  </si>
  <si>
    <t xml:space="preserve">"m.č.106"           ((3,05+2,4)*2*1,5-0,8*1,5)*-1</t>
  </si>
  <si>
    <t xml:space="preserve">"m.č.107"           ((4,2+2,1)*2*1,5-0,8*1,5)*-1</t>
  </si>
  <si>
    <t xml:space="preserve">"m.č.108"           ((2,9+1,0)*2*1,5-0,6*1,5)*-1</t>
  </si>
  <si>
    <t xml:space="preserve">"m.č.111"           ((0,9+1,95)*2*1,5-0,6*1,5)*-1</t>
  </si>
  <si>
    <t xml:space="preserve">"m.č.118"           ((1,95+2,0)*2*1,5-0,6*2,0)*-1</t>
  </si>
  <si>
    <t xml:space="preserve">"m.č.125"           ((0,95+1,55)*2*1,5-0,6*1,5)*-1</t>
  </si>
  <si>
    <t xml:space="preserve">"m.č.129"           ((0,9+1,3)*2*1,5-0,6*1,5)*-1</t>
  </si>
  <si>
    <t xml:space="preserve">"m.č.130"           ((1,3+1,5)*2*1,5-0,6*1,5)*-1</t>
  </si>
  <si>
    <t xml:space="preserve">"m.č.132"           ((2,0+4,1)*2*1,5-0,8*1,5)*-1</t>
  </si>
  <si>
    <t>"2.NP- odpočet obklad"</t>
  </si>
  <si>
    <t xml:space="preserve">"m.č.205"                 ((3,05+2,4)*2*1,5-0,8*1,5)*-1</t>
  </si>
  <si>
    <t xml:space="preserve">"m.č.206"                 ((4,2+2,1)*2*1,5-0,8*1,5)*-1</t>
  </si>
  <si>
    <t xml:space="preserve">"m.č.207"                 ((1,5+1,0)*2*1,5-0,6*1,5)*-1</t>
  </si>
  <si>
    <t xml:space="preserve">"m.č.209"                ((3,6+0,9+0,3)*1,5-0,6*1,5)*-1</t>
  </si>
  <si>
    <t>612481119.S</t>
  </si>
  <si>
    <t>Potiahnutie vnútorných stien sklotextílnou mriežkou s celoplošným prilepením</t>
  </si>
  <si>
    <t>1583697890</t>
  </si>
  <si>
    <t>642944121.S</t>
  </si>
  <si>
    <t>Dodatočná montáž oceľovej dverovej zárubne, plochy otvoru do 2,5 m2</t>
  </si>
  <si>
    <t>118379715</t>
  </si>
  <si>
    <t xml:space="preserve">"D10 - 800 x 1970 "                1+1</t>
  </si>
  <si>
    <t xml:space="preserve">"D11 - 600 x 1970"                1+1</t>
  </si>
  <si>
    <t xml:space="preserve">"D12 - 800 x 1970"                2+2</t>
  </si>
  <si>
    <t xml:space="preserve">"D13 - 800 x 1970"                1+2</t>
  </si>
  <si>
    <t xml:space="preserve">"D14 - 800 x 1970"                1+1</t>
  </si>
  <si>
    <t xml:space="preserve">"D16 - 600 x 1970"                2+1</t>
  </si>
  <si>
    <t>553310008800.S</t>
  </si>
  <si>
    <t>Zárubňa oceľová oblá šxvxhr 800x1970x160 mm P</t>
  </si>
  <si>
    <t>-320052690</t>
  </si>
  <si>
    <t>553310007200.S</t>
  </si>
  <si>
    <t>Zárubňa oceľová oblá šxvxhr 600x1970x100 mm P</t>
  </si>
  <si>
    <t>761859905</t>
  </si>
  <si>
    <t>553310007500.S</t>
  </si>
  <si>
    <t>Zárubňa oceľová oblá šxvxhr 800x1970x100 mm L</t>
  </si>
  <si>
    <t>-779778876</t>
  </si>
  <si>
    <t xml:space="preserve">"D13 - 800 x 1970"                2</t>
  </si>
  <si>
    <t>553310007600.S</t>
  </si>
  <si>
    <t>Zárubňa oceľová oblá šxvxhr 800x1970x100 mm P</t>
  </si>
  <si>
    <t>-425377087</t>
  </si>
  <si>
    <t xml:space="preserve">"D13 - 800 x 1970"                1</t>
  </si>
  <si>
    <t>553310007100.S</t>
  </si>
  <si>
    <t>Zárubňa oceľová oblá šxvxhr 600x1970x100 mm L</t>
  </si>
  <si>
    <t>-1500702309</t>
  </si>
  <si>
    <t>952901111.S</t>
  </si>
  <si>
    <t>Vyčistenie budov pri výške podlaží do 4 m</t>
  </si>
  <si>
    <t>1763739235</t>
  </si>
  <si>
    <t>-85146927</t>
  </si>
  <si>
    <t>711114050.S</t>
  </si>
  <si>
    <t>Izolácia proti zemnej vlhkosti bitúmenovým náterom na ploche vodorovnej</t>
  </si>
  <si>
    <t>-1938507683</t>
  </si>
  <si>
    <t>"vyspravenie "</t>
  </si>
  <si>
    <t>-1361380366</t>
  </si>
  <si>
    <t>1879161283</t>
  </si>
  <si>
    <t>766642115.S</t>
  </si>
  <si>
    <t>Montáž dverí posuvných jednokrídlových, posun na stene</t>
  </si>
  <si>
    <t>-2112848782</t>
  </si>
  <si>
    <t xml:space="preserve">"D17 - 900 x 1970"               1</t>
  </si>
  <si>
    <t>611610002900.S</t>
  </si>
  <si>
    <t>Dvere vnútorné jednokrídlové, šírka 600-900 mm, výplň DTD doska, povrch CPL laminát, mechanicky odolné plné</t>
  </si>
  <si>
    <t>-395021813</t>
  </si>
  <si>
    <t>611610006300.S</t>
  </si>
  <si>
    <t>Montážny materiál pre dvere, okná</t>
  </si>
  <si>
    <t>eur</t>
  </si>
  <si>
    <t>1154627368</t>
  </si>
  <si>
    <t>766662112.S</t>
  </si>
  <si>
    <t>Montáž dverového krídla otočného jednokrídlového poldrážkového, do existujúcej zárubne, vrátane kovania</t>
  </si>
  <si>
    <t>-1769486874</t>
  </si>
  <si>
    <t xml:space="preserve">"D10 - 800 x 1970"                1+1</t>
  </si>
  <si>
    <t xml:space="preserve">"D15 - 900 x 1970"                1</t>
  </si>
  <si>
    <t xml:space="preserve">"D20 - 900x1970"          1+1</t>
  </si>
  <si>
    <t xml:space="preserve">"D21 - 800x1970"          4+1</t>
  </si>
  <si>
    <t xml:space="preserve">"D22 - 600x1970"          2</t>
  </si>
  <si>
    <t xml:space="preserve">"D23 - 700x1970"          1</t>
  </si>
  <si>
    <t xml:space="preserve">"D24 - 800x1970"          1</t>
  </si>
  <si>
    <t xml:space="preserve">"D25 - 600x1970"          3</t>
  </si>
  <si>
    <t>1768601809</t>
  </si>
  <si>
    <t>611610002200.S</t>
  </si>
  <si>
    <t>Dvere vnútorné jednokrídlové, šírka 600-900 mm, výplň DTD doska, povrch fólia, plné</t>
  </si>
  <si>
    <t>-1005999616</t>
  </si>
  <si>
    <t>611610003600.S</t>
  </si>
  <si>
    <t>Dvere vnútorné jednokrídlové, šírka 600-900 mm, výplň DTD doska, povrch dýha, plné</t>
  </si>
  <si>
    <t>-933079550</t>
  </si>
  <si>
    <t>766702111.S</t>
  </si>
  <si>
    <t>Montáž zárubní obložkových pre dvere jednokrídlové</t>
  </si>
  <si>
    <t>1277635954</t>
  </si>
  <si>
    <t xml:space="preserve">"D15+D17"         1+1</t>
  </si>
  <si>
    <t>611810002500.S</t>
  </si>
  <si>
    <t>Zárubňa vnútorná obložková, šírka 600-900 mm, výška 1970 mm, DTD doska, povrch fólia, pre stenu hrúbky 360-500 mm, pre jednokrídlové dvere</t>
  </si>
  <si>
    <t>-1386271586</t>
  </si>
  <si>
    <t xml:space="preserve">"D17"       1</t>
  </si>
  <si>
    <t>611810002400.S</t>
  </si>
  <si>
    <t>Zárubňa vnútorná obložková, šírka 600-900 mm, výška 1970 mm, DTD doska, povrch fólia, pre stenu hrúbky 260-350 mm, pre jednokrídlové dvere</t>
  </si>
  <si>
    <t>-1918577572</t>
  </si>
  <si>
    <t xml:space="preserve">"D15"           1</t>
  </si>
  <si>
    <t>766-pon. 594/2021</t>
  </si>
  <si>
    <t>Montáž WC kabínky ponuka Central-plus s.r.o.</t>
  </si>
  <si>
    <t>-52669446</t>
  </si>
  <si>
    <t xml:space="preserve">"1.NP"             1</t>
  </si>
  <si>
    <t xml:space="preserve">"2.NP"             1</t>
  </si>
  <si>
    <t>594/2021-P1</t>
  </si>
  <si>
    <t>Dodávka WC kabínky typ Standard.28- WC(240+1*150+2D)200 cm alebo ekvivalent</t>
  </si>
  <si>
    <t>kus</t>
  </si>
  <si>
    <t>-641007813</t>
  </si>
  <si>
    <t xml:space="preserve">"m.č. 106"         1</t>
  </si>
  <si>
    <t xml:space="preserve">"m.č. 205"         1</t>
  </si>
  <si>
    <t>594/2021-P2</t>
  </si>
  <si>
    <t>Dodávka WC kabínky typ Standard.28- WC(150+1*90+1D)200 cm alebo ekvivalent</t>
  </si>
  <si>
    <t>-707287267</t>
  </si>
  <si>
    <t xml:space="preserve">"m.č.107"       1</t>
  </si>
  <si>
    <t xml:space="preserve">"m.č.206"       1</t>
  </si>
  <si>
    <t>594/2021-P3</t>
  </si>
  <si>
    <t>Dodávka WC kabínky typ Standard.28- WC(100+1*150+1D)200 cm alebo ekvivalent</t>
  </si>
  <si>
    <t>-1486622680</t>
  </si>
  <si>
    <t xml:space="preserve">"m.č.108"       1</t>
  </si>
  <si>
    <t xml:space="preserve">"m.č.207"       1</t>
  </si>
  <si>
    <t>-337857989</t>
  </si>
  <si>
    <t>767833100.S</t>
  </si>
  <si>
    <t>Montáž rebríkov do muriva s bočnicami z profilovej ocele, z rúrok alebo z tenkostenných profilov</t>
  </si>
  <si>
    <t>-1073808967</t>
  </si>
  <si>
    <t xml:space="preserve">"ZŠ"           8,43</t>
  </si>
  <si>
    <t>553430001700.S</t>
  </si>
  <si>
    <t xml:space="preserve">Dodávka - Rebrík kovový na stenu </t>
  </si>
  <si>
    <t>685094986</t>
  </si>
  <si>
    <t xml:space="preserve">"výkaz -výkres E1-09.2"                       192,38</t>
  </si>
  <si>
    <t>767995101.S</t>
  </si>
  <si>
    <t>Montáž ostatných atypických kovových stavebných doplnkových konštrukcií do 5 kg</t>
  </si>
  <si>
    <t>1713300657</t>
  </si>
  <si>
    <t xml:space="preserve">"závitová tyč 12+2xM12+2xpodložka M12"                                        38*0,6</t>
  </si>
  <si>
    <t>311720000810.S.1</t>
  </si>
  <si>
    <t>Tyč závitová M 12, dĺžka 1000 mm</t>
  </si>
  <si>
    <t>1806884930</t>
  </si>
  <si>
    <t>38*0,3</t>
  </si>
  <si>
    <t>311150000100.S.1</t>
  </si>
  <si>
    <t>Matica šesťhranná M 12 mm, nerezová, DIN 934</t>
  </si>
  <si>
    <t>-220328631</t>
  </si>
  <si>
    <t>38*2</t>
  </si>
  <si>
    <t>311230000100.S.1</t>
  </si>
  <si>
    <t>Podložka pre skrutky so šesťhrannou hlavou M 12 mm, nerez, DIN 988, KILLICH</t>
  </si>
  <si>
    <t>362707315</t>
  </si>
  <si>
    <t>767995225.S.1</t>
  </si>
  <si>
    <t>Výroba atypického výrobku - rebríka s nátermi</t>
  </si>
  <si>
    <t>1954051674</t>
  </si>
  <si>
    <t>767995235.S</t>
  </si>
  <si>
    <t>Výroba doplnku stavebného atypického o hmotnosti do 1,0 kg stupňa zložitosti 1</t>
  </si>
  <si>
    <t>-1362991587</t>
  </si>
  <si>
    <t>-1809937860</t>
  </si>
  <si>
    <t>784</t>
  </si>
  <si>
    <t>Maľby</t>
  </si>
  <si>
    <t>784410100.S</t>
  </si>
  <si>
    <t>Penetrovanie jednonásobné jemnozrnných podkladov výšky do 3,80 m</t>
  </si>
  <si>
    <t>-1942286667</t>
  </si>
  <si>
    <t>"1.NP-stropy"</t>
  </si>
  <si>
    <t xml:space="preserve">"1.NP-prepojovacia chodba"     45,00</t>
  </si>
  <si>
    <t xml:space="preserve">"prepojovacia chodba"        (6,85+16,342+1,9)*2*3,0-0,9*2,0-1,2*1,5*3-1,5*2,68-0,9*2,0+(1,5+2*2,68)*0,25</t>
  </si>
  <si>
    <t>784430040.S</t>
  </si>
  <si>
    <t>Maľby akrylátové tónované dvojnásobné, ručne nanášané na jemnozrnný podklad výšky nad 3,80 m</t>
  </si>
  <si>
    <t>-722014464</t>
  </si>
  <si>
    <t>520743091</t>
  </si>
  <si>
    <t>21-105b-02-01-03 - Prepojovacia chodba</t>
  </si>
  <si>
    <t>311275121.S</t>
  </si>
  <si>
    <t>Murivo nosné (m3) z pórobetónových tvárnic PD pevnosti P2 až P4, nad 400 do 600 kg/m3 hrúbky 250 mm</t>
  </si>
  <si>
    <t>2076042021</t>
  </si>
  <si>
    <t xml:space="preserve">"prepojovacia chodba"            (8,83+14,78)*0,25*3,0-1,2*1,5*0,25*3</t>
  </si>
  <si>
    <t>317161533.S</t>
  </si>
  <si>
    <t>Pórobetónový preklad nosný šírky 250 mm, výšky 249 mm, dĺžky 1750 mm</t>
  </si>
  <si>
    <t>1893327033</t>
  </si>
  <si>
    <t xml:space="preserve">"prepojovacia chodba - P1"           3</t>
  </si>
  <si>
    <t>389941011.S</t>
  </si>
  <si>
    <t>Kovová stavebná doplnková konštrukcia pre montáž prefabrik. dielcov, hmotnosti jedného kusa do 1 kg</t>
  </si>
  <si>
    <t>-1276421100</t>
  </si>
  <si>
    <t xml:space="preserve">"kotvenie "          23,6*2/1,25</t>
  </si>
  <si>
    <t>1680060636</t>
  </si>
  <si>
    <t>Kotva svorníková Fischer FBN II 8/50</t>
  </si>
  <si>
    <t>-525759232</t>
  </si>
  <si>
    <t xml:space="preserve">"kotvenie "          23,6*2/1,25+0,24</t>
  </si>
  <si>
    <t>1720261607</t>
  </si>
  <si>
    <t>2121712640</t>
  </si>
  <si>
    <t>288932708</t>
  </si>
  <si>
    <t>803871278</t>
  </si>
  <si>
    <t>-1729801530</t>
  </si>
  <si>
    <t>-1834152382</t>
  </si>
  <si>
    <t>1325815327</t>
  </si>
  <si>
    <t xml:space="preserve">"prepojovacia chodba"     (2,5+16,342+10,291)*3,5</t>
  </si>
  <si>
    <t xml:space="preserve">"odpočet otvorov"              (1,2*1,5*3+1,5*2,68)*-1</t>
  </si>
  <si>
    <t xml:space="preserve">"prepojovacia chodba"    ((2,86+0,14+1,473+7,566)*3,5)*-1</t>
  </si>
  <si>
    <t xml:space="preserve">"prepojovacia chodba"     ((1,2+2*1,5)*3+(1,5+2*2,68))*0,2</t>
  </si>
  <si>
    <t xml:space="preserve">"prepojovacia chodba"    (2,86+0,14+1,473+7,566)*3,5</t>
  </si>
  <si>
    <t>-2082330305</t>
  </si>
  <si>
    <t xml:space="preserve">"chodba"     (16,342+10,291)*0,2</t>
  </si>
  <si>
    <t>1725372212</t>
  </si>
  <si>
    <t>-1227257279</t>
  </si>
  <si>
    <t>658007842</t>
  </si>
  <si>
    <t xml:space="preserve">"chodba"     (16,342+10,291)*1,0</t>
  </si>
  <si>
    <t>1382573605</t>
  </si>
  <si>
    <t>-1537485409</t>
  </si>
  <si>
    <t xml:space="preserve">"K2 - chodba"                      23,6*1,9*0,05</t>
  </si>
  <si>
    <t>632452244.S</t>
  </si>
  <si>
    <t>Cementový poter (vhodný aj ako spádový), pevnosti v tlaku 25 MPa, hr. 25 mm</t>
  </si>
  <si>
    <t>-66079571</t>
  </si>
  <si>
    <t xml:space="preserve">"prepojovacia chodba-P3"           45,00</t>
  </si>
  <si>
    <t>372085290</t>
  </si>
  <si>
    <t>-37844703</t>
  </si>
  <si>
    <t>101,966*2 'Prepočítané koeficientom množstva</t>
  </si>
  <si>
    <t>-470078540</t>
  </si>
  <si>
    <t>1511890319</t>
  </si>
  <si>
    <t xml:space="preserve">"prepojovacia chodba"     ((1,2+2*1,5)*3+(1,5+2*2,68))</t>
  </si>
  <si>
    <t>149877519</t>
  </si>
  <si>
    <t>-1022556133</t>
  </si>
  <si>
    <t xml:space="preserve">"prepojovacia chodba"     1,2*3+1,5</t>
  </si>
  <si>
    <t>357932006</t>
  </si>
  <si>
    <t>-670865008</t>
  </si>
  <si>
    <t>-57089382</t>
  </si>
  <si>
    <t xml:space="preserve">"K2 -chodba"                        (23,6+0,25*2+0,2*2)*(1,9+0,25*2+0,2*2)</t>
  </si>
  <si>
    <t>-83076220</t>
  </si>
  <si>
    <t>68,6*1,15 'Prepočítané koeficientom množstva</t>
  </si>
  <si>
    <t>322424748</t>
  </si>
  <si>
    <t>1373413274</t>
  </si>
  <si>
    <t>-2032651985</t>
  </si>
  <si>
    <t>-1626958075</t>
  </si>
  <si>
    <t>68,6*3 'Prepočítané koeficientom množstva</t>
  </si>
  <si>
    <t>712991030.S</t>
  </si>
  <si>
    <t>Montáž podkladnej konštrukcie z OSB dosiek na atike šírky 311 - 410 mm pod klampiarske konštrukcie</t>
  </si>
  <si>
    <t>631608974</t>
  </si>
  <si>
    <t xml:space="preserve">"prepojovacia chodba"        (23,6+2,4)*2</t>
  </si>
  <si>
    <t>-427864673</t>
  </si>
  <si>
    <t>607260000240.S</t>
  </si>
  <si>
    <t>Doska OSB nebrúsená hr. 15 mm</t>
  </si>
  <si>
    <t>-1410777776</t>
  </si>
  <si>
    <t>623954517</t>
  </si>
  <si>
    <t>-1385971007</t>
  </si>
  <si>
    <t>-20025668</t>
  </si>
  <si>
    <t>45*1,15 'Prepočítané koeficientom množstva</t>
  </si>
  <si>
    <t>-294910669</t>
  </si>
  <si>
    <t>2837500004001.S</t>
  </si>
  <si>
    <t>Doska XPS hr. 10 mm, zateplenie soklov, suterénov, podláh</t>
  </si>
  <si>
    <t>-163985272</t>
  </si>
  <si>
    <t>45*1,02 'Prepočítané koeficientom množstva</t>
  </si>
  <si>
    <t>1946615664</t>
  </si>
  <si>
    <t xml:space="preserve">"K2 - chodba"                      23,6*1,9</t>
  </si>
  <si>
    <t>-1887817419</t>
  </si>
  <si>
    <t>733938940</t>
  </si>
  <si>
    <t>762712120.S</t>
  </si>
  <si>
    <t>Montáž priestorových viazaných konštrukcií z reziva hraneného prierezovej plochy 120 - 224 cm2</t>
  </si>
  <si>
    <t>1641649595</t>
  </si>
  <si>
    <t xml:space="preserve">"1.NP-prepojovacia chodba-pomúrnica 150x150"               23,6*2       </t>
  </si>
  <si>
    <t>605120004400.S</t>
  </si>
  <si>
    <t>Hranoly z borovice neopracované hranené akosť I dĺ. 2000-3750 mm, hr. 140 mm, š. 140, 160, 200 mm</t>
  </si>
  <si>
    <t>782193503</t>
  </si>
  <si>
    <t xml:space="preserve">"1.NP-prepojovacia chodba-pomúrnica 150x150"               23,6*2*0,15*0,15       </t>
  </si>
  <si>
    <t>1,062*1,08 'Prepočítané koeficientom množstva</t>
  </si>
  <si>
    <t>-39686386</t>
  </si>
  <si>
    <t>47</t>
  </si>
  <si>
    <t>1929676285</t>
  </si>
  <si>
    <t xml:space="preserve">"O7 - 1,17x1,47"               1,17*9</t>
  </si>
  <si>
    <t>48</t>
  </si>
  <si>
    <t>764430430.S</t>
  </si>
  <si>
    <t>Oplechovanie muriva a atík z pozinkovaného farbeného PZf plechu, vrátane rohov r.š. 400 mm</t>
  </si>
  <si>
    <t>-1196000081</t>
  </si>
  <si>
    <t>49</t>
  </si>
  <si>
    <t>1320110868</t>
  </si>
  <si>
    <t>50</t>
  </si>
  <si>
    <t>1961978590</t>
  </si>
  <si>
    <t xml:space="preserve">"O7 - 1,17x1,47"               (1,17+1,47)*2*9</t>
  </si>
  <si>
    <t>51</t>
  </si>
  <si>
    <t>1128111286</t>
  </si>
  <si>
    <t>52</t>
  </si>
  <si>
    <t>-140166936</t>
  </si>
  <si>
    <t xml:space="preserve">"O7 - 1,17x1,47"               1,17*1,47*9</t>
  </si>
  <si>
    <t>53</t>
  </si>
  <si>
    <t>1801613906</t>
  </si>
  <si>
    <t xml:space="preserve">"O7 - 1,17x1,47"               9</t>
  </si>
  <si>
    <t>54</t>
  </si>
  <si>
    <t>1646502624</t>
  </si>
  <si>
    <t>55</t>
  </si>
  <si>
    <t>-1716226318</t>
  </si>
  <si>
    <t>56</t>
  </si>
  <si>
    <t>513035321</t>
  </si>
  <si>
    <t xml:space="preserve">"prepojovacia chodba"         45,00+16,342*2*0,1</t>
  </si>
  <si>
    <t>57</t>
  </si>
  <si>
    <t>1220891098</t>
  </si>
  <si>
    <t>48,268*1,03 'Prepočítané koeficientom množstva</t>
  </si>
  <si>
    <t>58</t>
  </si>
  <si>
    <t>30617136</t>
  </si>
  <si>
    <t>21-105b-02-02 - SO-02 Materská škola - modernizácia</t>
  </si>
  <si>
    <t>21-105b-02-02-01 - Búracie práce</t>
  </si>
  <si>
    <t>-944174376</t>
  </si>
  <si>
    <t>-58779634</t>
  </si>
  <si>
    <t>0,12*15 'Prepočítané koeficientom množstva</t>
  </si>
  <si>
    <t>967532685</t>
  </si>
  <si>
    <t>643667915</t>
  </si>
  <si>
    <t>0,12*2 'Prepočítané koeficientom množstva</t>
  </si>
  <si>
    <t>-1242127043</t>
  </si>
  <si>
    <t xml:space="preserve">Demontáž ostatných doplnkov stavieb s hmotnosťou jednotlivých dielov konštr. nad 50 do 100 kg,  -0,00100t</t>
  </si>
  <si>
    <t>1291841418</t>
  </si>
  <si>
    <t xml:space="preserve">"rebrík-predpoklad 120 kg"         120,00</t>
  </si>
  <si>
    <t>1376779532</t>
  </si>
  <si>
    <t>21-105b-02-02-02 - Architektúra</t>
  </si>
  <si>
    <t>611460112.S</t>
  </si>
  <si>
    <t>Príprava vnútorného podkladu stropov na betónové podklady kontaktným mostíkom</t>
  </si>
  <si>
    <t>-195437967</t>
  </si>
  <si>
    <t>-1362748747</t>
  </si>
  <si>
    <t>-245788158</t>
  </si>
  <si>
    <t xml:space="preserve">"m.č.001"          (3,0+2,5+3,0)*2,6-0,9*2,1+(0,9+2*2,1)*0,25</t>
  </si>
  <si>
    <t xml:space="preserve">"m.č.002"          (1,5+4,7)*2*2,6-0,9*2*3-2,5*2,6+(0,9+2*2,0)*0,25</t>
  </si>
  <si>
    <t xml:space="preserve">"m.č.003"          (4,6+3,0)*2*2,6-0,9*2,0-1,0*0,6*2+(1,0+2*0,6)*2*0,25+(0,9+2*2,0)*0,25</t>
  </si>
  <si>
    <t xml:space="preserve">"m.č.004"          (1,95+3,0)*2*2,6-0,6*1,0-0,9*2,0+(0,6+2*1,0)*0,25+(0,9+2*2,0)*0,25</t>
  </si>
  <si>
    <t xml:space="preserve">"m.č.005"          (2,75+3,0)*2*2,6-0,8*2,0-0,6*1,0+(1,0+2*0,6)*0,25+(0,8+2*2,0)*0,25</t>
  </si>
  <si>
    <t xml:space="preserve">"m.č.006"          (2,75+2,1)*2*2,6-0,9*2,0</t>
  </si>
  <si>
    <t xml:space="preserve">"m.č.007"          (2,75+2,1)*2*2,6-0,7*2,0-0,9*0,6+(0,9+2*0,6)*0,25</t>
  </si>
  <si>
    <t xml:space="preserve">"m.č.008"          (1,5+2,55)*2*2,6-0,9*2,0*2</t>
  </si>
  <si>
    <t xml:space="preserve">"m.č.009"          (7,8+4,15)*2*2,6-0,9*2,0*3-0,9*0,6*2+(0,9+2*0,6)*2*0,25</t>
  </si>
  <si>
    <t xml:space="preserve">"m.č.130"         (3,0+1,95)*2*3,0-0,9*2,0*3-1,2*1,8+(1,2+2*1,8)*0,25+(0,9+2*2,0)*0,25*3</t>
  </si>
  <si>
    <t xml:space="preserve">"m.č.131"         (4,15+4,9)*2*3,0-0,9*2,0*2-0,8*2,0-1,2*2,7*2+(1,2+2*2,7)*0,3*2+(0,9+2*2,0)*2*0,25+(0,8+2*2,0)*0,25</t>
  </si>
  <si>
    <t xml:space="preserve">"m.č.132"         (2,75+3,0)*2*3,0-0,8*2,0-1,2*1,8+(1,2+2*1,8)*0,25+(0,8+2*2,0)*0,25</t>
  </si>
  <si>
    <t xml:space="preserve">"m.č.133"        (3,0+1,95)*2*3,0-0,6*1,0-0,9*2,0+(0,6+2*1,0)*0,25+(0,9+2*2,0)*0,25</t>
  </si>
  <si>
    <t xml:space="preserve">"m.č.134"         (5,75+4,15)*2*3,0-2,5*3,0-0,9*2,0*2-0,8*2,0*3-0,6*2,0+(0,9+2*2,0)*0,25*2</t>
  </si>
  <si>
    <t xml:space="preserve">"m.č.135"         (2,45+2,55)*2*3,0-0,8*2,0-1,2*1,8+(1,2+2*1,8)*0,25</t>
  </si>
  <si>
    <t xml:space="preserve">"m.č.136"         (0,9+2,55)*2*3,0-0,8*2,0</t>
  </si>
  <si>
    <t xml:space="preserve">"m.č.137"         (1,35+2,55)*2*3,0-0,6*2,0-0,6*0,6+0,6*3*0,25</t>
  </si>
  <si>
    <t xml:space="preserve">"m.č.138"         (1,25+1,5)*2*3,0-0,8*2,0-0,6*2,0</t>
  </si>
  <si>
    <t xml:space="preserve">"m.č.139"         (0,9+1,5)*2*3,0-0,6*2,0</t>
  </si>
  <si>
    <t xml:space="preserve">"m.č.140"         (2,25+3,0)*2*3-1,2*1,8+(1,2+2*1,8)*0,25</t>
  </si>
  <si>
    <t xml:space="preserve">"m.č.141"         (2,1+3,0)*2*3,0-0,8*2,0-1,2*1,8+(1,2+2*1,8)*0,25+(0,8+2*2,0)*0,25</t>
  </si>
  <si>
    <t xml:space="preserve">"m.č.101"          (2,0+2,15)*2*3-0,9*2,0+(0,9+2*2,0)*0,25</t>
  </si>
  <si>
    <t xml:space="preserve">"m.č.102"          (0,8+2,0)*2*3,0-0,6*2,0</t>
  </si>
  <si>
    <t xml:space="preserve">"m.č.103"          (2,0+2,8)*2*3,0-0,8*2,0-1,2*0,6+(1,2+2*0,6)*0,25</t>
  </si>
  <si>
    <t xml:space="preserve">"m.č.104"         (6,1+3,55)*2*3,0-0,6*2,0-0,8*2,0*2-0,9*2,0-1,4*2,0-1,0*0,6*2+(1,0+2*0,6)*0,25*2+(0,9+2*2,0)*0,25</t>
  </si>
  <si>
    <t xml:space="preserve">"m.č.105"          (5,8+5,75+3,8+1,0+1,0)*2*3,0-0,6*2,0-0,8*2,0*3-1,2*1,8*2+(1,2+2*1,8)*0,25*2+(0,8+2*2,0)*0,25*2</t>
  </si>
  <si>
    <t xml:space="preserve">"m.č.106"          (0,9+1,55)*2*3,0-0,6*2,0</t>
  </si>
  <si>
    <t xml:space="preserve">"m.č.107"          (4,0+1,8)*2*3-0,8*2,0-1,2*1,8+(1,2+2*1,8)*0,25</t>
  </si>
  <si>
    <t xml:space="preserve">"m.č.108"          (9,45+5,65)*2*3,0-0,9*2,0-1,5*2,1*4+(1,5+2*2,1)*0,25*4+(0,9+2*2,0)*0,25</t>
  </si>
  <si>
    <t xml:space="preserve">"m.č.109"          (7,9+5,75)*2*3,0-0,9*2,0-1,5*2,1*3-0,8*2,0*2+(1,5+2*2,1)*0,25*3+(0,8+2*2,0)*0,25*3</t>
  </si>
  <si>
    <t xml:space="preserve">"m.č.110"          (9,4+5,65)*2*3-0,8*2,0-0,9*2,0-1,5*2,1*4+(1,5+2*2,1)*0,25*4+(0,8+2*2,0)*0,25*2</t>
  </si>
  <si>
    <t xml:space="preserve">"m.č.111"          (7,8+5,75)*2*3,0-0,9*2,0-0,8*2,0*3-1,5*2,1*3+(1,5+2*2,1)*0,25*3+(0,8+2*2,0)*0,25*4</t>
  </si>
  <si>
    <t xml:space="preserve">"m.č.112"          (3,1+3,4)*2*3,0-0,8*2,0*2-0,9*2,0-1,2*2,1+(1,2+2*2,1)*0,25+(0,8+2*2,0)*0,25*3</t>
  </si>
  <si>
    <t xml:space="preserve">"m.č.113"          (3,4+2,5)*2*3,0-0,8*2,0*2+(0,8+2*2,0)*0,25</t>
  </si>
  <si>
    <t xml:space="preserve">"m.č.114"          (4,0+1,8)*2*3,0-0,9*2,0-1,2*1,8+(1,2+2*1,8)*0,25</t>
  </si>
  <si>
    <t xml:space="preserve">"m.č.115"          (5,8+5,75+3,8+1,0+1,0)*2*3,0-0,8*2,0*3-0,6*2,0-1,2*1,8*2+(1,2+2*1,8)*0,25*2+(0,8+2*2,0)*0,25*2</t>
  </si>
  <si>
    <t xml:space="preserve">"m.č.116"          (0,9+1,55)*2*3-0,6*2,0</t>
  </si>
  <si>
    <t xml:space="preserve">"m.č.117"          (3,55+6,1)*2*3,0-0,6*2,0-0,8*2,0*3-1,4*2,0-1,0*0,6*2+(1,0+2*0,6)*0,25*2+(0,8+2*2,0)*0,25*2</t>
  </si>
  <si>
    <t xml:space="preserve">"m.č.118"          (2,0+2,8)*2*3,0-0,8*2,0-1,2*0,6+(1,2+2*0,6)*0,25</t>
  </si>
  <si>
    <t xml:space="preserve">"m.č.119"          (2,0+0,8)*2*3,0-0,6*2,0</t>
  </si>
  <si>
    <t xml:space="preserve">"m.č.120"          (2,0+2,15)*2*3-1,4*2,0-0,9*2,7+(0,9+2*2,7)*0,25</t>
  </si>
  <si>
    <t>2132297886</t>
  </si>
  <si>
    <t>1478572728</t>
  </si>
  <si>
    <t>2128394030</t>
  </si>
  <si>
    <t xml:space="preserve">"D10 - 600 x 1970"                1+1</t>
  </si>
  <si>
    <t xml:space="preserve">"D11 - 600 x 1970"                1</t>
  </si>
  <si>
    <t xml:space="preserve">"D12 - 900 x 1970"                1+1</t>
  </si>
  <si>
    <t xml:space="preserve">"D13 - 900 x 1970"                1</t>
  </si>
  <si>
    <t xml:space="preserve">"D14 - 600 x 1970"                1</t>
  </si>
  <si>
    <t xml:space="preserve">"D15 - 600 x 1970"                1</t>
  </si>
  <si>
    <t xml:space="preserve">"D16 - 800 x 1970"                2</t>
  </si>
  <si>
    <t xml:space="preserve">"D17 - 700 x 1970"                1</t>
  </si>
  <si>
    <t xml:space="preserve">"D18 - 800 x 1970"                2</t>
  </si>
  <si>
    <t>553310008400.S</t>
  </si>
  <si>
    <t>Zárubňa oceľová oblá šxvxhr 600x1970x160 mm P</t>
  </si>
  <si>
    <t>-227998011</t>
  </si>
  <si>
    <t xml:space="preserve">"D10 - 600x1970"      2</t>
  </si>
  <si>
    <t>553310008300.S</t>
  </si>
  <si>
    <t>Zárubňa oceľová oblá šxvxhr 600x1970x160 mm L</t>
  </si>
  <si>
    <t>356490650</t>
  </si>
  <si>
    <t xml:space="preserve">"D11 - 600x1970"      1</t>
  </si>
  <si>
    <t>829762505</t>
  </si>
  <si>
    <t>245939494</t>
  </si>
  <si>
    <t>553310007800.S</t>
  </si>
  <si>
    <t>Zárubňa oceľová oblá šxvxhr 900x1970x100 mm P</t>
  </si>
  <si>
    <t>2117332210</t>
  </si>
  <si>
    <t xml:space="preserve">"D12 - 900x1970"      1+1</t>
  </si>
  <si>
    <t>553310007700.S</t>
  </si>
  <si>
    <t>Zárubňa oceľová oblá šxvxhr 900x1970x100 mm L</t>
  </si>
  <si>
    <t>91522398</t>
  </si>
  <si>
    <t xml:space="preserve">"D13 - 900x1970"      1</t>
  </si>
  <si>
    <t>2014349896</t>
  </si>
  <si>
    <t>-1825871830</t>
  </si>
  <si>
    <t>553310007300.S</t>
  </si>
  <si>
    <t>Zárubňa oceľová oblá šxvxhr 700x1970x100 mm L</t>
  </si>
  <si>
    <t>-43261440</t>
  </si>
  <si>
    <t xml:space="preserve">"D17 - 700x1970"         1</t>
  </si>
  <si>
    <t>-448511490</t>
  </si>
  <si>
    <t>728538926</t>
  </si>
  <si>
    <t>-753281154</t>
  </si>
  <si>
    <t>-1722358018</t>
  </si>
  <si>
    <t>766661422.S</t>
  </si>
  <si>
    <t>Montáž dverí drevených vchodových bezpečnostných do kovovej bezpečnostnej zárubne</t>
  </si>
  <si>
    <t>677412184</t>
  </si>
  <si>
    <t xml:space="preserve">"Dp1 - 900x2000"           1</t>
  </si>
  <si>
    <t>611650001110.S</t>
  </si>
  <si>
    <t>Dvere vnútorné protipožiarne drevené EI EW 30 D3, šxv 900x1970 mm, požiarna výplň DTD, SK certifikát, RAL nástrek</t>
  </si>
  <si>
    <t>831717702</t>
  </si>
  <si>
    <t>876334226</t>
  </si>
  <si>
    <t xml:space="preserve">"D31 - 800x1970"                 7</t>
  </si>
  <si>
    <t xml:space="preserve">"D32 - 800x1970"                9+1</t>
  </si>
  <si>
    <t xml:space="preserve">"D33 - 900x1970"               2+3</t>
  </si>
  <si>
    <t xml:space="preserve">"D34 - 900x1970"               1+1</t>
  </si>
  <si>
    <t xml:space="preserve">"D35 - 600x1970"               1</t>
  </si>
  <si>
    <t xml:space="preserve">"D36 - 600x1970"               1</t>
  </si>
  <si>
    <t>-1231642024</t>
  </si>
  <si>
    <t>742834582</t>
  </si>
  <si>
    <t>766662132.S</t>
  </si>
  <si>
    <t>Montáž dverového krídla otočného dvojkrídlového poldrážkového, do existujúcej zárubne, vrátane kovania</t>
  </si>
  <si>
    <t>-747223078</t>
  </si>
  <si>
    <t xml:space="preserve">"D30-1400x2000"           2</t>
  </si>
  <si>
    <t>-1274766154</t>
  </si>
  <si>
    <t>Dvere vnútorné dvojkrídlové, šírka 1200-1600 mm, výplň DTD doska, povrch CPL laminát, mechanicky odolné plné</t>
  </si>
  <si>
    <t>627932443</t>
  </si>
  <si>
    <t>-591651945</t>
  </si>
  <si>
    <t>1384415601</t>
  </si>
  <si>
    <t xml:space="preserve">"MŠ"           6,33</t>
  </si>
  <si>
    <t>1331103901</t>
  </si>
  <si>
    <t xml:space="preserve">"výkaz -výkres E2-13"                       152,87</t>
  </si>
  <si>
    <t>786023802</t>
  </si>
  <si>
    <t xml:space="preserve">"závitová tyč 16+2xM16+2xpodložka M16"                                        18*1,1</t>
  </si>
  <si>
    <t>311720000810.S</t>
  </si>
  <si>
    <t>Tyč závitová M 16, dĺžka 1000 mm</t>
  </si>
  <si>
    <t>1501343845</t>
  </si>
  <si>
    <t>18*0,3</t>
  </si>
  <si>
    <t>311150000100.S</t>
  </si>
  <si>
    <t>Matica šesťhranná M 16 mm, nerezová, DIN 934</t>
  </si>
  <si>
    <t>-841914972</t>
  </si>
  <si>
    <t>18*2</t>
  </si>
  <si>
    <t>311230000100.S</t>
  </si>
  <si>
    <t>Podložka pre skrutky so šesťhrannou hlavou M 16 mm, nerez, DIN 988, KILLICH</t>
  </si>
  <si>
    <t>1529086008</t>
  </si>
  <si>
    <t>767995225.S</t>
  </si>
  <si>
    <t>Výroba atypického výrobku - rebríka aj s nátermi</t>
  </si>
  <si>
    <t>591492693</t>
  </si>
  <si>
    <t>1837275757</t>
  </si>
  <si>
    <t xml:space="preserve">"závitová tyč 16+2xM16+2xpodložka M62"                                        18*1,1</t>
  </si>
  <si>
    <t>2047378192</t>
  </si>
  <si>
    <t>25530117</t>
  </si>
  <si>
    <t>"stropy"</t>
  </si>
  <si>
    <t>784430030.S</t>
  </si>
  <si>
    <t>Maľby akrylátové tónované dvojnásobné, ručne nanášané na jemnozrnný podklad výšky do 3,80 m</t>
  </si>
  <si>
    <t>-255551945</t>
  </si>
  <si>
    <t>21-105b-02-03 - Prístavba</t>
  </si>
  <si>
    <t xml:space="preserve">    2 - Zakladanie</t>
  </si>
  <si>
    <t xml:space="preserve">    783 - Nátery</t>
  </si>
  <si>
    <t>122301101.S</t>
  </si>
  <si>
    <t>Odkopávka a prekopávka nezapažená v hornine 4, do 100 m3</t>
  </si>
  <si>
    <t>-1452079336</t>
  </si>
  <si>
    <t xml:space="preserve">"odkop na kotu -3,05"             6,5*5,0*(3,05-1,55)</t>
  </si>
  <si>
    <t>132211101.S</t>
  </si>
  <si>
    <t xml:space="preserve">Hĺbenie rýh šírky do 600 mm v  hornine tr.3 súdržných - ručným náradím</t>
  </si>
  <si>
    <t>-1285659906</t>
  </si>
  <si>
    <t xml:space="preserve">"základ pre TČ"             1,5*0,4*0,4*2</t>
  </si>
  <si>
    <t>132301101.S</t>
  </si>
  <si>
    <t>Výkop ryhy do šírky 600 mm v horn.4 do 100 m3</t>
  </si>
  <si>
    <t>-1939492793</t>
  </si>
  <si>
    <t>(4,55*2+4,5)*0,6*0,5</t>
  </si>
  <si>
    <t>162501102.S</t>
  </si>
  <si>
    <t>Vodorovné premiestnenie výkopku po spevnenej ceste z horniny tr.1-4, do 100 m3 na vzdialenosť do 3000 m</t>
  </si>
  <si>
    <t>422030645</t>
  </si>
  <si>
    <t xml:space="preserve">"ryhy"                                            (4,55*2+4,5)*0,6*0,5</t>
  </si>
  <si>
    <t xml:space="preserve">"spätný dovoz"                          6,5*5,0*(3,05-1,55)-5,7*4,55*1,5</t>
  </si>
  <si>
    <t>167101101.S</t>
  </si>
  <si>
    <t>Nakladanie neuľahnutého výkopku z hornín tr.1-4 do 100 m3</t>
  </si>
  <si>
    <t>-589847117</t>
  </si>
  <si>
    <t xml:space="preserve"> 6,5*5,0*(3,05-1,55)-5,7*4,55*1,5</t>
  </si>
  <si>
    <t>171201101.S</t>
  </si>
  <si>
    <t>Uloženie sypaniny do násypov s rozprestretím sypaniny vo vrstvách a s hrubým urovnaním nezhutnených</t>
  </si>
  <si>
    <t>2018600205</t>
  </si>
  <si>
    <t>175101201.S</t>
  </si>
  <si>
    <t>Obsyp objektov sypaninou z vhodných hornín 1 až 4 bez prehodenia sypaniny</t>
  </si>
  <si>
    <t>1626884033</t>
  </si>
  <si>
    <t>Zakladanie</t>
  </si>
  <si>
    <t>273321312.S</t>
  </si>
  <si>
    <t>Betón základových dosiek, železový (bez výstuže), tr. C 20/25</t>
  </si>
  <si>
    <t>1999683631</t>
  </si>
  <si>
    <t xml:space="preserve">"ZD1"         5,5*4,45*0,15</t>
  </si>
  <si>
    <t xml:space="preserve">"ZD2"         2,0*1,5*0,2</t>
  </si>
  <si>
    <t>273351217.S</t>
  </si>
  <si>
    <t>Debnenie stien základových dosiek, zhotovenie-tradičné</t>
  </si>
  <si>
    <t>-276591003</t>
  </si>
  <si>
    <t xml:space="preserve">"ZD1"       (5,5+2*4,45)*0,15</t>
  </si>
  <si>
    <t xml:space="preserve">"ZD2"       (2,0+1,5)*2*0,2</t>
  </si>
  <si>
    <t>273351218.S</t>
  </si>
  <si>
    <t>Debnenie stien základových dosiek, odstránenie-tradičné</t>
  </si>
  <si>
    <t>1664379193</t>
  </si>
  <si>
    <t>274271041.S</t>
  </si>
  <si>
    <t>Murivo základových pásov (m3) z betónových debniacich tvárnic s betónovou výplňou C 16/20 hrúbky 300 mm</t>
  </si>
  <si>
    <t>554044145</t>
  </si>
  <si>
    <t xml:space="preserve">"základ pre TČ"             1,5*0,3*0,5*2</t>
  </si>
  <si>
    <t>275321312.S</t>
  </si>
  <si>
    <t>Betón základových pätiek, železový (bez výstuže), tr. C 20/25</t>
  </si>
  <si>
    <t>552393792</t>
  </si>
  <si>
    <t>275361821.S</t>
  </si>
  <si>
    <t>Výstuž základových pätiek z ocele B500 (10505)</t>
  </si>
  <si>
    <t>-317419974</t>
  </si>
  <si>
    <t xml:space="preserve">"výkaz z PD"          48,5*0,001</t>
  </si>
  <si>
    <t>275362442.S</t>
  </si>
  <si>
    <t>Výstuž základových pätiek zo zvár. sietí KARI, priemer drôtu 8/8 mm, veľkosť oka 150x150 mm</t>
  </si>
  <si>
    <t>1981373701</t>
  </si>
  <si>
    <t xml:space="preserve">"ZD1"      5,5*4,45</t>
  </si>
  <si>
    <t xml:space="preserve">"ZD2"      2,0*1,5</t>
  </si>
  <si>
    <t>-72069954</t>
  </si>
  <si>
    <t xml:space="preserve">"1.PP-prístavba"         (5,5+4,15*2)*0,3*2,75-0,9*0,6*0,3*2-1,2*0,6*0,3*2</t>
  </si>
  <si>
    <t xml:space="preserve">"1NP-prístavba"          (4,15*2+5,5)*0,3*3,0-1,2*1,8*0,3*2</t>
  </si>
  <si>
    <t>317160333.S</t>
  </si>
  <si>
    <t>Keramický preklad nosný šírky 75 mm, výšky 238 mm, dĺžky 1500 mm</t>
  </si>
  <si>
    <t>745779083</t>
  </si>
  <si>
    <t xml:space="preserve">"1.PP-prístavba - P1"             4</t>
  </si>
  <si>
    <t>317161235.S</t>
  </si>
  <si>
    <t>Pórobetónový preklad nenosný šírky 150 mm, výšky 124 mm, dĺžky 2000 mm</t>
  </si>
  <si>
    <t>1693614810</t>
  </si>
  <si>
    <t xml:space="preserve">"1.NP-prístavba -P1"             4</t>
  </si>
  <si>
    <t>-732310564</t>
  </si>
  <si>
    <t xml:space="preserve">"1.PP-prístavba - P5"             1</t>
  </si>
  <si>
    <t>317161313.S</t>
  </si>
  <si>
    <t>Pórobetónový preklad nenosný šírky 125 mm, výšky 249 mm, dĺžky 1250 mm</t>
  </si>
  <si>
    <t>2029830518</t>
  </si>
  <si>
    <t xml:space="preserve">"1.PP-prístavba - P4"             2</t>
  </si>
  <si>
    <t>317161552.S</t>
  </si>
  <si>
    <t>Pórobetónový preklad nosný šírky 300 mm, výšky 249 mm, dĺžky 1500 mm</t>
  </si>
  <si>
    <t>-1837225074</t>
  </si>
  <si>
    <t xml:space="preserve">"1.PP-prístavba - P2"             2</t>
  </si>
  <si>
    <t>317161553.S</t>
  </si>
  <si>
    <t>Pórobetónový preklad nosný šírky 300 mm, výšky 249 mm, dĺžky 1750 mm</t>
  </si>
  <si>
    <t>25811237</t>
  </si>
  <si>
    <t xml:space="preserve">"1.PP-prístavba - P3"             2</t>
  </si>
  <si>
    <t>1980902053</t>
  </si>
  <si>
    <t>"1.PP-prístavba"</t>
  </si>
  <si>
    <t xml:space="preserve">"m.č.010"          1,95*2,75-0,8*1,97+2,25*2,75-0,7*1,97</t>
  </si>
  <si>
    <t>342272041.S</t>
  </si>
  <si>
    <t>Priečky z pórobetónových tvárnic hladkých s objemovou hmotnosťou do 600 kg/m3 hrúbky 125 mm</t>
  </si>
  <si>
    <t>343400945</t>
  </si>
  <si>
    <t xml:space="preserve">"1.PP-prístavba"         4,9*2,75-0,8*1,97</t>
  </si>
  <si>
    <t>39664290</t>
  </si>
  <si>
    <t>1833451207</t>
  </si>
  <si>
    <t xml:space="preserve">"kotvenie "          8</t>
  </si>
  <si>
    <t>411321314.S</t>
  </si>
  <si>
    <t xml:space="preserve">Betón stropov doskových a trámových,  železový tr. C 20/25</t>
  </si>
  <si>
    <t>-1904875842</t>
  </si>
  <si>
    <t xml:space="preserve">"1.PP-prístavba"       5,5*4,45*0,2</t>
  </si>
  <si>
    <t xml:space="preserve">"1.NP-prístavba"      5,5*4,45*0,2</t>
  </si>
  <si>
    <t>411351101.S</t>
  </si>
  <si>
    <t>Debnenie stropov doskových zhotovenie-dielce</t>
  </si>
  <si>
    <t>423699001</t>
  </si>
  <si>
    <t xml:space="preserve">"1.PP-prístavba"       (5,5+2*4,45)*0,2+4,9*4,15</t>
  </si>
  <si>
    <t xml:space="preserve">"1.NP-prístavba"      (5,5+2*4,45)*0,2+4,9*4,15</t>
  </si>
  <si>
    <t>411351102.S</t>
  </si>
  <si>
    <t>Debnenie stropov doskových odstránenie-dielce</t>
  </si>
  <si>
    <t>1459887342</t>
  </si>
  <si>
    <t>411354173.S</t>
  </si>
  <si>
    <t>Podporná konštrukcia stropov výšky do 4 m pre zaťaženie do 12 kPa zhotovenie</t>
  </si>
  <si>
    <t>-93664440</t>
  </si>
  <si>
    <t xml:space="preserve">"1.PP-prístavba"       4,9*4,15</t>
  </si>
  <si>
    <t xml:space="preserve">"1.NP-prístavba"     4,9*4,15</t>
  </si>
  <si>
    <t>411354174.S</t>
  </si>
  <si>
    <t>Podporná konštrukcia stropov výšky do 4 m pre zaťaženie do 12 kPa odstránenie</t>
  </si>
  <si>
    <t>-1670437854</t>
  </si>
  <si>
    <t>411361821.S</t>
  </si>
  <si>
    <t>Výstuž stropov doskových, trámových, vložkových,konzolových alebo balkónových, B500 (10505)</t>
  </si>
  <si>
    <t>1210222591</t>
  </si>
  <si>
    <t xml:space="preserve">"1.PP-prístavba-E2-10.3"            348,31*0,001</t>
  </si>
  <si>
    <t xml:space="preserve">"1.NP-prístavba-E2-11.3"           387,73*0,001</t>
  </si>
  <si>
    <t>698320610</t>
  </si>
  <si>
    <t xml:space="preserve">"m.č.008"          1,05*1,95</t>
  </si>
  <si>
    <t xml:space="preserve">"m.č.010"          5,31</t>
  </si>
  <si>
    <t xml:space="preserve">"m.č.011"          10,17</t>
  </si>
  <si>
    <t xml:space="preserve">"m.č.012"          1,76</t>
  </si>
  <si>
    <t>"1.NP-prístavba"</t>
  </si>
  <si>
    <t xml:space="preserve">"m.č.131"           20,33</t>
  </si>
  <si>
    <t>671433803</t>
  </si>
  <si>
    <t>1484290113</t>
  </si>
  <si>
    <t>442751223</t>
  </si>
  <si>
    <t>1434789816</t>
  </si>
  <si>
    <t xml:space="preserve">"m.č.008"          (1,05+2*1,95)*2,6-0,8*2*2-0,7*2</t>
  </si>
  <si>
    <t xml:space="preserve">"m.č.010"          (2,725+1,95)*2*2,6-0,8*2,0-0,9*0,6+(0,9+2*0,6)*0,25</t>
  </si>
  <si>
    <t xml:space="preserve">"m.č.011"          (4,9+2,075)*2*2,6-0,8*2,0-1,2*0,6*2+(1,2+2*0,6)*0,25*2</t>
  </si>
  <si>
    <t xml:space="preserve">"m.č.012"          (0,9+1,95)*2*2,6-0,7*2,0-0,9*0,6+(0,9+2*0,6)*0,25</t>
  </si>
  <si>
    <t xml:space="preserve">"m.č.131"          (4,15+4,9)*2*3-1,2*2,7*2-1,2*1,8*2+(1,2+2*1,8)*0,25*2</t>
  </si>
  <si>
    <t>-1882017868</t>
  </si>
  <si>
    <t>-1050653978</t>
  </si>
  <si>
    <t>1491759765</t>
  </si>
  <si>
    <t xml:space="preserve">"prístavba"        (4,45+5,5+4,45)*4,75-0,6*0,9*2-1,2*0,6*2-1,2*1,8*2</t>
  </si>
  <si>
    <t>"prístavba-špalety"</t>
  </si>
  <si>
    <t xml:space="preserve">"m.č.010"        (0,9+2*0,6)*0,15</t>
  </si>
  <si>
    <t xml:space="preserve">"m.č.011"        (1,2+2*0,6)*0,15*2</t>
  </si>
  <si>
    <t xml:space="preserve">"m.č.012"        (0,9+2*0,6)*0,15</t>
  </si>
  <si>
    <t xml:space="preserve">"m.č.131"        (1,2+2*1,8)*0,15*2</t>
  </si>
  <si>
    <t>-954213708</t>
  </si>
  <si>
    <t xml:space="preserve">"1.PP-prístavba"         (4,45+5,5+4,45)*0,5</t>
  </si>
  <si>
    <t>625250210.S</t>
  </si>
  <si>
    <t>Kontaktný zatepľovací systém z bieleho EPS hr. 120 mm, skrutkovacie kotvy</t>
  </si>
  <si>
    <t>111172396</t>
  </si>
  <si>
    <t xml:space="preserve">"prístavba"        (4,45+5,5+4,45)*4,55-0,6*0,9*2-1,2*0,6*2-1,2*1,8*2</t>
  </si>
  <si>
    <t>391703002</t>
  </si>
  <si>
    <t>"prístavba"</t>
  </si>
  <si>
    <t>-1843504511</t>
  </si>
  <si>
    <t xml:space="preserve">"1.PP-prístavba"         (4,45+5,5+4,45)*1,5</t>
  </si>
  <si>
    <t>625250708.S</t>
  </si>
  <si>
    <t>Kontaktný zatepľovací systém z minerálnej vlny hr. 120 mm, skrutkovacie kotvy</t>
  </si>
  <si>
    <t>-757940133</t>
  </si>
  <si>
    <t xml:space="preserve">"požiarna zábrana-prístavba"        (4,45+5,5+4,45)*0,2</t>
  </si>
  <si>
    <t>631571003.S</t>
  </si>
  <si>
    <t>Násyp zo štrkopiesku 0-32 (pre spevnenie podkladu)</t>
  </si>
  <si>
    <t>1481087997</t>
  </si>
  <si>
    <t>4,5*3,95*0,15</t>
  </si>
  <si>
    <t>-510900080</t>
  </si>
  <si>
    <t xml:space="preserve">"K2 - prístavba"                      4,6*6,427*0,05</t>
  </si>
  <si>
    <t>1484181293</t>
  </si>
  <si>
    <t>2047108546</t>
  </si>
  <si>
    <t>-1239651168</t>
  </si>
  <si>
    <t>-518021317</t>
  </si>
  <si>
    <t>-1944227096</t>
  </si>
  <si>
    <t xml:space="preserve">"1.PP-prístavba"         (4,45+5,5+4,45)*4,75</t>
  </si>
  <si>
    <t>1498423972</t>
  </si>
  <si>
    <t>68,4*2 'Prepočítané koeficientom množstva</t>
  </si>
  <si>
    <t>1695599083</t>
  </si>
  <si>
    <t>-448635746</t>
  </si>
  <si>
    <t xml:space="preserve">"m.č.010"        (0,9+2*0,6)</t>
  </si>
  <si>
    <t xml:space="preserve">"m.č.011"        (1,2+2*0,6)*2</t>
  </si>
  <si>
    <t xml:space="preserve">"m.č.012"        (0,9+2*0,6)</t>
  </si>
  <si>
    <t xml:space="preserve">"m.č.131"        (1,2+2*1,8)*2</t>
  </si>
  <si>
    <t xml:space="preserve">"rohy"               2*4,75</t>
  </si>
  <si>
    <t>475167361</t>
  </si>
  <si>
    <t>1101093939</t>
  </si>
  <si>
    <t xml:space="preserve">"m.č.010"        0,9</t>
  </si>
  <si>
    <t xml:space="preserve">"m.č.011"        1,2*2</t>
  </si>
  <si>
    <t xml:space="preserve">"m.č.012"        0,9</t>
  </si>
  <si>
    <t xml:space="preserve">"m.č.131"        1,2*2</t>
  </si>
  <si>
    <t>-925946663</t>
  </si>
  <si>
    <t>711113131.S</t>
  </si>
  <si>
    <t>Izolácie proti zemnej vlhkosti a povrchovej vode 2-zložkovou stierkou hydroizolačnou minerálnou pružnou hr. 2 mm na ploche vodorovnej</t>
  </si>
  <si>
    <t>-485306785</t>
  </si>
  <si>
    <t>5,5*4,45</t>
  </si>
  <si>
    <t>59</t>
  </si>
  <si>
    <t>711113141.S</t>
  </si>
  <si>
    <t>Izolácia proti zemnej vlhkosti a povrchovej vodeI 2-zložkovou stierkou hydroizolačnou minerálnou pružnou hr. 2 mm na ploche zvislej</t>
  </si>
  <si>
    <t>2028916571</t>
  </si>
  <si>
    <t>(5,5+2*4,45)*0,15</t>
  </si>
  <si>
    <t>60</t>
  </si>
  <si>
    <t>-1714495873</t>
  </si>
  <si>
    <t xml:space="preserve">"K2 - prístavba"                      4,6*6,427</t>
  </si>
  <si>
    <t>61</t>
  </si>
  <si>
    <t>1714075210</t>
  </si>
  <si>
    <t>29,564*1,15 'Prepočítané koeficientom množstva</t>
  </si>
  <si>
    <t>62</t>
  </si>
  <si>
    <t>711131103.S</t>
  </si>
  <si>
    <t xml:space="preserve">Zhotovenie  izolácie proti zemnej vlhkosti vodorovne, separačná fólia na sucho</t>
  </si>
  <si>
    <t>451217783</t>
  </si>
  <si>
    <t>63</t>
  </si>
  <si>
    <t>-1576202364</t>
  </si>
  <si>
    <t>39,618*1,15 'Prepočítané koeficientom množstva</t>
  </si>
  <si>
    <t>1025637877</t>
  </si>
  <si>
    <t>65</t>
  </si>
  <si>
    <t>-1174147648</t>
  </si>
  <si>
    <t>66</t>
  </si>
  <si>
    <t>1204484246</t>
  </si>
  <si>
    <t>29,564*3 'Prepočítané koeficientom množstva</t>
  </si>
  <si>
    <t>67</t>
  </si>
  <si>
    <t>-1361812540</t>
  </si>
  <si>
    <t>68</t>
  </si>
  <si>
    <t>484645091</t>
  </si>
  <si>
    <t>69</t>
  </si>
  <si>
    <t>283760000700</t>
  </si>
  <si>
    <t>Doska EPS Neofloor 100 hr. 60 mm, sivý penový polystyrén pre zateplenie podláh, ISOVER alebo ekvivalent</t>
  </si>
  <si>
    <t>1208406509</t>
  </si>
  <si>
    <t>19,288*1,02 'Prepočítané koeficientom množstva</t>
  </si>
  <si>
    <t>70</t>
  </si>
  <si>
    <t>578776480</t>
  </si>
  <si>
    <t>71</t>
  </si>
  <si>
    <t>-1930412852</t>
  </si>
  <si>
    <t>72</t>
  </si>
  <si>
    <t>943966025</t>
  </si>
  <si>
    <t>73</t>
  </si>
  <si>
    <t>-602115814</t>
  </si>
  <si>
    <t>74</t>
  </si>
  <si>
    <t>762332110.S</t>
  </si>
  <si>
    <t>Montáž viazaných konštrukcií krovov striech z reziva priemernej plochy do 120 cm2</t>
  </si>
  <si>
    <t>1487033261</t>
  </si>
  <si>
    <t xml:space="preserve">"pomúrnica 120x60"                4,58*1</t>
  </si>
  <si>
    <t xml:space="preserve">"pomúrnica 120x60"                4,40*1</t>
  </si>
  <si>
    <t xml:space="preserve">"krokva úžlabná 80x140"        4,6*1</t>
  </si>
  <si>
    <t xml:space="preserve">"krokva úžlabná 80x140"        3,9*1</t>
  </si>
  <si>
    <t xml:space="preserve">"krokva 80x140"                         3,985*10</t>
  </si>
  <si>
    <t xml:space="preserve">"krokva 80x140"                         3,1*2</t>
  </si>
  <si>
    <t xml:space="preserve">"krokva 80x140"                         2,0*2</t>
  </si>
  <si>
    <t xml:space="preserve">"kontralata 60x40"                     6,0*15</t>
  </si>
  <si>
    <t xml:space="preserve">"vlys 120x60"                                8,05*4</t>
  </si>
  <si>
    <t xml:space="preserve">"vlys stĺpik 120x60"                    0,95*28</t>
  </si>
  <si>
    <t>75</t>
  </si>
  <si>
    <t>605710001100.S</t>
  </si>
  <si>
    <t>Konštrukčné drevo - hranoly KVH, NSI priemyselná kvalita, šxvxdĺ. 60x120x13000 mm</t>
  </si>
  <si>
    <t>-1224837847</t>
  </si>
  <si>
    <t xml:space="preserve">"pomúrnica 120x60"                4,58*1*0,12*0,06</t>
  </si>
  <si>
    <t xml:space="preserve">"pomúrnica 120x60"                4,40*1*0,12*0,06</t>
  </si>
  <si>
    <t xml:space="preserve">"vlys 120x60"                                8,05*4*0,12*0,06</t>
  </si>
  <si>
    <t xml:space="preserve">"vlys stĺpik 120x60"                    0,95*28*0,12*0,06</t>
  </si>
  <si>
    <t>0,489*1,1 'Prepočítané koeficientom množstva</t>
  </si>
  <si>
    <t>76</t>
  </si>
  <si>
    <t>605710001700.S</t>
  </si>
  <si>
    <t>Konštrukčné drevo - hranoly KVH, NSI priemyselná kvalita, šxvxdĺ. 80x140x13000 mm</t>
  </si>
  <si>
    <t>-689920985</t>
  </si>
  <si>
    <t xml:space="preserve">"krokva úžlabná 80x140"        4,6*1*0,08*0,14</t>
  </si>
  <si>
    <t xml:space="preserve">"krokva úžlabná 80x140"        3,9*1*0,08*0,14</t>
  </si>
  <si>
    <t xml:space="preserve">"krokva 80x140"                         3,985*10*0,08*0,14</t>
  </si>
  <si>
    <t xml:space="preserve">"krokva 80x140"                         3,1*2*0,08*0,14</t>
  </si>
  <si>
    <t xml:space="preserve">"krokva 80x140"                         2,0*2*0,08*0,14</t>
  </si>
  <si>
    <t>0,656*1,1 'Prepočítané koeficientom množstva</t>
  </si>
  <si>
    <t>77</t>
  </si>
  <si>
    <t>605710000100.S</t>
  </si>
  <si>
    <t>Konštrukčné drevo - hranoly KVH, NSI priemyselná kvalita, šxvxdĺ. 40x60x5000 mm</t>
  </si>
  <si>
    <t>-1914128704</t>
  </si>
  <si>
    <t xml:space="preserve">"kontralata 60x40"                     6,0*15*0,06*0,04</t>
  </si>
  <si>
    <t>0,216*1,1 'Prepočítané koeficientom množstva</t>
  </si>
  <si>
    <t>78</t>
  </si>
  <si>
    <t>762332130.S</t>
  </si>
  <si>
    <t>Montáž viazaných konštrukcií krovov striech z reziva priemernej plochy 224 - 288 cm2</t>
  </si>
  <si>
    <t>-2065992243</t>
  </si>
  <si>
    <t xml:space="preserve">"väznica 120x200"           3,905*1</t>
  </si>
  <si>
    <t>79</t>
  </si>
  <si>
    <t>605710003700.S</t>
  </si>
  <si>
    <t>Konštrukčné drevo - hranoly KVH, NSI priemyselná kvalita, šxvxdĺ. 120x200x13000 mm</t>
  </si>
  <si>
    <t>-2145884907</t>
  </si>
  <si>
    <t xml:space="preserve">"väznica 120x200"           3,905*1*0,12*0,2</t>
  </si>
  <si>
    <t>0,094*1,1 'Prepočítané koeficientom množstva</t>
  </si>
  <si>
    <t>80</t>
  </si>
  <si>
    <t>762395000.S</t>
  </si>
  <si>
    <t>Spojovacie prostriedky pre viazané konštrukcie krovov, debnenie a laťovanie, nadstrešné konštr., spádové kliny - svorky, dosky, klince, pásová oceľ, vruty</t>
  </si>
  <si>
    <t>-1508514401</t>
  </si>
  <si>
    <t>0,538+0,722+0,238+0,103</t>
  </si>
  <si>
    <t>81</t>
  </si>
  <si>
    <t>762810013.S</t>
  </si>
  <si>
    <t>Záklop stropov z dosiek OSB skrutkovaných na trámy na zraz hr. dosky 15 mm</t>
  </si>
  <si>
    <t>1185488192</t>
  </si>
  <si>
    <t xml:space="preserve">"strecha"             44,137</t>
  </si>
  <si>
    <t xml:space="preserve">"atika"                   16,237</t>
  </si>
  <si>
    <t>82</t>
  </si>
  <si>
    <t>174716945</t>
  </si>
  <si>
    <t>83</t>
  </si>
  <si>
    <t>-936399099</t>
  </si>
  <si>
    <t>4,6+4,45</t>
  </si>
  <si>
    <t>84</t>
  </si>
  <si>
    <t>167303024</t>
  </si>
  <si>
    <t>85</t>
  </si>
  <si>
    <t>764410420.S</t>
  </si>
  <si>
    <t>Oplechovanie parapetov z pozinkovaného farbeného PZf plechu, vrátane rohov r.š. 160 mm</t>
  </si>
  <si>
    <t>-408961965</t>
  </si>
  <si>
    <t>86</t>
  </si>
  <si>
    <t>498826940</t>
  </si>
  <si>
    <t>2*4,7</t>
  </si>
  <si>
    <t>87</t>
  </si>
  <si>
    <t>-567069654</t>
  </si>
  <si>
    <t>88</t>
  </si>
  <si>
    <t>-883653394</t>
  </si>
  <si>
    <t xml:space="preserve">"O2 - 1,17x1,77"               (1,17+1,77)*2*2</t>
  </si>
  <si>
    <t xml:space="preserve">"O10 - 1,17x0,57"             (1,17+0,58)*2*2</t>
  </si>
  <si>
    <t xml:space="preserve">"O11 - 0,87x0,57"            (0,87+0,57)*2*2</t>
  </si>
  <si>
    <t>89</t>
  </si>
  <si>
    <t>2020587022</t>
  </si>
  <si>
    <t>24,52*2,1 'Prepočítané koeficientom množstva</t>
  </si>
  <si>
    <t>90</t>
  </si>
  <si>
    <t>-2095714045</t>
  </si>
  <si>
    <t xml:space="preserve">"O2 - 1,17x1,77"               (1,17*1,77)*2</t>
  </si>
  <si>
    <t xml:space="preserve">"O10 - 1,17x0,57"             (1,17*0,58)*2</t>
  </si>
  <si>
    <t xml:space="preserve">"O11 - 0,87x0,57"            (0,87*0,57)*2</t>
  </si>
  <si>
    <t>91</t>
  </si>
  <si>
    <t>2142937486</t>
  </si>
  <si>
    <t>92</t>
  </si>
  <si>
    <t>-384498506</t>
  </si>
  <si>
    <t>93</t>
  </si>
  <si>
    <t>1820209886</t>
  </si>
  <si>
    <t>94</t>
  </si>
  <si>
    <t>-353304606</t>
  </si>
  <si>
    <t xml:space="preserve">"O11 - 0,87x0,57"            2</t>
  </si>
  <si>
    <t>95</t>
  </si>
  <si>
    <t>542201103</t>
  </si>
  <si>
    <t xml:space="preserve">"O2 - 1,17x1,77"               2</t>
  </si>
  <si>
    <t xml:space="preserve">"O10 - 1,17x0,57"            2</t>
  </si>
  <si>
    <t>96</t>
  </si>
  <si>
    <t>1675892341</t>
  </si>
  <si>
    <t xml:space="preserve">"O2 - 1,17x1,77"               1,17*2</t>
  </si>
  <si>
    <t xml:space="preserve">"O10 - 1,17x0,57"             1,17*2</t>
  </si>
  <si>
    <t xml:space="preserve">"O11 - 0,87x0,57"            0,87*2</t>
  </si>
  <si>
    <t>97</t>
  </si>
  <si>
    <t>414668742</t>
  </si>
  <si>
    <t>98</t>
  </si>
  <si>
    <t>1325066768</t>
  </si>
  <si>
    <t xml:space="preserve">"závitová tyč 12+2xM12+2xpodložka M12"                                        8*0,6</t>
  </si>
  <si>
    <t>1669350197</t>
  </si>
  <si>
    <t>8*0,3</t>
  </si>
  <si>
    <t>100</t>
  </si>
  <si>
    <t>779276747</t>
  </si>
  <si>
    <t>8*2</t>
  </si>
  <si>
    <t>101</t>
  </si>
  <si>
    <t>1500717308</t>
  </si>
  <si>
    <t>102</t>
  </si>
  <si>
    <t>1067100306</t>
  </si>
  <si>
    <t>103</t>
  </si>
  <si>
    <t>-1476296345</t>
  </si>
  <si>
    <t>104</t>
  </si>
  <si>
    <t>842941527</t>
  </si>
  <si>
    <t xml:space="preserve">"m.č.008"          (1,05+2*1,95)-0,7-0,8*2</t>
  </si>
  <si>
    <t xml:space="preserve">"m.č.010"          (2,725+1,95)*2-0,8</t>
  </si>
  <si>
    <t xml:space="preserve">"m.č.011"          (4,9+2,075)*2-0,8</t>
  </si>
  <si>
    <t xml:space="preserve">"m.č.131"          (4,15+4,9)*2-1,2*2</t>
  </si>
  <si>
    <t>105</t>
  </si>
  <si>
    <t>1056865039</t>
  </si>
  <si>
    <t>40,05*3,467 'Prepočítané koeficientom množstva</t>
  </si>
  <si>
    <t>106</t>
  </si>
  <si>
    <t>1683051400</t>
  </si>
  <si>
    <t>107</t>
  </si>
  <si>
    <t>1694620827</t>
  </si>
  <si>
    <t>39,618*1,04 'Prepočítané koeficientom množstva</t>
  </si>
  <si>
    <t>108</t>
  </si>
  <si>
    <t>-246714729</t>
  </si>
  <si>
    <t>109</t>
  </si>
  <si>
    <t>-844479556</t>
  </si>
  <si>
    <t xml:space="preserve">"m.č.012"          (0,9+1,95)*2*1,5-0,7*1,5</t>
  </si>
  <si>
    <t>110</t>
  </si>
  <si>
    <t>-587314055</t>
  </si>
  <si>
    <t>7,5*1,04 'Prepočítané koeficientom množstva</t>
  </si>
  <si>
    <t>111</t>
  </si>
  <si>
    <t>-1880312139</t>
  </si>
  <si>
    <t>783</t>
  </si>
  <si>
    <t>Nátery</t>
  </si>
  <si>
    <t>112</t>
  </si>
  <si>
    <t>783782404.S</t>
  </si>
  <si>
    <t>Nátery tesárskych konštrukcií, povrchová impregnácia proti drevokaznému hmyzu, hubám a plesniam, jednonásobná</t>
  </si>
  <si>
    <t>1551559258</t>
  </si>
  <si>
    <t xml:space="preserve">"pomúrnica 120x60"                4,58*1*(0,12+0,06)*2</t>
  </si>
  <si>
    <t xml:space="preserve">"pomúrnica 120x60"                4,40*1*(0,12+0,06)*2</t>
  </si>
  <si>
    <t xml:space="preserve">"krokva úžlabná 80x140"        4,6*1*(0,14+0,08)*2</t>
  </si>
  <si>
    <t xml:space="preserve">"krokva úžlabná 80x140"        3,9*1*(0,14+0,08)*2</t>
  </si>
  <si>
    <t xml:space="preserve">"krokva 80x140"                         3,985*10*(0,14+0,08)*2</t>
  </si>
  <si>
    <t xml:space="preserve">"krokva 80x140"                         3,1*2*(0,14+0,08)*2</t>
  </si>
  <si>
    <t xml:space="preserve">"krokva 80x140"                         2,0*2*(0,14+0,08)*2</t>
  </si>
  <si>
    <t xml:space="preserve">"kontralata 60x40"                     6,0*15*(0,06+0,04)*2</t>
  </si>
  <si>
    <t xml:space="preserve">"vlys 120x60"                                8,05*4*(0,12+0,06)*2</t>
  </si>
  <si>
    <t xml:space="preserve">"vlys stĺpik 120x60"                    0,95*28*(0,12+0,06)*2</t>
  </si>
  <si>
    <t xml:space="preserve">"väznica 120x200"                       3,905*1*(0,12+0,2)*2</t>
  </si>
  <si>
    <t>113</t>
  </si>
  <si>
    <t>-627644021</t>
  </si>
  <si>
    <t xml:space="preserve">"m.č.012-odpočet obklad"         ( (0,9+1,95)*2*1,5-0,7*1,5)*-1</t>
  </si>
  <si>
    <t>114</t>
  </si>
  <si>
    <t>1280569537</t>
  </si>
  <si>
    <t>21-105b-02-04 - Spevnené plochy</t>
  </si>
  <si>
    <t>21-105b-02-04-01 - Búracie práce</t>
  </si>
  <si>
    <t>113107121.S</t>
  </si>
  <si>
    <t xml:space="preserve">Odstránenie krytu v ploche do 200 m2 z kameniva hrubého drveného, hr. do 100 mm,  -0,13000t</t>
  </si>
  <si>
    <t>1364049837</t>
  </si>
  <si>
    <t>"okapový chodník"</t>
  </si>
  <si>
    <t xml:space="preserve">"zš"                        (23,9+13,2)*0,6+23,9*1,05</t>
  </si>
  <si>
    <t xml:space="preserve">"jedáleň"            (9,75+9,6)*0,6+9,6*1,05</t>
  </si>
  <si>
    <t xml:space="preserve">"MŠ"                     (32,4+13,05)*2*0,6</t>
  </si>
  <si>
    <t xml:space="preserve">"kuchyňa"          (12,85+8,05)*2*0,6</t>
  </si>
  <si>
    <t xml:space="preserve">"chodba"            (10,29+15,9)*0,6</t>
  </si>
  <si>
    <t>113107123.S</t>
  </si>
  <si>
    <t xml:space="preserve">Odstránenie krytu v ploche  do 200 m2 z kameniva hrubého drveného, hr.200 do 300 mm,  -0,40000t</t>
  </si>
  <si>
    <t>767615757</t>
  </si>
  <si>
    <t xml:space="preserve">"pod asfaltovým  chodníkom"         11,6</t>
  </si>
  <si>
    <t>113107131.S</t>
  </si>
  <si>
    <t xml:space="preserve">Odstránenie krytu v ploche do 200 m2 z betónu prostého, hr. vrstvy do 150 mm,  -0,22500t</t>
  </si>
  <si>
    <t>-2092618220</t>
  </si>
  <si>
    <t>113107143.S</t>
  </si>
  <si>
    <t xml:space="preserve">Odstránenie krytu asfaltového v ploche do 200 m2, hr. nad 100 do 150 mm,  -0,31600t</t>
  </si>
  <si>
    <t>1328554155</t>
  </si>
  <si>
    <t xml:space="preserve">"pôvodný asfaltový chodník"         11,6</t>
  </si>
  <si>
    <t>132201102.S</t>
  </si>
  <si>
    <t>Výkop ryhy do šírky 600 mm v horn.3 nad 100 m3</t>
  </si>
  <si>
    <t>-1358656465</t>
  </si>
  <si>
    <t xml:space="preserve">"zš"                        ((23,9+13,2)*0,6+23,9*0,6)*1,0</t>
  </si>
  <si>
    <t xml:space="preserve">"jedáleň"            ((9,75+9,6)*0,6+9,6*0,6)*1,0</t>
  </si>
  <si>
    <t xml:space="preserve">"MŠ"                     (32,4+13,05)*2*0,6*1,0</t>
  </si>
  <si>
    <t xml:space="preserve">"kuchyňa"          (12,85+8,05)*2*0,6*1,0</t>
  </si>
  <si>
    <t xml:space="preserve">"chodba"            (10,29+15,9)*0,6*1,0</t>
  </si>
  <si>
    <t>1964177022</t>
  </si>
  <si>
    <t>-479858464</t>
  </si>
  <si>
    <t>919735122.S</t>
  </si>
  <si>
    <t>Rezanie existujúceho betónového krytu alebo podkladu hĺbky nad 50 do 100 mm</t>
  </si>
  <si>
    <t>709089211</t>
  </si>
  <si>
    <t>23,9+9,6+17</t>
  </si>
  <si>
    <t>979084212.S</t>
  </si>
  <si>
    <t>Vodorovná doprava vybúraných hmôt po suchu s naložením a so zložením na vzdialenosť do 50 m</t>
  </si>
  <si>
    <t>-1244686205</t>
  </si>
  <si>
    <t>979084216.S</t>
  </si>
  <si>
    <t>Vodorovná doprava vybúraných hmôt po suchu bez naloženia, ale so zložením na vzdialenosť do 5 km</t>
  </si>
  <si>
    <t>1860507311</t>
  </si>
  <si>
    <t>979084219.S</t>
  </si>
  <si>
    <t>Príplatok k cene za každých ďalších aj začatých 5 km nad 5 km</t>
  </si>
  <si>
    <t>-777259058</t>
  </si>
  <si>
    <t>66,66*2 'Prepočítané koeficientom množstva</t>
  </si>
  <si>
    <t>1754833847</t>
  </si>
  <si>
    <t>21-105b-02-04-02 - Nové spevnené plochy</t>
  </si>
  <si>
    <t xml:space="preserve">    5 - Komunikácie</t>
  </si>
  <si>
    <t>238606033</t>
  </si>
  <si>
    <t xml:space="preserve">"pod okapový chodník"          (23,9+13,2+9,75+9,6+16,342+10,29+8,05+12,85+12,85+32,4*2+13,05*2+30)*0,6*0,6</t>
  </si>
  <si>
    <t>581280000100.S</t>
  </si>
  <si>
    <t xml:space="preserve">Zemina ílovitá </t>
  </si>
  <si>
    <t>1651620262</t>
  </si>
  <si>
    <t>211971110.S</t>
  </si>
  <si>
    <t>Zhotovenie opláštenia výplne z geotextílie, v ryhe alebo v záreze so stenami šikmými o skl. do 1:2,5</t>
  </si>
  <si>
    <t>-874468788</t>
  </si>
  <si>
    <t xml:space="preserve">"pod okapový chodník"          (23,9+13,2+9,75+9,6+16,342+10,29+8,05+12,85+12,85+32,4*2+13,05*2+30)*1,5*2</t>
  </si>
  <si>
    <t>775576975</t>
  </si>
  <si>
    <t>713,196*1,02 'Prepočítané koeficientom množstva</t>
  </si>
  <si>
    <t>212752124.S</t>
  </si>
  <si>
    <t>Trativody z flexodrenážnych rúr DN 80</t>
  </si>
  <si>
    <t>-837246490</t>
  </si>
  <si>
    <t xml:space="preserve">"pod okapový chodník"          23,9+13,2+9,75+9,6+16,342+10,29+8,05+12,85+12,85+32,4*2+13,05*2+30</t>
  </si>
  <si>
    <t>Komunikácie</t>
  </si>
  <si>
    <t>564730211.S</t>
  </si>
  <si>
    <t>Podklad alebo kryt z kameniva hrubého drveného veľ. 0-32 mm s rozprestretím a zhutnením hr. 100 mm</t>
  </si>
  <si>
    <t>-661042626</t>
  </si>
  <si>
    <t xml:space="preserve">"pod asfalt"         19,2</t>
  </si>
  <si>
    <t xml:space="preserve">"pod beton"        (23,9+9,6)*1,05</t>
  </si>
  <si>
    <t>564752111.S</t>
  </si>
  <si>
    <t>Podklad alebo kryt z kameniva hrubého drveného veľ. 32-63 mm (vibr.štrk) po zhut.hr. 150 mm</t>
  </si>
  <si>
    <t>583784555</t>
  </si>
  <si>
    <t>577164311.S</t>
  </si>
  <si>
    <t>Asfaltový betón vrstva obrusná alebo ložná AC 16 v pruhu š. do 3 m z nemodifik. asfaltu tr. I, po zhutnení hr. 60-80 mm</t>
  </si>
  <si>
    <t>735028634</t>
  </si>
  <si>
    <t>581114113.S</t>
  </si>
  <si>
    <t>Kryt z betónu prostého C 25/30 komunikácií pre peších hr. 100 mm</t>
  </si>
  <si>
    <t>-720551805</t>
  </si>
  <si>
    <t xml:space="preserve">"do pôvodného stavu"     23,9*1,05+9,6*1,05</t>
  </si>
  <si>
    <t>6315710110.S</t>
  </si>
  <si>
    <t xml:space="preserve">Násyp z kameniva ťaženého  vodorovný alebo v spáde, s utlačením  urovnaním povrchu 16--32</t>
  </si>
  <si>
    <t>1398266838</t>
  </si>
  <si>
    <t xml:space="preserve">"okapový chodník"          (23,9+13,2+9,75+9,6+16,342+10,29+8,05+12,85+12,85+32,4*2+13,05*2)*0,5*0,1</t>
  </si>
  <si>
    <t>916561111.S</t>
  </si>
  <si>
    <t>Osadenie záhonového alebo parkového obrubníka betón., do lôžka z bet. pros. tr. C 12/15 s bočnou oporou</t>
  </si>
  <si>
    <t>-1673800757</t>
  </si>
  <si>
    <t xml:space="preserve">"asfaltový chodník"         17</t>
  </si>
  <si>
    <t xml:space="preserve">"okapový chodník"          23,9+13,2+9,75+9,6+16,342+10,29+8,05+12,85+12,85+32,4*2+13,05*2</t>
  </si>
  <si>
    <t>592170001800.S</t>
  </si>
  <si>
    <t>Obrubník parkový, lxšxv 1000x50x200 mm, prírodný</t>
  </si>
  <si>
    <t>-1969444708</t>
  </si>
  <si>
    <t>224,732*1,01 'Prepočítané koeficientom množstva</t>
  </si>
  <si>
    <t>918101112.S</t>
  </si>
  <si>
    <t>Lôžko pod obrubníky, krajníky alebo obruby z dlažobných kociek z betónu prostého tr. C 16/20</t>
  </si>
  <si>
    <t>1351484545</t>
  </si>
  <si>
    <t>226,979*0,3*0,1</t>
  </si>
  <si>
    <t>998222011.S</t>
  </si>
  <si>
    <t>Presun hmôt pre pozemné komunikácie s krytom z kameniva (8222, 8225) akejkoľvek dĺžky objektu</t>
  </si>
  <si>
    <t>501720045</t>
  </si>
  <si>
    <t>21-105b-02-05 - Ostatné zariadenia</t>
  </si>
  <si>
    <t xml:space="preserve">    725 - Zdravotechnika - zariaďovacie predmety</t>
  </si>
  <si>
    <t xml:space="preserve">    791 - Zariadenia veľkokuchýň</t>
  </si>
  <si>
    <t>725</t>
  </si>
  <si>
    <t>Zdravotechnika - zariaďovacie predmety</t>
  </si>
  <si>
    <t>725829601.S</t>
  </si>
  <si>
    <t>Montáž batérie umývadlovej a drezovej stojankovej, pákovej alebo klasickej s mechanickým ovládaním</t>
  </si>
  <si>
    <t>-362965269</t>
  </si>
  <si>
    <t>1037-21-18</t>
  </si>
  <si>
    <t>Sprcha stojanková s bateriou</t>
  </si>
  <si>
    <t>-21996125</t>
  </si>
  <si>
    <t>998725201.S</t>
  </si>
  <si>
    <t>Presun hmôt pre zariaďovacie predmety v objektoch výšky do 6 m</t>
  </si>
  <si>
    <t>1414467539</t>
  </si>
  <si>
    <t>791</t>
  </si>
  <si>
    <t>Zariadenia veľkokuchýň</t>
  </si>
  <si>
    <t>791121101.S</t>
  </si>
  <si>
    <t>Montáž sporáka plynového stavebnicového</t>
  </si>
  <si>
    <t>-511254356</t>
  </si>
  <si>
    <t>OF333467</t>
  </si>
  <si>
    <t>Sporák plynový kombi OFFCAR 700 STILE70CBG14FE</t>
  </si>
  <si>
    <t>-1767095318</t>
  </si>
  <si>
    <t>OF333497</t>
  </si>
  <si>
    <t>Sporák plynový kombi OFFCAR 700 STILE 70CBG04</t>
  </si>
  <si>
    <t>2147465873</t>
  </si>
  <si>
    <t>791521101.S</t>
  </si>
  <si>
    <t>Montáž plynovej ohrievacej stoličky</t>
  </si>
  <si>
    <t>-1259928228</t>
  </si>
  <si>
    <t>T-PVS</t>
  </si>
  <si>
    <t>Plynová varná stolička T-PVS</t>
  </si>
  <si>
    <t>-2092397560</t>
  </si>
  <si>
    <t>791641101.S</t>
  </si>
  <si>
    <t>Montáž elektrického ohrievacieho stola</t>
  </si>
  <si>
    <t>-1498146925</t>
  </si>
  <si>
    <t>1037-21-14</t>
  </si>
  <si>
    <t>Konvektomat ORANGE VISION 611</t>
  </si>
  <si>
    <t>-719064563</t>
  </si>
  <si>
    <t>1037-21-15</t>
  </si>
  <si>
    <t>Konvektomat BLUE VISION 611-podstavec</t>
  </si>
  <si>
    <t>-582899289</t>
  </si>
  <si>
    <t>791741101.S</t>
  </si>
  <si>
    <t>Montáž stroja elektrického umývacieho do 1000 tanierov</t>
  </si>
  <si>
    <t>1312454455</t>
  </si>
  <si>
    <t>1037-21-13</t>
  </si>
  <si>
    <t>Umývačka DS D50-32-D-B-S</t>
  </si>
  <si>
    <t>-661556018</t>
  </si>
  <si>
    <t>7917411081.S</t>
  </si>
  <si>
    <t xml:space="preserve">Montáž, odkladací stôl </t>
  </si>
  <si>
    <t>1549089950</t>
  </si>
  <si>
    <t>1037-21-01</t>
  </si>
  <si>
    <t>Nerezový stôl T-SJ05 1200x700</t>
  </si>
  <si>
    <t>2141856907</t>
  </si>
  <si>
    <t>1037-21-02</t>
  </si>
  <si>
    <t>Nerezový stôl T-SJ02 1900x700</t>
  </si>
  <si>
    <t>-561963577</t>
  </si>
  <si>
    <t>1037-21-03</t>
  </si>
  <si>
    <t>Nerezový stôl T-SJ01 1300x700</t>
  </si>
  <si>
    <t>1956886957</t>
  </si>
  <si>
    <t>1037-21-04</t>
  </si>
  <si>
    <t>Nerezový stôl T-SJ05 2450x400</t>
  </si>
  <si>
    <t>-686521230</t>
  </si>
  <si>
    <t>1037-21-05</t>
  </si>
  <si>
    <t>Nerezový stôl T-SJ03Z 1200x700</t>
  </si>
  <si>
    <t>1790913304</t>
  </si>
  <si>
    <t>1037-21-06</t>
  </si>
  <si>
    <t>Nerezový stôl T-SJ04Z 1900x700</t>
  </si>
  <si>
    <t>-519089992</t>
  </si>
  <si>
    <t>-1042263134</t>
  </si>
  <si>
    <t>1037-21-07</t>
  </si>
  <si>
    <t>Umývací stôl T-US12 1300x700</t>
  </si>
  <si>
    <t>31304849</t>
  </si>
  <si>
    <t>1037-21-08</t>
  </si>
  <si>
    <t>Dvojdrez T-DL05 1300x700</t>
  </si>
  <si>
    <t>469614056</t>
  </si>
  <si>
    <t>1037-21-09</t>
  </si>
  <si>
    <t>Drez T-DL02 1200x700</t>
  </si>
  <si>
    <t>-550016109</t>
  </si>
  <si>
    <t>1037-21-10</t>
  </si>
  <si>
    <t>Polica nerezová 2450x400</t>
  </si>
  <si>
    <t>1218313269</t>
  </si>
  <si>
    <t>1037-21-11</t>
  </si>
  <si>
    <t>Dvojpolica T-JZP-2 1900x350</t>
  </si>
  <si>
    <t>774279105</t>
  </si>
  <si>
    <t>1037-21-12</t>
  </si>
  <si>
    <t>Dvojpolica T-JZP-2 1300x350</t>
  </si>
  <si>
    <t>-1375286943</t>
  </si>
  <si>
    <t>1037-21-16</t>
  </si>
  <si>
    <t>Mäsiarsky klát</t>
  </si>
  <si>
    <t>63121064</t>
  </si>
  <si>
    <t>1037-21-17</t>
  </si>
  <si>
    <t>Zmäkčovač vody LF 8</t>
  </si>
  <si>
    <t>-1450485344</t>
  </si>
  <si>
    <t>998791201.S</t>
  </si>
  <si>
    <t>Presun hmôt pre zariadenia veľkokuchýň umiestnených vo výške (hĺbke) do 6 m</t>
  </si>
  <si>
    <t>489565445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</si>
</sst>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20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1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8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horizontal="right" vertical="center"/>
    </xf>
    <xf numFmtId="4" fontId="32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4" fillId="0" borderId="0" xfId="1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/>
    <xf numFmtId="4" fontId="37" fillId="0" borderId="12" xfId="0" applyNumberFormat="1" applyFont="1" applyBorder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4" fontId="27" fillId="3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7" fillId="3" borderId="23" xfId="0" applyNumberFormat="1" applyFont="1" applyFill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4" fontId="19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G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G5" s="28" t="s">
        <v>15</v>
      </c>
      <c r="BS5" s="19" t="s">
        <v>7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G6" s="31"/>
      <c r="BS6" s="19" t="s">
        <v>7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G7" s="31"/>
      <c r="BS7" s="19" t="s">
        <v>7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G8" s="31"/>
      <c r="BS8" s="19" t="s">
        <v>7</v>
      </c>
    </row>
    <row r="9" s="1" customFormat="1" ht="14.4" customHeight="1">
      <c r="B9" s="22"/>
      <c r="AR9" s="22"/>
      <c r="BG9" s="31"/>
      <c r="BS9" s="19" t="s">
        <v>7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G10" s="31"/>
      <c r="BS10" s="19" t="s">
        <v>7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G11" s="31"/>
      <c r="BS11" s="19" t="s">
        <v>7</v>
      </c>
    </row>
    <row r="12" s="1" customFormat="1" ht="6.96" customHeight="1">
      <c r="B12" s="22"/>
      <c r="AR12" s="22"/>
      <c r="BG12" s="31"/>
      <c r="BS12" s="19" t="s">
        <v>7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G13" s="31"/>
      <c r="BS13" s="19" t="s">
        <v>7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G14" s="31"/>
      <c r="BS14" s="19" t="s">
        <v>7</v>
      </c>
    </row>
    <row r="15" s="1" customFormat="1" ht="6.96" customHeight="1">
      <c r="B15" s="22"/>
      <c r="AR15" s="22"/>
      <c r="BG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G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G17" s="31"/>
      <c r="BS17" s="19" t="s">
        <v>4</v>
      </c>
    </row>
    <row r="18" s="1" customFormat="1" ht="6.96" customHeight="1">
      <c r="B18" s="22"/>
      <c r="AR18" s="22"/>
      <c r="BG18" s="31"/>
      <c r="BS18" s="19" t="s">
        <v>7</v>
      </c>
    </row>
    <row r="19" s="1" customFormat="1" ht="12" customHeight="1">
      <c r="B19" s="22"/>
      <c r="D19" s="32" t="s">
        <v>32</v>
      </c>
      <c r="AK19" s="32" t="s">
        <v>25</v>
      </c>
      <c r="AN19" s="27" t="s">
        <v>1</v>
      </c>
      <c r="AR19" s="22"/>
      <c r="BG19" s="31"/>
      <c r="BS19" s="19" t="s">
        <v>7</v>
      </c>
    </row>
    <row r="20" s="1" customFormat="1" ht="18.48" customHeight="1">
      <c r="B20" s="22"/>
      <c r="E20" s="27" t="s">
        <v>33</v>
      </c>
      <c r="AK20" s="32" t="s">
        <v>27</v>
      </c>
      <c r="AN20" s="27" t="s">
        <v>1</v>
      </c>
      <c r="AR20" s="22"/>
      <c r="BG20" s="31"/>
      <c r="BS20" s="19" t="s">
        <v>4</v>
      </c>
    </row>
    <row r="21" s="1" customFormat="1" ht="6.96" customHeight="1">
      <c r="B21" s="22"/>
      <c r="AR21" s="22"/>
      <c r="BG21" s="31"/>
    </row>
    <row r="22" s="1" customFormat="1" ht="12" customHeight="1">
      <c r="B22" s="22"/>
      <c r="D22" s="32" t="s">
        <v>34</v>
      </c>
      <c r="AR22" s="22"/>
      <c r="BG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G23" s="31"/>
    </row>
    <row r="24" s="1" customFormat="1" ht="6.96" customHeight="1">
      <c r="B24" s="22"/>
      <c r="AR24" s="22"/>
      <c r="BG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G25" s="31"/>
    </row>
    <row r="26" s="1" customFormat="1" ht="14.4" customHeight="1">
      <c r="B26" s="22"/>
      <c r="D26" s="38" t="s">
        <v>35</v>
      </c>
      <c r="AK26" s="39">
        <f>ROUND(AG94,2)</f>
        <v>0</v>
      </c>
      <c r="AL26" s="1"/>
      <c r="AM26" s="1"/>
      <c r="AN26" s="1"/>
      <c r="AO26" s="1"/>
      <c r="AR26" s="22"/>
      <c r="BG26" s="31"/>
    </row>
    <row r="27">
      <c r="B27" s="22"/>
      <c r="E27" s="40" t="s">
        <v>36</v>
      </c>
      <c r="AK27" s="41">
        <f>ROUND(AS94,2)</f>
        <v>0</v>
      </c>
      <c r="AL27" s="41"/>
      <c r="AM27" s="41"/>
      <c r="AN27" s="41"/>
      <c r="AO27" s="41"/>
      <c r="AR27" s="22"/>
      <c r="BG27" s="31"/>
    </row>
    <row r="28" s="2" customFormat="1">
      <c r="A28" s="42"/>
      <c r="B28" s="43"/>
      <c r="C28" s="42"/>
      <c r="D28" s="42"/>
      <c r="E28" s="40" t="s">
        <v>37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1">
        <f>ROUND(AT94,2)</f>
        <v>0</v>
      </c>
      <c r="AL28" s="41"/>
      <c r="AM28" s="41"/>
      <c r="AN28" s="41"/>
      <c r="AO28" s="41"/>
      <c r="AP28" s="42"/>
      <c r="AQ28" s="42"/>
      <c r="AR28" s="43"/>
      <c r="BG28" s="31"/>
    </row>
    <row r="29" s="2" customFormat="1" ht="14.4" customHeight="1">
      <c r="A29" s="42"/>
      <c r="B29" s="43"/>
      <c r="C29" s="42"/>
      <c r="D29" s="38" t="s">
        <v>38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39">
        <f>ROUND(AG124, 2)</f>
        <v>0</v>
      </c>
      <c r="AL29" s="39"/>
      <c r="AM29" s="39"/>
      <c r="AN29" s="39"/>
      <c r="AO29" s="39"/>
      <c r="AP29" s="42"/>
      <c r="AQ29" s="42"/>
      <c r="AR29" s="43"/>
      <c r="BG29" s="31"/>
    </row>
    <row r="30" s="2" customFormat="1" ht="6.96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G30" s="31"/>
    </row>
    <row r="31" s="2" customFormat="1" ht="25.92" customHeight="1">
      <c r="A31" s="42"/>
      <c r="B31" s="43"/>
      <c r="C31" s="42"/>
      <c r="D31" s="44" t="s">
        <v>39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6">
        <f>ROUND(AK26 + AK29, 2)</f>
        <v>0</v>
      </c>
      <c r="AL31" s="45"/>
      <c r="AM31" s="45"/>
      <c r="AN31" s="45"/>
      <c r="AO31" s="45"/>
      <c r="AP31" s="42"/>
      <c r="AQ31" s="42"/>
      <c r="AR31" s="43"/>
      <c r="BG31" s="31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3"/>
      <c r="BG32" s="31"/>
    </row>
    <row r="33" s="2" customFormat="1">
      <c r="A33" s="42"/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7" t="s">
        <v>40</v>
      </c>
      <c r="M33" s="47"/>
      <c r="N33" s="47"/>
      <c r="O33" s="47"/>
      <c r="P33" s="47"/>
      <c r="Q33" s="42"/>
      <c r="R33" s="42"/>
      <c r="S33" s="42"/>
      <c r="T33" s="42"/>
      <c r="U33" s="42"/>
      <c r="V33" s="42"/>
      <c r="W33" s="47" t="s">
        <v>41</v>
      </c>
      <c r="X33" s="47"/>
      <c r="Y33" s="47"/>
      <c r="Z33" s="47"/>
      <c r="AA33" s="47"/>
      <c r="AB33" s="47"/>
      <c r="AC33" s="47"/>
      <c r="AD33" s="47"/>
      <c r="AE33" s="47"/>
      <c r="AF33" s="42"/>
      <c r="AG33" s="42"/>
      <c r="AH33" s="42"/>
      <c r="AI33" s="42"/>
      <c r="AJ33" s="42"/>
      <c r="AK33" s="47" t="s">
        <v>42</v>
      </c>
      <c r="AL33" s="47"/>
      <c r="AM33" s="47"/>
      <c r="AN33" s="47"/>
      <c r="AO33" s="47"/>
      <c r="AP33" s="42"/>
      <c r="AQ33" s="42"/>
      <c r="AR33" s="43"/>
      <c r="BG33" s="31"/>
    </row>
    <row r="34" s="3" customFormat="1" ht="14.4" customHeight="1">
      <c r="A34" s="3"/>
      <c r="B34" s="48"/>
      <c r="C34" s="3"/>
      <c r="D34" s="32" t="s">
        <v>43</v>
      </c>
      <c r="E34" s="3"/>
      <c r="F34" s="49" t="s">
        <v>44</v>
      </c>
      <c r="G34" s="3"/>
      <c r="H34" s="3"/>
      <c r="I34" s="3"/>
      <c r="J34" s="3"/>
      <c r="K34" s="3"/>
      <c r="L34" s="50">
        <v>0.20000000000000001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>
        <f>ROUND(BB94 + SUM(CD124:CD128), 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f>ROUND(AX94 + SUM(BY124:BY128), 2)</f>
        <v>0</v>
      </c>
      <c r="AL34" s="51"/>
      <c r="AM34" s="51"/>
      <c r="AN34" s="51"/>
      <c r="AO34" s="51"/>
      <c r="AP34" s="51"/>
      <c r="AQ34" s="51"/>
      <c r="AR34" s="53"/>
      <c r="AS34" s="51"/>
      <c r="AT34" s="51"/>
      <c r="AU34" s="51"/>
      <c r="AV34" s="51"/>
      <c r="AW34" s="51"/>
      <c r="AX34" s="51"/>
      <c r="AY34" s="51"/>
      <c r="AZ34" s="51"/>
      <c r="BG34" s="54"/>
    </row>
    <row r="35" s="3" customFormat="1" ht="14.4" customHeight="1">
      <c r="A35" s="3"/>
      <c r="B35" s="48"/>
      <c r="C35" s="3"/>
      <c r="D35" s="3"/>
      <c r="E35" s="3"/>
      <c r="F35" s="49" t="s">
        <v>45</v>
      </c>
      <c r="G35" s="3"/>
      <c r="H35" s="3"/>
      <c r="I35" s="3"/>
      <c r="J35" s="3"/>
      <c r="K35" s="3"/>
      <c r="L35" s="50">
        <v>0.20000000000000001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>
        <f>ROUND(BC94 + SUM(CE124:CE128), 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f>ROUND(AY94 + SUM(BZ124:BZ128), 2)</f>
        <v>0</v>
      </c>
      <c r="AL35" s="51"/>
      <c r="AM35" s="51"/>
      <c r="AN35" s="51"/>
      <c r="AO35" s="51"/>
      <c r="AP35" s="51"/>
      <c r="AQ35" s="51"/>
      <c r="AR35" s="53"/>
      <c r="AS35" s="51"/>
      <c r="AT35" s="51"/>
      <c r="AU35" s="51"/>
      <c r="AV35" s="51"/>
      <c r="AW35" s="51"/>
      <c r="AX35" s="51"/>
      <c r="AY35" s="51"/>
      <c r="AZ35" s="51"/>
      <c r="BG35" s="3"/>
    </row>
    <row r="36" hidden="1" s="3" customFormat="1" ht="14.4" customHeight="1">
      <c r="A36" s="3"/>
      <c r="B36" s="48"/>
      <c r="C36" s="3"/>
      <c r="D36" s="3"/>
      <c r="E36" s="3"/>
      <c r="F36" s="32" t="s">
        <v>46</v>
      </c>
      <c r="G36" s="3"/>
      <c r="H36" s="3"/>
      <c r="I36" s="3"/>
      <c r="J36" s="3"/>
      <c r="K36" s="3"/>
      <c r="L36" s="55">
        <v>0.20000000000000001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56">
        <f>ROUND(BD94 + SUM(CF124:CF128),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56">
        <v>0</v>
      </c>
      <c r="AL36" s="3"/>
      <c r="AM36" s="3"/>
      <c r="AN36" s="3"/>
      <c r="AO36" s="3"/>
      <c r="AP36" s="3"/>
      <c r="AQ36" s="3"/>
      <c r="AR36" s="48"/>
      <c r="BG36" s="3"/>
    </row>
    <row r="37" hidden="1" s="3" customFormat="1" ht="14.4" customHeight="1">
      <c r="A37" s="3"/>
      <c r="B37" s="48"/>
      <c r="C37" s="3"/>
      <c r="D37" s="3"/>
      <c r="E37" s="3"/>
      <c r="F37" s="32" t="s">
        <v>47</v>
      </c>
      <c r="G37" s="3"/>
      <c r="H37" s="3"/>
      <c r="I37" s="3"/>
      <c r="J37" s="3"/>
      <c r="K37" s="3"/>
      <c r="L37" s="55">
        <v>0.20000000000000001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56">
        <f>ROUND(BE94 + SUM(CG124:CG128), 2)</f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56">
        <v>0</v>
      </c>
      <c r="AL37" s="3"/>
      <c r="AM37" s="3"/>
      <c r="AN37" s="3"/>
      <c r="AO37" s="3"/>
      <c r="AP37" s="3"/>
      <c r="AQ37" s="3"/>
      <c r="AR37" s="48"/>
      <c r="BG37" s="3"/>
    </row>
    <row r="38" hidden="1" s="3" customFormat="1" ht="14.4" customHeight="1">
      <c r="A38" s="3"/>
      <c r="B38" s="48"/>
      <c r="C38" s="3"/>
      <c r="D38" s="3"/>
      <c r="E38" s="3"/>
      <c r="F38" s="49" t="s">
        <v>48</v>
      </c>
      <c r="G38" s="3"/>
      <c r="H38" s="3"/>
      <c r="I38" s="3"/>
      <c r="J38" s="3"/>
      <c r="K38" s="3"/>
      <c r="L38" s="50"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>
        <f>ROUND(BF94 + SUM(CH124:CH128), 2)</f>
        <v>0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0</v>
      </c>
      <c r="AL38" s="51"/>
      <c r="AM38" s="51"/>
      <c r="AN38" s="51"/>
      <c r="AO38" s="51"/>
      <c r="AP38" s="51"/>
      <c r="AQ38" s="51"/>
      <c r="AR38" s="53"/>
      <c r="AS38" s="51"/>
      <c r="AT38" s="51"/>
      <c r="AU38" s="51"/>
      <c r="AV38" s="51"/>
      <c r="AW38" s="51"/>
      <c r="AX38" s="51"/>
      <c r="AY38" s="51"/>
      <c r="AZ38" s="51"/>
      <c r="BG38" s="3"/>
    </row>
    <row r="39" s="2" customFormat="1" ht="6.96" customHeight="1">
      <c r="A39" s="42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G39" s="42"/>
    </row>
    <row r="40" s="2" customFormat="1" ht="25.92" customHeight="1">
      <c r="A40" s="42"/>
      <c r="B40" s="43"/>
      <c r="C40" s="57"/>
      <c r="D40" s="58" t="s">
        <v>49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 t="s">
        <v>50</v>
      </c>
      <c r="U40" s="59"/>
      <c r="V40" s="59"/>
      <c r="W40" s="59"/>
      <c r="X40" s="61" t="s">
        <v>51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62">
        <f>SUM(AK31:AK38)</f>
        <v>0</v>
      </c>
      <c r="AL40" s="59"/>
      <c r="AM40" s="59"/>
      <c r="AN40" s="59"/>
      <c r="AO40" s="63"/>
      <c r="AP40" s="57"/>
      <c r="AQ40" s="57"/>
      <c r="AR40" s="43"/>
      <c r="BG40" s="42"/>
    </row>
    <row r="41" s="2" customFormat="1" ht="6.96" customHeight="1">
      <c r="A41" s="42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3"/>
      <c r="BG41" s="42"/>
    </row>
    <row r="42" s="2" customFormat="1" ht="14.4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3"/>
      <c r="BG42" s="4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4"/>
      <c r="D49" s="65" t="s">
        <v>52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53</v>
      </c>
      <c r="AI49" s="66"/>
      <c r="AJ49" s="66"/>
      <c r="AK49" s="66"/>
      <c r="AL49" s="66"/>
      <c r="AM49" s="66"/>
      <c r="AN49" s="66"/>
      <c r="AO49" s="66"/>
      <c r="AR49" s="64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42"/>
      <c r="B60" s="43"/>
      <c r="C60" s="42"/>
      <c r="D60" s="67" t="s">
        <v>54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55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54</v>
      </c>
      <c r="AI60" s="45"/>
      <c r="AJ60" s="45"/>
      <c r="AK60" s="45"/>
      <c r="AL60" s="45"/>
      <c r="AM60" s="67" t="s">
        <v>55</v>
      </c>
      <c r="AN60" s="45"/>
      <c r="AO60" s="45"/>
      <c r="AP60" s="42"/>
      <c r="AQ60" s="42"/>
      <c r="AR60" s="43"/>
      <c r="BG60" s="42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42"/>
      <c r="B64" s="43"/>
      <c r="C64" s="42"/>
      <c r="D64" s="65" t="s">
        <v>56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5" t="s">
        <v>57</v>
      </c>
      <c r="AI64" s="68"/>
      <c r="AJ64" s="68"/>
      <c r="AK64" s="68"/>
      <c r="AL64" s="68"/>
      <c r="AM64" s="68"/>
      <c r="AN64" s="68"/>
      <c r="AO64" s="68"/>
      <c r="AP64" s="42"/>
      <c r="AQ64" s="42"/>
      <c r="AR64" s="43"/>
      <c r="BG64" s="42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42"/>
      <c r="B75" s="43"/>
      <c r="C75" s="42"/>
      <c r="D75" s="67" t="s">
        <v>54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55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54</v>
      </c>
      <c r="AI75" s="45"/>
      <c r="AJ75" s="45"/>
      <c r="AK75" s="45"/>
      <c r="AL75" s="45"/>
      <c r="AM75" s="67" t="s">
        <v>55</v>
      </c>
      <c r="AN75" s="45"/>
      <c r="AO75" s="45"/>
      <c r="AP75" s="42"/>
      <c r="AQ75" s="42"/>
      <c r="AR75" s="43"/>
      <c r="BG75" s="42"/>
    </row>
    <row r="76" s="2" customFormat="1">
      <c r="A76" s="42"/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G76" s="42"/>
    </row>
    <row r="77" s="2" customFormat="1" ht="6.96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3"/>
      <c r="BG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3"/>
      <c r="BG81" s="42"/>
    </row>
    <row r="82" s="2" customFormat="1" ht="24.96" customHeight="1">
      <c r="A82" s="42"/>
      <c r="B82" s="43"/>
      <c r="C82" s="23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G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G83" s="42"/>
    </row>
    <row r="84" s="4" customFormat="1" ht="12" customHeight="1">
      <c r="A84" s="4"/>
      <c r="B84" s="73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21-105b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73"/>
      <c r="BG84" s="4"/>
    </row>
    <row r="85" s="5" customFormat="1" ht="36.96" customHeight="1">
      <c r="A85" s="5"/>
      <c r="B85" s="74"/>
      <c r="C85" s="75" t="s">
        <v>16</v>
      </c>
      <c r="D85" s="5"/>
      <c r="E85" s="5"/>
      <c r="F85" s="5"/>
      <c r="G85" s="5"/>
      <c r="H85" s="5"/>
      <c r="I85" s="5"/>
      <c r="J85" s="5"/>
      <c r="K85" s="5"/>
      <c r="L85" s="76" t="str">
        <f>K6</f>
        <v>Zníženie energetickej náročnosti budov ZŠ a MŠ v obci Kováčová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4"/>
      <c r="BG85" s="5"/>
    </row>
    <row r="86" s="2" customFormat="1" ht="6.96" customHeight="1">
      <c r="A86" s="42"/>
      <c r="B86" s="4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G86" s="42"/>
    </row>
    <row r="87" s="2" customFormat="1" ht="12" customHeight="1">
      <c r="A87" s="42"/>
      <c r="B87" s="43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77" t="str">
        <f>IF(K8="","",K8)</f>
        <v>Kováčová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78" t="str">
        <f>IF(AN8= "","",AN8)</f>
        <v>16. 11. 2021</v>
      </c>
      <c r="AN87" s="78"/>
      <c r="AO87" s="42"/>
      <c r="AP87" s="42"/>
      <c r="AQ87" s="42"/>
      <c r="AR87" s="43"/>
      <c r="BG87" s="42"/>
    </row>
    <row r="88" s="2" customFormat="1" ht="6.96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G88" s="42"/>
    </row>
    <row r="89" s="2" customFormat="1" ht="15.15" customHeight="1">
      <c r="A89" s="42"/>
      <c r="B89" s="43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4" t="str">
        <f>IF(E11= "","",E11)</f>
        <v>Obec Kováčová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79" t="str">
        <f>IF(E17="","",E17)</f>
        <v>HS partner, s.r.o.</v>
      </c>
      <c r="AN89" s="4"/>
      <c r="AO89" s="4"/>
      <c r="AP89" s="4"/>
      <c r="AQ89" s="42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42"/>
    </row>
    <row r="90" s="2" customFormat="1" ht="15.15" customHeight="1">
      <c r="A90" s="42"/>
      <c r="B90" s="43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4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32</v>
      </c>
      <c r="AJ90" s="42"/>
      <c r="AK90" s="42"/>
      <c r="AL90" s="42"/>
      <c r="AM90" s="79" t="str">
        <f>IF(E20="","",E20)</f>
        <v>Ing. Miroslav Plevka</v>
      </c>
      <c r="AN90" s="4"/>
      <c r="AO90" s="4"/>
      <c r="AP90" s="4"/>
      <c r="AQ90" s="42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42"/>
    </row>
    <row r="91" s="2" customFormat="1" ht="10.8" customHeight="1">
      <c r="A91" s="42"/>
      <c r="B91" s="4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7"/>
      <c r="BG91" s="42"/>
    </row>
    <row r="92" s="2" customFormat="1" ht="29.28" customHeight="1">
      <c r="A92" s="42"/>
      <c r="B92" s="43"/>
      <c r="C92" s="88" t="s">
        <v>60</v>
      </c>
      <c r="D92" s="89"/>
      <c r="E92" s="89"/>
      <c r="F92" s="89"/>
      <c r="G92" s="89"/>
      <c r="H92" s="90"/>
      <c r="I92" s="91" t="s">
        <v>61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62</v>
      </c>
      <c r="AH92" s="89"/>
      <c r="AI92" s="89"/>
      <c r="AJ92" s="89"/>
      <c r="AK92" s="89"/>
      <c r="AL92" s="89"/>
      <c r="AM92" s="89"/>
      <c r="AN92" s="91" t="s">
        <v>63</v>
      </c>
      <c r="AO92" s="89"/>
      <c r="AP92" s="93"/>
      <c r="AQ92" s="94" t="s">
        <v>64</v>
      </c>
      <c r="AR92" s="43"/>
      <c r="AS92" s="95" t="s">
        <v>65</v>
      </c>
      <c r="AT92" s="96" t="s">
        <v>66</v>
      </c>
      <c r="AU92" s="96" t="s">
        <v>67</v>
      </c>
      <c r="AV92" s="96" t="s">
        <v>68</v>
      </c>
      <c r="AW92" s="96" t="s">
        <v>69</v>
      </c>
      <c r="AX92" s="96" t="s">
        <v>70</v>
      </c>
      <c r="AY92" s="96" t="s">
        <v>71</v>
      </c>
      <c r="AZ92" s="96" t="s">
        <v>72</v>
      </c>
      <c r="BA92" s="96" t="s">
        <v>73</v>
      </c>
      <c r="BB92" s="96" t="s">
        <v>74</v>
      </c>
      <c r="BC92" s="96" t="s">
        <v>75</v>
      </c>
      <c r="BD92" s="96" t="s">
        <v>76</v>
      </c>
      <c r="BE92" s="96" t="s">
        <v>77</v>
      </c>
      <c r="BF92" s="97" t="s">
        <v>78</v>
      </c>
      <c r="BG92" s="42"/>
    </row>
    <row r="93" s="2" customFormat="1" ht="10.8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100"/>
      <c r="BG93" s="42"/>
    </row>
    <row r="94" s="6" customFormat="1" ht="32.4" customHeight="1">
      <c r="A94" s="6"/>
      <c r="B94" s="101"/>
      <c r="C94" s="102" t="s">
        <v>79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ROUND(AG95+AG110,2)</f>
        <v>0</v>
      </c>
      <c r="AH94" s="104"/>
      <c r="AI94" s="104"/>
      <c r="AJ94" s="104"/>
      <c r="AK94" s="104"/>
      <c r="AL94" s="104"/>
      <c r="AM94" s="104"/>
      <c r="AN94" s="105">
        <f>SUM(AG94,AV94)</f>
        <v>0</v>
      </c>
      <c r="AO94" s="105"/>
      <c r="AP94" s="105"/>
      <c r="AQ94" s="106" t="s">
        <v>1</v>
      </c>
      <c r="AR94" s="101"/>
      <c r="AS94" s="107">
        <f>ROUND(AS95+AS110,2)</f>
        <v>0</v>
      </c>
      <c r="AT94" s="108">
        <f>ROUND(AT95+AT110,2)</f>
        <v>0</v>
      </c>
      <c r="AU94" s="109">
        <f>ROUND(AU95+AU110,2)</f>
        <v>0</v>
      </c>
      <c r="AV94" s="109">
        <f>ROUND(SUM(AX94:AY94),2)</f>
        <v>0</v>
      </c>
      <c r="AW94" s="110">
        <f>ROUND(AW95+AW110,5)</f>
        <v>0</v>
      </c>
      <c r="AX94" s="109">
        <f>ROUND(BB94*L34,2)</f>
        <v>0</v>
      </c>
      <c r="AY94" s="109">
        <f>ROUND(BC94*L35,2)</f>
        <v>0</v>
      </c>
      <c r="AZ94" s="109">
        <f>ROUND(BD94*L34,2)</f>
        <v>0</v>
      </c>
      <c r="BA94" s="109">
        <f>ROUND(BE94*L35,2)</f>
        <v>0</v>
      </c>
      <c r="BB94" s="109">
        <f>ROUND(BB95+BB110,2)</f>
        <v>0</v>
      </c>
      <c r="BC94" s="109">
        <f>ROUND(BC95+BC110,2)</f>
        <v>0</v>
      </c>
      <c r="BD94" s="109">
        <f>ROUND(BD95+BD110,2)</f>
        <v>0</v>
      </c>
      <c r="BE94" s="109">
        <f>ROUND(BE95+BE110,2)</f>
        <v>0</v>
      </c>
      <c r="BF94" s="111">
        <f>ROUND(BF95+BF110,2)</f>
        <v>0</v>
      </c>
      <c r="BG94" s="6"/>
      <c r="BS94" s="112" t="s">
        <v>80</v>
      </c>
      <c r="BT94" s="112" t="s">
        <v>81</v>
      </c>
      <c r="BU94" s="113" t="s">
        <v>82</v>
      </c>
      <c r="BV94" s="112" t="s">
        <v>83</v>
      </c>
      <c r="BW94" s="112" t="s">
        <v>5</v>
      </c>
      <c r="BX94" s="112" t="s">
        <v>84</v>
      </c>
      <c r="CL94" s="112" t="s">
        <v>1</v>
      </c>
    </row>
    <row r="95" s="7" customFormat="1" ht="24.75" customHeight="1">
      <c r="A95" s="7"/>
      <c r="B95" s="114"/>
      <c r="C95" s="115"/>
      <c r="D95" s="116" t="s">
        <v>85</v>
      </c>
      <c r="E95" s="116"/>
      <c r="F95" s="116"/>
      <c r="G95" s="116"/>
      <c r="H95" s="116"/>
      <c r="I95" s="117"/>
      <c r="J95" s="116" t="s">
        <v>86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ROUND(AG96+AG103,2)</f>
        <v>0</v>
      </c>
      <c r="AH95" s="117"/>
      <c r="AI95" s="117"/>
      <c r="AJ95" s="117"/>
      <c r="AK95" s="117"/>
      <c r="AL95" s="117"/>
      <c r="AM95" s="117"/>
      <c r="AN95" s="119">
        <f>SUM(AG95,AV95)</f>
        <v>0</v>
      </c>
      <c r="AO95" s="117"/>
      <c r="AP95" s="117"/>
      <c r="AQ95" s="120" t="s">
        <v>87</v>
      </c>
      <c r="AR95" s="114"/>
      <c r="AS95" s="121">
        <f>ROUND(AS96+AS103,2)</f>
        <v>0</v>
      </c>
      <c r="AT95" s="122">
        <f>ROUND(AT96+AT103,2)</f>
        <v>0</v>
      </c>
      <c r="AU95" s="123">
        <f>ROUND(AU96+AU103,2)</f>
        <v>0</v>
      </c>
      <c r="AV95" s="123">
        <f>ROUND(SUM(AX95:AY95),2)</f>
        <v>0</v>
      </c>
      <c r="AW95" s="124">
        <f>ROUND(AW96+AW103,5)</f>
        <v>0</v>
      </c>
      <c r="AX95" s="123">
        <f>ROUND(BB95*L34,2)</f>
        <v>0</v>
      </c>
      <c r="AY95" s="123">
        <f>ROUND(BC95*L35,2)</f>
        <v>0</v>
      </c>
      <c r="AZ95" s="123">
        <f>ROUND(BD95*L34,2)</f>
        <v>0</v>
      </c>
      <c r="BA95" s="123">
        <f>ROUND(BE95*L35,2)</f>
        <v>0</v>
      </c>
      <c r="BB95" s="123">
        <f>ROUND(BB96+BB103,2)</f>
        <v>0</v>
      </c>
      <c r="BC95" s="123">
        <f>ROUND(BC96+BC103,2)</f>
        <v>0</v>
      </c>
      <c r="BD95" s="123">
        <f>ROUND(BD96+BD103,2)</f>
        <v>0</v>
      </c>
      <c r="BE95" s="123">
        <f>ROUND(BE96+BE103,2)</f>
        <v>0</v>
      </c>
      <c r="BF95" s="125">
        <f>ROUND(BF96+BF103,2)</f>
        <v>0</v>
      </c>
      <c r="BG95" s="7"/>
      <c r="BS95" s="126" t="s">
        <v>80</v>
      </c>
      <c r="BT95" s="126" t="s">
        <v>88</v>
      </c>
      <c r="BU95" s="126" t="s">
        <v>82</v>
      </c>
      <c r="BV95" s="126" t="s">
        <v>83</v>
      </c>
      <c r="BW95" s="126" t="s">
        <v>89</v>
      </c>
      <c r="BX95" s="126" t="s">
        <v>5</v>
      </c>
      <c r="CL95" s="126" t="s">
        <v>1</v>
      </c>
      <c r="CM95" s="126" t="s">
        <v>81</v>
      </c>
    </row>
    <row r="96" s="4" customFormat="1" ht="23.25" customHeight="1">
      <c r="A96" s="4"/>
      <c r="B96" s="73"/>
      <c r="C96" s="10"/>
      <c r="D96" s="10"/>
      <c r="E96" s="127" t="s">
        <v>90</v>
      </c>
      <c r="F96" s="127"/>
      <c r="G96" s="127"/>
      <c r="H96" s="127"/>
      <c r="I96" s="127"/>
      <c r="J96" s="10"/>
      <c r="K96" s="127" t="s">
        <v>91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ROUND(AG97+AG98,2)</f>
        <v>0</v>
      </c>
      <c r="AH96" s="10"/>
      <c r="AI96" s="10"/>
      <c r="AJ96" s="10"/>
      <c r="AK96" s="10"/>
      <c r="AL96" s="10"/>
      <c r="AM96" s="10"/>
      <c r="AN96" s="129">
        <f>SUM(AG96,AV96)</f>
        <v>0</v>
      </c>
      <c r="AO96" s="10"/>
      <c r="AP96" s="10"/>
      <c r="AQ96" s="130" t="s">
        <v>92</v>
      </c>
      <c r="AR96" s="73"/>
      <c r="AS96" s="131">
        <f>ROUND(AS97+AS98,2)</f>
        <v>0</v>
      </c>
      <c r="AT96" s="132">
        <f>ROUND(AT97+AT98,2)</f>
        <v>0</v>
      </c>
      <c r="AU96" s="133">
        <f>ROUND(AU97+AU98,2)</f>
        <v>0</v>
      </c>
      <c r="AV96" s="133">
        <f>ROUND(SUM(AX96:AY96),2)</f>
        <v>0</v>
      </c>
      <c r="AW96" s="134">
        <f>ROUND(AW97+AW98,5)</f>
        <v>0</v>
      </c>
      <c r="AX96" s="133">
        <f>ROUND(BB96*L34,2)</f>
        <v>0</v>
      </c>
      <c r="AY96" s="133">
        <f>ROUND(BC96*L35,2)</f>
        <v>0</v>
      </c>
      <c r="AZ96" s="133">
        <f>ROUND(BD96*L34,2)</f>
        <v>0</v>
      </c>
      <c r="BA96" s="133">
        <f>ROUND(BE96*L35,2)</f>
        <v>0</v>
      </c>
      <c r="BB96" s="133">
        <f>ROUND(BB97+BB98,2)</f>
        <v>0</v>
      </c>
      <c r="BC96" s="133">
        <f>ROUND(BC97+BC98,2)</f>
        <v>0</v>
      </c>
      <c r="BD96" s="133">
        <f>ROUND(BD97+BD98,2)</f>
        <v>0</v>
      </c>
      <c r="BE96" s="133">
        <f>ROUND(BE97+BE98,2)</f>
        <v>0</v>
      </c>
      <c r="BF96" s="135">
        <f>ROUND(BF97+BF98,2)</f>
        <v>0</v>
      </c>
      <c r="BG96" s="4"/>
      <c r="BS96" s="27" t="s">
        <v>80</v>
      </c>
      <c r="BT96" s="27" t="s">
        <v>93</v>
      </c>
      <c r="BU96" s="27" t="s">
        <v>82</v>
      </c>
      <c r="BV96" s="27" t="s">
        <v>83</v>
      </c>
      <c r="BW96" s="27" t="s">
        <v>94</v>
      </c>
      <c r="BX96" s="27" t="s">
        <v>89</v>
      </c>
      <c r="CL96" s="27" t="s">
        <v>1</v>
      </c>
    </row>
    <row r="97" s="4" customFormat="1" ht="23.25" customHeight="1">
      <c r="A97" s="136" t="s">
        <v>95</v>
      </c>
      <c r="B97" s="73"/>
      <c r="C97" s="10"/>
      <c r="D97" s="10"/>
      <c r="E97" s="10"/>
      <c r="F97" s="127" t="s">
        <v>96</v>
      </c>
      <c r="G97" s="127"/>
      <c r="H97" s="127"/>
      <c r="I97" s="127"/>
      <c r="J97" s="127"/>
      <c r="K97" s="10"/>
      <c r="L97" s="127" t="s">
        <v>97</v>
      </c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'21-105b-01-01-01 - Búraci...'!K38</f>
        <v>0</v>
      </c>
      <c r="AH97" s="10"/>
      <c r="AI97" s="10"/>
      <c r="AJ97" s="10"/>
      <c r="AK97" s="10"/>
      <c r="AL97" s="10"/>
      <c r="AM97" s="10"/>
      <c r="AN97" s="129">
        <f>SUM(AG97,AV97)</f>
        <v>0</v>
      </c>
      <c r="AO97" s="10"/>
      <c r="AP97" s="10"/>
      <c r="AQ97" s="130" t="s">
        <v>92</v>
      </c>
      <c r="AR97" s="73"/>
      <c r="AS97" s="137">
        <f>'21-105b-01-01-01 - Búraci...'!K35</f>
        <v>0</v>
      </c>
      <c r="AT97" s="133">
        <f>'21-105b-01-01-01 - Búraci...'!K36</f>
        <v>0</v>
      </c>
      <c r="AU97" s="133">
        <v>0</v>
      </c>
      <c r="AV97" s="133">
        <f>ROUND(SUM(AX97:AY97),2)</f>
        <v>0</v>
      </c>
      <c r="AW97" s="134">
        <f>'21-105b-01-01-01 - Búraci...'!T139</f>
        <v>0</v>
      </c>
      <c r="AX97" s="133">
        <f>'21-105b-01-01-01 - Búraci...'!K41</f>
        <v>0</v>
      </c>
      <c r="AY97" s="133">
        <f>'21-105b-01-01-01 - Búraci...'!K42</f>
        <v>0</v>
      </c>
      <c r="AZ97" s="133">
        <f>'21-105b-01-01-01 - Búraci...'!K43</f>
        <v>0</v>
      </c>
      <c r="BA97" s="133">
        <f>'21-105b-01-01-01 - Búraci...'!K44</f>
        <v>0</v>
      </c>
      <c r="BB97" s="133">
        <f>'21-105b-01-01-01 - Búraci...'!F41</f>
        <v>0</v>
      </c>
      <c r="BC97" s="133">
        <f>'21-105b-01-01-01 - Búraci...'!F42</f>
        <v>0</v>
      </c>
      <c r="BD97" s="133">
        <f>'21-105b-01-01-01 - Búraci...'!F43</f>
        <v>0</v>
      </c>
      <c r="BE97" s="133">
        <f>'21-105b-01-01-01 - Búraci...'!F44</f>
        <v>0</v>
      </c>
      <c r="BF97" s="135">
        <f>'21-105b-01-01-01 - Búraci...'!F45</f>
        <v>0</v>
      </c>
      <c r="BG97" s="4"/>
      <c r="BT97" s="27" t="s">
        <v>98</v>
      </c>
      <c r="BV97" s="27" t="s">
        <v>83</v>
      </c>
      <c r="BW97" s="27" t="s">
        <v>99</v>
      </c>
      <c r="BX97" s="27" t="s">
        <v>94</v>
      </c>
      <c r="CL97" s="27" t="s">
        <v>1</v>
      </c>
    </row>
    <row r="98" s="4" customFormat="1" ht="23.25" customHeight="1">
      <c r="A98" s="4"/>
      <c r="B98" s="73"/>
      <c r="C98" s="10"/>
      <c r="D98" s="10"/>
      <c r="E98" s="10"/>
      <c r="F98" s="127" t="s">
        <v>100</v>
      </c>
      <c r="G98" s="127"/>
      <c r="H98" s="127"/>
      <c r="I98" s="127"/>
      <c r="J98" s="127"/>
      <c r="K98" s="10"/>
      <c r="L98" s="127" t="s">
        <v>101</v>
      </c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ROUND(SUM(AG99:AG102),2)</f>
        <v>0</v>
      </c>
      <c r="AH98" s="10"/>
      <c r="AI98" s="10"/>
      <c r="AJ98" s="10"/>
      <c r="AK98" s="10"/>
      <c r="AL98" s="10"/>
      <c r="AM98" s="10"/>
      <c r="AN98" s="129">
        <f>SUM(AG98,AV98)</f>
        <v>0</v>
      </c>
      <c r="AO98" s="10"/>
      <c r="AP98" s="10"/>
      <c r="AQ98" s="130" t="s">
        <v>92</v>
      </c>
      <c r="AR98" s="73"/>
      <c r="AS98" s="131">
        <f>ROUND(SUM(AS99:AS102),2)</f>
        <v>0</v>
      </c>
      <c r="AT98" s="132">
        <f>ROUND(SUM(AT99:AT102),2)</f>
        <v>0</v>
      </c>
      <c r="AU98" s="133">
        <f>ROUND(SUM(AU99:AU102),2)</f>
        <v>0</v>
      </c>
      <c r="AV98" s="133">
        <f>ROUND(SUM(AX98:AY98),2)</f>
        <v>0</v>
      </c>
      <c r="AW98" s="134">
        <f>ROUND(SUM(AW99:AW102),5)</f>
        <v>0</v>
      </c>
      <c r="AX98" s="133">
        <f>ROUND(BB98*L34,2)</f>
        <v>0</v>
      </c>
      <c r="AY98" s="133">
        <f>ROUND(BC98*L35,2)</f>
        <v>0</v>
      </c>
      <c r="AZ98" s="133">
        <f>ROUND(BD98*L34,2)</f>
        <v>0</v>
      </c>
      <c r="BA98" s="133">
        <f>ROUND(BE98*L35,2)</f>
        <v>0</v>
      </c>
      <c r="BB98" s="133">
        <f>ROUND(SUM(BB99:BB102),2)</f>
        <v>0</v>
      </c>
      <c r="BC98" s="133">
        <f>ROUND(SUM(BC99:BC102),2)</f>
        <v>0</v>
      </c>
      <c r="BD98" s="133">
        <f>ROUND(SUM(BD99:BD102),2)</f>
        <v>0</v>
      </c>
      <c r="BE98" s="133">
        <f>ROUND(SUM(BE99:BE102),2)</f>
        <v>0</v>
      </c>
      <c r="BF98" s="135">
        <f>ROUND(SUM(BF99:BF102),2)</f>
        <v>0</v>
      </c>
      <c r="BG98" s="4"/>
      <c r="BS98" s="27" t="s">
        <v>80</v>
      </c>
      <c r="BT98" s="27" t="s">
        <v>98</v>
      </c>
      <c r="BU98" s="27" t="s">
        <v>82</v>
      </c>
      <c r="BV98" s="27" t="s">
        <v>83</v>
      </c>
      <c r="BW98" s="27" t="s">
        <v>102</v>
      </c>
      <c r="BX98" s="27" t="s">
        <v>94</v>
      </c>
      <c r="CL98" s="27" t="s">
        <v>1</v>
      </c>
    </row>
    <row r="99" s="4" customFormat="1" ht="35.25" customHeight="1">
      <c r="A99" s="136" t="s">
        <v>95</v>
      </c>
      <c r="B99" s="73"/>
      <c r="C99" s="10"/>
      <c r="D99" s="10"/>
      <c r="E99" s="10"/>
      <c r="F99" s="10"/>
      <c r="G99" s="127" t="s">
        <v>103</v>
      </c>
      <c r="H99" s="127"/>
      <c r="I99" s="127"/>
      <c r="J99" s="127"/>
      <c r="K99" s="127"/>
      <c r="L99" s="10"/>
      <c r="M99" s="127" t="s">
        <v>104</v>
      </c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'21-105b-01-01-02-01 - Zat...'!K38</f>
        <v>0</v>
      </c>
      <c r="AH99" s="10"/>
      <c r="AI99" s="10"/>
      <c r="AJ99" s="10"/>
      <c r="AK99" s="10"/>
      <c r="AL99" s="10"/>
      <c r="AM99" s="10"/>
      <c r="AN99" s="129">
        <f>SUM(AG99,AV99)</f>
        <v>0</v>
      </c>
      <c r="AO99" s="10"/>
      <c r="AP99" s="10"/>
      <c r="AQ99" s="130" t="s">
        <v>92</v>
      </c>
      <c r="AR99" s="73"/>
      <c r="AS99" s="137">
        <f>'21-105b-01-01-02-01 - Zat...'!K35</f>
        <v>0</v>
      </c>
      <c r="AT99" s="133">
        <f>'21-105b-01-01-02-01 - Zat...'!K36</f>
        <v>0</v>
      </c>
      <c r="AU99" s="133">
        <v>0</v>
      </c>
      <c r="AV99" s="133">
        <f>ROUND(SUM(AX99:AY99),2)</f>
        <v>0</v>
      </c>
      <c r="AW99" s="134">
        <f>'21-105b-01-01-02-01 - Zat...'!T140</f>
        <v>0</v>
      </c>
      <c r="AX99" s="133">
        <f>'21-105b-01-01-02-01 - Zat...'!K41</f>
        <v>0</v>
      </c>
      <c r="AY99" s="133">
        <f>'21-105b-01-01-02-01 - Zat...'!K42</f>
        <v>0</v>
      </c>
      <c r="AZ99" s="133">
        <f>'21-105b-01-01-02-01 - Zat...'!K43</f>
        <v>0</v>
      </c>
      <c r="BA99" s="133">
        <f>'21-105b-01-01-02-01 - Zat...'!K44</f>
        <v>0</v>
      </c>
      <c r="BB99" s="133">
        <f>'21-105b-01-01-02-01 - Zat...'!F41</f>
        <v>0</v>
      </c>
      <c r="BC99" s="133">
        <f>'21-105b-01-01-02-01 - Zat...'!F42</f>
        <v>0</v>
      </c>
      <c r="BD99" s="133">
        <f>'21-105b-01-01-02-01 - Zat...'!F43</f>
        <v>0</v>
      </c>
      <c r="BE99" s="133">
        <f>'21-105b-01-01-02-01 - Zat...'!F44</f>
        <v>0</v>
      </c>
      <c r="BF99" s="135">
        <f>'21-105b-01-01-02-01 - Zat...'!F45</f>
        <v>0</v>
      </c>
      <c r="BG99" s="4"/>
      <c r="BT99" s="27" t="s">
        <v>105</v>
      </c>
      <c r="BV99" s="27" t="s">
        <v>83</v>
      </c>
      <c r="BW99" s="27" t="s">
        <v>106</v>
      </c>
      <c r="BX99" s="27" t="s">
        <v>102</v>
      </c>
      <c r="CL99" s="27" t="s">
        <v>1</v>
      </c>
    </row>
    <row r="100" s="4" customFormat="1" ht="35.25" customHeight="1">
      <c r="A100" s="136" t="s">
        <v>95</v>
      </c>
      <c r="B100" s="73"/>
      <c r="C100" s="10"/>
      <c r="D100" s="10"/>
      <c r="E100" s="10"/>
      <c r="F100" s="10"/>
      <c r="G100" s="127" t="s">
        <v>107</v>
      </c>
      <c r="H100" s="127"/>
      <c r="I100" s="127"/>
      <c r="J100" s="127"/>
      <c r="K100" s="127"/>
      <c r="L100" s="10"/>
      <c r="M100" s="127" t="s">
        <v>108</v>
      </c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'21-105b-01-01-02-02 - Zat...'!K38</f>
        <v>0</v>
      </c>
      <c r="AH100" s="10"/>
      <c r="AI100" s="10"/>
      <c r="AJ100" s="10"/>
      <c r="AK100" s="10"/>
      <c r="AL100" s="10"/>
      <c r="AM100" s="10"/>
      <c r="AN100" s="129">
        <f>SUM(AG100,AV100)</f>
        <v>0</v>
      </c>
      <c r="AO100" s="10"/>
      <c r="AP100" s="10"/>
      <c r="AQ100" s="130" t="s">
        <v>92</v>
      </c>
      <c r="AR100" s="73"/>
      <c r="AS100" s="137">
        <f>'21-105b-01-01-02-02 - Zat...'!K35</f>
        <v>0</v>
      </c>
      <c r="AT100" s="133">
        <f>'21-105b-01-01-02-02 - Zat...'!K36</f>
        <v>0</v>
      </c>
      <c r="AU100" s="133">
        <v>0</v>
      </c>
      <c r="AV100" s="133">
        <f>ROUND(SUM(AX100:AY100),2)</f>
        <v>0</v>
      </c>
      <c r="AW100" s="134">
        <f>'21-105b-01-01-02-02 - Zat...'!T142</f>
        <v>0</v>
      </c>
      <c r="AX100" s="133">
        <f>'21-105b-01-01-02-02 - Zat...'!K41</f>
        <v>0</v>
      </c>
      <c r="AY100" s="133">
        <f>'21-105b-01-01-02-02 - Zat...'!K42</f>
        <v>0</v>
      </c>
      <c r="AZ100" s="133">
        <f>'21-105b-01-01-02-02 - Zat...'!K43</f>
        <v>0</v>
      </c>
      <c r="BA100" s="133">
        <f>'21-105b-01-01-02-02 - Zat...'!K44</f>
        <v>0</v>
      </c>
      <c r="BB100" s="133">
        <f>'21-105b-01-01-02-02 - Zat...'!F41</f>
        <v>0</v>
      </c>
      <c r="BC100" s="133">
        <f>'21-105b-01-01-02-02 - Zat...'!F42</f>
        <v>0</v>
      </c>
      <c r="BD100" s="133">
        <f>'21-105b-01-01-02-02 - Zat...'!F43</f>
        <v>0</v>
      </c>
      <c r="BE100" s="133">
        <f>'21-105b-01-01-02-02 - Zat...'!F44</f>
        <v>0</v>
      </c>
      <c r="BF100" s="135">
        <f>'21-105b-01-01-02-02 - Zat...'!F45</f>
        <v>0</v>
      </c>
      <c r="BG100" s="4"/>
      <c r="BT100" s="27" t="s">
        <v>105</v>
      </c>
      <c r="BV100" s="27" t="s">
        <v>83</v>
      </c>
      <c r="BW100" s="27" t="s">
        <v>109</v>
      </c>
      <c r="BX100" s="27" t="s">
        <v>102</v>
      </c>
      <c r="CL100" s="27" t="s">
        <v>1</v>
      </c>
    </row>
    <row r="101" s="4" customFormat="1" ht="35.25" customHeight="1">
      <c r="A101" s="136" t="s">
        <v>95</v>
      </c>
      <c r="B101" s="73"/>
      <c r="C101" s="10"/>
      <c r="D101" s="10"/>
      <c r="E101" s="10"/>
      <c r="F101" s="10"/>
      <c r="G101" s="127" t="s">
        <v>110</v>
      </c>
      <c r="H101" s="127"/>
      <c r="I101" s="127"/>
      <c r="J101" s="127"/>
      <c r="K101" s="127"/>
      <c r="L101" s="10"/>
      <c r="M101" s="127" t="s">
        <v>111</v>
      </c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'21-105b-01-01-02-03 - Vým...'!K38</f>
        <v>0</v>
      </c>
      <c r="AH101" s="10"/>
      <c r="AI101" s="10"/>
      <c r="AJ101" s="10"/>
      <c r="AK101" s="10"/>
      <c r="AL101" s="10"/>
      <c r="AM101" s="10"/>
      <c r="AN101" s="129">
        <f>SUM(AG101,AV101)</f>
        <v>0</v>
      </c>
      <c r="AO101" s="10"/>
      <c r="AP101" s="10"/>
      <c r="AQ101" s="130" t="s">
        <v>92</v>
      </c>
      <c r="AR101" s="73"/>
      <c r="AS101" s="137">
        <f>'21-105b-01-01-02-03 - Vým...'!K35</f>
        <v>0</v>
      </c>
      <c r="AT101" s="133">
        <f>'21-105b-01-01-02-03 - Vým...'!K36</f>
        <v>0</v>
      </c>
      <c r="AU101" s="133">
        <v>0</v>
      </c>
      <c r="AV101" s="133">
        <f>ROUND(SUM(AX101:AY101),2)</f>
        <v>0</v>
      </c>
      <c r="AW101" s="134">
        <f>'21-105b-01-01-02-03 - Vým...'!T136</f>
        <v>0</v>
      </c>
      <c r="AX101" s="133">
        <f>'21-105b-01-01-02-03 - Vým...'!K41</f>
        <v>0</v>
      </c>
      <c r="AY101" s="133">
        <f>'21-105b-01-01-02-03 - Vým...'!K42</f>
        <v>0</v>
      </c>
      <c r="AZ101" s="133">
        <f>'21-105b-01-01-02-03 - Vým...'!K43</f>
        <v>0</v>
      </c>
      <c r="BA101" s="133">
        <f>'21-105b-01-01-02-03 - Vým...'!K44</f>
        <v>0</v>
      </c>
      <c r="BB101" s="133">
        <f>'21-105b-01-01-02-03 - Vým...'!F41</f>
        <v>0</v>
      </c>
      <c r="BC101" s="133">
        <f>'21-105b-01-01-02-03 - Vým...'!F42</f>
        <v>0</v>
      </c>
      <c r="BD101" s="133">
        <f>'21-105b-01-01-02-03 - Vým...'!F43</f>
        <v>0</v>
      </c>
      <c r="BE101" s="133">
        <f>'21-105b-01-01-02-03 - Vým...'!F44</f>
        <v>0</v>
      </c>
      <c r="BF101" s="135">
        <f>'21-105b-01-01-02-03 - Vým...'!F45</f>
        <v>0</v>
      </c>
      <c r="BG101" s="4"/>
      <c r="BT101" s="27" t="s">
        <v>105</v>
      </c>
      <c r="BV101" s="27" t="s">
        <v>83</v>
      </c>
      <c r="BW101" s="27" t="s">
        <v>112</v>
      </c>
      <c r="BX101" s="27" t="s">
        <v>102</v>
      </c>
      <c r="CL101" s="27" t="s">
        <v>1</v>
      </c>
    </row>
    <row r="102" s="4" customFormat="1" ht="35.25" customHeight="1">
      <c r="A102" s="136" t="s">
        <v>95</v>
      </c>
      <c r="B102" s="73"/>
      <c r="C102" s="10"/>
      <c r="D102" s="10"/>
      <c r="E102" s="10"/>
      <c r="F102" s="10"/>
      <c r="G102" s="127" t="s">
        <v>113</v>
      </c>
      <c r="H102" s="127"/>
      <c r="I102" s="127"/>
      <c r="J102" s="127"/>
      <c r="K102" s="127"/>
      <c r="L102" s="10"/>
      <c r="M102" s="127" t="s">
        <v>114</v>
      </c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'21-105b-01-01-02-04 - Ost...'!K38</f>
        <v>0</v>
      </c>
      <c r="AH102" s="10"/>
      <c r="AI102" s="10"/>
      <c r="AJ102" s="10"/>
      <c r="AK102" s="10"/>
      <c r="AL102" s="10"/>
      <c r="AM102" s="10"/>
      <c r="AN102" s="129">
        <f>SUM(AG102,AV102)</f>
        <v>0</v>
      </c>
      <c r="AO102" s="10"/>
      <c r="AP102" s="10"/>
      <c r="AQ102" s="130" t="s">
        <v>92</v>
      </c>
      <c r="AR102" s="73"/>
      <c r="AS102" s="137">
        <f>'21-105b-01-01-02-04 - Ost...'!K35</f>
        <v>0</v>
      </c>
      <c r="AT102" s="133">
        <f>'21-105b-01-01-02-04 - Ost...'!K36</f>
        <v>0</v>
      </c>
      <c r="AU102" s="133">
        <v>0</v>
      </c>
      <c r="AV102" s="133">
        <f>ROUND(SUM(AX102:AY102),2)</f>
        <v>0</v>
      </c>
      <c r="AW102" s="134">
        <f>'21-105b-01-01-02-04 - Ost...'!T151</f>
        <v>0</v>
      </c>
      <c r="AX102" s="133">
        <f>'21-105b-01-01-02-04 - Ost...'!K41</f>
        <v>0</v>
      </c>
      <c r="AY102" s="133">
        <f>'21-105b-01-01-02-04 - Ost...'!K42</f>
        <v>0</v>
      </c>
      <c r="AZ102" s="133">
        <f>'21-105b-01-01-02-04 - Ost...'!K43</f>
        <v>0</v>
      </c>
      <c r="BA102" s="133">
        <f>'21-105b-01-01-02-04 - Ost...'!K44</f>
        <v>0</v>
      </c>
      <c r="BB102" s="133">
        <f>'21-105b-01-01-02-04 - Ost...'!F41</f>
        <v>0</v>
      </c>
      <c r="BC102" s="133">
        <f>'21-105b-01-01-02-04 - Ost...'!F42</f>
        <v>0</v>
      </c>
      <c r="BD102" s="133">
        <f>'21-105b-01-01-02-04 - Ost...'!F43</f>
        <v>0</v>
      </c>
      <c r="BE102" s="133">
        <f>'21-105b-01-01-02-04 - Ost...'!F44</f>
        <v>0</v>
      </c>
      <c r="BF102" s="135">
        <f>'21-105b-01-01-02-04 - Ost...'!F45</f>
        <v>0</v>
      </c>
      <c r="BG102" s="4"/>
      <c r="BT102" s="27" t="s">
        <v>105</v>
      </c>
      <c r="BV102" s="27" t="s">
        <v>83</v>
      </c>
      <c r="BW102" s="27" t="s">
        <v>115</v>
      </c>
      <c r="BX102" s="27" t="s">
        <v>102</v>
      </c>
      <c r="CL102" s="27" t="s">
        <v>1</v>
      </c>
    </row>
    <row r="103" s="4" customFormat="1" ht="23.25" customHeight="1">
      <c r="A103" s="4"/>
      <c r="B103" s="73"/>
      <c r="C103" s="10"/>
      <c r="D103" s="10"/>
      <c r="E103" s="127" t="s">
        <v>116</v>
      </c>
      <c r="F103" s="127"/>
      <c r="G103" s="127"/>
      <c r="H103" s="127"/>
      <c r="I103" s="127"/>
      <c r="J103" s="10"/>
      <c r="K103" s="127" t="s">
        <v>117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ROUND(AG104+AG105,2)</f>
        <v>0</v>
      </c>
      <c r="AH103" s="10"/>
      <c r="AI103" s="10"/>
      <c r="AJ103" s="10"/>
      <c r="AK103" s="10"/>
      <c r="AL103" s="10"/>
      <c r="AM103" s="10"/>
      <c r="AN103" s="129">
        <f>SUM(AG103,AV103)</f>
        <v>0</v>
      </c>
      <c r="AO103" s="10"/>
      <c r="AP103" s="10"/>
      <c r="AQ103" s="130" t="s">
        <v>92</v>
      </c>
      <c r="AR103" s="73"/>
      <c r="AS103" s="131">
        <f>ROUND(AS104+AS105,2)</f>
        <v>0</v>
      </c>
      <c r="AT103" s="132">
        <f>ROUND(AT104+AT105,2)</f>
        <v>0</v>
      </c>
      <c r="AU103" s="133">
        <f>ROUND(AU104+AU105,2)</f>
        <v>0</v>
      </c>
      <c r="AV103" s="133">
        <f>ROUND(SUM(AX103:AY103),2)</f>
        <v>0</v>
      </c>
      <c r="AW103" s="134">
        <f>ROUND(AW104+AW105,5)</f>
        <v>0</v>
      </c>
      <c r="AX103" s="133">
        <f>ROUND(BB103*L34,2)</f>
        <v>0</v>
      </c>
      <c r="AY103" s="133">
        <f>ROUND(BC103*L35,2)</f>
        <v>0</v>
      </c>
      <c r="AZ103" s="133">
        <f>ROUND(BD103*L34,2)</f>
        <v>0</v>
      </c>
      <c r="BA103" s="133">
        <f>ROUND(BE103*L35,2)</f>
        <v>0</v>
      </c>
      <c r="BB103" s="133">
        <f>ROUND(BB104+BB105,2)</f>
        <v>0</v>
      </c>
      <c r="BC103" s="133">
        <f>ROUND(BC104+BC105,2)</f>
        <v>0</v>
      </c>
      <c r="BD103" s="133">
        <f>ROUND(BD104+BD105,2)</f>
        <v>0</v>
      </c>
      <c r="BE103" s="133">
        <f>ROUND(BE104+BE105,2)</f>
        <v>0</v>
      </c>
      <c r="BF103" s="135">
        <f>ROUND(BF104+BF105,2)</f>
        <v>0</v>
      </c>
      <c r="BG103" s="4"/>
      <c r="BS103" s="27" t="s">
        <v>80</v>
      </c>
      <c r="BT103" s="27" t="s">
        <v>93</v>
      </c>
      <c r="BU103" s="27" t="s">
        <v>82</v>
      </c>
      <c r="BV103" s="27" t="s">
        <v>83</v>
      </c>
      <c r="BW103" s="27" t="s">
        <v>118</v>
      </c>
      <c r="BX103" s="27" t="s">
        <v>89</v>
      </c>
      <c r="CL103" s="27" t="s">
        <v>1</v>
      </c>
    </row>
    <row r="104" s="4" customFormat="1" ht="23.25" customHeight="1">
      <c r="A104" s="136" t="s">
        <v>95</v>
      </c>
      <c r="B104" s="73"/>
      <c r="C104" s="10"/>
      <c r="D104" s="10"/>
      <c r="E104" s="10"/>
      <c r="F104" s="127" t="s">
        <v>119</v>
      </c>
      <c r="G104" s="127"/>
      <c r="H104" s="127"/>
      <c r="I104" s="127"/>
      <c r="J104" s="127"/>
      <c r="K104" s="10"/>
      <c r="L104" s="127" t="s">
        <v>97</v>
      </c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'21-105b-01-02-01 - Búraci...'!K38</f>
        <v>0</v>
      </c>
      <c r="AH104" s="10"/>
      <c r="AI104" s="10"/>
      <c r="AJ104" s="10"/>
      <c r="AK104" s="10"/>
      <c r="AL104" s="10"/>
      <c r="AM104" s="10"/>
      <c r="AN104" s="129">
        <f>SUM(AG104,AV104)</f>
        <v>0</v>
      </c>
      <c r="AO104" s="10"/>
      <c r="AP104" s="10"/>
      <c r="AQ104" s="130" t="s">
        <v>92</v>
      </c>
      <c r="AR104" s="73"/>
      <c r="AS104" s="137">
        <f>'21-105b-01-02-01 - Búraci...'!K35</f>
        <v>0</v>
      </c>
      <c r="AT104" s="133">
        <f>'21-105b-01-02-01 - Búraci...'!K36</f>
        <v>0</v>
      </c>
      <c r="AU104" s="133">
        <v>0</v>
      </c>
      <c r="AV104" s="133">
        <f>ROUND(SUM(AX104:AY104),2)</f>
        <v>0</v>
      </c>
      <c r="AW104" s="134">
        <f>'21-105b-01-02-01 - Búraci...'!T140</f>
        <v>0</v>
      </c>
      <c r="AX104" s="133">
        <f>'21-105b-01-02-01 - Búraci...'!K41</f>
        <v>0</v>
      </c>
      <c r="AY104" s="133">
        <f>'21-105b-01-02-01 - Búraci...'!K42</f>
        <v>0</v>
      </c>
      <c r="AZ104" s="133">
        <f>'21-105b-01-02-01 - Búraci...'!K43</f>
        <v>0</v>
      </c>
      <c r="BA104" s="133">
        <f>'21-105b-01-02-01 - Búraci...'!K44</f>
        <v>0</v>
      </c>
      <c r="BB104" s="133">
        <f>'21-105b-01-02-01 - Búraci...'!F41</f>
        <v>0</v>
      </c>
      <c r="BC104" s="133">
        <f>'21-105b-01-02-01 - Búraci...'!F42</f>
        <v>0</v>
      </c>
      <c r="BD104" s="133">
        <f>'21-105b-01-02-01 - Búraci...'!F43</f>
        <v>0</v>
      </c>
      <c r="BE104" s="133">
        <f>'21-105b-01-02-01 - Búraci...'!F44</f>
        <v>0</v>
      </c>
      <c r="BF104" s="135">
        <f>'21-105b-01-02-01 - Búraci...'!F45</f>
        <v>0</v>
      </c>
      <c r="BG104" s="4"/>
      <c r="BT104" s="27" t="s">
        <v>98</v>
      </c>
      <c r="BV104" s="27" t="s">
        <v>83</v>
      </c>
      <c r="BW104" s="27" t="s">
        <v>120</v>
      </c>
      <c r="BX104" s="27" t="s">
        <v>118</v>
      </c>
      <c r="CL104" s="27" t="s">
        <v>1</v>
      </c>
    </row>
    <row r="105" s="4" customFormat="1" ht="23.25" customHeight="1">
      <c r="A105" s="4"/>
      <c r="B105" s="73"/>
      <c r="C105" s="10"/>
      <c r="D105" s="10"/>
      <c r="E105" s="10"/>
      <c r="F105" s="127" t="s">
        <v>121</v>
      </c>
      <c r="G105" s="127"/>
      <c r="H105" s="127"/>
      <c r="I105" s="127"/>
      <c r="J105" s="127"/>
      <c r="K105" s="10"/>
      <c r="L105" s="127" t="s">
        <v>101</v>
      </c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ROUND(SUM(AG106:AG109),2)</f>
        <v>0</v>
      </c>
      <c r="AH105" s="10"/>
      <c r="AI105" s="10"/>
      <c r="AJ105" s="10"/>
      <c r="AK105" s="10"/>
      <c r="AL105" s="10"/>
      <c r="AM105" s="10"/>
      <c r="AN105" s="129">
        <f>SUM(AG105,AV105)</f>
        <v>0</v>
      </c>
      <c r="AO105" s="10"/>
      <c r="AP105" s="10"/>
      <c r="AQ105" s="130" t="s">
        <v>92</v>
      </c>
      <c r="AR105" s="73"/>
      <c r="AS105" s="131">
        <f>ROUND(SUM(AS106:AS109),2)</f>
        <v>0</v>
      </c>
      <c r="AT105" s="132">
        <f>ROUND(SUM(AT106:AT109),2)</f>
        <v>0</v>
      </c>
      <c r="AU105" s="133">
        <f>ROUND(SUM(AU106:AU109),2)</f>
        <v>0</v>
      </c>
      <c r="AV105" s="133">
        <f>ROUND(SUM(AX105:AY105),2)</f>
        <v>0</v>
      </c>
      <c r="AW105" s="134">
        <f>ROUND(SUM(AW106:AW109),5)</f>
        <v>0</v>
      </c>
      <c r="AX105" s="133">
        <f>ROUND(BB105*L34,2)</f>
        <v>0</v>
      </c>
      <c r="AY105" s="133">
        <f>ROUND(BC105*L35,2)</f>
        <v>0</v>
      </c>
      <c r="AZ105" s="133">
        <f>ROUND(BD105*L34,2)</f>
        <v>0</v>
      </c>
      <c r="BA105" s="133">
        <f>ROUND(BE105*L35,2)</f>
        <v>0</v>
      </c>
      <c r="BB105" s="133">
        <f>ROUND(SUM(BB106:BB109),2)</f>
        <v>0</v>
      </c>
      <c r="BC105" s="133">
        <f>ROUND(SUM(BC106:BC109),2)</f>
        <v>0</v>
      </c>
      <c r="BD105" s="133">
        <f>ROUND(SUM(BD106:BD109),2)</f>
        <v>0</v>
      </c>
      <c r="BE105" s="133">
        <f>ROUND(SUM(BE106:BE109),2)</f>
        <v>0</v>
      </c>
      <c r="BF105" s="135">
        <f>ROUND(SUM(BF106:BF109),2)</f>
        <v>0</v>
      </c>
      <c r="BG105" s="4"/>
      <c r="BS105" s="27" t="s">
        <v>80</v>
      </c>
      <c r="BT105" s="27" t="s">
        <v>98</v>
      </c>
      <c r="BU105" s="27" t="s">
        <v>82</v>
      </c>
      <c r="BV105" s="27" t="s">
        <v>83</v>
      </c>
      <c r="BW105" s="27" t="s">
        <v>122</v>
      </c>
      <c r="BX105" s="27" t="s">
        <v>118</v>
      </c>
      <c r="CL105" s="27" t="s">
        <v>1</v>
      </c>
    </row>
    <row r="106" s="4" customFormat="1" ht="35.25" customHeight="1">
      <c r="A106" s="136" t="s">
        <v>95</v>
      </c>
      <c r="B106" s="73"/>
      <c r="C106" s="10"/>
      <c r="D106" s="10"/>
      <c r="E106" s="10"/>
      <c r="F106" s="10"/>
      <c r="G106" s="127" t="s">
        <v>123</v>
      </c>
      <c r="H106" s="127"/>
      <c r="I106" s="127"/>
      <c r="J106" s="127"/>
      <c r="K106" s="127"/>
      <c r="L106" s="10"/>
      <c r="M106" s="127" t="s">
        <v>104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'21-105b-01-02-02-01 - Zat...'!K38</f>
        <v>0</v>
      </c>
      <c r="AH106" s="10"/>
      <c r="AI106" s="10"/>
      <c r="AJ106" s="10"/>
      <c r="AK106" s="10"/>
      <c r="AL106" s="10"/>
      <c r="AM106" s="10"/>
      <c r="AN106" s="129">
        <f>SUM(AG106,AV106)</f>
        <v>0</v>
      </c>
      <c r="AO106" s="10"/>
      <c r="AP106" s="10"/>
      <c r="AQ106" s="130" t="s">
        <v>92</v>
      </c>
      <c r="AR106" s="73"/>
      <c r="AS106" s="137">
        <f>'21-105b-01-02-02-01 - Zat...'!K35</f>
        <v>0</v>
      </c>
      <c r="AT106" s="133">
        <f>'21-105b-01-02-02-01 - Zat...'!K36</f>
        <v>0</v>
      </c>
      <c r="AU106" s="133">
        <v>0</v>
      </c>
      <c r="AV106" s="133">
        <f>ROUND(SUM(AX106:AY106),2)</f>
        <v>0</v>
      </c>
      <c r="AW106" s="134">
        <f>'21-105b-01-02-02-01 - Zat...'!T140</f>
        <v>0</v>
      </c>
      <c r="AX106" s="133">
        <f>'21-105b-01-02-02-01 - Zat...'!K41</f>
        <v>0</v>
      </c>
      <c r="AY106" s="133">
        <f>'21-105b-01-02-02-01 - Zat...'!K42</f>
        <v>0</v>
      </c>
      <c r="AZ106" s="133">
        <f>'21-105b-01-02-02-01 - Zat...'!K43</f>
        <v>0</v>
      </c>
      <c r="BA106" s="133">
        <f>'21-105b-01-02-02-01 - Zat...'!K44</f>
        <v>0</v>
      </c>
      <c r="BB106" s="133">
        <f>'21-105b-01-02-02-01 - Zat...'!F41</f>
        <v>0</v>
      </c>
      <c r="BC106" s="133">
        <f>'21-105b-01-02-02-01 - Zat...'!F42</f>
        <v>0</v>
      </c>
      <c r="BD106" s="133">
        <f>'21-105b-01-02-02-01 - Zat...'!F43</f>
        <v>0</v>
      </c>
      <c r="BE106" s="133">
        <f>'21-105b-01-02-02-01 - Zat...'!F44</f>
        <v>0</v>
      </c>
      <c r="BF106" s="135">
        <f>'21-105b-01-02-02-01 - Zat...'!F45</f>
        <v>0</v>
      </c>
      <c r="BG106" s="4"/>
      <c r="BT106" s="27" t="s">
        <v>105</v>
      </c>
      <c r="BV106" s="27" t="s">
        <v>83</v>
      </c>
      <c r="BW106" s="27" t="s">
        <v>124</v>
      </c>
      <c r="BX106" s="27" t="s">
        <v>122</v>
      </c>
      <c r="CL106" s="27" t="s">
        <v>1</v>
      </c>
    </row>
    <row r="107" s="4" customFormat="1" ht="35.25" customHeight="1">
      <c r="A107" s="136" t="s">
        <v>95</v>
      </c>
      <c r="B107" s="73"/>
      <c r="C107" s="10"/>
      <c r="D107" s="10"/>
      <c r="E107" s="10"/>
      <c r="F107" s="10"/>
      <c r="G107" s="127" t="s">
        <v>125</v>
      </c>
      <c r="H107" s="127"/>
      <c r="I107" s="127"/>
      <c r="J107" s="127"/>
      <c r="K107" s="127"/>
      <c r="L107" s="10"/>
      <c r="M107" s="127" t="s">
        <v>108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'21-105b-01-02-02-02 - Zat...'!K38</f>
        <v>0</v>
      </c>
      <c r="AH107" s="10"/>
      <c r="AI107" s="10"/>
      <c r="AJ107" s="10"/>
      <c r="AK107" s="10"/>
      <c r="AL107" s="10"/>
      <c r="AM107" s="10"/>
      <c r="AN107" s="129">
        <f>SUM(AG107,AV107)</f>
        <v>0</v>
      </c>
      <c r="AO107" s="10"/>
      <c r="AP107" s="10"/>
      <c r="AQ107" s="130" t="s">
        <v>92</v>
      </c>
      <c r="AR107" s="73"/>
      <c r="AS107" s="137">
        <f>'21-105b-01-02-02-02 - Zat...'!K35</f>
        <v>0</v>
      </c>
      <c r="AT107" s="133">
        <f>'21-105b-01-02-02-02 - Zat...'!K36</f>
        <v>0</v>
      </c>
      <c r="AU107" s="133">
        <v>0</v>
      </c>
      <c r="AV107" s="133">
        <f>ROUND(SUM(AX107:AY107),2)</f>
        <v>0</v>
      </c>
      <c r="AW107" s="134">
        <f>'21-105b-01-02-02-02 - Zat...'!T143</f>
        <v>0</v>
      </c>
      <c r="AX107" s="133">
        <f>'21-105b-01-02-02-02 - Zat...'!K41</f>
        <v>0</v>
      </c>
      <c r="AY107" s="133">
        <f>'21-105b-01-02-02-02 - Zat...'!K42</f>
        <v>0</v>
      </c>
      <c r="AZ107" s="133">
        <f>'21-105b-01-02-02-02 - Zat...'!K43</f>
        <v>0</v>
      </c>
      <c r="BA107" s="133">
        <f>'21-105b-01-02-02-02 - Zat...'!K44</f>
        <v>0</v>
      </c>
      <c r="BB107" s="133">
        <f>'21-105b-01-02-02-02 - Zat...'!F41</f>
        <v>0</v>
      </c>
      <c r="BC107" s="133">
        <f>'21-105b-01-02-02-02 - Zat...'!F42</f>
        <v>0</v>
      </c>
      <c r="BD107" s="133">
        <f>'21-105b-01-02-02-02 - Zat...'!F43</f>
        <v>0</v>
      </c>
      <c r="BE107" s="133">
        <f>'21-105b-01-02-02-02 - Zat...'!F44</f>
        <v>0</v>
      </c>
      <c r="BF107" s="135">
        <f>'21-105b-01-02-02-02 - Zat...'!F45</f>
        <v>0</v>
      </c>
      <c r="BG107" s="4"/>
      <c r="BT107" s="27" t="s">
        <v>105</v>
      </c>
      <c r="BV107" s="27" t="s">
        <v>83</v>
      </c>
      <c r="BW107" s="27" t="s">
        <v>126</v>
      </c>
      <c r="BX107" s="27" t="s">
        <v>122</v>
      </c>
      <c r="CL107" s="27" t="s">
        <v>1</v>
      </c>
    </row>
    <row r="108" s="4" customFormat="1" ht="35.25" customHeight="1">
      <c r="A108" s="136" t="s">
        <v>95</v>
      </c>
      <c r="B108" s="73"/>
      <c r="C108" s="10"/>
      <c r="D108" s="10"/>
      <c r="E108" s="10"/>
      <c r="F108" s="10"/>
      <c r="G108" s="127" t="s">
        <v>127</v>
      </c>
      <c r="H108" s="127"/>
      <c r="I108" s="127"/>
      <c r="J108" s="127"/>
      <c r="K108" s="127"/>
      <c r="L108" s="10"/>
      <c r="M108" s="127" t="s">
        <v>111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'21-105b-01-02-02-03 - Vým...'!K38</f>
        <v>0</v>
      </c>
      <c r="AH108" s="10"/>
      <c r="AI108" s="10"/>
      <c r="AJ108" s="10"/>
      <c r="AK108" s="10"/>
      <c r="AL108" s="10"/>
      <c r="AM108" s="10"/>
      <c r="AN108" s="129">
        <f>SUM(AG108,AV108)</f>
        <v>0</v>
      </c>
      <c r="AO108" s="10"/>
      <c r="AP108" s="10"/>
      <c r="AQ108" s="130" t="s">
        <v>92</v>
      </c>
      <c r="AR108" s="73"/>
      <c r="AS108" s="137">
        <f>'21-105b-01-02-02-03 - Vým...'!K35</f>
        <v>0</v>
      </c>
      <c r="AT108" s="133">
        <f>'21-105b-01-02-02-03 - Vým...'!K36</f>
        <v>0</v>
      </c>
      <c r="AU108" s="133">
        <v>0</v>
      </c>
      <c r="AV108" s="133">
        <f>ROUND(SUM(AX108:AY108),2)</f>
        <v>0</v>
      </c>
      <c r="AW108" s="134">
        <f>'21-105b-01-02-02-03 - Vým...'!T137</f>
        <v>0</v>
      </c>
      <c r="AX108" s="133">
        <f>'21-105b-01-02-02-03 - Vým...'!K41</f>
        <v>0</v>
      </c>
      <c r="AY108" s="133">
        <f>'21-105b-01-02-02-03 - Vým...'!K42</f>
        <v>0</v>
      </c>
      <c r="AZ108" s="133">
        <f>'21-105b-01-02-02-03 - Vým...'!K43</f>
        <v>0</v>
      </c>
      <c r="BA108" s="133">
        <f>'21-105b-01-02-02-03 - Vým...'!K44</f>
        <v>0</v>
      </c>
      <c r="BB108" s="133">
        <f>'21-105b-01-02-02-03 - Vým...'!F41</f>
        <v>0</v>
      </c>
      <c r="BC108" s="133">
        <f>'21-105b-01-02-02-03 - Vým...'!F42</f>
        <v>0</v>
      </c>
      <c r="BD108" s="133">
        <f>'21-105b-01-02-02-03 - Vým...'!F43</f>
        <v>0</v>
      </c>
      <c r="BE108" s="133">
        <f>'21-105b-01-02-02-03 - Vým...'!F44</f>
        <v>0</v>
      </c>
      <c r="BF108" s="135">
        <f>'21-105b-01-02-02-03 - Vým...'!F45</f>
        <v>0</v>
      </c>
      <c r="BG108" s="4"/>
      <c r="BT108" s="27" t="s">
        <v>105</v>
      </c>
      <c r="BV108" s="27" t="s">
        <v>83</v>
      </c>
      <c r="BW108" s="27" t="s">
        <v>128</v>
      </c>
      <c r="BX108" s="27" t="s">
        <v>122</v>
      </c>
      <c r="CL108" s="27" t="s">
        <v>1</v>
      </c>
    </row>
    <row r="109" s="4" customFormat="1" ht="35.25" customHeight="1">
      <c r="A109" s="136" t="s">
        <v>95</v>
      </c>
      <c r="B109" s="73"/>
      <c r="C109" s="10"/>
      <c r="D109" s="10"/>
      <c r="E109" s="10"/>
      <c r="F109" s="10"/>
      <c r="G109" s="127" t="s">
        <v>129</v>
      </c>
      <c r="H109" s="127"/>
      <c r="I109" s="127"/>
      <c r="J109" s="127"/>
      <c r="K109" s="127"/>
      <c r="L109" s="10"/>
      <c r="M109" s="127" t="s">
        <v>114</v>
      </c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'21-105b-01-02-02-04 - Ost...'!K38</f>
        <v>0</v>
      </c>
      <c r="AH109" s="10"/>
      <c r="AI109" s="10"/>
      <c r="AJ109" s="10"/>
      <c r="AK109" s="10"/>
      <c r="AL109" s="10"/>
      <c r="AM109" s="10"/>
      <c r="AN109" s="129">
        <f>SUM(AG109,AV109)</f>
        <v>0</v>
      </c>
      <c r="AO109" s="10"/>
      <c r="AP109" s="10"/>
      <c r="AQ109" s="130" t="s">
        <v>92</v>
      </c>
      <c r="AR109" s="73"/>
      <c r="AS109" s="137">
        <f>'21-105b-01-02-02-04 - Ost...'!K35</f>
        <v>0</v>
      </c>
      <c r="AT109" s="133">
        <f>'21-105b-01-02-02-04 - Ost...'!K36</f>
        <v>0</v>
      </c>
      <c r="AU109" s="133">
        <v>0</v>
      </c>
      <c r="AV109" s="133">
        <f>ROUND(SUM(AX109:AY109),2)</f>
        <v>0</v>
      </c>
      <c r="AW109" s="134">
        <f>'21-105b-01-02-02-04 - Ost...'!T145</f>
        <v>0</v>
      </c>
      <c r="AX109" s="133">
        <f>'21-105b-01-02-02-04 - Ost...'!K41</f>
        <v>0</v>
      </c>
      <c r="AY109" s="133">
        <f>'21-105b-01-02-02-04 - Ost...'!K42</f>
        <v>0</v>
      </c>
      <c r="AZ109" s="133">
        <f>'21-105b-01-02-02-04 - Ost...'!K43</f>
        <v>0</v>
      </c>
      <c r="BA109" s="133">
        <f>'21-105b-01-02-02-04 - Ost...'!K44</f>
        <v>0</v>
      </c>
      <c r="BB109" s="133">
        <f>'21-105b-01-02-02-04 - Ost...'!F41</f>
        <v>0</v>
      </c>
      <c r="BC109" s="133">
        <f>'21-105b-01-02-02-04 - Ost...'!F42</f>
        <v>0</v>
      </c>
      <c r="BD109" s="133">
        <f>'21-105b-01-02-02-04 - Ost...'!F43</f>
        <v>0</v>
      </c>
      <c r="BE109" s="133">
        <f>'21-105b-01-02-02-04 - Ost...'!F44</f>
        <v>0</v>
      </c>
      <c r="BF109" s="135">
        <f>'21-105b-01-02-02-04 - Ost...'!F45</f>
        <v>0</v>
      </c>
      <c r="BG109" s="4"/>
      <c r="BT109" s="27" t="s">
        <v>105</v>
      </c>
      <c r="BV109" s="27" t="s">
        <v>83</v>
      </c>
      <c r="BW109" s="27" t="s">
        <v>130</v>
      </c>
      <c r="BX109" s="27" t="s">
        <v>122</v>
      </c>
      <c r="CL109" s="27" t="s">
        <v>1</v>
      </c>
    </row>
    <row r="110" s="7" customFormat="1" ht="24.75" customHeight="1">
      <c r="A110" s="7"/>
      <c r="B110" s="114"/>
      <c r="C110" s="115"/>
      <c r="D110" s="116" t="s">
        <v>131</v>
      </c>
      <c r="E110" s="116"/>
      <c r="F110" s="116"/>
      <c r="G110" s="116"/>
      <c r="H110" s="116"/>
      <c r="I110" s="117"/>
      <c r="J110" s="116" t="s">
        <v>132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ROUND(AG111+AG115+AG118+AG119+AG122,2)</f>
        <v>0</v>
      </c>
      <c r="AH110" s="117"/>
      <c r="AI110" s="117"/>
      <c r="AJ110" s="117"/>
      <c r="AK110" s="117"/>
      <c r="AL110" s="117"/>
      <c r="AM110" s="117"/>
      <c r="AN110" s="119">
        <f>SUM(AG110,AV110)</f>
        <v>0</v>
      </c>
      <c r="AO110" s="117"/>
      <c r="AP110" s="117"/>
      <c r="AQ110" s="120" t="s">
        <v>87</v>
      </c>
      <c r="AR110" s="114"/>
      <c r="AS110" s="121">
        <f>ROUND(AS111+AS115+AS118+AS119+AS122,2)</f>
        <v>0</v>
      </c>
      <c r="AT110" s="122">
        <f>ROUND(AT111+AT115+AT118+AT119+AT122,2)</f>
        <v>0</v>
      </c>
      <c r="AU110" s="123">
        <f>ROUND(AU111+AU115+AU118+AU119+AU122,2)</f>
        <v>0</v>
      </c>
      <c r="AV110" s="123">
        <f>ROUND(SUM(AX110:AY110),2)</f>
        <v>0</v>
      </c>
      <c r="AW110" s="124">
        <f>ROUND(AW111+AW115+AW118+AW119+AW122,5)</f>
        <v>0</v>
      </c>
      <c r="AX110" s="123">
        <f>ROUND(BB110*L34,2)</f>
        <v>0</v>
      </c>
      <c r="AY110" s="123">
        <f>ROUND(BC110*L35,2)</f>
        <v>0</v>
      </c>
      <c r="AZ110" s="123">
        <f>ROUND(BD110*L34,2)</f>
        <v>0</v>
      </c>
      <c r="BA110" s="123">
        <f>ROUND(BE110*L35,2)</f>
        <v>0</v>
      </c>
      <c r="BB110" s="123">
        <f>ROUND(BB111+BB115+BB118+BB119+BB122,2)</f>
        <v>0</v>
      </c>
      <c r="BC110" s="123">
        <f>ROUND(BC111+BC115+BC118+BC119+BC122,2)</f>
        <v>0</v>
      </c>
      <c r="BD110" s="123">
        <f>ROUND(BD111+BD115+BD118+BD119+BD122,2)</f>
        <v>0</v>
      </c>
      <c r="BE110" s="123">
        <f>ROUND(BE111+BE115+BE118+BE119+BE122,2)</f>
        <v>0</v>
      </c>
      <c r="BF110" s="125">
        <f>ROUND(BF111+BF115+BF118+BF119+BF122,2)</f>
        <v>0</v>
      </c>
      <c r="BG110" s="7"/>
      <c r="BS110" s="126" t="s">
        <v>80</v>
      </c>
      <c r="BT110" s="126" t="s">
        <v>88</v>
      </c>
      <c r="BU110" s="126" t="s">
        <v>82</v>
      </c>
      <c r="BV110" s="126" t="s">
        <v>83</v>
      </c>
      <c r="BW110" s="126" t="s">
        <v>133</v>
      </c>
      <c r="BX110" s="126" t="s">
        <v>5</v>
      </c>
      <c r="CL110" s="126" t="s">
        <v>1</v>
      </c>
      <c r="CM110" s="126" t="s">
        <v>81</v>
      </c>
    </row>
    <row r="111" s="4" customFormat="1" ht="23.25" customHeight="1">
      <c r="A111" s="4"/>
      <c r="B111" s="73"/>
      <c r="C111" s="10"/>
      <c r="D111" s="10"/>
      <c r="E111" s="127" t="s">
        <v>134</v>
      </c>
      <c r="F111" s="127"/>
      <c r="G111" s="127"/>
      <c r="H111" s="127"/>
      <c r="I111" s="127"/>
      <c r="J111" s="10"/>
      <c r="K111" s="127" t="s">
        <v>91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8">
        <f>ROUND(SUM(AG112:AG114),2)</f>
        <v>0</v>
      </c>
      <c r="AH111" s="10"/>
      <c r="AI111" s="10"/>
      <c r="AJ111" s="10"/>
      <c r="AK111" s="10"/>
      <c r="AL111" s="10"/>
      <c r="AM111" s="10"/>
      <c r="AN111" s="129">
        <f>SUM(AG111,AV111)</f>
        <v>0</v>
      </c>
      <c r="AO111" s="10"/>
      <c r="AP111" s="10"/>
      <c r="AQ111" s="130" t="s">
        <v>92</v>
      </c>
      <c r="AR111" s="73"/>
      <c r="AS111" s="131">
        <f>ROUND(SUM(AS112:AS114),2)</f>
        <v>0</v>
      </c>
      <c r="AT111" s="132">
        <f>ROUND(SUM(AT112:AT114),2)</f>
        <v>0</v>
      </c>
      <c r="AU111" s="133">
        <f>ROUND(SUM(AU112:AU114),2)</f>
        <v>0</v>
      </c>
      <c r="AV111" s="133">
        <f>ROUND(SUM(AX111:AY111),2)</f>
        <v>0</v>
      </c>
      <c r="AW111" s="134">
        <f>ROUND(SUM(AW112:AW114),5)</f>
        <v>0</v>
      </c>
      <c r="AX111" s="133">
        <f>ROUND(BB111*L34,2)</f>
        <v>0</v>
      </c>
      <c r="AY111" s="133">
        <f>ROUND(BC111*L35,2)</f>
        <v>0</v>
      </c>
      <c r="AZ111" s="133">
        <f>ROUND(BD111*L34,2)</f>
        <v>0</v>
      </c>
      <c r="BA111" s="133">
        <f>ROUND(BE111*L35,2)</f>
        <v>0</v>
      </c>
      <c r="BB111" s="133">
        <f>ROUND(SUM(BB112:BB114),2)</f>
        <v>0</v>
      </c>
      <c r="BC111" s="133">
        <f>ROUND(SUM(BC112:BC114),2)</f>
        <v>0</v>
      </c>
      <c r="BD111" s="133">
        <f>ROUND(SUM(BD112:BD114),2)</f>
        <v>0</v>
      </c>
      <c r="BE111" s="133">
        <f>ROUND(SUM(BE112:BE114),2)</f>
        <v>0</v>
      </c>
      <c r="BF111" s="135">
        <f>ROUND(SUM(BF112:BF114),2)</f>
        <v>0</v>
      </c>
      <c r="BG111" s="4"/>
      <c r="BS111" s="27" t="s">
        <v>80</v>
      </c>
      <c r="BT111" s="27" t="s">
        <v>93</v>
      </c>
      <c r="BU111" s="27" t="s">
        <v>82</v>
      </c>
      <c r="BV111" s="27" t="s">
        <v>83</v>
      </c>
      <c r="BW111" s="27" t="s">
        <v>135</v>
      </c>
      <c r="BX111" s="27" t="s">
        <v>133</v>
      </c>
      <c r="CL111" s="27" t="s">
        <v>1</v>
      </c>
    </row>
    <row r="112" s="4" customFormat="1" ht="23.25" customHeight="1">
      <c r="A112" s="136" t="s">
        <v>95</v>
      </c>
      <c r="B112" s="73"/>
      <c r="C112" s="10"/>
      <c r="D112" s="10"/>
      <c r="E112" s="10"/>
      <c r="F112" s="127" t="s">
        <v>136</v>
      </c>
      <c r="G112" s="127"/>
      <c r="H112" s="127"/>
      <c r="I112" s="127"/>
      <c r="J112" s="127"/>
      <c r="K112" s="10"/>
      <c r="L112" s="127" t="s">
        <v>97</v>
      </c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'21-105b-02-01-01 - Búraci...'!K38</f>
        <v>0</v>
      </c>
      <c r="AH112" s="10"/>
      <c r="AI112" s="10"/>
      <c r="AJ112" s="10"/>
      <c r="AK112" s="10"/>
      <c r="AL112" s="10"/>
      <c r="AM112" s="10"/>
      <c r="AN112" s="129">
        <f>SUM(AG112,AV112)</f>
        <v>0</v>
      </c>
      <c r="AO112" s="10"/>
      <c r="AP112" s="10"/>
      <c r="AQ112" s="130" t="s">
        <v>92</v>
      </c>
      <c r="AR112" s="73"/>
      <c r="AS112" s="137">
        <f>'21-105b-02-01-01 - Búraci...'!K35</f>
        <v>0</v>
      </c>
      <c r="AT112" s="133">
        <f>'21-105b-02-01-01 - Búraci...'!K36</f>
        <v>0</v>
      </c>
      <c r="AU112" s="133">
        <v>0</v>
      </c>
      <c r="AV112" s="133">
        <f>ROUND(SUM(AX112:AY112),2)</f>
        <v>0</v>
      </c>
      <c r="AW112" s="134">
        <f>'21-105b-02-01-01 - Búraci...'!T139</f>
        <v>0</v>
      </c>
      <c r="AX112" s="133">
        <f>'21-105b-02-01-01 - Búraci...'!K41</f>
        <v>0</v>
      </c>
      <c r="AY112" s="133">
        <f>'21-105b-02-01-01 - Búraci...'!K42</f>
        <v>0</v>
      </c>
      <c r="AZ112" s="133">
        <f>'21-105b-02-01-01 - Búraci...'!K43</f>
        <v>0</v>
      </c>
      <c r="BA112" s="133">
        <f>'21-105b-02-01-01 - Búraci...'!K44</f>
        <v>0</v>
      </c>
      <c r="BB112" s="133">
        <f>'21-105b-02-01-01 - Búraci...'!F41</f>
        <v>0</v>
      </c>
      <c r="BC112" s="133">
        <f>'21-105b-02-01-01 - Búraci...'!F42</f>
        <v>0</v>
      </c>
      <c r="BD112" s="133">
        <f>'21-105b-02-01-01 - Búraci...'!F43</f>
        <v>0</v>
      </c>
      <c r="BE112" s="133">
        <f>'21-105b-02-01-01 - Búraci...'!F44</f>
        <v>0</v>
      </c>
      <c r="BF112" s="135">
        <f>'21-105b-02-01-01 - Búraci...'!F45</f>
        <v>0</v>
      </c>
      <c r="BG112" s="4"/>
      <c r="BT112" s="27" t="s">
        <v>98</v>
      </c>
      <c r="BV112" s="27" t="s">
        <v>83</v>
      </c>
      <c r="BW112" s="27" t="s">
        <v>137</v>
      </c>
      <c r="BX112" s="27" t="s">
        <v>135</v>
      </c>
      <c r="CL112" s="27" t="s">
        <v>1</v>
      </c>
    </row>
    <row r="113" s="4" customFormat="1" ht="23.25" customHeight="1">
      <c r="A113" s="136" t="s">
        <v>95</v>
      </c>
      <c r="B113" s="73"/>
      <c r="C113" s="10"/>
      <c r="D113" s="10"/>
      <c r="E113" s="10"/>
      <c r="F113" s="127" t="s">
        <v>138</v>
      </c>
      <c r="G113" s="127"/>
      <c r="H113" s="127"/>
      <c r="I113" s="127"/>
      <c r="J113" s="127"/>
      <c r="K113" s="10"/>
      <c r="L113" s="127" t="s">
        <v>101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'21-105b-02-01-02 - Archit...'!K38</f>
        <v>0</v>
      </c>
      <c r="AH113" s="10"/>
      <c r="AI113" s="10"/>
      <c r="AJ113" s="10"/>
      <c r="AK113" s="10"/>
      <c r="AL113" s="10"/>
      <c r="AM113" s="10"/>
      <c r="AN113" s="129">
        <f>SUM(AG113,AV113)</f>
        <v>0</v>
      </c>
      <c r="AO113" s="10"/>
      <c r="AP113" s="10"/>
      <c r="AQ113" s="130" t="s">
        <v>92</v>
      </c>
      <c r="AR113" s="73"/>
      <c r="AS113" s="137">
        <f>'21-105b-02-01-02 - Archit...'!K35</f>
        <v>0</v>
      </c>
      <c r="AT113" s="133">
        <f>'21-105b-02-01-02 - Archit...'!K36</f>
        <v>0</v>
      </c>
      <c r="AU113" s="133">
        <v>0</v>
      </c>
      <c r="AV113" s="133">
        <f>ROUND(SUM(AX113:AY113),2)</f>
        <v>0</v>
      </c>
      <c r="AW113" s="134">
        <f>'21-105b-02-01-02 - Archit...'!T146</f>
        <v>0</v>
      </c>
      <c r="AX113" s="133">
        <f>'21-105b-02-01-02 - Archit...'!K41</f>
        <v>0</v>
      </c>
      <c r="AY113" s="133">
        <f>'21-105b-02-01-02 - Archit...'!K42</f>
        <v>0</v>
      </c>
      <c r="AZ113" s="133">
        <f>'21-105b-02-01-02 - Archit...'!K43</f>
        <v>0</v>
      </c>
      <c r="BA113" s="133">
        <f>'21-105b-02-01-02 - Archit...'!K44</f>
        <v>0</v>
      </c>
      <c r="BB113" s="133">
        <f>'21-105b-02-01-02 - Archit...'!F41</f>
        <v>0</v>
      </c>
      <c r="BC113" s="133">
        <f>'21-105b-02-01-02 - Archit...'!F42</f>
        <v>0</v>
      </c>
      <c r="BD113" s="133">
        <f>'21-105b-02-01-02 - Archit...'!F43</f>
        <v>0</v>
      </c>
      <c r="BE113" s="133">
        <f>'21-105b-02-01-02 - Archit...'!F44</f>
        <v>0</v>
      </c>
      <c r="BF113" s="135">
        <f>'21-105b-02-01-02 - Archit...'!F45</f>
        <v>0</v>
      </c>
      <c r="BG113" s="4"/>
      <c r="BT113" s="27" t="s">
        <v>98</v>
      </c>
      <c r="BV113" s="27" t="s">
        <v>83</v>
      </c>
      <c r="BW113" s="27" t="s">
        <v>139</v>
      </c>
      <c r="BX113" s="27" t="s">
        <v>135</v>
      </c>
      <c r="CL113" s="27" t="s">
        <v>1</v>
      </c>
    </row>
    <row r="114" s="4" customFormat="1" ht="23.25" customHeight="1">
      <c r="A114" s="136" t="s">
        <v>95</v>
      </c>
      <c r="B114" s="73"/>
      <c r="C114" s="10"/>
      <c r="D114" s="10"/>
      <c r="E114" s="10"/>
      <c r="F114" s="127" t="s">
        <v>140</v>
      </c>
      <c r="G114" s="127"/>
      <c r="H114" s="127"/>
      <c r="I114" s="127"/>
      <c r="J114" s="127"/>
      <c r="K114" s="10"/>
      <c r="L114" s="127" t="s">
        <v>141</v>
      </c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'21-105b-02-01-03 - Prepoj...'!K38</f>
        <v>0</v>
      </c>
      <c r="AH114" s="10"/>
      <c r="AI114" s="10"/>
      <c r="AJ114" s="10"/>
      <c r="AK114" s="10"/>
      <c r="AL114" s="10"/>
      <c r="AM114" s="10"/>
      <c r="AN114" s="129">
        <f>SUM(AG114,AV114)</f>
        <v>0</v>
      </c>
      <c r="AO114" s="10"/>
      <c r="AP114" s="10"/>
      <c r="AQ114" s="130" t="s">
        <v>92</v>
      </c>
      <c r="AR114" s="73"/>
      <c r="AS114" s="137">
        <f>'21-105b-02-01-03 - Prepoj...'!K35</f>
        <v>0</v>
      </c>
      <c r="AT114" s="133">
        <f>'21-105b-02-01-03 - Prepoj...'!K36</f>
        <v>0</v>
      </c>
      <c r="AU114" s="133">
        <v>0</v>
      </c>
      <c r="AV114" s="133">
        <f>ROUND(SUM(AX114:AY114),2)</f>
        <v>0</v>
      </c>
      <c r="AW114" s="134">
        <f>'21-105b-02-01-03 - Prepoj...'!T147</f>
        <v>0</v>
      </c>
      <c r="AX114" s="133">
        <f>'21-105b-02-01-03 - Prepoj...'!K41</f>
        <v>0</v>
      </c>
      <c r="AY114" s="133">
        <f>'21-105b-02-01-03 - Prepoj...'!K42</f>
        <v>0</v>
      </c>
      <c r="AZ114" s="133">
        <f>'21-105b-02-01-03 - Prepoj...'!K43</f>
        <v>0</v>
      </c>
      <c r="BA114" s="133">
        <f>'21-105b-02-01-03 - Prepoj...'!K44</f>
        <v>0</v>
      </c>
      <c r="BB114" s="133">
        <f>'21-105b-02-01-03 - Prepoj...'!F41</f>
        <v>0</v>
      </c>
      <c r="BC114" s="133">
        <f>'21-105b-02-01-03 - Prepoj...'!F42</f>
        <v>0</v>
      </c>
      <c r="BD114" s="133">
        <f>'21-105b-02-01-03 - Prepoj...'!F43</f>
        <v>0</v>
      </c>
      <c r="BE114" s="133">
        <f>'21-105b-02-01-03 - Prepoj...'!F44</f>
        <v>0</v>
      </c>
      <c r="BF114" s="135">
        <f>'21-105b-02-01-03 - Prepoj...'!F45</f>
        <v>0</v>
      </c>
      <c r="BG114" s="4"/>
      <c r="BT114" s="27" t="s">
        <v>98</v>
      </c>
      <c r="BV114" s="27" t="s">
        <v>83</v>
      </c>
      <c r="BW114" s="27" t="s">
        <v>142</v>
      </c>
      <c r="BX114" s="27" t="s">
        <v>135</v>
      </c>
      <c r="CL114" s="27" t="s">
        <v>1</v>
      </c>
    </row>
    <row r="115" s="4" customFormat="1" ht="23.25" customHeight="1">
      <c r="A115" s="4"/>
      <c r="B115" s="73"/>
      <c r="C115" s="10"/>
      <c r="D115" s="10"/>
      <c r="E115" s="127" t="s">
        <v>143</v>
      </c>
      <c r="F115" s="127"/>
      <c r="G115" s="127"/>
      <c r="H115" s="127"/>
      <c r="I115" s="127"/>
      <c r="J115" s="10"/>
      <c r="K115" s="127" t="s">
        <v>144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ROUND(SUM(AG116:AG117),2)</f>
        <v>0</v>
      </c>
      <c r="AH115" s="10"/>
      <c r="AI115" s="10"/>
      <c r="AJ115" s="10"/>
      <c r="AK115" s="10"/>
      <c r="AL115" s="10"/>
      <c r="AM115" s="10"/>
      <c r="AN115" s="129">
        <f>SUM(AG115,AV115)</f>
        <v>0</v>
      </c>
      <c r="AO115" s="10"/>
      <c r="AP115" s="10"/>
      <c r="AQ115" s="130" t="s">
        <v>92</v>
      </c>
      <c r="AR115" s="73"/>
      <c r="AS115" s="131">
        <f>ROUND(SUM(AS116:AS117),2)</f>
        <v>0</v>
      </c>
      <c r="AT115" s="132">
        <f>ROUND(SUM(AT116:AT117),2)</f>
        <v>0</v>
      </c>
      <c r="AU115" s="133">
        <f>ROUND(SUM(AU116:AU117),2)</f>
        <v>0</v>
      </c>
      <c r="AV115" s="133">
        <f>ROUND(SUM(AX115:AY115),2)</f>
        <v>0</v>
      </c>
      <c r="AW115" s="134">
        <f>ROUND(SUM(AW116:AW117),5)</f>
        <v>0</v>
      </c>
      <c r="AX115" s="133">
        <f>ROUND(BB115*L34,2)</f>
        <v>0</v>
      </c>
      <c r="AY115" s="133">
        <f>ROUND(BC115*L35,2)</f>
        <v>0</v>
      </c>
      <c r="AZ115" s="133">
        <f>ROUND(BD115*L34,2)</f>
        <v>0</v>
      </c>
      <c r="BA115" s="133">
        <f>ROUND(BE115*L35,2)</f>
        <v>0</v>
      </c>
      <c r="BB115" s="133">
        <f>ROUND(SUM(BB116:BB117),2)</f>
        <v>0</v>
      </c>
      <c r="BC115" s="133">
        <f>ROUND(SUM(BC116:BC117),2)</f>
        <v>0</v>
      </c>
      <c r="BD115" s="133">
        <f>ROUND(SUM(BD116:BD117),2)</f>
        <v>0</v>
      </c>
      <c r="BE115" s="133">
        <f>ROUND(SUM(BE116:BE117),2)</f>
        <v>0</v>
      </c>
      <c r="BF115" s="135">
        <f>ROUND(SUM(BF116:BF117),2)</f>
        <v>0</v>
      </c>
      <c r="BG115" s="4"/>
      <c r="BS115" s="27" t="s">
        <v>80</v>
      </c>
      <c r="BT115" s="27" t="s">
        <v>93</v>
      </c>
      <c r="BU115" s="27" t="s">
        <v>82</v>
      </c>
      <c r="BV115" s="27" t="s">
        <v>83</v>
      </c>
      <c r="BW115" s="27" t="s">
        <v>145</v>
      </c>
      <c r="BX115" s="27" t="s">
        <v>133</v>
      </c>
      <c r="CL115" s="27" t="s">
        <v>1</v>
      </c>
    </row>
    <row r="116" s="4" customFormat="1" ht="23.25" customHeight="1">
      <c r="A116" s="136" t="s">
        <v>95</v>
      </c>
      <c r="B116" s="73"/>
      <c r="C116" s="10"/>
      <c r="D116" s="10"/>
      <c r="E116" s="10"/>
      <c r="F116" s="127" t="s">
        <v>146</v>
      </c>
      <c r="G116" s="127"/>
      <c r="H116" s="127"/>
      <c r="I116" s="127"/>
      <c r="J116" s="127"/>
      <c r="K116" s="10"/>
      <c r="L116" s="127" t="s">
        <v>97</v>
      </c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'21-105b-02-02-01 - Búraci...'!K38</f>
        <v>0</v>
      </c>
      <c r="AH116" s="10"/>
      <c r="AI116" s="10"/>
      <c r="AJ116" s="10"/>
      <c r="AK116" s="10"/>
      <c r="AL116" s="10"/>
      <c r="AM116" s="10"/>
      <c r="AN116" s="129">
        <f>SUM(AG116,AV116)</f>
        <v>0</v>
      </c>
      <c r="AO116" s="10"/>
      <c r="AP116" s="10"/>
      <c r="AQ116" s="130" t="s">
        <v>92</v>
      </c>
      <c r="AR116" s="73"/>
      <c r="AS116" s="137">
        <f>'21-105b-02-02-01 - Búraci...'!K35</f>
        <v>0</v>
      </c>
      <c r="AT116" s="133">
        <f>'21-105b-02-02-01 - Búraci...'!K36</f>
        <v>0</v>
      </c>
      <c r="AU116" s="133">
        <v>0</v>
      </c>
      <c r="AV116" s="133">
        <f>ROUND(SUM(AX116:AY116),2)</f>
        <v>0</v>
      </c>
      <c r="AW116" s="134">
        <f>'21-105b-02-02-01 - Búraci...'!T138</f>
        <v>0</v>
      </c>
      <c r="AX116" s="133">
        <f>'21-105b-02-02-01 - Búraci...'!K41</f>
        <v>0</v>
      </c>
      <c r="AY116" s="133">
        <f>'21-105b-02-02-01 - Búraci...'!K42</f>
        <v>0</v>
      </c>
      <c r="AZ116" s="133">
        <f>'21-105b-02-02-01 - Búraci...'!K43</f>
        <v>0</v>
      </c>
      <c r="BA116" s="133">
        <f>'21-105b-02-02-01 - Búraci...'!K44</f>
        <v>0</v>
      </c>
      <c r="BB116" s="133">
        <f>'21-105b-02-02-01 - Búraci...'!F41</f>
        <v>0</v>
      </c>
      <c r="BC116" s="133">
        <f>'21-105b-02-02-01 - Búraci...'!F42</f>
        <v>0</v>
      </c>
      <c r="BD116" s="133">
        <f>'21-105b-02-02-01 - Búraci...'!F43</f>
        <v>0</v>
      </c>
      <c r="BE116" s="133">
        <f>'21-105b-02-02-01 - Búraci...'!F44</f>
        <v>0</v>
      </c>
      <c r="BF116" s="135">
        <f>'21-105b-02-02-01 - Búraci...'!F45</f>
        <v>0</v>
      </c>
      <c r="BG116" s="4"/>
      <c r="BT116" s="27" t="s">
        <v>98</v>
      </c>
      <c r="BV116" s="27" t="s">
        <v>83</v>
      </c>
      <c r="BW116" s="27" t="s">
        <v>147</v>
      </c>
      <c r="BX116" s="27" t="s">
        <v>145</v>
      </c>
      <c r="CL116" s="27" t="s">
        <v>1</v>
      </c>
    </row>
    <row r="117" s="4" customFormat="1" ht="23.25" customHeight="1">
      <c r="A117" s="136" t="s">
        <v>95</v>
      </c>
      <c r="B117" s="73"/>
      <c r="C117" s="10"/>
      <c r="D117" s="10"/>
      <c r="E117" s="10"/>
      <c r="F117" s="127" t="s">
        <v>148</v>
      </c>
      <c r="G117" s="127"/>
      <c r="H117" s="127"/>
      <c r="I117" s="127"/>
      <c r="J117" s="127"/>
      <c r="K117" s="10"/>
      <c r="L117" s="127" t="s">
        <v>101</v>
      </c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'21-105b-02-02-02 - Archit...'!K38</f>
        <v>0</v>
      </c>
      <c r="AH117" s="10"/>
      <c r="AI117" s="10"/>
      <c r="AJ117" s="10"/>
      <c r="AK117" s="10"/>
      <c r="AL117" s="10"/>
      <c r="AM117" s="10"/>
      <c r="AN117" s="129">
        <f>SUM(AG117,AV117)</f>
        <v>0</v>
      </c>
      <c r="AO117" s="10"/>
      <c r="AP117" s="10"/>
      <c r="AQ117" s="130" t="s">
        <v>92</v>
      </c>
      <c r="AR117" s="73"/>
      <c r="AS117" s="137">
        <f>'21-105b-02-02-02 - Archit...'!K35</f>
        <v>0</v>
      </c>
      <c r="AT117" s="133">
        <f>'21-105b-02-02-02 - Archit...'!K36</f>
        <v>0</v>
      </c>
      <c r="AU117" s="133">
        <v>0</v>
      </c>
      <c r="AV117" s="133">
        <f>ROUND(SUM(AX117:AY117),2)</f>
        <v>0</v>
      </c>
      <c r="AW117" s="134">
        <f>'21-105b-02-02-02 - Archit...'!T143</f>
        <v>0</v>
      </c>
      <c r="AX117" s="133">
        <f>'21-105b-02-02-02 - Archit...'!K41</f>
        <v>0</v>
      </c>
      <c r="AY117" s="133">
        <f>'21-105b-02-02-02 - Archit...'!K42</f>
        <v>0</v>
      </c>
      <c r="AZ117" s="133">
        <f>'21-105b-02-02-02 - Archit...'!K43</f>
        <v>0</v>
      </c>
      <c r="BA117" s="133">
        <f>'21-105b-02-02-02 - Archit...'!K44</f>
        <v>0</v>
      </c>
      <c r="BB117" s="133">
        <f>'21-105b-02-02-02 - Archit...'!F41</f>
        <v>0</v>
      </c>
      <c r="BC117" s="133">
        <f>'21-105b-02-02-02 - Archit...'!F42</f>
        <v>0</v>
      </c>
      <c r="BD117" s="133">
        <f>'21-105b-02-02-02 - Archit...'!F43</f>
        <v>0</v>
      </c>
      <c r="BE117" s="133">
        <f>'21-105b-02-02-02 - Archit...'!F44</f>
        <v>0</v>
      </c>
      <c r="BF117" s="135">
        <f>'21-105b-02-02-02 - Archit...'!F45</f>
        <v>0</v>
      </c>
      <c r="BG117" s="4"/>
      <c r="BT117" s="27" t="s">
        <v>98</v>
      </c>
      <c r="BV117" s="27" t="s">
        <v>83</v>
      </c>
      <c r="BW117" s="27" t="s">
        <v>149</v>
      </c>
      <c r="BX117" s="27" t="s">
        <v>145</v>
      </c>
      <c r="CL117" s="27" t="s">
        <v>1</v>
      </c>
    </row>
    <row r="118" s="4" customFormat="1" ht="23.25" customHeight="1">
      <c r="A118" s="136" t="s">
        <v>95</v>
      </c>
      <c r="B118" s="73"/>
      <c r="C118" s="10"/>
      <c r="D118" s="10"/>
      <c r="E118" s="127" t="s">
        <v>150</v>
      </c>
      <c r="F118" s="127"/>
      <c r="G118" s="127"/>
      <c r="H118" s="127"/>
      <c r="I118" s="127"/>
      <c r="J118" s="10"/>
      <c r="K118" s="127" t="s">
        <v>151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'21-105b-02-03 - Prístavba'!K36</f>
        <v>0</v>
      </c>
      <c r="AH118" s="10"/>
      <c r="AI118" s="10"/>
      <c r="AJ118" s="10"/>
      <c r="AK118" s="10"/>
      <c r="AL118" s="10"/>
      <c r="AM118" s="10"/>
      <c r="AN118" s="129">
        <f>SUM(AG118,AV118)</f>
        <v>0</v>
      </c>
      <c r="AO118" s="10"/>
      <c r="AP118" s="10"/>
      <c r="AQ118" s="130" t="s">
        <v>92</v>
      </c>
      <c r="AR118" s="73"/>
      <c r="AS118" s="137">
        <f>'21-105b-02-03 - Prístavba'!K33</f>
        <v>0</v>
      </c>
      <c r="AT118" s="133">
        <f>'21-105b-02-03 - Prístavba'!K34</f>
        <v>0</v>
      </c>
      <c r="AU118" s="133">
        <v>0</v>
      </c>
      <c r="AV118" s="133">
        <f>ROUND(SUM(AX118:AY118),2)</f>
        <v>0</v>
      </c>
      <c r="AW118" s="134">
        <f>'21-105b-02-03 - Prístavba'!T150</f>
        <v>0</v>
      </c>
      <c r="AX118" s="133">
        <f>'21-105b-02-03 - Prístavba'!K39</f>
        <v>0</v>
      </c>
      <c r="AY118" s="133">
        <f>'21-105b-02-03 - Prístavba'!K40</f>
        <v>0</v>
      </c>
      <c r="AZ118" s="133">
        <f>'21-105b-02-03 - Prístavba'!K41</f>
        <v>0</v>
      </c>
      <c r="BA118" s="133">
        <f>'21-105b-02-03 - Prístavba'!K42</f>
        <v>0</v>
      </c>
      <c r="BB118" s="133">
        <f>'21-105b-02-03 - Prístavba'!F39</f>
        <v>0</v>
      </c>
      <c r="BC118" s="133">
        <f>'21-105b-02-03 - Prístavba'!F40</f>
        <v>0</v>
      </c>
      <c r="BD118" s="133">
        <f>'21-105b-02-03 - Prístavba'!F41</f>
        <v>0</v>
      </c>
      <c r="BE118" s="133">
        <f>'21-105b-02-03 - Prístavba'!F42</f>
        <v>0</v>
      </c>
      <c r="BF118" s="135">
        <f>'21-105b-02-03 - Prístavba'!F43</f>
        <v>0</v>
      </c>
      <c r="BG118" s="4"/>
      <c r="BT118" s="27" t="s">
        <v>93</v>
      </c>
      <c r="BV118" s="27" t="s">
        <v>83</v>
      </c>
      <c r="BW118" s="27" t="s">
        <v>152</v>
      </c>
      <c r="BX118" s="27" t="s">
        <v>133</v>
      </c>
      <c r="CL118" s="27" t="s">
        <v>1</v>
      </c>
    </row>
    <row r="119" s="4" customFormat="1" ht="23.25" customHeight="1">
      <c r="A119" s="4"/>
      <c r="B119" s="73"/>
      <c r="C119" s="10"/>
      <c r="D119" s="10"/>
      <c r="E119" s="127" t="s">
        <v>153</v>
      </c>
      <c r="F119" s="127"/>
      <c r="G119" s="127"/>
      <c r="H119" s="127"/>
      <c r="I119" s="127"/>
      <c r="J119" s="10"/>
      <c r="K119" s="127" t="s">
        <v>154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8">
        <f>ROUND(SUM(AG120:AG121),2)</f>
        <v>0</v>
      </c>
      <c r="AH119" s="10"/>
      <c r="AI119" s="10"/>
      <c r="AJ119" s="10"/>
      <c r="AK119" s="10"/>
      <c r="AL119" s="10"/>
      <c r="AM119" s="10"/>
      <c r="AN119" s="129">
        <f>SUM(AG119,AV119)</f>
        <v>0</v>
      </c>
      <c r="AO119" s="10"/>
      <c r="AP119" s="10"/>
      <c r="AQ119" s="130" t="s">
        <v>92</v>
      </c>
      <c r="AR119" s="73"/>
      <c r="AS119" s="131">
        <f>ROUND(SUM(AS120:AS121),2)</f>
        <v>0</v>
      </c>
      <c r="AT119" s="132">
        <f>ROUND(SUM(AT120:AT121),2)</f>
        <v>0</v>
      </c>
      <c r="AU119" s="133">
        <f>ROUND(SUM(AU120:AU121),2)</f>
        <v>0</v>
      </c>
      <c r="AV119" s="133">
        <f>ROUND(SUM(AX119:AY119),2)</f>
        <v>0</v>
      </c>
      <c r="AW119" s="134">
        <f>ROUND(SUM(AW120:AW121),5)</f>
        <v>0</v>
      </c>
      <c r="AX119" s="133">
        <f>ROUND(BB119*L34,2)</f>
        <v>0</v>
      </c>
      <c r="AY119" s="133">
        <f>ROUND(BC119*L35,2)</f>
        <v>0</v>
      </c>
      <c r="AZ119" s="133">
        <f>ROUND(BD119*L34,2)</f>
        <v>0</v>
      </c>
      <c r="BA119" s="133">
        <f>ROUND(BE119*L35,2)</f>
        <v>0</v>
      </c>
      <c r="BB119" s="133">
        <f>ROUND(SUM(BB120:BB121),2)</f>
        <v>0</v>
      </c>
      <c r="BC119" s="133">
        <f>ROUND(SUM(BC120:BC121),2)</f>
        <v>0</v>
      </c>
      <c r="BD119" s="133">
        <f>ROUND(SUM(BD120:BD121),2)</f>
        <v>0</v>
      </c>
      <c r="BE119" s="133">
        <f>ROUND(SUM(BE120:BE121),2)</f>
        <v>0</v>
      </c>
      <c r="BF119" s="135">
        <f>ROUND(SUM(BF120:BF121),2)</f>
        <v>0</v>
      </c>
      <c r="BG119" s="4"/>
      <c r="BS119" s="27" t="s">
        <v>80</v>
      </c>
      <c r="BT119" s="27" t="s">
        <v>93</v>
      </c>
      <c r="BU119" s="27" t="s">
        <v>82</v>
      </c>
      <c r="BV119" s="27" t="s">
        <v>83</v>
      </c>
      <c r="BW119" s="27" t="s">
        <v>155</v>
      </c>
      <c r="BX119" s="27" t="s">
        <v>133</v>
      </c>
      <c r="CL119" s="27" t="s">
        <v>1</v>
      </c>
    </row>
    <row r="120" s="4" customFormat="1" ht="23.25" customHeight="1">
      <c r="A120" s="136" t="s">
        <v>95</v>
      </c>
      <c r="B120" s="73"/>
      <c r="C120" s="10"/>
      <c r="D120" s="10"/>
      <c r="E120" s="10"/>
      <c r="F120" s="127" t="s">
        <v>156</v>
      </c>
      <c r="G120" s="127"/>
      <c r="H120" s="127"/>
      <c r="I120" s="127"/>
      <c r="J120" s="127"/>
      <c r="K120" s="10"/>
      <c r="L120" s="127" t="s">
        <v>97</v>
      </c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'21-105b-02-04-01 - Búraci...'!K38</f>
        <v>0</v>
      </c>
      <c r="AH120" s="10"/>
      <c r="AI120" s="10"/>
      <c r="AJ120" s="10"/>
      <c r="AK120" s="10"/>
      <c r="AL120" s="10"/>
      <c r="AM120" s="10"/>
      <c r="AN120" s="129">
        <f>SUM(AG120,AV120)</f>
        <v>0</v>
      </c>
      <c r="AO120" s="10"/>
      <c r="AP120" s="10"/>
      <c r="AQ120" s="130" t="s">
        <v>92</v>
      </c>
      <c r="AR120" s="73"/>
      <c r="AS120" s="137">
        <f>'21-105b-02-04-01 - Búraci...'!K35</f>
        <v>0</v>
      </c>
      <c r="AT120" s="133">
        <f>'21-105b-02-04-01 - Búraci...'!K36</f>
        <v>0</v>
      </c>
      <c r="AU120" s="133">
        <v>0</v>
      </c>
      <c r="AV120" s="133">
        <f>ROUND(SUM(AX120:AY120),2)</f>
        <v>0</v>
      </c>
      <c r="AW120" s="134">
        <f>'21-105b-02-04-01 - Búraci...'!T137</f>
        <v>0</v>
      </c>
      <c r="AX120" s="133">
        <f>'21-105b-02-04-01 - Búraci...'!K41</f>
        <v>0</v>
      </c>
      <c r="AY120" s="133">
        <f>'21-105b-02-04-01 - Búraci...'!K42</f>
        <v>0</v>
      </c>
      <c r="AZ120" s="133">
        <f>'21-105b-02-04-01 - Búraci...'!K43</f>
        <v>0</v>
      </c>
      <c r="BA120" s="133">
        <f>'21-105b-02-04-01 - Búraci...'!K44</f>
        <v>0</v>
      </c>
      <c r="BB120" s="133">
        <f>'21-105b-02-04-01 - Búraci...'!F41</f>
        <v>0</v>
      </c>
      <c r="BC120" s="133">
        <f>'21-105b-02-04-01 - Búraci...'!F42</f>
        <v>0</v>
      </c>
      <c r="BD120" s="133">
        <f>'21-105b-02-04-01 - Búraci...'!F43</f>
        <v>0</v>
      </c>
      <c r="BE120" s="133">
        <f>'21-105b-02-04-01 - Búraci...'!F44</f>
        <v>0</v>
      </c>
      <c r="BF120" s="135">
        <f>'21-105b-02-04-01 - Búraci...'!F45</f>
        <v>0</v>
      </c>
      <c r="BG120" s="4"/>
      <c r="BT120" s="27" t="s">
        <v>98</v>
      </c>
      <c r="BV120" s="27" t="s">
        <v>83</v>
      </c>
      <c r="BW120" s="27" t="s">
        <v>157</v>
      </c>
      <c r="BX120" s="27" t="s">
        <v>155</v>
      </c>
      <c r="CL120" s="27" t="s">
        <v>1</v>
      </c>
    </row>
    <row r="121" s="4" customFormat="1" ht="23.25" customHeight="1">
      <c r="A121" s="136" t="s">
        <v>95</v>
      </c>
      <c r="B121" s="73"/>
      <c r="C121" s="10"/>
      <c r="D121" s="10"/>
      <c r="E121" s="10"/>
      <c r="F121" s="127" t="s">
        <v>158</v>
      </c>
      <c r="G121" s="127"/>
      <c r="H121" s="127"/>
      <c r="I121" s="127"/>
      <c r="J121" s="127"/>
      <c r="K121" s="10"/>
      <c r="L121" s="127" t="s">
        <v>159</v>
      </c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'21-105b-02-04-02 - Nové s...'!K38</f>
        <v>0</v>
      </c>
      <c r="AH121" s="10"/>
      <c r="AI121" s="10"/>
      <c r="AJ121" s="10"/>
      <c r="AK121" s="10"/>
      <c r="AL121" s="10"/>
      <c r="AM121" s="10"/>
      <c r="AN121" s="129">
        <f>SUM(AG121,AV121)</f>
        <v>0</v>
      </c>
      <c r="AO121" s="10"/>
      <c r="AP121" s="10"/>
      <c r="AQ121" s="130" t="s">
        <v>92</v>
      </c>
      <c r="AR121" s="73"/>
      <c r="AS121" s="137">
        <f>'21-105b-02-04-02 - Nové s...'!K35</f>
        <v>0</v>
      </c>
      <c r="AT121" s="133">
        <f>'21-105b-02-04-02 - Nové s...'!K36</f>
        <v>0</v>
      </c>
      <c r="AU121" s="133">
        <v>0</v>
      </c>
      <c r="AV121" s="133">
        <f>ROUND(SUM(AX121:AY121),2)</f>
        <v>0</v>
      </c>
      <c r="AW121" s="134">
        <f>'21-105b-02-04-02 - Nové s...'!T141</f>
        <v>0</v>
      </c>
      <c r="AX121" s="133">
        <f>'21-105b-02-04-02 - Nové s...'!K41</f>
        <v>0</v>
      </c>
      <c r="AY121" s="133">
        <f>'21-105b-02-04-02 - Nové s...'!K42</f>
        <v>0</v>
      </c>
      <c r="AZ121" s="133">
        <f>'21-105b-02-04-02 - Nové s...'!K43</f>
        <v>0</v>
      </c>
      <c r="BA121" s="133">
        <f>'21-105b-02-04-02 - Nové s...'!K44</f>
        <v>0</v>
      </c>
      <c r="BB121" s="133">
        <f>'21-105b-02-04-02 - Nové s...'!F41</f>
        <v>0</v>
      </c>
      <c r="BC121" s="133">
        <f>'21-105b-02-04-02 - Nové s...'!F42</f>
        <v>0</v>
      </c>
      <c r="BD121" s="133">
        <f>'21-105b-02-04-02 - Nové s...'!F43</f>
        <v>0</v>
      </c>
      <c r="BE121" s="133">
        <f>'21-105b-02-04-02 - Nové s...'!F44</f>
        <v>0</v>
      </c>
      <c r="BF121" s="135">
        <f>'21-105b-02-04-02 - Nové s...'!F45</f>
        <v>0</v>
      </c>
      <c r="BG121" s="4"/>
      <c r="BT121" s="27" t="s">
        <v>98</v>
      </c>
      <c r="BV121" s="27" t="s">
        <v>83</v>
      </c>
      <c r="BW121" s="27" t="s">
        <v>160</v>
      </c>
      <c r="BX121" s="27" t="s">
        <v>155</v>
      </c>
      <c r="CL121" s="27" t="s">
        <v>1</v>
      </c>
    </row>
    <row r="122" s="4" customFormat="1" ht="23.25" customHeight="1">
      <c r="A122" s="136" t="s">
        <v>95</v>
      </c>
      <c r="B122" s="73"/>
      <c r="C122" s="10"/>
      <c r="D122" s="10"/>
      <c r="E122" s="127" t="s">
        <v>161</v>
      </c>
      <c r="F122" s="127"/>
      <c r="G122" s="127"/>
      <c r="H122" s="127"/>
      <c r="I122" s="127"/>
      <c r="J122" s="10"/>
      <c r="K122" s="127" t="s">
        <v>162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9">
        <f>'21-105b-02-05 - Ostatné z...'!K36</f>
        <v>0</v>
      </c>
      <c r="AH122" s="10"/>
      <c r="AI122" s="10"/>
      <c r="AJ122" s="10"/>
      <c r="AK122" s="10"/>
      <c r="AL122" s="10"/>
      <c r="AM122" s="10"/>
      <c r="AN122" s="129">
        <f>SUM(AG122,AV122)</f>
        <v>0</v>
      </c>
      <c r="AO122" s="10"/>
      <c r="AP122" s="10"/>
      <c r="AQ122" s="130" t="s">
        <v>92</v>
      </c>
      <c r="AR122" s="73"/>
      <c r="AS122" s="138">
        <f>'21-105b-02-05 - Ostatné z...'!K33</f>
        <v>0</v>
      </c>
      <c r="AT122" s="139">
        <f>'21-105b-02-05 - Ostatné z...'!K34</f>
        <v>0</v>
      </c>
      <c r="AU122" s="139">
        <v>0</v>
      </c>
      <c r="AV122" s="139">
        <f>ROUND(SUM(AX122:AY122),2)</f>
        <v>0</v>
      </c>
      <c r="AW122" s="140">
        <f>'21-105b-02-05 - Ostatné z...'!T133</f>
        <v>0</v>
      </c>
      <c r="AX122" s="139">
        <f>'21-105b-02-05 - Ostatné z...'!K39</f>
        <v>0</v>
      </c>
      <c r="AY122" s="139">
        <f>'21-105b-02-05 - Ostatné z...'!K40</f>
        <v>0</v>
      </c>
      <c r="AZ122" s="139">
        <f>'21-105b-02-05 - Ostatné z...'!K41</f>
        <v>0</v>
      </c>
      <c r="BA122" s="139">
        <f>'21-105b-02-05 - Ostatné z...'!K42</f>
        <v>0</v>
      </c>
      <c r="BB122" s="139">
        <f>'21-105b-02-05 - Ostatné z...'!F39</f>
        <v>0</v>
      </c>
      <c r="BC122" s="139">
        <f>'21-105b-02-05 - Ostatné z...'!F40</f>
        <v>0</v>
      </c>
      <c r="BD122" s="139">
        <f>'21-105b-02-05 - Ostatné z...'!F41</f>
        <v>0</v>
      </c>
      <c r="BE122" s="139">
        <f>'21-105b-02-05 - Ostatné z...'!F42</f>
        <v>0</v>
      </c>
      <c r="BF122" s="141">
        <f>'21-105b-02-05 - Ostatné z...'!F43</f>
        <v>0</v>
      </c>
      <c r="BG122" s="4"/>
      <c r="BT122" s="27" t="s">
        <v>93</v>
      </c>
      <c r="BV122" s="27" t="s">
        <v>83</v>
      </c>
      <c r="BW122" s="27" t="s">
        <v>163</v>
      </c>
      <c r="BX122" s="27" t="s">
        <v>133</v>
      </c>
      <c r="CL122" s="27" t="s">
        <v>1</v>
      </c>
    </row>
    <row r="123">
      <c r="B123" s="22"/>
      <c r="AR123" s="22"/>
    </row>
    <row r="124" s="2" customFormat="1" ht="30" customHeight="1">
      <c r="A124" s="42"/>
      <c r="B124" s="43"/>
      <c r="C124" s="102" t="s">
        <v>164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105">
        <f>ROUND(SUM(AG125:AG128), 2)</f>
        <v>0</v>
      </c>
      <c r="AH124" s="105"/>
      <c r="AI124" s="105"/>
      <c r="AJ124" s="105"/>
      <c r="AK124" s="105"/>
      <c r="AL124" s="105"/>
      <c r="AM124" s="105"/>
      <c r="AN124" s="105">
        <f>ROUND(SUM(AN125:AN128), 2)</f>
        <v>0</v>
      </c>
      <c r="AO124" s="105"/>
      <c r="AP124" s="105"/>
      <c r="AQ124" s="142"/>
      <c r="AR124" s="43"/>
      <c r="AS124" s="95" t="s">
        <v>165</v>
      </c>
      <c r="AT124" s="96" t="s">
        <v>166</v>
      </c>
      <c r="AU124" s="96" t="s">
        <v>43</v>
      </c>
      <c r="AV124" s="97" t="s">
        <v>68</v>
      </c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</row>
    <row r="125" s="2" customFormat="1" ht="19.92" customHeight="1">
      <c r="A125" s="42"/>
      <c r="B125" s="43"/>
      <c r="C125" s="42"/>
      <c r="D125" s="143" t="s">
        <v>167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42"/>
      <c r="AD125" s="42"/>
      <c r="AE125" s="42"/>
      <c r="AF125" s="42"/>
      <c r="AG125" s="144">
        <f>ROUND(AG94 * AS125, 2)</f>
        <v>0</v>
      </c>
      <c r="AH125" s="129"/>
      <c r="AI125" s="129"/>
      <c r="AJ125" s="129"/>
      <c r="AK125" s="129"/>
      <c r="AL125" s="129"/>
      <c r="AM125" s="129"/>
      <c r="AN125" s="129">
        <f>ROUND(AG125 + AV125, 2)</f>
        <v>0</v>
      </c>
      <c r="AO125" s="129"/>
      <c r="AP125" s="129"/>
      <c r="AQ125" s="42"/>
      <c r="AR125" s="43"/>
      <c r="AS125" s="145">
        <v>0</v>
      </c>
      <c r="AT125" s="146" t="s">
        <v>168</v>
      </c>
      <c r="AU125" s="146" t="s">
        <v>44</v>
      </c>
      <c r="AV125" s="135">
        <f>ROUND(IF(AU125="základná",AG125*L34,IF(AU125="znížená",AG125*L35,0)), 2)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V125" s="19" t="s">
        <v>169</v>
      </c>
      <c r="BY125" s="147">
        <f>IF(AU125="základná",AV125,0)</f>
        <v>0</v>
      </c>
      <c r="BZ125" s="147">
        <f>IF(AU125="znížená",AV125,0)</f>
        <v>0</v>
      </c>
      <c r="CA125" s="147">
        <v>0</v>
      </c>
      <c r="CB125" s="147">
        <v>0</v>
      </c>
      <c r="CC125" s="147">
        <v>0</v>
      </c>
      <c r="CD125" s="147">
        <f>IF(AU125="základná",AG125,0)</f>
        <v>0</v>
      </c>
      <c r="CE125" s="147">
        <f>IF(AU125="znížená",AG125,0)</f>
        <v>0</v>
      </c>
      <c r="CF125" s="147">
        <f>IF(AU125="zákl. prenesená",AG125,0)</f>
        <v>0</v>
      </c>
      <c r="CG125" s="147">
        <f>IF(AU125="zníž. prenesená",AG125,0)</f>
        <v>0</v>
      </c>
      <c r="CH125" s="147">
        <f>IF(AU125="nulová",AG125,0)</f>
        <v>0</v>
      </c>
      <c r="CI125" s="19">
        <f>IF(AU125="základná",1,IF(AU125="znížená",2,IF(AU125="zákl. prenesená",4,IF(AU125="zníž. prenesená",5,3))))</f>
        <v>1</v>
      </c>
      <c r="CJ125" s="19">
        <f>IF(AT125="stavebná časť",1,IF(AT125="investičná časť",2,3))</f>
        <v>1</v>
      </c>
      <c r="CK125" s="19" t="str">
        <f>IF(D125="Vyplň vlastné","","x")</f>
        <v>x</v>
      </c>
    </row>
    <row r="126" s="2" customFormat="1" ht="19.92" customHeight="1">
      <c r="A126" s="42"/>
      <c r="B126" s="43"/>
      <c r="C126" s="42"/>
      <c r="D126" s="148" t="s">
        <v>170</v>
      </c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42"/>
      <c r="AD126" s="42"/>
      <c r="AE126" s="42"/>
      <c r="AF126" s="42"/>
      <c r="AG126" s="144">
        <f>ROUND(AG94 * AS126, 2)</f>
        <v>0</v>
      </c>
      <c r="AH126" s="129"/>
      <c r="AI126" s="129"/>
      <c r="AJ126" s="129"/>
      <c r="AK126" s="129"/>
      <c r="AL126" s="129"/>
      <c r="AM126" s="129"/>
      <c r="AN126" s="129">
        <f>ROUND(AG126 + AV126, 2)</f>
        <v>0</v>
      </c>
      <c r="AO126" s="129"/>
      <c r="AP126" s="129"/>
      <c r="AQ126" s="42"/>
      <c r="AR126" s="43"/>
      <c r="AS126" s="145">
        <v>0</v>
      </c>
      <c r="AT126" s="146" t="s">
        <v>168</v>
      </c>
      <c r="AU126" s="146" t="s">
        <v>44</v>
      </c>
      <c r="AV126" s="135">
        <f>ROUND(IF(AU126="základná",AG126*L34,IF(AU126="znížená",AG126*L35,0)), 2)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V126" s="19" t="s">
        <v>171</v>
      </c>
      <c r="BY126" s="147">
        <f>IF(AU126="základná",AV126,0)</f>
        <v>0</v>
      </c>
      <c r="BZ126" s="147">
        <f>IF(AU126="znížená",AV126,0)</f>
        <v>0</v>
      </c>
      <c r="CA126" s="147">
        <v>0</v>
      </c>
      <c r="CB126" s="147">
        <v>0</v>
      </c>
      <c r="CC126" s="147">
        <v>0</v>
      </c>
      <c r="CD126" s="147">
        <f>IF(AU126="základná",AG126,0)</f>
        <v>0</v>
      </c>
      <c r="CE126" s="147">
        <f>IF(AU126="znížená",AG126,0)</f>
        <v>0</v>
      </c>
      <c r="CF126" s="147">
        <f>IF(AU126="zákl. prenesená",AG126,0)</f>
        <v>0</v>
      </c>
      <c r="CG126" s="147">
        <f>IF(AU126="zníž. prenesená",AG126,0)</f>
        <v>0</v>
      </c>
      <c r="CH126" s="147">
        <f>IF(AU126="nulová",AG126,0)</f>
        <v>0</v>
      </c>
      <c r="CI126" s="19">
        <f>IF(AU126="základná",1,IF(AU126="znížená",2,IF(AU126="zákl. prenesená",4,IF(AU126="zníž. prenesená",5,3))))</f>
        <v>1</v>
      </c>
      <c r="CJ126" s="19">
        <f>IF(AT126="stavebná časť",1,IF(AT126="investičná časť",2,3))</f>
        <v>1</v>
      </c>
      <c r="CK126" s="19" t="str">
        <f>IF(D126="Vyplň vlastné","","x")</f>
        <v/>
      </c>
    </row>
    <row r="127" s="2" customFormat="1" ht="19.92" customHeight="1">
      <c r="A127" s="42"/>
      <c r="B127" s="43"/>
      <c r="C127" s="42"/>
      <c r="D127" s="148" t="s">
        <v>170</v>
      </c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42"/>
      <c r="AD127" s="42"/>
      <c r="AE127" s="42"/>
      <c r="AF127" s="42"/>
      <c r="AG127" s="144">
        <f>ROUND(AG94 * AS127, 2)</f>
        <v>0</v>
      </c>
      <c r="AH127" s="129"/>
      <c r="AI127" s="129"/>
      <c r="AJ127" s="129"/>
      <c r="AK127" s="129"/>
      <c r="AL127" s="129"/>
      <c r="AM127" s="129"/>
      <c r="AN127" s="129">
        <f>ROUND(AG127 + AV127, 2)</f>
        <v>0</v>
      </c>
      <c r="AO127" s="129"/>
      <c r="AP127" s="129"/>
      <c r="AQ127" s="42"/>
      <c r="AR127" s="43"/>
      <c r="AS127" s="145">
        <v>0</v>
      </c>
      <c r="AT127" s="146" t="s">
        <v>168</v>
      </c>
      <c r="AU127" s="146" t="s">
        <v>44</v>
      </c>
      <c r="AV127" s="135">
        <f>ROUND(IF(AU127="základná",AG127*L34,IF(AU127="znížená",AG127*L35,0)), 2)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V127" s="19" t="s">
        <v>171</v>
      </c>
      <c r="BY127" s="147">
        <f>IF(AU127="základná",AV127,0)</f>
        <v>0</v>
      </c>
      <c r="BZ127" s="147">
        <f>IF(AU127="znížená",AV127,0)</f>
        <v>0</v>
      </c>
      <c r="CA127" s="147">
        <v>0</v>
      </c>
      <c r="CB127" s="147">
        <v>0</v>
      </c>
      <c r="CC127" s="147">
        <v>0</v>
      </c>
      <c r="CD127" s="147">
        <f>IF(AU127="základná",AG127,0)</f>
        <v>0</v>
      </c>
      <c r="CE127" s="147">
        <f>IF(AU127="znížená",AG127,0)</f>
        <v>0</v>
      </c>
      <c r="CF127" s="147">
        <f>IF(AU127="zákl. prenesená",AG127,0)</f>
        <v>0</v>
      </c>
      <c r="CG127" s="147">
        <f>IF(AU127="zníž. prenesená",AG127,0)</f>
        <v>0</v>
      </c>
      <c r="CH127" s="147">
        <f>IF(AU127="nulová",AG127,0)</f>
        <v>0</v>
      </c>
      <c r="CI127" s="19">
        <f>IF(AU127="základná",1,IF(AU127="znížená",2,IF(AU127="zákl. prenesená",4,IF(AU127="zníž. prenesená",5,3))))</f>
        <v>1</v>
      </c>
      <c r="CJ127" s="19">
        <f>IF(AT127="stavebná časť",1,IF(AT127="investičná časť",2,3))</f>
        <v>1</v>
      </c>
      <c r="CK127" s="19" t="str">
        <f>IF(D127="Vyplň vlastné","","x")</f>
        <v/>
      </c>
    </row>
    <row r="128" s="2" customFormat="1" ht="19.92" customHeight="1">
      <c r="A128" s="42"/>
      <c r="B128" s="43"/>
      <c r="C128" s="42"/>
      <c r="D128" s="148" t="s">
        <v>170</v>
      </c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42"/>
      <c r="AD128" s="42"/>
      <c r="AE128" s="42"/>
      <c r="AF128" s="42"/>
      <c r="AG128" s="144">
        <f>ROUND(AG94 * AS128, 2)</f>
        <v>0</v>
      </c>
      <c r="AH128" s="129"/>
      <c r="AI128" s="129"/>
      <c r="AJ128" s="129"/>
      <c r="AK128" s="129"/>
      <c r="AL128" s="129"/>
      <c r="AM128" s="129"/>
      <c r="AN128" s="129">
        <f>ROUND(AG128 + AV128, 2)</f>
        <v>0</v>
      </c>
      <c r="AO128" s="129"/>
      <c r="AP128" s="129"/>
      <c r="AQ128" s="42"/>
      <c r="AR128" s="43"/>
      <c r="AS128" s="149">
        <v>0</v>
      </c>
      <c r="AT128" s="150" t="s">
        <v>168</v>
      </c>
      <c r="AU128" s="150" t="s">
        <v>44</v>
      </c>
      <c r="AV128" s="141">
        <f>ROUND(IF(AU128="základná",AG128*L34,IF(AU128="znížená",AG128*L35,0)), 2)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V128" s="19" t="s">
        <v>171</v>
      </c>
      <c r="BY128" s="147">
        <f>IF(AU128="základná",AV128,0)</f>
        <v>0</v>
      </c>
      <c r="BZ128" s="147">
        <f>IF(AU128="znížená",AV128,0)</f>
        <v>0</v>
      </c>
      <c r="CA128" s="147">
        <v>0</v>
      </c>
      <c r="CB128" s="147">
        <v>0</v>
      </c>
      <c r="CC128" s="147">
        <v>0</v>
      </c>
      <c r="CD128" s="147">
        <f>IF(AU128="základná",AG128,0)</f>
        <v>0</v>
      </c>
      <c r="CE128" s="147">
        <f>IF(AU128="znížená",AG128,0)</f>
        <v>0</v>
      </c>
      <c r="CF128" s="147">
        <f>IF(AU128="zákl. prenesená",AG128,0)</f>
        <v>0</v>
      </c>
      <c r="CG128" s="147">
        <f>IF(AU128="zníž. prenesená",AG128,0)</f>
        <v>0</v>
      </c>
      <c r="CH128" s="147">
        <f>IF(AU128="nulová",AG128,0)</f>
        <v>0</v>
      </c>
      <c r="CI128" s="19">
        <f>IF(AU128="základná",1,IF(AU128="znížená",2,IF(AU128="zákl. prenesená",4,IF(AU128="zníž. prenesená",5,3))))</f>
        <v>1</v>
      </c>
      <c r="CJ128" s="19">
        <f>IF(AT128="stavebná časť",1,IF(AT128="investičná časť",2,3))</f>
        <v>1</v>
      </c>
      <c r="CK128" s="19" t="str">
        <f>IF(D128="Vyplň vlastné","","x")</f>
        <v/>
      </c>
    </row>
    <row r="129" s="2" customFormat="1" ht="10.8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3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</row>
    <row r="130" s="2" customFormat="1" ht="30" customHeight="1">
      <c r="A130" s="42"/>
      <c r="B130" s="43"/>
      <c r="C130" s="151" t="s">
        <v>172</v>
      </c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3">
        <f>ROUND(AG94 + AG124, 2)</f>
        <v>0</v>
      </c>
      <c r="AH130" s="153"/>
      <c r="AI130" s="153"/>
      <c r="AJ130" s="153"/>
      <c r="AK130" s="153"/>
      <c r="AL130" s="153"/>
      <c r="AM130" s="153"/>
      <c r="AN130" s="153">
        <f>ROUND(AN94 + AN124, 2)</f>
        <v>0</v>
      </c>
      <c r="AO130" s="153"/>
      <c r="AP130" s="153"/>
      <c r="AQ130" s="152"/>
      <c r="AR130" s="43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</row>
    <row r="131" s="2" customFormat="1" ht="6.96" customHeight="1">
      <c r="A131" s="42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43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</sheetData>
  <mergeCells count="170"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AK33:AO33"/>
    <mergeCell ref="L34:P34"/>
    <mergeCell ref="AK34:AO34"/>
    <mergeCell ref="W34:AE34"/>
    <mergeCell ref="L35:P35"/>
    <mergeCell ref="AK35:AO35"/>
    <mergeCell ref="W35:AE35"/>
    <mergeCell ref="L36:P36"/>
    <mergeCell ref="AK36:AO36"/>
    <mergeCell ref="W36:AE36"/>
    <mergeCell ref="AK37:AO37"/>
    <mergeCell ref="W37:AE37"/>
    <mergeCell ref="L37:P37"/>
    <mergeCell ref="W38:AE38"/>
    <mergeCell ref="AK38:AO38"/>
    <mergeCell ref="L38:P38"/>
    <mergeCell ref="AK40:AO40"/>
    <mergeCell ref="X40:AB40"/>
    <mergeCell ref="AR2:BG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5:AP125"/>
    <mergeCell ref="AG125:AM125"/>
    <mergeCell ref="AN126:AP126"/>
    <mergeCell ref="AG126:AM126"/>
    <mergeCell ref="AG127:AM127"/>
    <mergeCell ref="AN127:AP127"/>
    <mergeCell ref="AG128:AM128"/>
    <mergeCell ref="AN128:AP128"/>
    <mergeCell ref="AG124:AM124"/>
    <mergeCell ref="AN124:AP124"/>
    <mergeCell ref="AG130:AM130"/>
    <mergeCell ref="AN130:AP130"/>
    <mergeCell ref="L85:AO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M99:AF99"/>
    <mergeCell ref="G99:K99"/>
    <mergeCell ref="M100:AF100"/>
    <mergeCell ref="G100:K100"/>
    <mergeCell ref="G101:K101"/>
    <mergeCell ref="M101:AF101"/>
    <mergeCell ref="M102:AF102"/>
    <mergeCell ref="G102:K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L105:AF105"/>
    <mergeCell ref="F105:J105"/>
    <mergeCell ref="G106:K106"/>
    <mergeCell ref="M106:AF106"/>
    <mergeCell ref="G107:K107"/>
    <mergeCell ref="M107:AF107"/>
    <mergeCell ref="G108:K108"/>
    <mergeCell ref="M108:AF108"/>
    <mergeCell ref="G109:K109"/>
    <mergeCell ref="M109:AF109"/>
    <mergeCell ref="J110:AF110"/>
    <mergeCell ref="D110:H110"/>
    <mergeCell ref="E111:I111"/>
    <mergeCell ref="K111:AF111"/>
    <mergeCell ref="L112:AF112"/>
    <mergeCell ref="F112:J112"/>
    <mergeCell ref="L113:AF113"/>
    <mergeCell ref="F113:J113"/>
    <mergeCell ref="L114:AF114"/>
    <mergeCell ref="F114:J114"/>
    <mergeCell ref="K115:AF115"/>
    <mergeCell ref="E115:I115"/>
    <mergeCell ref="L116:AF116"/>
    <mergeCell ref="F116:J116"/>
    <mergeCell ref="L117:AF117"/>
    <mergeCell ref="F117:J117"/>
    <mergeCell ref="E118:I118"/>
    <mergeCell ref="K118:AF118"/>
    <mergeCell ref="E119:I119"/>
    <mergeCell ref="K119:AF119"/>
    <mergeCell ref="F120:J120"/>
    <mergeCell ref="L120:AF120"/>
    <mergeCell ref="F121:J121"/>
    <mergeCell ref="L121:AF121"/>
    <mergeCell ref="E122:I122"/>
    <mergeCell ref="K122:AF122"/>
    <mergeCell ref="D125:AB125"/>
    <mergeCell ref="D126:AB126"/>
    <mergeCell ref="D127:AB127"/>
    <mergeCell ref="D128:AB128"/>
  </mergeCells>
  <dataValidations count="2">
    <dataValidation type="list" allowBlank="1" showInputMessage="1" showErrorMessage="1" error="Povolené sú hodnoty základná, znížená, nulová." sqref="AU124:AU128">
      <formula1>"základná, znížená, nulová"</formula1>
    </dataValidation>
    <dataValidation type="list" allowBlank="1" showInputMessage="1" showErrorMessage="1" error="Povolené sú hodnoty stavebná časť, technologická časť, investičná časť." sqref="AT124:AT128">
      <formula1>"stavebná časť, technologická časť, investičná časť"</formula1>
    </dataValidation>
  </dataValidations>
  <hyperlinks>
    <hyperlink ref="A97" location="'21-105b-01-01-01 - Búraci...'!C2" display="/"/>
    <hyperlink ref="A99" location="'21-105b-01-01-02-01 - Zat...'!C2" display="/"/>
    <hyperlink ref="A100" location="'21-105b-01-01-02-02 - Zat...'!C2" display="/"/>
    <hyperlink ref="A101" location="'21-105b-01-01-02-03 - Vým...'!C2" display="/"/>
    <hyperlink ref="A102" location="'21-105b-01-01-02-04 - Ost...'!C2" display="/"/>
    <hyperlink ref="A104" location="'21-105b-01-02-01 - Búraci...'!C2" display="/"/>
    <hyperlink ref="A106" location="'21-105b-01-02-02-01 - Zat...'!C2" display="/"/>
    <hyperlink ref="A107" location="'21-105b-01-02-02-02 - Zat...'!C2" display="/"/>
    <hyperlink ref="A108" location="'21-105b-01-02-02-03 - Vým...'!C2" display="/"/>
    <hyperlink ref="A109" location="'21-105b-01-02-02-04 - Ost...'!C2" display="/"/>
    <hyperlink ref="A112" location="'21-105b-02-01-01 - Búraci...'!C2" display="/"/>
    <hyperlink ref="A113" location="'21-105b-02-01-02 - Archit...'!C2" display="/"/>
    <hyperlink ref="A114" location="'21-105b-02-01-03 - Prepoj...'!C2" display="/"/>
    <hyperlink ref="A116" location="'21-105b-02-02-01 - Búraci...'!C2" display="/"/>
    <hyperlink ref="A117" location="'21-105b-02-02-02 - Archit...'!C2" display="/"/>
    <hyperlink ref="A118" location="'21-105b-02-03 - Prístavba'!C2" display="/"/>
    <hyperlink ref="A120" location="'21-105b-02-04-01 - Búraci...'!C2" display="/"/>
    <hyperlink ref="A121" location="'21-105b-02-04-02 - Nové s...'!C2" display="/"/>
    <hyperlink ref="A122" location="'21-105b-02-05 - Ostatné 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177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179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K108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ROUND((SUM(BE108:BE115) + SUM(BE139:BE329)),  2)</f>
        <v>0</v>
      </c>
      <c r="G41" s="163"/>
      <c r="H41" s="163"/>
      <c r="I41" s="164">
        <v>0.20000000000000001</v>
      </c>
      <c r="J41" s="163"/>
      <c r="K41" s="162">
        <f>ROUND(((SUM(BE108:BE115) + SUM(BE139:BE329))*I41),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ROUND((SUM(BF108:BF115) + SUM(BF139:BF329)),  2)</f>
        <v>0</v>
      </c>
      <c r="G42" s="163"/>
      <c r="H42" s="163"/>
      <c r="I42" s="164">
        <v>0.20000000000000001</v>
      </c>
      <c r="J42" s="163"/>
      <c r="K42" s="162">
        <f>ROUND(((SUM(BF108:BF115) + SUM(BF139:BF329))*I42),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ROUND((SUM(BG108:BG115) + SUM(BG139:BG329)),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ROUND((SUM(BH108:BH115) + SUM(BH139:BH329)),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ROUND((SUM(BI108:BI115) + SUM(BI139:BI329)),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177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21-105b-01-01-01 - Búracie práce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Q139</f>
        <v>0</v>
      </c>
      <c r="J100" s="105">
        <f>R139</f>
        <v>0</v>
      </c>
      <c r="K100" s="105">
        <f>K139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Q140</f>
        <v>0</v>
      </c>
      <c r="J101" s="179">
        <f>R140</f>
        <v>0</v>
      </c>
      <c r="K101" s="179">
        <f>K140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189</v>
      </c>
      <c r="E102" s="182"/>
      <c r="F102" s="182"/>
      <c r="G102" s="182"/>
      <c r="H102" s="182"/>
      <c r="I102" s="183">
        <f>Q141</f>
        <v>0</v>
      </c>
      <c r="J102" s="183">
        <f>R141</f>
        <v>0</v>
      </c>
      <c r="K102" s="183">
        <f>K141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9"/>
      <c r="D103" s="177" t="s">
        <v>190</v>
      </c>
      <c r="E103" s="178"/>
      <c r="F103" s="178"/>
      <c r="G103" s="178"/>
      <c r="H103" s="178"/>
      <c r="I103" s="179">
        <f>Q290</f>
        <v>0</v>
      </c>
      <c r="J103" s="179">
        <f>R290</f>
        <v>0</v>
      </c>
      <c r="K103" s="179">
        <f>K290</f>
        <v>0</v>
      </c>
      <c r="L103" s="9"/>
      <c r="M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0"/>
      <c r="D104" s="181" t="s">
        <v>191</v>
      </c>
      <c r="E104" s="182"/>
      <c r="F104" s="182"/>
      <c r="G104" s="182"/>
      <c r="H104" s="182"/>
      <c r="I104" s="183">
        <f>Q291</f>
        <v>0</v>
      </c>
      <c r="J104" s="183">
        <f>R291</f>
        <v>0</v>
      </c>
      <c r="K104" s="183">
        <f>K291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192</v>
      </c>
      <c r="E105" s="182"/>
      <c r="F105" s="182"/>
      <c r="G105" s="182"/>
      <c r="H105" s="182"/>
      <c r="I105" s="183">
        <f>Q295</f>
        <v>0</v>
      </c>
      <c r="J105" s="183">
        <f>R295</f>
        <v>0</v>
      </c>
      <c r="K105" s="183">
        <f>K295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64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6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29.28" customHeight="1">
      <c r="A108" s="42"/>
      <c r="B108" s="43"/>
      <c r="C108" s="175" t="s">
        <v>193</v>
      </c>
      <c r="D108" s="42"/>
      <c r="E108" s="42"/>
      <c r="F108" s="42"/>
      <c r="G108" s="42"/>
      <c r="H108" s="42"/>
      <c r="I108" s="42"/>
      <c r="J108" s="42"/>
      <c r="K108" s="184">
        <f>ROUND(K109 + K110 + K111 + K112 + K113 + K114,2)</f>
        <v>0</v>
      </c>
      <c r="L108" s="42"/>
      <c r="M108" s="64"/>
      <c r="O108" s="185" t="s">
        <v>43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8" customHeight="1">
      <c r="A109" s="42"/>
      <c r="B109" s="186"/>
      <c r="C109" s="187"/>
      <c r="D109" s="148" t="s">
        <v>194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196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197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198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199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88" t="s">
        <v>200</v>
      </c>
      <c r="E114" s="187"/>
      <c r="F114" s="187"/>
      <c r="G114" s="187"/>
      <c r="H114" s="187"/>
      <c r="I114" s="187"/>
      <c r="J114" s="187"/>
      <c r="K114" s="144">
        <f>ROUND(K34*T114,2)</f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201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29.28" customHeight="1">
      <c r="A116" s="42"/>
      <c r="B116" s="43"/>
      <c r="C116" s="151" t="s">
        <v>172</v>
      </c>
      <c r="D116" s="152"/>
      <c r="E116" s="152"/>
      <c r="F116" s="152"/>
      <c r="G116" s="152"/>
      <c r="H116" s="152"/>
      <c r="I116" s="152"/>
      <c r="J116" s="152"/>
      <c r="K116" s="153">
        <f>ROUND(K100+K108,2)</f>
        <v>0</v>
      </c>
      <c r="L116" s="152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6.96" customHeight="1">
      <c r="A117" s="42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21" s="2" customFormat="1" ht="6.96" customHeight="1">
      <c r="A121" s="42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24.96" customHeight="1">
      <c r="A122" s="42"/>
      <c r="B122" s="43"/>
      <c r="C122" s="23" t="s">
        <v>202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6.96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12" customHeight="1">
      <c r="A124" s="42"/>
      <c r="B124" s="43"/>
      <c r="C124" s="32" t="s">
        <v>16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6.5" customHeight="1">
      <c r="A125" s="42"/>
      <c r="B125" s="43"/>
      <c r="C125" s="42"/>
      <c r="D125" s="42"/>
      <c r="E125" s="155" t="str">
        <f>E7</f>
        <v>Zníženie energetickej náročnosti budov ZŠ a MŠ v obci Kováčová</v>
      </c>
      <c r="F125" s="32"/>
      <c r="G125" s="32"/>
      <c r="H125" s="3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1" customFormat="1" ht="12" customHeight="1">
      <c r="B126" s="22"/>
      <c r="C126" s="32" t="s">
        <v>174</v>
      </c>
      <c r="M126" s="22"/>
    </row>
    <row r="127" s="1" customFormat="1" ht="16.5" customHeight="1">
      <c r="B127" s="22"/>
      <c r="E127" s="155" t="s">
        <v>175</v>
      </c>
      <c r="F127" s="1"/>
      <c r="G127" s="1"/>
      <c r="H127" s="1"/>
      <c r="M127" s="22"/>
    </row>
    <row r="128" s="1" customFormat="1" ht="12" customHeight="1">
      <c r="B128" s="22"/>
      <c r="C128" s="32" t="s">
        <v>176</v>
      </c>
      <c r="M128" s="22"/>
    </row>
    <row r="129" s="2" customFormat="1" ht="16.5" customHeight="1">
      <c r="A129" s="42"/>
      <c r="B129" s="43"/>
      <c r="C129" s="42"/>
      <c r="D129" s="42"/>
      <c r="E129" s="156" t="s">
        <v>177</v>
      </c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2" t="s">
        <v>178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6.5" customHeight="1">
      <c r="A131" s="42"/>
      <c r="B131" s="43"/>
      <c r="C131" s="42"/>
      <c r="D131" s="42"/>
      <c r="E131" s="76" t="str">
        <f>E13</f>
        <v>21-105b-01-01-01 - Búracie práce</v>
      </c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6.96" customHeight="1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2" customHeight="1">
      <c r="A133" s="42"/>
      <c r="B133" s="43"/>
      <c r="C133" s="32" t="s">
        <v>20</v>
      </c>
      <c r="D133" s="42"/>
      <c r="E133" s="42"/>
      <c r="F133" s="27" t="str">
        <f>F16</f>
        <v>Kováčová</v>
      </c>
      <c r="G133" s="42"/>
      <c r="H133" s="42"/>
      <c r="I133" s="32" t="s">
        <v>22</v>
      </c>
      <c r="J133" s="78" t="str">
        <f>IF(J16="","",J16)</f>
        <v>16. 11. 2021</v>
      </c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6.96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5.15" customHeight="1">
      <c r="A135" s="42"/>
      <c r="B135" s="43"/>
      <c r="C135" s="32" t="s">
        <v>24</v>
      </c>
      <c r="D135" s="42"/>
      <c r="E135" s="42"/>
      <c r="F135" s="27" t="str">
        <f>E19</f>
        <v>Obec Kováčová</v>
      </c>
      <c r="G135" s="42"/>
      <c r="H135" s="42"/>
      <c r="I135" s="32" t="s">
        <v>30</v>
      </c>
      <c r="J135" s="36" t="str">
        <f>E25</f>
        <v>HS partner, s.r.o.</v>
      </c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5.15" customHeight="1">
      <c r="A136" s="42"/>
      <c r="B136" s="43"/>
      <c r="C136" s="32" t="s">
        <v>28</v>
      </c>
      <c r="D136" s="42"/>
      <c r="E136" s="42"/>
      <c r="F136" s="27" t="str">
        <f>IF(E22="","",E22)</f>
        <v>Vyplň údaj</v>
      </c>
      <c r="G136" s="42"/>
      <c r="H136" s="42"/>
      <c r="I136" s="32" t="s">
        <v>32</v>
      </c>
      <c r="J136" s="36" t="str">
        <f>E28</f>
        <v>Ing. Miroslav Plevka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0.32" customHeight="1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11" customFormat="1" ht="29.28" customHeight="1">
      <c r="A138" s="194"/>
      <c r="B138" s="195"/>
      <c r="C138" s="196" t="s">
        <v>203</v>
      </c>
      <c r="D138" s="197" t="s">
        <v>64</v>
      </c>
      <c r="E138" s="197" t="s">
        <v>60</v>
      </c>
      <c r="F138" s="197" t="s">
        <v>61</v>
      </c>
      <c r="G138" s="197" t="s">
        <v>204</v>
      </c>
      <c r="H138" s="197" t="s">
        <v>205</v>
      </c>
      <c r="I138" s="197" t="s">
        <v>206</v>
      </c>
      <c r="J138" s="197" t="s">
        <v>207</v>
      </c>
      <c r="K138" s="198" t="s">
        <v>185</v>
      </c>
      <c r="L138" s="199" t="s">
        <v>208</v>
      </c>
      <c r="M138" s="200"/>
      <c r="N138" s="95" t="s">
        <v>1</v>
      </c>
      <c r="O138" s="96" t="s">
        <v>43</v>
      </c>
      <c r="P138" s="96" t="s">
        <v>209</v>
      </c>
      <c r="Q138" s="96" t="s">
        <v>210</v>
      </c>
      <c r="R138" s="96" t="s">
        <v>211</v>
      </c>
      <c r="S138" s="96" t="s">
        <v>212</v>
      </c>
      <c r="T138" s="96" t="s">
        <v>213</v>
      </c>
      <c r="U138" s="96" t="s">
        <v>214</v>
      </c>
      <c r="V138" s="96" t="s">
        <v>215</v>
      </c>
      <c r="W138" s="96" t="s">
        <v>216</v>
      </c>
      <c r="X138" s="97" t="s">
        <v>217</v>
      </c>
      <c r="Y138" s="194"/>
      <c r="Z138" s="194"/>
      <c r="AA138" s="194"/>
      <c r="AB138" s="194"/>
      <c r="AC138" s="194"/>
      <c r="AD138" s="194"/>
      <c r="AE138" s="194"/>
    </row>
    <row r="139" s="2" customFormat="1" ht="22.8" customHeight="1">
      <c r="A139" s="42"/>
      <c r="B139" s="43"/>
      <c r="C139" s="102" t="s">
        <v>180</v>
      </c>
      <c r="D139" s="42"/>
      <c r="E139" s="42"/>
      <c r="F139" s="42"/>
      <c r="G139" s="42"/>
      <c r="H139" s="42"/>
      <c r="I139" s="42"/>
      <c r="J139" s="42"/>
      <c r="K139" s="201">
        <f>BK139</f>
        <v>0</v>
      </c>
      <c r="L139" s="42"/>
      <c r="M139" s="43"/>
      <c r="N139" s="98"/>
      <c r="O139" s="82"/>
      <c r="P139" s="99"/>
      <c r="Q139" s="202">
        <f>Q140+Q290</f>
        <v>0</v>
      </c>
      <c r="R139" s="202">
        <f>R140+R290</f>
        <v>0</v>
      </c>
      <c r="S139" s="99"/>
      <c r="T139" s="203">
        <f>T140+T290</f>
        <v>0</v>
      </c>
      <c r="U139" s="99"/>
      <c r="V139" s="203">
        <f>V140+V290</f>
        <v>0.014775</v>
      </c>
      <c r="W139" s="99"/>
      <c r="X139" s="204">
        <f>X140+X290</f>
        <v>206.53277800000004</v>
      </c>
      <c r="Y139" s="42"/>
      <c r="Z139" s="42"/>
      <c r="AA139" s="42"/>
      <c r="AB139" s="42"/>
      <c r="AC139" s="42"/>
      <c r="AD139" s="42"/>
      <c r="AE139" s="42"/>
      <c r="AT139" s="19" t="s">
        <v>80</v>
      </c>
      <c r="AU139" s="19" t="s">
        <v>187</v>
      </c>
      <c r="BK139" s="205">
        <f>BK140+BK290</f>
        <v>0</v>
      </c>
    </row>
    <row r="140" s="12" customFormat="1" ht="25.92" customHeight="1">
      <c r="A140" s="12"/>
      <c r="B140" s="206"/>
      <c r="C140" s="12"/>
      <c r="D140" s="207" t="s">
        <v>80</v>
      </c>
      <c r="E140" s="208" t="s">
        <v>218</v>
      </c>
      <c r="F140" s="208" t="s">
        <v>219</v>
      </c>
      <c r="G140" s="12"/>
      <c r="H140" s="12"/>
      <c r="I140" s="209"/>
      <c r="J140" s="209"/>
      <c r="K140" s="210">
        <f>BK140</f>
        <v>0</v>
      </c>
      <c r="L140" s="12"/>
      <c r="M140" s="206"/>
      <c r="N140" s="211"/>
      <c r="O140" s="212"/>
      <c r="P140" s="212"/>
      <c r="Q140" s="213">
        <f>Q141</f>
        <v>0</v>
      </c>
      <c r="R140" s="213">
        <f>R141</f>
        <v>0</v>
      </c>
      <c r="S140" s="212"/>
      <c r="T140" s="214">
        <f>T141</f>
        <v>0</v>
      </c>
      <c r="U140" s="212"/>
      <c r="V140" s="214">
        <f>V141</f>
        <v>0</v>
      </c>
      <c r="W140" s="212"/>
      <c r="X140" s="215">
        <f>X141</f>
        <v>205.75273800000002</v>
      </c>
      <c r="Y140" s="12"/>
      <c r="Z140" s="12"/>
      <c r="AA140" s="12"/>
      <c r="AB140" s="12"/>
      <c r="AC140" s="12"/>
      <c r="AD140" s="12"/>
      <c r="AE140" s="12"/>
      <c r="AR140" s="207" t="s">
        <v>88</v>
      </c>
      <c r="AT140" s="216" t="s">
        <v>80</v>
      </c>
      <c r="AU140" s="216" t="s">
        <v>81</v>
      </c>
      <c r="AY140" s="207" t="s">
        <v>220</v>
      </c>
      <c r="BK140" s="217">
        <f>BK141</f>
        <v>0</v>
      </c>
    </row>
    <row r="141" s="12" customFormat="1" ht="22.8" customHeight="1">
      <c r="A141" s="12"/>
      <c r="B141" s="206"/>
      <c r="C141" s="12"/>
      <c r="D141" s="207" t="s">
        <v>80</v>
      </c>
      <c r="E141" s="218" t="s">
        <v>221</v>
      </c>
      <c r="F141" s="218" t="s">
        <v>222</v>
      </c>
      <c r="G141" s="12"/>
      <c r="H141" s="12"/>
      <c r="I141" s="209"/>
      <c r="J141" s="209"/>
      <c r="K141" s="219">
        <f>BK141</f>
        <v>0</v>
      </c>
      <c r="L141" s="12"/>
      <c r="M141" s="206"/>
      <c r="N141" s="211"/>
      <c r="O141" s="212"/>
      <c r="P141" s="212"/>
      <c r="Q141" s="213">
        <f>SUM(Q142:Q289)</f>
        <v>0</v>
      </c>
      <c r="R141" s="213">
        <f>SUM(R142:R289)</f>
        <v>0</v>
      </c>
      <c r="S141" s="212"/>
      <c r="T141" s="214">
        <f>SUM(T142:T289)</f>
        <v>0</v>
      </c>
      <c r="U141" s="212"/>
      <c r="V141" s="214">
        <f>SUM(V142:V289)</f>
        <v>0</v>
      </c>
      <c r="W141" s="212"/>
      <c r="X141" s="215">
        <f>SUM(X142:X289)</f>
        <v>205.75273800000002</v>
      </c>
      <c r="Y141" s="12"/>
      <c r="Z141" s="12"/>
      <c r="AA141" s="12"/>
      <c r="AB141" s="12"/>
      <c r="AC141" s="12"/>
      <c r="AD141" s="12"/>
      <c r="AE141" s="12"/>
      <c r="AR141" s="207" t="s">
        <v>88</v>
      </c>
      <c r="AT141" s="216" t="s">
        <v>80</v>
      </c>
      <c r="AU141" s="216" t="s">
        <v>88</v>
      </c>
      <c r="AY141" s="207" t="s">
        <v>220</v>
      </c>
      <c r="BK141" s="217">
        <f>SUM(BK142:BK289)</f>
        <v>0</v>
      </c>
    </row>
    <row r="142" s="2" customFormat="1" ht="37.8" customHeight="1">
      <c r="A142" s="42"/>
      <c r="B142" s="186"/>
      <c r="C142" s="220" t="s">
        <v>88</v>
      </c>
      <c r="D142" s="220" t="s">
        <v>223</v>
      </c>
      <c r="E142" s="221" t="s">
        <v>224</v>
      </c>
      <c r="F142" s="222" t="s">
        <v>225</v>
      </c>
      <c r="G142" s="223" t="s">
        <v>226</v>
      </c>
      <c r="H142" s="224">
        <v>161.93799999999999</v>
      </c>
      <c r="I142" s="225"/>
      <c r="J142" s="225"/>
      <c r="K142" s="226">
        <f>ROUND(P142*H142,2)</f>
        <v>0</v>
      </c>
      <c r="L142" s="227"/>
      <c r="M142" s="43"/>
      <c r="N142" s="228" t="s">
        <v>1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0.19600000000000001</v>
      </c>
      <c r="X142" s="232">
        <f>W142*H142</f>
        <v>31.739847999999999</v>
      </c>
      <c r="Y142" s="42"/>
      <c r="Z142" s="42"/>
      <c r="AA142" s="42"/>
      <c r="AB142" s="42"/>
      <c r="AC142" s="42"/>
      <c r="AD142" s="42"/>
      <c r="AE142" s="42"/>
      <c r="AR142" s="233" t="s">
        <v>105</v>
      </c>
      <c r="AT142" s="233" t="s">
        <v>223</v>
      </c>
      <c r="AU142" s="233" t="s">
        <v>93</v>
      </c>
      <c r="AY142" s="19" t="s">
        <v>220</v>
      </c>
      <c r="BE142" s="147">
        <f>IF(O142="základná",K142,0)</f>
        <v>0</v>
      </c>
      <c r="BF142" s="147">
        <f>IF(O142="znížená",K142,0)</f>
        <v>0</v>
      </c>
      <c r="BG142" s="147">
        <f>IF(O142="zákl. prenesená",K142,0)</f>
        <v>0</v>
      </c>
      <c r="BH142" s="147">
        <f>IF(O142="zníž. prenesená",K142,0)</f>
        <v>0</v>
      </c>
      <c r="BI142" s="147">
        <f>IF(O142="nulová",K142,0)</f>
        <v>0</v>
      </c>
      <c r="BJ142" s="19" t="s">
        <v>93</v>
      </c>
      <c r="BK142" s="147">
        <f>ROUND(P142*H142,2)</f>
        <v>0</v>
      </c>
      <c r="BL142" s="19" t="s">
        <v>105</v>
      </c>
      <c r="BM142" s="233" t="s">
        <v>227</v>
      </c>
    </row>
    <row r="143" s="13" customFormat="1">
      <c r="A143" s="13"/>
      <c r="B143" s="234"/>
      <c r="C143" s="13"/>
      <c r="D143" s="235" t="s">
        <v>228</v>
      </c>
      <c r="E143" s="236" t="s">
        <v>1</v>
      </c>
      <c r="F143" s="237" t="s">
        <v>229</v>
      </c>
      <c r="G143" s="13"/>
      <c r="H143" s="236" t="s">
        <v>1</v>
      </c>
      <c r="I143" s="238"/>
      <c r="J143" s="238"/>
      <c r="K143" s="13"/>
      <c r="L143" s="13"/>
      <c r="M143" s="234"/>
      <c r="N143" s="239"/>
      <c r="O143" s="240"/>
      <c r="P143" s="240"/>
      <c r="Q143" s="240"/>
      <c r="R143" s="240"/>
      <c r="S143" s="240"/>
      <c r="T143" s="240"/>
      <c r="U143" s="240"/>
      <c r="V143" s="240"/>
      <c r="W143" s="240"/>
      <c r="X143" s="241"/>
      <c r="Y143" s="13"/>
      <c r="Z143" s="13"/>
      <c r="AA143" s="13"/>
      <c r="AB143" s="13"/>
      <c r="AC143" s="13"/>
      <c r="AD143" s="13"/>
      <c r="AE143" s="13"/>
      <c r="AT143" s="236" t="s">
        <v>228</v>
      </c>
      <c r="AU143" s="236" t="s">
        <v>93</v>
      </c>
      <c r="AV143" s="13" t="s">
        <v>88</v>
      </c>
      <c r="AW143" s="13" t="s">
        <v>4</v>
      </c>
      <c r="AX143" s="13" t="s">
        <v>81</v>
      </c>
      <c r="AY143" s="236" t="s">
        <v>220</v>
      </c>
    </row>
    <row r="144" s="14" customFormat="1">
      <c r="A144" s="14"/>
      <c r="B144" s="242"/>
      <c r="C144" s="14"/>
      <c r="D144" s="235" t="s">
        <v>228</v>
      </c>
      <c r="E144" s="243" t="s">
        <v>1</v>
      </c>
      <c r="F144" s="244" t="s">
        <v>230</v>
      </c>
      <c r="G144" s="14"/>
      <c r="H144" s="245">
        <v>2.7000000000000002</v>
      </c>
      <c r="I144" s="246"/>
      <c r="J144" s="246"/>
      <c r="K144" s="14"/>
      <c r="L144" s="14"/>
      <c r="M144" s="242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4"/>
      <c r="Z144" s="14"/>
      <c r="AA144" s="14"/>
      <c r="AB144" s="14"/>
      <c r="AC144" s="14"/>
      <c r="AD144" s="14"/>
      <c r="AE144" s="14"/>
      <c r="AT144" s="243" t="s">
        <v>228</v>
      </c>
      <c r="AU144" s="243" t="s">
        <v>93</v>
      </c>
      <c r="AV144" s="14" t="s">
        <v>93</v>
      </c>
      <c r="AW144" s="14" t="s">
        <v>4</v>
      </c>
      <c r="AX144" s="14" t="s">
        <v>81</v>
      </c>
      <c r="AY144" s="243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231</v>
      </c>
      <c r="G145" s="14"/>
      <c r="H145" s="245">
        <v>5.7999999999999998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232</v>
      </c>
      <c r="G146" s="14"/>
      <c r="H146" s="245">
        <v>6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233</v>
      </c>
      <c r="G147" s="14"/>
      <c r="H147" s="245">
        <v>9.3499999999999996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234</v>
      </c>
      <c r="G148" s="14"/>
      <c r="H148" s="245">
        <v>10.800000000000001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235</v>
      </c>
      <c r="G149" s="14"/>
      <c r="H149" s="245">
        <v>2.8999999999999999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236</v>
      </c>
      <c r="G150" s="14"/>
      <c r="H150" s="245">
        <v>16.088000000000001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237</v>
      </c>
      <c r="G151" s="14"/>
      <c r="H151" s="245">
        <v>3.2000000000000002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238</v>
      </c>
      <c r="G152" s="14"/>
      <c r="H152" s="245">
        <v>15.9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81</v>
      </c>
      <c r="AY152" s="243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239</v>
      </c>
      <c r="G153" s="14"/>
      <c r="H153" s="245">
        <v>4.0499999999999998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240</v>
      </c>
      <c r="G154" s="14"/>
      <c r="H154" s="245">
        <v>1.925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241</v>
      </c>
      <c r="G155" s="14"/>
      <c r="H155" s="245">
        <v>2.4750000000000001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5" customFormat="1">
      <c r="A156" s="15"/>
      <c r="B156" s="250"/>
      <c r="C156" s="15"/>
      <c r="D156" s="235" t="s">
        <v>228</v>
      </c>
      <c r="E156" s="251" t="s">
        <v>1</v>
      </c>
      <c r="F156" s="252" t="s">
        <v>242</v>
      </c>
      <c r="G156" s="15"/>
      <c r="H156" s="253">
        <v>81.188000000000002</v>
      </c>
      <c r="I156" s="254"/>
      <c r="J156" s="254"/>
      <c r="K156" s="15"/>
      <c r="L156" s="15"/>
      <c r="M156" s="250"/>
      <c r="N156" s="255"/>
      <c r="O156" s="256"/>
      <c r="P156" s="256"/>
      <c r="Q156" s="256"/>
      <c r="R156" s="256"/>
      <c r="S156" s="256"/>
      <c r="T156" s="256"/>
      <c r="U156" s="256"/>
      <c r="V156" s="256"/>
      <c r="W156" s="256"/>
      <c r="X156" s="257"/>
      <c r="Y156" s="15"/>
      <c r="Z156" s="15"/>
      <c r="AA156" s="15"/>
      <c r="AB156" s="15"/>
      <c r="AC156" s="15"/>
      <c r="AD156" s="15"/>
      <c r="AE156" s="15"/>
      <c r="AT156" s="251" t="s">
        <v>228</v>
      </c>
      <c r="AU156" s="251" t="s">
        <v>93</v>
      </c>
      <c r="AV156" s="15" t="s">
        <v>98</v>
      </c>
      <c r="AW156" s="15" t="s">
        <v>4</v>
      </c>
      <c r="AX156" s="15" t="s">
        <v>81</v>
      </c>
      <c r="AY156" s="251" t="s">
        <v>220</v>
      </c>
    </row>
    <row r="157" s="13" customFormat="1">
      <c r="A157" s="13"/>
      <c r="B157" s="234"/>
      <c r="C157" s="13"/>
      <c r="D157" s="235" t="s">
        <v>228</v>
      </c>
      <c r="E157" s="236" t="s">
        <v>1</v>
      </c>
      <c r="F157" s="237" t="s">
        <v>243</v>
      </c>
      <c r="G157" s="13"/>
      <c r="H157" s="236" t="s">
        <v>1</v>
      </c>
      <c r="I157" s="238"/>
      <c r="J157" s="238"/>
      <c r="K157" s="13"/>
      <c r="L157" s="13"/>
      <c r="M157" s="234"/>
      <c r="N157" s="239"/>
      <c r="O157" s="240"/>
      <c r="P157" s="240"/>
      <c r="Q157" s="240"/>
      <c r="R157" s="240"/>
      <c r="S157" s="240"/>
      <c r="T157" s="240"/>
      <c r="U157" s="240"/>
      <c r="V157" s="240"/>
      <c r="W157" s="240"/>
      <c r="X157" s="241"/>
      <c r="Y157" s="13"/>
      <c r="Z157" s="13"/>
      <c r="AA157" s="13"/>
      <c r="AB157" s="13"/>
      <c r="AC157" s="13"/>
      <c r="AD157" s="13"/>
      <c r="AE157" s="13"/>
      <c r="AT157" s="236" t="s">
        <v>228</v>
      </c>
      <c r="AU157" s="236" t="s">
        <v>93</v>
      </c>
      <c r="AV157" s="13" t="s">
        <v>88</v>
      </c>
      <c r="AW157" s="13" t="s">
        <v>4</v>
      </c>
      <c r="AX157" s="13" t="s">
        <v>81</v>
      </c>
      <c r="AY157" s="236" t="s">
        <v>220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244</v>
      </c>
      <c r="G158" s="14"/>
      <c r="H158" s="245">
        <v>6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81</v>
      </c>
      <c r="AY158" s="243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245</v>
      </c>
      <c r="G159" s="14"/>
      <c r="H159" s="245">
        <v>16.300000000000001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246</v>
      </c>
      <c r="G160" s="14"/>
      <c r="H160" s="245">
        <v>6.2999999999999998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247</v>
      </c>
      <c r="G161" s="14"/>
      <c r="H161" s="245">
        <v>4.2000000000000002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248</v>
      </c>
      <c r="G162" s="14"/>
      <c r="H162" s="245">
        <v>21.550000000000001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249</v>
      </c>
      <c r="G163" s="14"/>
      <c r="H163" s="245">
        <v>4.4000000000000004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250</v>
      </c>
      <c r="G164" s="14"/>
      <c r="H164" s="245">
        <v>17.350000000000001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251</v>
      </c>
      <c r="G165" s="14"/>
      <c r="H165" s="245">
        <v>1.95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252</v>
      </c>
      <c r="G166" s="14"/>
      <c r="H166" s="245">
        <v>2.7000000000000002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5" customFormat="1">
      <c r="A167" s="15"/>
      <c r="B167" s="250"/>
      <c r="C167" s="15"/>
      <c r="D167" s="235" t="s">
        <v>228</v>
      </c>
      <c r="E167" s="251" t="s">
        <v>1</v>
      </c>
      <c r="F167" s="252" t="s">
        <v>242</v>
      </c>
      <c r="G167" s="15"/>
      <c r="H167" s="253">
        <v>80.75</v>
      </c>
      <c r="I167" s="254"/>
      <c r="J167" s="254"/>
      <c r="K167" s="15"/>
      <c r="L167" s="15"/>
      <c r="M167" s="250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5"/>
      <c r="Z167" s="15"/>
      <c r="AA167" s="15"/>
      <c r="AB167" s="15"/>
      <c r="AC167" s="15"/>
      <c r="AD167" s="15"/>
      <c r="AE167" s="15"/>
      <c r="AT167" s="251" t="s">
        <v>228</v>
      </c>
      <c r="AU167" s="251" t="s">
        <v>93</v>
      </c>
      <c r="AV167" s="15" t="s">
        <v>98</v>
      </c>
      <c r="AW167" s="15" t="s">
        <v>4</v>
      </c>
      <c r="AX167" s="15" t="s">
        <v>81</v>
      </c>
      <c r="AY167" s="251" t="s">
        <v>220</v>
      </c>
    </row>
    <row r="168" s="16" customFormat="1">
      <c r="A168" s="16"/>
      <c r="B168" s="258"/>
      <c r="C168" s="16"/>
      <c r="D168" s="235" t="s">
        <v>228</v>
      </c>
      <c r="E168" s="259" t="s">
        <v>1</v>
      </c>
      <c r="F168" s="260" t="s">
        <v>253</v>
      </c>
      <c r="G168" s="16"/>
      <c r="H168" s="261">
        <v>161.93799999999999</v>
      </c>
      <c r="I168" s="262"/>
      <c r="J168" s="262"/>
      <c r="K168" s="16"/>
      <c r="L168" s="16"/>
      <c r="M168" s="258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5"/>
      <c r="Y168" s="16"/>
      <c r="Z168" s="16"/>
      <c r="AA168" s="16"/>
      <c r="AB168" s="16"/>
      <c r="AC168" s="16"/>
      <c r="AD168" s="16"/>
      <c r="AE168" s="16"/>
      <c r="AT168" s="259" t="s">
        <v>228</v>
      </c>
      <c r="AU168" s="259" t="s">
        <v>93</v>
      </c>
      <c r="AV168" s="16" t="s">
        <v>105</v>
      </c>
      <c r="AW168" s="16" t="s">
        <v>4</v>
      </c>
      <c r="AX168" s="16" t="s">
        <v>88</v>
      </c>
      <c r="AY168" s="259" t="s">
        <v>220</v>
      </c>
    </row>
    <row r="169" s="2" customFormat="1" ht="44.25" customHeight="1">
      <c r="A169" s="42"/>
      <c r="B169" s="186"/>
      <c r="C169" s="220" t="s">
        <v>93</v>
      </c>
      <c r="D169" s="220" t="s">
        <v>223</v>
      </c>
      <c r="E169" s="221" t="s">
        <v>254</v>
      </c>
      <c r="F169" s="222" t="s">
        <v>255</v>
      </c>
      <c r="G169" s="223" t="s">
        <v>256</v>
      </c>
      <c r="H169" s="224">
        <v>13.880000000000001</v>
      </c>
      <c r="I169" s="225"/>
      <c r="J169" s="225"/>
      <c r="K169" s="226">
        <f>ROUND(P169*H169,2)</f>
        <v>0</v>
      </c>
      <c r="L169" s="227"/>
      <c r="M169" s="43"/>
      <c r="N169" s="228" t="s">
        <v>1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1.905</v>
      </c>
      <c r="X169" s="232">
        <f>W169*H169</f>
        <v>26.441400000000002</v>
      </c>
      <c r="Y169" s="42"/>
      <c r="Z169" s="42"/>
      <c r="AA169" s="42"/>
      <c r="AB169" s="42"/>
      <c r="AC169" s="42"/>
      <c r="AD169" s="42"/>
      <c r="AE169" s="42"/>
      <c r="AR169" s="233" t="s">
        <v>105</v>
      </c>
      <c r="AT169" s="233" t="s">
        <v>223</v>
      </c>
      <c r="AU169" s="233" t="s">
        <v>93</v>
      </c>
      <c r="AY169" s="19" t="s">
        <v>220</v>
      </c>
      <c r="BE169" s="147">
        <f>IF(O169="základná",K169,0)</f>
        <v>0</v>
      </c>
      <c r="BF169" s="147">
        <f>IF(O169="znížená",K169,0)</f>
        <v>0</v>
      </c>
      <c r="BG169" s="147">
        <f>IF(O169="zákl. prenesená",K169,0)</f>
        <v>0</v>
      </c>
      <c r="BH169" s="147">
        <f>IF(O169="zníž. prenesená",K169,0)</f>
        <v>0</v>
      </c>
      <c r="BI169" s="147">
        <f>IF(O169="nulová",K169,0)</f>
        <v>0</v>
      </c>
      <c r="BJ169" s="19" t="s">
        <v>93</v>
      </c>
      <c r="BK169" s="147">
        <f>ROUND(P169*H169,2)</f>
        <v>0</v>
      </c>
      <c r="BL169" s="19" t="s">
        <v>105</v>
      </c>
      <c r="BM169" s="233" t="s">
        <v>257</v>
      </c>
    </row>
    <row r="170" s="13" customFormat="1">
      <c r="A170" s="13"/>
      <c r="B170" s="234"/>
      <c r="C170" s="13"/>
      <c r="D170" s="235" t="s">
        <v>228</v>
      </c>
      <c r="E170" s="236" t="s">
        <v>1</v>
      </c>
      <c r="F170" s="237" t="s">
        <v>229</v>
      </c>
      <c r="G170" s="13"/>
      <c r="H170" s="236" t="s">
        <v>1</v>
      </c>
      <c r="I170" s="238"/>
      <c r="J170" s="238"/>
      <c r="K170" s="13"/>
      <c r="L170" s="13"/>
      <c r="M170" s="234"/>
      <c r="N170" s="239"/>
      <c r="O170" s="240"/>
      <c r="P170" s="240"/>
      <c r="Q170" s="240"/>
      <c r="R170" s="240"/>
      <c r="S170" s="240"/>
      <c r="T170" s="240"/>
      <c r="U170" s="240"/>
      <c r="V170" s="240"/>
      <c r="W170" s="240"/>
      <c r="X170" s="241"/>
      <c r="Y170" s="13"/>
      <c r="Z170" s="13"/>
      <c r="AA170" s="13"/>
      <c r="AB170" s="13"/>
      <c r="AC170" s="13"/>
      <c r="AD170" s="13"/>
      <c r="AE170" s="13"/>
      <c r="AT170" s="236" t="s">
        <v>228</v>
      </c>
      <c r="AU170" s="236" t="s">
        <v>93</v>
      </c>
      <c r="AV170" s="13" t="s">
        <v>88</v>
      </c>
      <c r="AW170" s="13" t="s">
        <v>4</v>
      </c>
      <c r="AX170" s="13" t="s">
        <v>81</v>
      </c>
      <c r="AY170" s="236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258</v>
      </c>
      <c r="G171" s="14"/>
      <c r="H171" s="245">
        <v>5.8440000000000003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259</v>
      </c>
      <c r="G172" s="14"/>
      <c r="H172" s="245">
        <v>0.27000000000000002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260</v>
      </c>
      <c r="G173" s="14"/>
      <c r="H173" s="245">
        <v>0.90000000000000002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261</v>
      </c>
      <c r="G174" s="14"/>
      <c r="H174" s="245">
        <v>1.022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5" customFormat="1">
      <c r="A175" s="15"/>
      <c r="B175" s="250"/>
      <c r="C175" s="15"/>
      <c r="D175" s="235" t="s">
        <v>228</v>
      </c>
      <c r="E175" s="251" t="s">
        <v>1</v>
      </c>
      <c r="F175" s="252" t="s">
        <v>242</v>
      </c>
      <c r="G175" s="15"/>
      <c r="H175" s="253">
        <v>8.0360000000000014</v>
      </c>
      <c r="I175" s="254"/>
      <c r="J175" s="254"/>
      <c r="K175" s="15"/>
      <c r="L175" s="15"/>
      <c r="M175" s="250"/>
      <c r="N175" s="255"/>
      <c r="O175" s="256"/>
      <c r="P175" s="256"/>
      <c r="Q175" s="256"/>
      <c r="R175" s="256"/>
      <c r="S175" s="256"/>
      <c r="T175" s="256"/>
      <c r="U175" s="256"/>
      <c r="V175" s="256"/>
      <c r="W175" s="256"/>
      <c r="X175" s="257"/>
      <c r="Y175" s="15"/>
      <c r="Z175" s="15"/>
      <c r="AA175" s="15"/>
      <c r="AB175" s="15"/>
      <c r="AC175" s="15"/>
      <c r="AD175" s="15"/>
      <c r="AE175" s="15"/>
      <c r="AT175" s="251" t="s">
        <v>228</v>
      </c>
      <c r="AU175" s="251" t="s">
        <v>93</v>
      </c>
      <c r="AV175" s="15" t="s">
        <v>98</v>
      </c>
      <c r="AW175" s="15" t="s">
        <v>4</v>
      </c>
      <c r="AX175" s="15" t="s">
        <v>81</v>
      </c>
      <c r="AY175" s="251" t="s">
        <v>220</v>
      </c>
    </row>
    <row r="176" s="13" customFormat="1">
      <c r="A176" s="13"/>
      <c r="B176" s="234"/>
      <c r="C176" s="13"/>
      <c r="D176" s="235" t="s">
        <v>228</v>
      </c>
      <c r="E176" s="236" t="s">
        <v>1</v>
      </c>
      <c r="F176" s="237" t="s">
        <v>243</v>
      </c>
      <c r="G176" s="13"/>
      <c r="H176" s="236" t="s">
        <v>1</v>
      </c>
      <c r="I176" s="238"/>
      <c r="J176" s="238"/>
      <c r="K176" s="13"/>
      <c r="L176" s="13"/>
      <c r="M176" s="234"/>
      <c r="N176" s="239"/>
      <c r="O176" s="240"/>
      <c r="P176" s="240"/>
      <c r="Q176" s="240"/>
      <c r="R176" s="240"/>
      <c r="S176" s="240"/>
      <c r="T176" s="240"/>
      <c r="U176" s="240"/>
      <c r="V176" s="240"/>
      <c r="W176" s="240"/>
      <c r="X176" s="241"/>
      <c r="Y176" s="13"/>
      <c r="Z176" s="13"/>
      <c r="AA176" s="13"/>
      <c r="AB176" s="13"/>
      <c r="AC176" s="13"/>
      <c r="AD176" s="13"/>
      <c r="AE176" s="13"/>
      <c r="AT176" s="236" t="s">
        <v>228</v>
      </c>
      <c r="AU176" s="236" t="s">
        <v>93</v>
      </c>
      <c r="AV176" s="13" t="s">
        <v>88</v>
      </c>
      <c r="AW176" s="13" t="s">
        <v>4</v>
      </c>
      <c r="AX176" s="13" t="s">
        <v>81</v>
      </c>
      <c r="AY176" s="236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262</v>
      </c>
      <c r="G177" s="14"/>
      <c r="H177" s="245">
        <v>5.8440000000000003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5" customFormat="1">
      <c r="A178" s="15"/>
      <c r="B178" s="250"/>
      <c r="C178" s="15"/>
      <c r="D178" s="235" t="s">
        <v>228</v>
      </c>
      <c r="E178" s="251" t="s">
        <v>1</v>
      </c>
      <c r="F178" s="252" t="s">
        <v>242</v>
      </c>
      <c r="G178" s="15"/>
      <c r="H178" s="253">
        <v>5.8440000000000003</v>
      </c>
      <c r="I178" s="254"/>
      <c r="J178" s="254"/>
      <c r="K178" s="15"/>
      <c r="L178" s="15"/>
      <c r="M178" s="250"/>
      <c r="N178" s="255"/>
      <c r="O178" s="256"/>
      <c r="P178" s="256"/>
      <c r="Q178" s="256"/>
      <c r="R178" s="256"/>
      <c r="S178" s="256"/>
      <c r="T178" s="256"/>
      <c r="U178" s="256"/>
      <c r="V178" s="256"/>
      <c r="W178" s="256"/>
      <c r="X178" s="257"/>
      <c r="Y178" s="15"/>
      <c r="Z178" s="15"/>
      <c r="AA178" s="15"/>
      <c r="AB178" s="15"/>
      <c r="AC178" s="15"/>
      <c r="AD178" s="15"/>
      <c r="AE178" s="15"/>
      <c r="AT178" s="251" t="s">
        <v>228</v>
      </c>
      <c r="AU178" s="251" t="s">
        <v>93</v>
      </c>
      <c r="AV178" s="15" t="s">
        <v>98</v>
      </c>
      <c r="AW178" s="15" t="s">
        <v>4</v>
      </c>
      <c r="AX178" s="15" t="s">
        <v>81</v>
      </c>
      <c r="AY178" s="251" t="s">
        <v>220</v>
      </c>
    </row>
    <row r="179" s="16" customFormat="1">
      <c r="A179" s="16"/>
      <c r="B179" s="258"/>
      <c r="C179" s="16"/>
      <c r="D179" s="235" t="s">
        <v>228</v>
      </c>
      <c r="E179" s="259" t="s">
        <v>1</v>
      </c>
      <c r="F179" s="260" t="s">
        <v>253</v>
      </c>
      <c r="G179" s="16"/>
      <c r="H179" s="261">
        <v>13.880000000000003</v>
      </c>
      <c r="I179" s="262"/>
      <c r="J179" s="262"/>
      <c r="K179" s="16"/>
      <c r="L179" s="16"/>
      <c r="M179" s="258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5"/>
      <c r="Y179" s="16"/>
      <c r="Z179" s="16"/>
      <c r="AA179" s="16"/>
      <c r="AB179" s="16"/>
      <c r="AC179" s="16"/>
      <c r="AD179" s="16"/>
      <c r="AE179" s="16"/>
      <c r="AT179" s="259" t="s">
        <v>228</v>
      </c>
      <c r="AU179" s="259" t="s">
        <v>93</v>
      </c>
      <c r="AV179" s="16" t="s">
        <v>105</v>
      </c>
      <c r="AW179" s="16" t="s">
        <v>4</v>
      </c>
      <c r="AX179" s="16" t="s">
        <v>88</v>
      </c>
      <c r="AY179" s="259" t="s">
        <v>220</v>
      </c>
    </row>
    <row r="180" s="2" customFormat="1" ht="37.8" customHeight="1">
      <c r="A180" s="42"/>
      <c r="B180" s="186"/>
      <c r="C180" s="220" t="s">
        <v>98</v>
      </c>
      <c r="D180" s="220" t="s">
        <v>223</v>
      </c>
      <c r="E180" s="221" t="s">
        <v>263</v>
      </c>
      <c r="F180" s="222" t="s">
        <v>264</v>
      </c>
      <c r="G180" s="223" t="s">
        <v>256</v>
      </c>
      <c r="H180" s="224">
        <v>59.615000000000002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2.2000000000000002</v>
      </c>
      <c r="X180" s="232">
        <f>W180*H180</f>
        <v>131.15300000000002</v>
      </c>
      <c r="Y180" s="42"/>
      <c r="Z180" s="42"/>
      <c r="AA180" s="42"/>
      <c r="AB180" s="42"/>
      <c r="AC180" s="42"/>
      <c r="AD180" s="42"/>
      <c r="AE180" s="42"/>
      <c r="AR180" s="233" t="s">
        <v>105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105</v>
      </c>
      <c r="BM180" s="233" t="s">
        <v>265</v>
      </c>
    </row>
    <row r="181" s="13" customFormat="1">
      <c r="A181" s="13"/>
      <c r="B181" s="234"/>
      <c r="C181" s="13"/>
      <c r="D181" s="235" t="s">
        <v>228</v>
      </c>
      <c r="E181" s="236" t="s">
        <v>1</v>
      </c>
      <c r="F181" s="237" t="s">
        <v>266</v>
      </c>
      <c r="G181" s="13"/>
      <c r="H181" s="236" t="s">
        <v>1</v>
      </c>
      <c r="I181" s="238"/>
      <c r="J181" s="238"/>
      <c r="K181" s="13"/>
      <c r="L181" s="13"/>
      <c r="M181" s="234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13"/>
      <c r="Z181" s="13"/>
      <c r="AA181" s="13"/>
      <c r="AB181" s="13"/>
      <c r="AC181" s="13"/>
      <c r="AD181" s="13"/>
      <c r="AE181" s="13"/>
      <c r="AT181" s="236" t="s">
        <v>228</v>
      </c>
      <c r="AU181" s="236" t="s">
        <v>93</v>
      </c>
      <c r="AV181" s="13" t="s">
        <v>88</v>
      </c>
      <c r="AW181" s="13" t="s">
        <v>4</v>
      </c>
      <c r="AX181" s="13" t="s">
        <v>81</v>
      </c>
      <c r="AY181" s="236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267</v>
      </c>
      <c r="G182" s="14"/>
      <c r="H182" s="245">
        <v>26.788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268</v>
      </c>
      <c r="G183" s="14"/>
      <c r="H183" s="245">
        <v>26.428999999999998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269</v>
      </c>
      <c r="G184" s="14"/>
      <c r="H184" s="245">
        <v>6.3979999999999997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5" customFormat="1">
      <c r="A185" s="15"/>
      <c r="B185" s="250"/>
      <c r="C185" s="15"/>
      <c r="D185" s="235" t="s">
        <v>228</v>
      </c>
      <c r="E185" s="251" t="s">
        <v>1</v>
      </c>
      <c r="F185" s="252" t="s">
        <v>242</v>
      </c>
      <c r="G185" s="15"/>
      <c r="H185" s="253">
        <v>59.614999999999995</v>
      </c>
      <c r="I185" s="254"/>
      <c r="J185" s="254"/>
      <c r="K185" s="15"/>
      <c r="L185" s="15"/>
      <c r="M185" s="250"/>
      <c r="N185" s="255"/>
      <c r="O185" s="256"/>
      <c r="P185" s="256"/>
      <c r="Q185" s="256"/>
      <c r="R185" s="256"/>
      <c r="S185" s="256"/>
      <c r="T185" s="256"/>
      <c r="U185" s="256"/>
      <c r="V185" s="256"/>
      <c r="W185" s="256"/>
      <c r="X185" s="257"/>
      <c r="Y185" s="15"/>
      <c r="Z185" s="15"/>
      <c r="AA185" s="15"/>
      <c r="AB185" s="15"/>
      <c r="AC185" s="15"/>
      <c r="AD185" s="15"/>
      <c r="AE185" s="15"/>
      <c r="AT185" s="251" t="s">
        <v>228</v>
      </c>
      <c r="AU185" s="251" t="s">
        <v>93</v>
      </c>
      <c r="AV185" s="15" t="s">
        <v>98</v>
      </c>
      <c r="AW185" s="15" t="s">
        <v>4</v>
      </c>
      <c r="AX185" s="15" t="s">
        <v>88</v>
      </c>
      <c r="AY185" s="251" t="s">
        <v>220</v>
      </c>
    </row>
    <row r="186" s="2" customFormat="1" ht="33" customHeight="1">
      <c r="A186" s="42"/>
      <c r="B186" s="186"/>
      <c r="C186" s="220" t="s">
        <v>105</v>
      </c>
      <c r="D186" s="220" t="s">
        <v>223</v>
      </c>
      <c r="E186" s="221" t="s">
        <v>270</v>
      </c>
      <c r="F186" s="222" t="s">
        <v>271</v>
      </c>
      <c r="G186" s="223" t="s">
        <v>256</v>
      </c>
      <c r="H186" s="224">
        <v>59.615000000000002</v>
      </c>
      <c r="I186" s="225"/>
      <c r="J186" s="225"/>
      <c r="K186" s="226">
        <f>ROUND(P186*H186,2)</f>
        <v>0</v>
      </c>
      <c r="L186" s="227"/>
      <c r="M186" s="43"/>
      <c r="N186" s="228" t="s">
        <v>1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2"/>
      <c r="Z186" s="42"/>
      <c r="AA186" s="42"/>
      <c r="AB186" s="42"/>
      <c r="AC186" s="42"/>
      <c r="AD186" s="42"/>
      <c r="AE186" s="42"/>
      <c r="AR186" s="233" t="s">
        <v>105</v>
      </c>
      <c r="AT186" s="233" t="s">
        <v>223</v>
      </c>
      <c r="AU186" s="233" t="s">
        <v>93</v>
      </c>
      <c r="AY186" s="19" t="s">
        <v>220</v>
      </c>
      <c r="BE186" s="147">
        <f>IF(O186="základná",K186,0)</f>
        <v>0</v>
      </c>
      <c r="BF186" s="147">
        <f>IF(O186="znížená",K186,0)</f>
        <v>0</v>
      </c>
      <c r="BG186" s="147">
        <f>IF(O186="zákl. prenesená",K186,0)</f>
        <v>0</v>
      </c>
      <c r="BH186" s="147">
        <f>IF(O186="zníž. prenesená",K186,0)</f>
        <v>0</v>
      </c>
      <c r="BI186" s="147">
        <f>IF(O186="nulová",K186,0)</f>
        <v>0</v>
      </c>
      <c r="BJ186" s="19" t="s">
        <v>93</v>
      </c>
      <c r="BK186" s="147">
        <f>ROUND(P186*H186,2)</f>
        <v>0</v>
      </c>
      <c r="BL186" s="19" t="s">
        <v>105</v>
      </c>
      <c r="BM186" s="233" t="s">
        <v>272</v>
      </c>
    </row>
    <row r="187" s="13" customFormat="1">
      <c r="A187" s="13"/>
      <c r="B187" s="234"/>
      <c r="C187" s="13"/>
      <c r="D187" s="235" t="s">
        <v>228</v>
      </c>
      <c r="E187" s="236" t="s">
        <v>1</v>
      </c>
      <c r="F187" s="237" t="s">
        <v>266</v>
      </c>
      <c r="G187" s="13"/>
      <c r="H187" s="236" t="s">
        <v>1</v>
      </c>
      <c r="I187" s="238"/>
      <c r="J187" s="238"/>
      <c r="K187" s="13"/>
      <c r="L187" s="13"/>
      <c r="M187" s="234"/>
      <c r="N187" s="239"/>
      <c r="O187" s="240"/>
      <c r="P187" s="240"/>
      <c r="Q187" s="240"/>
      <c r="R187" s="240"/>
      <c r="S187" s="240"/>
      <c r="T187" s="240"/>
      <c r="U187" s="240"/>
      <c r="V187" s="240"/>
      <c r="W187" s="240"/>
      <c r="X187" s="241"/>
      <c r="Y187" s="13"/>
      <c r="Z187" s="13"/>
      <c r="AA187" s="13"/>
      <c r="AB187" s="13"/>
      <c r="AC187" s="13"/>
      <c r="AD187" s="13"/>
      <c r="AE187" s="13"/>
      <c r="AT187" s="236" t="s">
        <v>228</v>
      </c>
      <c r="AU187" s="236" t="s">
        <v>93</v>
      </c>
      <c r="AV187" s="13" t="s">
        <v>88</v>
      </c>
      <c r="AW187" s="13" t="s">
        <v>4</v>
      </c>
      <c r="AX187" s="13" t="s">
        <v>81</v>
      </c>
      <c r="AY187" s="236" t="s">
        <v>220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267</v>
      </c>
      <c r="G188" s="14"/>
      <c r="H188" s="245">
        <v>26.788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268</v>
      </c>
      <c r="G189" s="14"/>
      <c r="H189" s="245">
        <v>26.428999999999998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269</v>
      </c>
      <c r="G190" s="14"/>
      <c r="H190" s="245">
        <v>6.3979999999999997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5" customFormat="1">
      <c r="A191" s="15"/>
      <c r="B191" s="250"/>
      <c r="C191" s="15"/>
      <c r="D191" s="235" t="s">
        <v>228</v>
      </c>
      <c r="E191" s="251" t="s">
        <v>1</v>
      </c>
      <c r="F191" s="252" t="s">
        <v>242</v>
      </c>
      <c r="G191" s="15"/>
      <c r="H191" s="253">
        <v>59.614999999999995</v>
      </c>
      <c r="I191" s="254"/>
      <c r="J191" s="254"/>
      <c r="K191" s="15"/>
      <c r="L191" s="15"/>
      <c r="M191" s="250"/>
      <c r="N191" s="255"/>
      <c r="O191" s="256"/>
      <c r="P191" s="256"/>
      <c r="Q191" s="256"/>
      <c r="R191" s="256"/>
      <c r="S191" s="256"/>
      <c r="T191" s="256"/>
      <c r="U191" s="256"/>
      <c r="V191" s="256"/>
      <c r="W191" s="256"/>
      <c r="X191" s="257"/>
      <c r="Y191" s="15"/>
      <c r="Z191" s="15"/>
      <c r="AA191" s="15"/>
      <c r="AB191" s="15"/>
      <c r="AC191" s="15"/>
      <c r="AD191" s="15"/>
      <c r="AE191" s="15"/>
      <c r="AT191" s="251" t="s">
        <v>228</v>
      </c>
      <c r="AU191" s="251" t="s">
        <v>93</v>
      </c>
      <c r="AV191" s="15" t="s">
        <v>98</v>
      </c>
      <c r="AW191" s="15" t="s">
        <v>4</v>
      </c>
      <c r="AX191" s="15" t="s">
        <v>88</v>
      </c>
      <c r="AY191" s="251" t="s">
        <v>220</v>
      </c>
    </row>
    <row r="192" s="2" customFormat="1" ht="37.8" customHeight="1">
      <c r="A192" s="42"/>
      <c r="B192" s="186"/>
      <c r="C192" s="220" t="s">
        <v>273</v>
      </c>
      <c r="D192" s="220" t="s">
        <v>223</v>
      </c>
      <c r="E192" s="221" t="s">
        <v>274</v>
      </c>
      <c r="F192" s="222" t="s">
        <v>275</v>
      </c>
      <c r="G192" s="223" t="s">
        <v>226</v>
      </c>
      <c r="H192" s="224">
        <v>94.310000000000002</v>
      </c>
      <c r="I192" s="225"/>
      <c r="J192" s="225"/>
      <c r="K192" s="226">
        <f>ROUND(P192*H192,2)</f>
        <v>0</v>
      </c>
      <c r="L192" s="227"/>
      <c r="M192" s="43"/>
      <c r="N192" s="228" t="s">
        <v>1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0.065000000000000002</v>
      </c>
      <c r="X192" s="232">
        <f>W192*H192</f>
        <v>6.1301500000000004</v>
      </c>
      <c r="Y192" s="42"/>
      <c r="Z192" s="42"/>
      <c r="AA192" s="42"/>
      <c r="AB192" s="42"/>
      <c r="AC192" s="42"/>
      <c r="AD192" s="42"/>
      <c r="AE192" s="42"/>
      <c r="AR192" s="233" t="s">
        <v>105</v>
      </c>
      <c r="AT192" s="233" t="s">
        <v>223</v>
      </c>
      <c r="AU192" s="233" t="s">
        <v>93</v>
      </c>
      <c r="AY192" s="19" t="s">
        <v>220</v>
      </c>
      <c r="BE192" s="147">
        <f>IF(O192="základná",K192,0)</f>
        <v>0</v>
      </c>
      <c r="BF192" s="147">
        <f>IF(O192="znížená",K192,0)</f>
        <v>0</v>
      </c>
      <c r="BG192" s="147">
        <f>IF(O192="zákl. prenesená",K192,0)</f>
        <v>0</v>
      </c>
      <c r="BH192" s="147">
        <f>IF(O192="zníž. prenesená",K192,0)</f>
        <v>0</v>
      </c>
      <c r="BI192" s="147">
        <f>IF(O192="nulová",K192,0)</f>
        <v>0</v>
      </c>
      <c r="BJ192" s="19" t="s">
        <v>93</v>
      </c>
      <c r="BK192" s="147">
        <f>ROUND(P192*H192,2)</f>
        <v>0</v>
      </c>
      <c r="BL192" s="19" t="s">
        <v>105</v>
      </c>
      <c r="BM192" s="233" t="s">
        <v>276</v>
      </c>
    </row>
    <row r="193" s="13" customFormat="1">
      <c r="A193" s="13"/>
      <c r="B193" s="234"/>
      <c r="C193" s="13"/>
      <c r="D193" s="235" t="s">
        <v>228</v>
      </c>
      <c r="E193" s="236" t="s">
        <v>1</v>
      </c>
      <c r="F193" s="237" t="s">
        <v>229</v>
      </c>
      <c r="G193" s="13"/>
      <c r="H193" s="236" t="s">
        <v>1</v>
      </c>
      <c r="I193" s="238"/>
      <c r="J193" s="238"/>
      <c r="K193" s="13"/>
      <c r="L193" s="13"/>
      <c r="M193" s="234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13"/>
      <c r="Z193" s="13"/>
      <c r="AA193" s="13"/>
      <c r="AB193" s="13"/>
      <c r="AC193" s="13"/>
      <c r="AD193" s="13"/>
      <c r="AE193" s="13"/>
      <c r="AT193" s="236" t="s">
        <v>228</v>
      </c>
      <c r="AU193" s="236" t="s">
        <v>93</v>
      </c>
      <c r="AV193" s="13" t="s">
        <v>88</v>
      </c>
      <c r="AW193" s="13" t="s">
        <v>4</v>
      </c>
      <c r="AX193" s="13" t="s">
        <v>81</v>
      </c>
      <c r="AY193" s="236" t="s">
        <v>220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277</v>
      </c>
      <c r="G194" s="14"/>
      <c r="H194" s="245">
        <v>1.3100000000000001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278</v>
      </c>
      <c r="G195" s="14"/>
      <c r="H195" s="245">
        <v>2.3999999999999999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81</v>
      </c>
      <c r="AY195" s="243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279</v>
      </c>
      <c r="G196" s="14"/>
      <c r="H196" s="245">
        <v>4.7800000000000002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280</v>
      </c>
      <c r="G197" s="14"/>
      <c r="H197" s="245">
        <v>9.4499999999999993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281</v>
      </c>
      <c r="G198" s="14"/>
      <c r="H198" s="245">
        <v>3.3300000000000001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282</v>
      </c>
      <c r="G199" s="14"/>
      <c r="H199" s="245">
        <v>1.05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283</v>
      </c>
      <c r="G200" s="14"/>
      <c r="H200" s="245">
        <v>1.45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284</v>
      </c>
      <c r="G201" s="14"/>
      <c r="H201" s="245">
        <v>2.1499999999999999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285</v>
      </c>
      <c r="G202" s="14"/>
      <c r="H202" s="245">
        <v>3.6699999999999999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286</v>
      </c>
      <c r="G203" s="14"/>
      <c r="H203" s="245">
        <v>2.48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287</v>
      </c>
      <c r="G204" s="14"/>
      <c r="H204" s="245">
        <v>1.47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288</v>
      </c>
      <c r="G205" s="14"/>
      <c r="H205" s="245">
        <v>4.1600000000000001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289</v>
      </c>
      <c r="G206" s="14"/>
      <c r="H206" s="245">
        <v>1.95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290</v>
      </c>
      <c r="G207" s="14"/>
      <c r="H207" s="245">
        <v>1.1699999999999999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291</v>
      </c>
      <c r="G208" s="14"/>
      <c r="H208" s="245">
        <v>8.1999999999999993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5" customFormat="1">
      <c r="A209" s="15"/>
      <c r="B209" s="250"/>
      <c r="C209" s="15"/>
      <c r="D209" s="235" t="s">
        <v>228</v>
      </c>
      <c r="E209" s="251" t="s">
        <v>1</v>
      </c>
      <c r="F209" s="252" t="s">
        <v>242</v>
      </c>
      <c r="G209" s="15"/>
      <c r="H209" s="253">
        <v>49.020000000000003</v>
      </c>
      <c r="I209" s="254"/>
      <c r="J209" s="254"/>
      <c r="K209" s="15"/>
      <c r="L209" s="15"/>
      <c r="M209" s="250"/>
      <c r="N209" s="255"/>
      <c r="O209" s="256"/>
      <c r="P209" s="256"/>
      <c r="Q209" s="256"/>
      <c r="R209" s="256"/>
      <c r="S209" s="256"/>
      <c r="T209" s="256"/>
      <c r="U209" s="256"/>
      <c r="V209" s="256"/>
      <c r="W209" s="256"/>
      <c r="X209" s="257"/>
      <c r="Y209" s="15"/>
      <c r="Z209" s="15"/>
      <c r="AA209" s="15"/>
      <c r="AB209" s="15"/>
      <c r="AC209" s="15"/>
      <c r="AD209" s="15"/>
      <c r="AE209" s="15"/>
      <c r="AT209" s="251" t="s">
        <v>228</v>
      </c>
      <c r="AU209" s="251" t="s">
        <v>93</v>
      </c>
      <c r="AV209" s="15" t="s">
        <v>98</v>
      </c>
      <c r="AW209" s="15" t="s">
        <v>4</v>
      </c>
      <c r="AX209" s="15" t="s">
        <v>81</v>
      </c>
      <c r="AY209" s="251" t="s">
        <v>220</v>
      </c>
    </row>
    <row r="210" s="13" customFormat="1">
      <c r="A210" s="13"/>
      <c r="B210" s="234"/>
      <c r="C210" s="13"/>
      <c r="D210" s="235" t="s">
        <v>228</v>
      </c>
      <c r="E210" s="236" t="s">
        <v>1</v>
      </c>
      <c r="F210" s="237" t="s">
        <v>243</v>
      </c>
      <c r="G210" s="13"/>
      <c r="H210" s="236" t="s">
        <v>1</v>
      </c>
      <c r="I210" s="238"/>
      <c r="J210" s="238"/>
      <c r="K210" s="13"/>
      <c r="L210" s="13"/>
      <c r="M210" s="234"/>
      <c r="N210" s="239"/>
      <c r="O210" s="240"/>
      <c r="P210" s="240"/>
      <c r="Q210" s="240"/>
      <c r="R210" s="240"/>
      <c r="S210" s="240"/>
      <c r="T210" s="240"/>
      <c r="U210" s="240"/>
      <c r="V210" s="240"/>
      <c r="W210" s="240"/>
      <c r="X210" s="241"/>
      <c r="Y210" s="13"/>
      <c r="Z210" s="13"/>
      <c r="AA210" s="13"/>
      <c r="AB210" s="13"/>
      <c r="AC210" s="13"/>
      <c r="AD210" s="13"/>
      <c r="AE210" s="13"/>
      <c r="AT210" s="236" t="s">
        <v>228</v>
      </c>
      <c r="AU210" s="236" t="s">
        <v>93</v>
      </c>
      <c r="AV210" s="13" t="s">
        <v>88</v>
      </c>
      <c r="AW210" s="13" t="s">
        <v>4</v>
      </c>
      <c r="AX210" s="13" t="s">
        <v>81</v>
      </c>
      <c r="AY210" s="236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292</v>
      </c>
      <c r="G211" s="14"/>
      <c r="H211" s="245">
        <v>1.3100000000000001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293</v>
      </c>
      <c r="G212" s="14"/>
      <c r="H212" s="245">
        <v>2.3999999999999999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294</v>
      </c>
      <c r="G213" s="14"/>
      <c r="H213" s="245">
        <v>3.3300000000000001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295</v>
      </c>
      <c r="G214" s="14"/>
      <c r="H214" s="245">
        <v>9.4499999999999993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81</v>
      </c>
      <c r="AY214" s="243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296</v>
      </c>
      <c r="G215" s="14"/>
      <c r="H215" s="245">
        <v>1.05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297</v>
      </c>
      <c r="G216" s="14"/>
      <c r="H216" s="245">
        <v>1.45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298</v>
      </c>
      <c r="G217" s="14"/>
      <c r="H217" s="245">
        <v>26.300000000000001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5" customFormat="1">
      <c r="A218" s="15"/>
      <c r="B218" s="250"/>
      <c r="C218" s="15"/>
      <c r="D218" s="235" t="s">
        <v>228</v>
      </c>
      <c r="E218" s="251" t="s">
        <v>1</v>
      </c>
      <c r="F218" s="252" t="s">
        <v>242</v>
      </c>
      <c r="G218" s="15"/>
      <c r="H218" s="253">
        <v>45.289999999999999</v>
      </c>
      <c r="I218" s="254"/>
      <c r="J218" s="254"/>
      <c r="K218" s="15"/>
      <c r="L218" s="15"/>
      <c r="M218" s="250"/>
      <c r="N218" s="255"/>
      <c r="O218" s="256"/>
      <c r="P218" s="256"/>
      <c r="Q218" s="256"/>
      <c r="R218" s="256"/>
      <c r="S218" s="256"/>
      <c r="T218" s="256"/>
      <c r="U218" s="256"/>
      <c r="V218" s="256"/>
      <c r="W218" s="256"/>
      <c r="X218" s="257"/>
      <c r="Y218" s="15"/>
      <c r="Z218" s="15"/>
      <c r="AA218" s="15"/>
      <c r="AB218" s="15"/>
      <c r="AC218" s="15"/>
      <c r="AD218" s="15"/>
      <c r="AE218" s="15"/>
      <c r="AT218" s="251" t="s">
        <v>228</v>
      </c>
      <c r="AU218" s="251" t="s">
        <v>93</v>
      </c>
      <c r="AV218" s="15" t="s">
        <v>98</v>
      </c>
      <c r="AW218" s="15" t="s">
        <v>4</v>
      </c>
      <c r="AX218" s="15" t="s">
        <v>81</v>
      </c>
      <c r="AY218" s="251" t="s">
        <v>220</v>
      </c>
    </row>
    <row r="219" s="16" customFormat="1">
      <c r="A219" s="16"/>
      <c r="B219" s="258"/>
      <c r="C219" s="16"/>
      <c r="D219" s="235" t="s">
        <v>228</v>
      </c>
      <c r="E219" s="259" t="s">
        <v>1</v>
      </c>
      <c r="F219" s="260" t="s">
        <v>253</v>
      </c>
      <c r="G219" s="16"/>
      <c r="H219" s="261">
        <v>94.310000000000002</v>
      </c>
      <c r="I219" s="262"/>
      <c r="J219" s="262"/>
      <c r="K219" s="16"/>
      <c r="L219" s="16"/>
      <c r="M219" s="258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6"/>
      <c r="Z219" s="16"/>
      <c r="AA219" s="16"/>
      <c r="AB219" s="16"/>
      <c r="AC219" s="16"/>
      <c r="AD219" s="16"/>
      <c r="AE219" s="16"/>
      <c r="AT219" s="259" t="s">
        <v>228</v>
      </c>
      <c r="AU219" s="259" t="s">
        <v>93</v>
      </c>
      <c r="AV219" s="16" t="s">
        <v>105</v>
      </c>
      <c r="AW219" s="16" t="s">
        <v>4</v>
      </c>
      <c r="AX219" s="16" t="s">
        <v>88</v>
      </c>
      <c r="AY219" s="259" t="s">
        <v>220</v>
      </c>
    </row>
    <row r="220" s="2" customFormat="1" ht="24.15" customHeight="1">
      <c r="A220" s="42"/>
      <c r="B220" s="186"/>
      <c r="C220" s="220" t="s">
        <v>299</v>
      </c>
      <c r="D220" s="220" t="s">
        <v>223</v>
      </c>
      <c r="E220" s="221" t="s">
        <v>300</v>
      </c>
      <c r="F220" s="222" t="s">
        <v>301</v>
      </c>
      <c r="G220" s="223" t="s">
        <v>302</v>
      </c>
      <c r="H220" s="224">
        <v>189.19999999999999</v>
      </c>
      <c r="I220" s="225"/>
      <c r="J220" s="225"/>
      <c r="K220" s="226">
        <f>ROUND(P220*H220,2)</f>
        <v>0</v>
      </c>
      <c r="L220" s="227"/>
      <c r="M220" s="43"/>
      <c r="N220" s="228" t="s">
        <v>1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0.012</v>
      </c>
      <c r="X220" s="232">
        <f>W220*H220</f>
        <v>2.2704</v>
      </c>
      <c r="Y220" s="42"/>
      <c r="Z220" s="42"/>
      <c r="AA220" s="42"/>
      <c r="AB220" s="42"/>
      <c r="AC220" s="42"/>
      <c r="AD220" s="42"/>
      <c r="AE220" s="42"/>
      <c r="AR220" s="233" t="s">
        <v>105</v>
      </c>
      <c r="AT220" s="233" t="s">
        <v>223</v>
      </c>
      <c r="AU220" s="233" t="s">
        <v>93</v>
      </c>
      <c r="AY220" s="19" t="s">
        <v>220</v>
      </c>
      <c r="BE220" s="147">
        <f>IF(O220="základná",K220,0)</f>
        <v>0</v>
      </c>
      <c r="BF220" s="147">
        <f>IF(O220="znížená",K220,0)</f>
        <v>0</v>
      </c>
      <c r="BG220" s="147">
        <f>IF(O220="zákl. prenesená",K220,0)</f>
        <v>0</v>
      </c>
      <c r="BH220" s="147">
        <f>IF(O220="zníž. prenesená",K220,0)</f>
        <v>0</v>
      </c>
      <c r="BI220" s="147">
        <f>IF(O220="nulová",K220,0)</f>
        <v>0</v>
      </c>
      <c r="BJ220" s="19" t="s">
        <v>93</v>
      </c>
      <c r="BK220" s="147">
        <f>ROUND(P220*H220,2)</f>
        <v>0</v>
      </c>
      <c r="BL220" s="19" t="s">
        <v>105</v>
      </c>
      <c r="BM220" s="233" t="s">
        <v>303</v>
      </c>
    </row>
    <row r="221" s="13" customFormat="1">
      <c r="A221" s="13"/>
      <c r="B221" s="234"/>
      <c r="C221" s="13"/>
      <c r="D221" s="235" t="s">
        <v>228</v>
      </c>
      <c r="E221" s="236" t="s">
        <v>1</v>
      </c>
      <c r="F221" s="237" t="s">
        <v>229</v>
      </c>
      <c r="G221" s="13"/>
      <c r="H221" s="236" t="s">
        <v>1</v>
      </c>
      <c r="I221" s="238"/>
      <c r="J221" s="238"/>
      <c r="K221" s="13"/>
      <c r="L221" s="13"/>
      <c r="M221" s="234"/>
      <c r="N221" s="239"/>
      <c r="O221" s="240"/>
      <c r="P221" s="240"/>
      <c r="Q221" s="240"/>
      <c r="R221" s="240"/>
      <c r="S221" s="240"/>
      <c r="T221" s="240"/>
      <c r="U221" s="240"/>
      <c r="V221" s="240"/>
      <c r="W221" s="240"/>
      <c r="X221" s="241"/>
      <c r="Y221" s="13"/>
      <c r="Z221" s="13"/>
      <c r="AA221" s="13"/>
      <c r="AB221" s="13"/>
      <c r="AC221" s="13"/>
      <c r="AD221" s="13"/>
      <c r="AE221" s="13"/>
      <c r="AT221" s="236" t="s">
        <v>228</v>
      </c>
      <c r="AU221" s="236" t="s">
        <v>93</v>
      </c>
      <c r="AV221" s="13" t="s">
        <v>88</v>
      </c>
      <c r="AW221" s="13" t="s">
        <v>4</v>
      </c>
      <c r="AX221" s="13" t="s">
        <v>81</v>
      </c>
      <c r="AY221" s="236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304</v>
      </c>
      <c r="G222" s="14"/>
      <c r="H222" s="245">
        <v>12.4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305</v>
      </c>
      <c r="G223" s="14"/>
      <c r="H223" s="245">
        <v>16.399999999999999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306</v>
      </c>
      <c r="G224" s="14"/>
      <c r="H224" s="245">
        <v>8.4000000000000004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307</v>
      </c>
      <c r="G225" s="14"/>
      <c r="H225" s="245">
        <v>5.2000000000000002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308</v>
      </c>
      <c r="G226" s="14"/>
      <c r="H226" s="245">
        <v>16.800000000000001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309</v>
      </c>
      <c r="G227" s="14"/>
      <c r="H227" s="245">
        <v>7.2000000000000002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310</v>
      </c>
      <c r="G228" s="14"/>
      <c r="H228" s="245">
        <v>12.4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5" customFormat="1">
      <c r="A229" s="15"/>
      <c r="B229" s="250"/>
      <c r="C229" s="15"/>
      <c r="D229" s="235" t="s">
        <v>228</v>
      </c>
      <c r="E229" s="251" t="s">
        <v>1</v>
      </c>
      <c r="F229" s="252" t="s">
        <v>242</v>
      </c>
      <c r="G229" s="15"/>
      <c r="H229" s="253">
        <v>78.799999999999997</v>
      </c>
      <c r="I229" s="254"/>
      <c r="J229" s="254"/>
      <c r="K229" s="15"/>
      <c r="L229" s="15"/>
      <c r="M229" s="250"/>
      <c r="N229" s="255"/>
      <c r="O229" s="256"/>
      <c r="P229" s="256"/>
      <c r="Q229" s="256"/>
      <c r="R229" s="256"/>
      <c r="S229" s="256"/>
      <c r="T229" s="256"/>
      <c r="U229" s="256"/>
      <c r="V229" s="256"/>
      <c r="W229" s="256"/>
      <c r="X229" s="257"/>
      <c r="Y229" s="15"/>
      <c r="Z229" s="15"/>
      <c r="AA229" s="15"/>
      <c r="AB229" s="15"/>
      <c r="AC229" s="15"/>
      <c r="AD229" s="15"/>
      <c r="AE229" s="15"/>
      <c r="AT229" s="251" t="s">
        <v>228</v>
      </c>
      <c r="AU229" s="251" t="s">
        <v>93</v>
      </c>
      <c r="AV229" s="15" t="s">
        <v>98</v>
      </c>
      <c r="AW229" s="15" t="s">
        <v>4</v>
      </c>
      <c r="AX229" s="15" t="s">
        <v>81</v>
      </c>
      <c r="AY229" s="251" t="s">
        <v>220</v>
      </c>
    </row>
    <row r="230" s="13" customFormat="1">
      <c r="A230" s="13"/>
      <c r="B230" s="234"/>
      <c r="C230" s="13"/>
      <c r="D230" s="235" t="s">
        <v>228</v>
      </c>
      <c r="E230" s="236" t="s">
        <v>1</v>
      </c>
      <c r="F230" s="237" t="s">
        <v>243</v>
      </c>
      <c r="G230" s="13"/>
      <c r="H230" s="236" t="s">
        <v>1</v>
      </c>
      <c r="I230" s="238"/>
      <c r="J230" s="238"/>
      <c r="K230" s="13"/>
      <c r="L230" s="13"/>
      <c r="M230" s="234"/>
      <c r="N230" s="239"/>
      <c r="O230" s="240"/>
      <c r="P230" s="240"/>
      <c r="Q230" s="240"/>
      <c r="R230" s="240"/>
      <c r="S230" s="240"/>
      <c r="T230" s="240"/>
      <c r="U230" s="240"/>
      <c r="V230" s="240"/>
      <c r="W230" s="240"/>
      <c r="X230" s="241"/>
      <c r="Y230" s="13"/>
      <c r="Z230" s="13"/>
      <c r="AA230" s="13"/>
      <c r="AB230" s="13"/>
      <c r="AC230" s="13"/>
      <c r="AD230" s="13"/>
      <c r="AE230" s="13"/>
      <c r="AT230" s="236" t="s">
        <v>228</v>
      </c>
      <c r="AU230" s="236" t="s">
        <v>93</v>
      </c>
      <c r="AV230" s="13" t="s">
        <v>88</v>
      </c>
      <c r="AW230" s="13" t="s">
        <v>4</v>
      </c>
      <c r="AX230" s="13" t="s">
        <v>81</v>
      </c>
      <c r="AY230" s="236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311</v>
      </c>
      <c r="G231" s="14"/>
      <c r="H231" s="245">
        <v>11.199999999999999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312</v>
      </c>
      <c r="G232" s="14"/>
      <c r="H232" s="245">
        <v>11.199999999999999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313</v>
      </c>
      <c r="G233" s="14"/>
      <c r="H233" s="245">
        <v>5.5999999999999996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314</v>
      </c>
      <c r="G234" s="14"/>
      <c r="H234" s="245">
        <v>11.199999999999999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315</v>
      </c>
      <c r="G235" s="14"/>
      <c r="H235" s="245">
        <v>11.199999999999999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316</v>
      </c>
      <c r="G236" s="14"/>
      <c r="H236" s="245">
        <v>11.199999999999999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317</v>
      </c>
      <c r="G237" s="14"/>
      <c r="H237" s="245">
        <v>28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318</v>
      </c>
      <c r="G238" s="14"/>
      <c r="H238" s="245">
        <v>5.2000000000000002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4" customFormat="1">
      <c r="A239" s="14"/>
      <c r="B239" s="242"/>
      <c r="C239" s="14"/>
      <c r="D239" s="235" t="s">
        <v>228</v>
      </c>
      <c r="E239" s="243" t="s">
        <v>1</v>
      </c>
      <c r="F239" s="244" t="s">
        <v>319</v>
      </c>
      <c r="G239" s="14"/>
      <c r="H239" s="245">
        <v>15.6</v>
      </c>
      <c r="I239" s="246"/>
      <c r="J239" s="246"/>
      <c r="K239" s="14"/>
      <c r="L239" s="14"/>
      <c r="M239" s="242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4"/>
      <c r="Z239" s="14"/>
      <c r="AA239" s="14"/>
      <c r="AB239" s="14"/>
      <c r="AC239" s="14"/>
      <c r="AD239" s="14"/>
      <c r="AE239" s="14"/>
      <c r="AT239" s="243" t="s">
        <v>228</v>
      </c>
      <c r="AU239" s="243" t="s">
        <v>93</v>
      </c>
      <c r="AV239" s="14" t="s">
        <v>93</v>
      </c>
      <c r="AW239" s="14" t="s">
        <v>4</v>
      </c>
      <c r="AX239" s="14" t="s">
        <v>81</v>
      </c>
      <c r="AY239" s="243" t="s">
        <v>220</v>
      </c>
    </row>
    <row r="240" s="15" customFormat="1">
      <c r="A240" s="15"/>
      <c r="B240" s="250"/>
      <c r="C240" s="15"/>
      <c r="D240" s="235" t="s">
        <v>228</v>
      </c>
      <c r="E240" s="251" t="s">
        <v>1</v>
      </c>
      <c r="F240" s="252" t="s">
        <v>242</v>
      </c>
      <c r="G240" s="15"/>
      <c r="H240" s="253">
        <v>110.40000000000001</v>
      </c>
      <c r="I240" s="254"/>
      <c r="J240" s="254"/>
      <c r="K240" s="15"/>
      <c r="L240" s="15"/>
      <c r="M240" s="250"/>
      <c r="N240" s="255"/>
      <c r="O240" s="256"/>
      <c r="P240" s="256"/>
      <c r="Q240" s="256"/>
      <c r="R240" s="256"/>
      <c r="S240" s="256"/>
      <c r="T240" s="256"/>
      <c r="U240" s="256"/>
      <c r="V240" s="256"/>
      <c r="W240" s="256"/>
      <c r="X240" s="257"/>
      <c r="Y240" s="15"/>
      <c r="Z240" s="15"/>
      <c r="AA240" s="15"/>
      <c r="AB240" s="15"/>
      <c r="AC240" s="15"/>
      <c r="AD240" s="15"/>
      <c r="AE240" s="15"/>
      <c r="AT240" s="251" t="s">
        <v>228</v>
      </c>
      <c r="AU240" s="251" t="s">
        <v>93</v>
      </c>
      <c r="AV240" s="15" t="s">
        <v>98</v>
      </c>
      <c r="AW240" s="15" t="s">
        <v>4</v>
      </c>
      <c r="AX240" s="15" t="s">
        <v>81</v>
      </c>
      <c r="AY240" s="251" t="s">
        <v>220</v>
      </c>
    </row>
    <row r="241" s="16" customFormat="1">
      <c r="A241" s="16"/>
      <c r="B241" s="258"/>
      <c r="C241" s="16"/>
      <c r="D241" s="235" t="s">
        <v>228</v>
      </c>
      <c r="E241" s="259" t="s">
        <v>1</v>
      </c>
      <c r="F241" s="260" t="s">
        <v>253</v>
      </c>
      <c r="G241" s="16"/>
      <c r="H241" s="261">
        <v>189.19999999999999</v>
      </c>
      <c r="I241" s="262"/>
      <c r="J241" s="262"/>
      <c r="K241" s="16"/>
      <c r="L241" s="16"/>
      <c r="M241" s="258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5"/>
      <c r="Y241" s="16"/>
      <c r="Z241" s="16"/>
      <c r="AA241" s="16"/>
      <c r="AB241" s="16"/>
      <c r="AC241" s="16"/>
      <c r="AD241" s="16"/>
      <c r="AE241" s="16"/>
      <c r="AT241" s="259" t="s">
        <v>228</v>
      </c>
      <c r="AU241" s="259" t="s">
        <v>93</v>
      </c>
      <c r="AV241" s="16" t="s">
        <v>105</v>
      </c>
      <c r="AW241" s="16" t="s">
        <v>4</v>
      </c>
      <c r="AX241" s="16" t="s">
        <v>88</v>
      </c>
      <c r="AY241" s="259" t="s">
        <v>220</v>
      </c>
    </row>
    <row r="242" s="2" customFormat="1" ht="21.75" customHeight="1">
      <c r="A242" s="42"/>
      <c r="B242" s="186"/>
      <c r="C242" s="220" t="s">
        <v>320</v>
      </c>
      <c r="D242" s="220" t="s">
        <v>223</v>
      </c>
      <c r="E242" s="221" t="s">
        <v>321</v>
      </c>
      <c r="F242" s="222" t="s">
        <v>322</v>
      </c>
      <c r="G242" s="223" t="s">
        <v>302</v>
      </c>
      <c r="H242" s="224">
        <v>376</v>
      </c>
      <c r="I242" s="225"/>
      <c r="J242" s="225"/>
      <c r="K242" s="226">
        <f>ROUND(P242*H242,2)</f>
        <v>0</v>
      </c>
      <c r="L242" s="227"/>
      <c r="M242" s="43"/>
      <c r="N242" s="228" t="s">
        <v>1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</v>
      </c>
      <c r="V242" s="231">
        <f>U242*H242</f>
        <v>0</v>
      </c>
      <c r="W242" s="231">
        <v>0.0070000000000000001</v>
      </c>
      <c r="X242" s="232">
        <f>W242*H242</f>
        <v>2.6320000000000001</v>
      </c>
      <c r="Y242" s="42"/>
      <c r="Z242" s="42"/>
      <c r="AA242" s="42"/>
      <c r="AB242" s="42"/>
      <c r="AC242" s="42"/>
      <c r="AD242" s="42"/>
      <c r="AE242" s="42"/>
      <c r="AR242" s="233" t="s">
        <v>105</v>
      </c>
      <c r="AT242" s="233" t="s">
        <v>223</v>
      </c>
      <c r="AU242" s="233" t="s">
        <v>93</v>
      </c>
      <c r="AY242" s="19" t="s">
        <v>220</v>
      </c>
      <c r="BE242" s="147">
        <f>IF(O242="základná",K242,0)</f>
        <v>0</v>
      </c>
      <c r="BF242" s="147">
        <f>IF(O242="znížená",K242,0)</f>
        <v>0</v>
      </c>
      <c r="BG242" s="147">
        <f>IF(O242="zákl. prenesená",K242,0)</f>
        <v>0</v>
      </c>
      <c r="BH242" s="147">
        <f>IF(O242="zníž. prenesená",K242,0)</f>
        <v>0</v>
      </c>
      <c r="BI242" s="147">
        <f>IF(O242="nulová",K242,0)</f>
        <v>0</v>
      </c>
      <c r="BJ242" s="19" t="s">
        <v>93</v>
      </c>
      <c r="BK242" s="147">
        <f>ROUND(P242*H242,2)</f>
        <v>0</v>
      </c>
      <c r="BL242" s="19" t="s">
        <v>105</v>
      </c>
      <c r="BM242" s="233" t="s">
        <v>323</v>
      </c>
    </row>
    <row r="243" s="13" customFormat="1">
      <c r="A243" s="13"/>
      <c r="B243" s="234"/>
      <c r="C243" s="13"/>
      <c r="D243" s="235" t="s">
        <v>228</v>
      </c>
      <c r="E243" s="236" t="s">
        <v>1</v>
      </c>
      <c r="F243" s="237" t="s">
        <v>229</v>
      </c>
      <c r="G243" s="13"/>
      <c r="H243" s="236" t="s">
        <v>1</v>
      </c>
      <c r="I243" s="238"/>
      <c r="J243" s="238"/>
      <c r="K243" s="13"/>
      <c r="L243" s="13"/>
      <c r="M243" s="234"/>
      <c r="N243" s="239"/>
      <c r="O243" s="240"/>
      <c r="P243" s="240"/>
      <c r="Q243" s="240"/>
      <c r="R243" s="240"/>
      <c r="S243" s="240"/>
      <c r="T243" s="240"/>
      <c r="U243" s="240"/>
      <c r="V243" s="240"/>
      <c r="W243" s="240"/>
      <c r="X243" s="241"/>
      <c r="Y243" s="13"/>
      <c r="Z243" s="13"/>
      <c r="AA243" s="13"/>
      <c r="AB243" s="13"/>
      <c r="AC243" s="13"/>
      <c r="AD243" s="13"/>
      <c r="AE243" s="13"/>
      <c r="AT243" s="236" t="s">
        <v>228</v>
      </c>
      <c r="AU243" s="236" t="s">
        <v>93</v>
      </c>
      <c r="AV243" s="13" t="s">
        <v>88</v>
      </c>
      <c r="AW243" s="13" t="s">
        <v>4</v>
      </c>
      <c r="AX243" s="13" t="s">
        <v>81</v>
      </c>
      <c r="AY243" s="236" t="s">
        <v>220</v>
      </c>
    </row>
    <row r="244" s="14" customFormat="1">
      <c r="A244" s="14"/>
      <c r="B244" s="242"/>
      <c r="C244" s="14"/>
      <c r="D244" s="235" t="s">
        <v>228</v>
      </c>
      <c r="E244" s="243" t="s">
        <v>1</v>
      </c>
      <c r="F244" s="244" t="s">
        <v>324</v>
      </c>
      <c r="G244" s="14"/>
      <c r="H244" s="245">
        <v>33.600000000000001</v>
      </c>
      <c r="I244" s="246"/>
      <c r="J244" s="246"/>
      <c r="K244" s="14"/>
      <c r="L244" s="14"/>
      <c r="M244" s="242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4"/>
      <c r="Z244" s="14"/>
      <c r="AA244" s="14"/>
      <c r="AB244" s="14"/>
      <c r="AC244" s="14"/>
      <c r="AD244" s="14"/>
      <c r="AE244" s="14"/>
      <c r="AT244" s="243" t="s">
        <v>228</v>
      </c>
      <c r="AU244" s="243" t="s">
        <v>93</v>
      </c>
      <c r="AV244" s="14" t="s">
        <v>93</v>
      </c>
      <c r="AW244" s="14" t="s">
        <v>4</v>
      </c>
      <c r="AX244" s="14" t="s">
        <v>81</v>
      </c>
      <c r="AY244" s="243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325</v>
      </c>
      <c r="G245" s="14"/>
      <c r="H245" s="245">
        <v>54.600000000000001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326</v>
      </c>
      <c r="G246" s="14"/>
      <c r="H246" s="245">
        <v>16.199999999999999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327</v>
      </c>
      <c r="G247" s="14"/>
      <c r="H247" s="245">
        <v>7.5999999999999996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328</v>
      </c>
      <c r="G248" s="14"/>
      <c r="H248" s="245">
        <v>59.399999999999999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329</v>
      </c>
      <c r="G249" s="14"/>
      <c r="H249" s="245">
        <v>3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330</v>
      </c>
      <c r="G250" s="14"/>
      <c r="H250" s="245">
        <v>3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331</v>
      </c>
      <c r="G251" s="14"/>
      <c r="H251" s="245">
        <v>6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332</v>
      </c>
      <c r="G252" s="14"/>
      <c r="H252" s="245">
        <v>6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4" customFormat="1">
      <c r="A253" s="14"/>
      <c r="B253" s="242"/>
      <c r="C253" s="14"/>
      <c r="D253" s="235" t="s">
        <v>228</v>
      </c>
      <c r="E253" s="243" t="s">
        <v>1</v>
      </c>
      <c r="F253" s="244" t="s">
        <v>333</v>
      </c>
      <c r="G253" s="14"/>
      <c r="H253" s="245">
        <v>6.5999999999999996</v>
      </c>
      <c r="I253" s="246"/>
      <c r="J253" s="246"/>
      <c r="K253" s="14"/>
      <c r="L253" s="14"/>
      <c r="M253" s="242"/>
      <c r="N253" s="247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14"/>
      <c r="Z253" s="14"/>
      <c r="AA253" s="14"/>
      <c r="AB253" s="14"/>
      <c r="AC253" s="14"/>
      <c r="AD253" s="14"/>
      <c r="AE253" s="14"/>
      <c r="AT253" s="243" t="s">
        <v>228</v>
      </c>
      <c r="AU253" s="243" t="s">
        <v>93</v>
      </c>
      <c r="AV253" s="14" t="s">
        <v>93</v>
      </c>
      <c r="AW253" s="14" t="s">
        <v>4</v>
      </c>
      <c r="AX253" s="14" t="s">
        <v>81</v>
      </c>
      <c r="AY253" s="243" t="s">
        <v>220</v>
      </c>
    </row>
    <row r="254" s="14" customFormat="1">
      <c r="A254" s="14"/>
      <c r="B254" s="242"/>
      <c r="C254" s="14"/>
      <c r="D254" s="235" t="s">
        <v>228</v>
      </c>
      <c r="E254" s="243" t="s">
        <v>1</v>
      </c>
      <c r="F254" s="244" t="s">
        <v>334</v>
      </c>
      <c r="G254" s="14"/>
      <c r="H254" s="245">
        <v>3</v>
      </c>
      <c r="I254" s="246"/>
      <c r="J254" s="246"/>
      <c r="K254" s="14"/>
      <c r="L254" s="14"/>
      <c r="M254" s="242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4"/>
      <c r="Z254" s="14"/>
      <c r="AA254" s="14"/>
      <c r="AB254" s="14"/>
      <c r="AC254" s="14"/>
      <c r="AD254" s="14"/>
      <c r="AE254" s="14"/>
      <c r="AT254" s="243" t="s">
        <v>228</v>
      </c>
      <c r="AU254" s="243" t="s">
        <v>93</v>
      </c>
      <c r="AV254" s="14" t="s">
        <v>93</v>
      </c>
      <c r="AW254" s="14" t="s">
        <v>4</v>
      </c>
      <c r="AX254" s="14" t="s">
        <v>81</v>
      </c>
      <c r="AY254" s="243" t="s">
        <v>220</v>
      </c>
    </row>
    <row r="255" s="14" customFormat="1">
      <c r="A255" s="14"/>
      <c r="B255" s="242"/>
      <c r="C255" s="14"/>
      <c r="D255" s="235" t="s">
        <v>228</v>
      </c>
      <c r="E255" s="243" t="s">
        <v>1</v>
      </c>
      <c r="F255" s="244" t="s">
        <v>335</v>
      </c>
      <c r="G255" s="14"/>
      <c r="H255" s="245">
        <v>3</v>
      </c>
      <c r="I255" s="246"/>
      <c r="J255" s="246"/>
      <c r="K255" s="14"/>
      <c r="L255" s="14"/>
      <c r="M255" s="242"/>
      <c r="N255" s="247"/>
      <c r="O255" s="248"/>
      <c r="P255" s="248"/>
      <c r="Q255" s="248"/>
      <c r="R255" s="248"/>
      <c r="S255" s="248"/>
      <c r="T255" s="248"/>
      <c r="U255" s="248"/>
      <c r="V255" s="248"/>
      <c r="W255" s="248"/>
      <c r="X255" s="249"/>
      <c r="Y255" s="14"/>
      <c r="Z255" s="14"/>
      <c r="AA255" s="14"/>
      <c r="AB255" s="14"/>
      <c r="AC255" s="14"/>
      <c r="AD255" s="14"/>
      <c r="AE255" s="14"/>
      <c r="AT255" s="243" t="s">
        <v>228</v>
      </c>
      <c r="AU255" s="243" t="s">
        <v>93</v>
      </c>
      <c r="AV255" s="14" t="s">
        <v>93</v>
      </c>
      <c r="AW255" s="14" t="s">
        <v>4</v>
      </c>
      <c r="AX255" s="14" t="s">
        <v>81</v>
      </c>
      <c r="AY255" s="243" t="s">
        <v>220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336</v>
      </c>
      <c r="G256" s="14"/>
      <c r="H256" s="245">
        <v>30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81</v>
      </c>
      <c r="AY256" s="243" t="s">
        <v>220</v>
      </c>
    </row>
    <row r="257" s="15" customFormat="1">
      <c r="A257" s="15"/>
      <c r="B257" s="250"/>
      <c r="C257" s="15"/>
      <c r="D257" s="235" t="s">
        <v>228</v>
      </c>
      <c r="E257" s="251" t="s">
        <v>1</v>
      </c>
      <c r="F257" s="252" t="s">
        <v>242</v>
      </c>
      <c r="G257" s="15"/>
      <c r="H257" s="253">
        <v>232</v>
      </c>
      <c r="I257" s="254"/>
      <c r="J257" s="254"/>
      <c r="K257" s="15"/>
      <c r="L257" s="15"/>
      <c r="M257" s="250"/>
      <c r="N257" s="255"/>
      <c r="O257" s="256"/>
      <c r="P257" s="256"/>
      <c r="Q257" s="256"/>
      <c r="R257" s="256"/>
      <c r="S257" s="256"/>
      <c r="T257" s="256"/>
      <c r="U257" s="256"/>
      <c r="V257" s="256"/>
      <c r="W257" s="256"/>
      <c r="X257" s="257"/>
      <c r="Y257" s="15"/>
      <c r="Z257" s="15"/>
      <c r="AA257" s="15"/>
      <c r="AB257" s="15"/>
      <c r="AC257" s="15"/>
      <c r="AD257" s="15"/>
      <c r="AE257" s="15"/>
      <c r="AT257" s="251" t="s">
        <v>228</v>
      </c>
      <c r="AU257" s="251" t="s">
        <v>93</v>
      </c>
      <c r="AV257" s="15" t="s">
        <v>98</v>
      </c>
      <c r="AW257" s="15" t="s">
        <v>4</v>
      </c>
      <c r="AX257" s="15" t="s">
        <v>81</v>
      </c>
      <c r="AY257" s="251" t="s">
        <v>220</v>
      </c>
    </row>
    <row r="258" s="13" customFormat="1">
      <c r="A258" s="13"/>
      <c r="B258" s="234"/>
      <c r="C258" s="13"/>
      <c r="D258" s="235" t="s">
        <v>228</v>
      </c>
      <c r="E258" s="236" t="s">
        <v>1</v>
      </c>
      <c r="F258" s="237" t="s">
        <v>243</v>
      </c>
      <c r="G258" s="13"/>
      <c r="H258" s="236" t="s">
        <v>1</v>
      </c>
      <c r="I258" s="238"/>
      <c r="J258" s="238"/>
      <c r="K258" s="13"/>
      <c r="L258" s="13"/>
      <c r="M258" s="234"/>
      <c r="N258" s="239"/>
      <c r="O258" s="240"/>
      <c r="P258" s="240"/>
      <c r="Q258" s="240"/>
      <c r="R258" s="240"/>
      <c r="S258" s="240"/>
      <c r="T258" s="240"/>
      <c r="U258" s="240"/>
      <c r="V258" s="240"/>
      <c r="W258" s="240"/>
      <c r="X258" s="241"/>
      <c r="Y258" s="13"/>
      <c r="Z258" s="13"/>
      <c r="AA258" s="13"/>
      <c r="AB258" s="13"/>
      <c r="AC258" s="13"/>
      <c r="AD258" s="13"/>
      <c r="AE258" s="13"/>
      <c r="AT258" s="236" t="s">
        <v>228</v>
      </c>
      <c r="AU258" s="236" t="s">
        <v>93</v>
      </c>
      <c r="AV258" s="13" t="s">
        <v>88</v>
      </c>
      <c r="AW258" s="13" t="s">
        <v>4</v>
      </c>
      <c r="AX258" s="13" t="s">
        <v>81</v>
      </c>
      <c r="AY258" s="236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337</v>
      </c>
      <c r="G259" s="14"/>
      <c r="H259" s="245">
        <v>19.199999999999999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4" customFormat="1">
      <c r="A260" s="14"/>
      <c r="B260" s="242"/>
      <c r="C260" s="14"/>
      <c r="D260" s="235" t="s">
        <v>228</v>
      </c>
      <c r="E260" s="243" t="s">
        <v>1</v>
      </c>
      <c r="F260" s="244" t="s">
        <v>338</v>
      </c>
      <c r="G260" s="14"/>
      <c r="H260" s="245">
        <v>67.200000000000003</v>
      </c>
      <c r="I260" s="246"/>
      <c r="J260" s="246"/>
      <c r="K260" s="14"/>
      <c r="L260" s="14"/>
      <c r="M260" s="242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4"/>
      <c r="Z260" s="14"/>
      <c r="AA260" s="14"/>
      <c r="AB260" s="14"/>
      <c r="AC260" s="14"/>
      <c r="AD260" s="14"/>
      <c r="AE260" s="14"/>
      <c r="AT260" s="243" t="s">
        <v>228</v>
      </c>
      <c r="AU260" s="243" t="s">
        <v>93</v>
      </c>
      <c r="AV260" s="14" t="s">
        <v>93</v>
      </c>
      <c r="AW260" s="14" t="s">
        <v>4</v>
      </c>
      <c r="AX260" s="14" t="s">
        <v>81</v>
      </c>
      <c r="AY260" s="243" t="s">
        <v>220</v>
      </c>
    </row>
    <row r="261" s="14" customFormat="1">
      <c r="A261" s="14"/>
      <c r="B261" s="242"/>
      <c r="C261" s="14"/>
      <c r="D261" s="235" t="s">
        <v>228</v>
      </c>
      <c r="E261" s="243" t="s">
        <v>1</v>
      </c>
      <c r="F261" s="244" t="s">
        <v>339</v>
      </c>
      <c r="G261" s="14"/>
      <c r="H261" s="245">
        <v>57.600000000000001</v>
      </c>
      <c r="I261" s="246"/>
      <c r="J261" s="246"/>
      <c r="K261" s="14"/>
      <c r="L261" s="14"/>
      <c r="M261" s="242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4"/>
      <c r="Z261" s="14"/>
      <c r="AA261" s="14"/>
      <c r="AB261" s="14"/>
      <c r="AC261" s="14"/>
      <c r="AD261" s="14"/>
      <c r="AE261" s="14"/>
      <c r="AT261" s="243" t="s">
        <v>228</v>
      </c>
      <c r="AU261" s="243" t="s">
        <v>93</v>
      </c>
      <c r="AV261" s="14" t="s">
        <v>93</v>
      </c>
      <c r="AW261" s="14" t="s">
        <v>4</v>
      </c>
      <c r="AX261" s="14" t="s">
        <v>81</v>
      </c>
      <c r="AY261" s="243" t="s">
        <v>220</v>
      </c>
    </row>
    <row r="262" s="15" customFormat="1">
      <c r="A262" s="15"/>
      <c r="B262" s="250"/>
      <c r="C262" s="15"/>
      <c r="D262" s="235" t="s">
        <v>228</v>
      </c>
      <c r="E262" s="251" t="s">
        <v>1</v>
      </c>
      <c r="F262" s="252" t="s">
        <v>242</v>
      </c>
      <c r="G262" s="15"/>
      <c r="H262" s="253">
        <v>144</v>
      </c>
      <c r="I262" s="254"/>
      <c r="J262" s="254"/>
      <c r="K262" s="15"/>
      <c r="L262" s="15"/>
      <c r="M262" s="250"/>
      <c r="N262" s="255"/>
      <c r="O262" s="256"/>
      <c r="P262" s="256"/>
      <c r="Q262" s="256"/>
      <c r="R262" s="256"/>
      <c r="S262" s="256"/>
      <c r="T262" s="256"/>
      <c r="U262" s="256"/>
      <c r="V262" s="256"/>
      <c r="W262" s="256"/>
      <c r="X262" s="257"/>
      <c r="Y262" s="15"/>
      <c r="Z262" s="15"/>
      <c r="AA262" s="15"/>
      <c r="AB262" s="15"/>
      <c r="AC262" s="15"/>
      <c r="AD262" s="15"/>
      <c r="AE262" s="15"/>
      <c r="AT262" s="251" t="s">
        <v>228</v>
      </c>
      <c r="AU262" s="251" t="s">
        <v>93</v>
      </c>
      <c r="AV262" s="15" t="s">
        <v>98</v>
      </c>
      <c r="AW262" s="15" t="s">
        <v>4</v>
      </c>
      <c r="AX262" s="15" t="s">
        <v>81</v>
      </c>
      <c r="AY262" s="251" t="s">
        <v>220</v>
      </c>
    </row>
    <row r="263" s="16" customFormat="1">
      <c r="A263" s="16"/>
      <c r="B263" s="258"/>
      <c r="C263" s="16"/>
      <c r="D263" s="235" t="s">
        <v>228</v>
      </c>
      <c r="E263" s="259" t="s">
        <v>1</v>
      </c>
      <c r="F263" s="260" t="s">
        <v>253</v>
      </c>
      <c r="G263" s="16"/>
      <c r="H263" s="261">
        <v>376</v>
      </c>
      <c r="I263" s="262"/>
      <c r="J263" s="262"/>
      <c r="K263" s="16"/>
      <c r="L263" s="16"/>
      <c r="M263" s="258"/>
      <c r="N263" s="263"/>
      <c r="O263" s="264"/>
      <c r="P263" s="264"/>
      <c r="Q263" s="264"/>
      <c r="R263" s="264"/>
      <c r="S263" s="264"/>
      <c r="T263" s="264"/>
      <c r="U263" s="264"/>
      <c r="V263" s="264"/>
      <c r="W263" s="264"/>
      <c r="X263" s="265"/>
      <c r="Y263" s="16"/>
      <c r="Z263" s="16"/>
      <c r="AA263" s="16"/>
      <c r="AB263" s="16"/>
      <c r="AC263" s="16"/>
      <c r="AD263" s="16"/>
      <c r="AE263" s="16"/>
      <c r="AT263" s="259" t="s">
        <v>228</v>
      </c>
      <c r="AU263" s="259" t="s">
        <v>93</v>
      </c>
      <c r="AV263" s="16" t="s">
        <v>105</v>
      </c>
      <c r="AW263" s="16" t="s">
        <v>4</v>
      </c>
      <c r="AX263" s="16" t="s">
        <v>88</v>
      </c>
      <c r="AY263" s="259" t="s">
        <v>220</v>
      </c>
    </row>
    <row r="264" s="2" customFormat="1" ht="37.8" customHeight="1">
      <c r="A264" s="42"/>
      <c r="B264" s="186"/>
      <c r="C264" s="220" t="s">
        <v>340</v>
      </c>
      <c r="D264" s="220" t="s">
        <v>223</v>
      </c>
      <c r="E264" s="221" t="s">
        <v>341</v>
      </c>
      <c r="F264" s="222" t="s">
        <v>342</v>
      </c>
      <c r="G264" s="223" t="s">
        <v>226</v>
      </c>
      <c r="H264" s="224">
        <v>79.204999999999998</v>
      </c>
      <c r="I264" s="225"/>
      <c r="J264" s="225"/>
      <c r="K264" s="226">
        <f>ROUND(P264*H264,2)</f>
        <v>0</v>
      </c>
      <c r="L264" s="227"/>
      <c r="M264" s="43"/>
      <c r="N264" s="228" t="s">
        <v>1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0.068000000000000005</v>
      </c>
      <c r="X264" s="232">
        <f>W264*H264</f>
        <v>5.3859400000000006</v>
      </c>
      <c r="Y264" s="42"/>
      <c r="Z264" s="42"/>
      <c r="AA264" s="42"/>
      <c r="AB264" s="42"/>
      <c r="AC264" s="42"/>
      <c r="AD264" s="42"/>
      <c r="AE264" s="42"/>
      <c r="AR264" s="233" t="s">
        <v>105</v>
      </c>
      <c r="AT264" s="233" t="s">
        <v>223</v>
      </c>
      <c r="AU264" s="233" t="s">
        <v>93</v>
      </c>
      <c r="AY264" s="19" t="s">
        <v>220</v>
      </c>
      <c r="BE264" s="147">
        <f>IF(O264="základná",K264,0)</f>
        <v>0</v>
      </c>
      <c r="BF264" s="147">
        <f>IF(O264="znížená",K264,0)</f>
        <v>0</v>
      </c>
      <c r="BG264" s="147">
        <f>IF(O264="zákl. prenesená",K264,0)</f>
        <v>0</v>
      </c>
      <c r="BH264" s="147">
        <f>IF(O264="zníž. prenesená",K264,0)</f>
        <v>0</v>
      </c>
      <c r="BI264" s="147">
        <f>IF(O264="nulová",K264,0)</f>
        <v>0</v>
      </c>
      <c r="BJ264" s="19" t="s">
        <v>93</v>
      </c>
      <c r="BK264" s="147">
        <f>ROUND(P264*H264,2)</f>
        <v>0</v>
      </c>
      <c r="BL264" s="19" t="s">
        <v>105</v>
      </c>
      <c r="BM264" s="233" t="s">
        <v>343</v>
      </c>
    </row>
    <row r="265" s="13" customFormat="1">
      <c r="A265" s="13"/>
      <c r="B265" s="234"/>
      <c r="C265" s="13"/>
      <c r="D265" s="235" t="s">
        <v>228</v>
      </c>
      <c r="E265" s="236" t="s">
        <v>1</v>
      </c>
      <c r="F265" s="237" t="s">
        <v>229</v>
      </c>
      <c r="G265" s="13"/>
      <c r="H265" s="236" t="s">
        <v>1</v>
      </c>
      <c r="I265" s="238"/>
      <c r="J265" s="238"/>
      <c r="K265" s="13"/>
      <c r="L265" s="13"/>
      <c r="M265" s="234"/>
      <c r="N265" s="239"/>
      <c r="O265" s="240"/>
      <c r="P265" s="240"/>
      <c r="Q265" s="240"/>
      <c r="R265" s="240"/>
      <c r="S265" s="240"/>
      <c r="T265" s="240"/>
      <c r="U265" s="240"/>
      <c r="V265" s="240"/>
      <c r="W265" s="240"/>
      <c r="X265" s="241"/>
      <c r="Y265" s="13"/>
      <c r="Z265" s="13"/>
      <c r="AA265" s="13"/>
      <c r="AB265" s="13"/>
      <c r="AC265" s="13"/>
      <c r="AD265" s="13"/>
      <c r="AE265" s="13"/>
      <c r="AT265" s="236" t="s">
        <v>228</v>
      </c>
      <c r="AU265" s="236" t="s">
        <v>93</v>
      </c>
      <c r="AV265" s="13" t="s">
        <v>88</v>
      </c>
      <c r="AW265" s="13" t="s">
        <v>4</v>
      </c>
      <c r="AX265" s="13" t="s">
        <v>81</v>
      </c>
      <c r="AY265" s="236" t="s">
        <v>220</v>
      </c>
    </row>
    <row r="266" s="14" customFormat="1">
      <c r="A266" s="14"/>
      <c r="B266" s="242"/>
      <c r="C266" s="14"/>
      <c r="D266" s="235" t="s">
        <v>228</v>
      </c>
      <c r="E266" s="243" t="s">
        <v>1</v>
      </c>
      <c r="F266" s="244" t="s">
        <v>344</v>
      </c>
      <c r="G266" s="14"/>
      <c r="H266" s="245">
        <v>5.0999999999999996</v>
      </c>
      <c r="I266" s="246"/>
      <c r="J266" s="246"/>
      <c r="K266" s="14"/>
      <c r="L266" s="14"/>
      <c r="M266" s="242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4"/>
      <c r="Z266" s="14"/>
      <c r="AA266" s="14"/>
      <c r="AB266" s="14"/>
      <c r="AC266" s="14"/>
      <c r="AD266" s="14"/>
      <c r="AE266" s="14"/>
      <c r="AT266" s="243" t="s">
        <v>228</v>
      </c>
      <c r="AU266" s="243" t="s">
        <v>93</v>
      </c>
      <c r="AV266" s="14" t="s">
        <v>93</v>
      </c>
      <c r="AW266" s="14" t="s">
        <v>4</v>
      </c>
      <c r="AX266" s="14" t="s">
        <v>81</v>
      </c>
      <c r="AY266" s="243" t="s">
        <v>220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345</v>
      </c>
      <c r="G267" s="14"/>
      <c r="H267" s="245">
        <v>8.0999999999999996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81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243" t="s">
        <v>1</v>
      </c>
      <c r="F268" s="244" t="s">
        <v>346</v>
      </c>
      <c r="G268" s="14"/>
      <c r="H268" s="245">
        <v>3.6000000000000001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4</v>
      </c>
      <c r="AX268" s="14" t="s">
        <v>81</v>
      </c>
      <c r="AY268" s="243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347</v>
      </c>
      <c r="G269" s="14"/>
      <c r="H269" s="245">
        <v>3.6000000000000001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348</v>
      </c>
      <c r="G270" s="14"/>
      <c r="H270" s="245">
        <v>9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4" customFormat="1">
      <c r="A271" s="14"/>
      <c r="B271" s="242"/>
      <c r="C271" s="14"/>
      <c r="D271" s="235" t="s">
        <v>228</v>
      </c>
      <c r="E271" s="243" t="s">
        <v>1</v>
      </c>
      <c r="F271" s="244" t="s">
        <v>349</v>
      </c>
      <c r="G271" s="14"/>
      <c r="H271" s="245">
        <v>6.5999999999999996</v>
      </c>
      <c r="I271" s="246"/>
      <c r="J271" s="246"/>
      <c r="K271" s="14"/>
      <c r="L271" s="14"/>
      <c r="M271" s="242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4"/>
      <c r="Z271" s="14"/>
      <c r="AA271" s="14"/>
      <c r="AB271" s="14"/>
      <c r="AC271" s="14"/>
      <c r="AD271" s="14"/>
      <c r="AE271" s="14"/>
      <c r="AT271" s="243" t="s">
        <v>228</v>
      </c>
      <c r="AU271" s="243" t="s">
        <v>93</v>
      </c>
      <c r="AV271" s="14" t="s">
        <v>93</v>
      </c>
      <c r="AW271" s="14" t="s">
        <v>4</v>
      </c>
      <c r="AX271" s="14" t="s">
        <v>81</v>
      </c>
      <c r="AY271" s="243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350</v>
      </c>
      <c r="G272" s="14"/>
      <c r="H272" s="245">
        <v>6.5999999999999996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351</v>
      </c>
      <c r="G273" s="14"/>
      <c r="H273" s="245">
        <v>5.4000000000000004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352</v>
      </c>
      <c r="G274" s="14"/>
      <c r="H274" s="245">
        <v>15.98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5" customFormat="1">
      <c r="A275" s="15"/>
      <c r="B275" s="250"/>
      <c r="C275" s="15"/>
      <c r="D275" s="235" t="s">
        <v>228</v>
      </c>
      <c r="E275" s="251" t="s">
        <v>1</v>
      </c>
      <c r="F275" s="252" t="s">
        <v>242</v>
      </c>
      <c r="G275" s="15"/>
      <c r="H275" s="253">
        <v>63.979999999999997</v>
      </c>
      <c r="I275" s="254"/>
      <c r="J275" s="254"/>
      <c r="K275" s="15"/>
      <c r="L275" s="15"/>
      <c r="M275" s="250"/>
      <c r="N275" s="255"/>
      <c r="O275" s="256"/>
      <c r="P275" s="256"/>
      <c r="Q275" s="256"/>
      <c r="R275" s="256"/>
      <c r="S275" s="256"/>
      <c r="T275" s="256"/>
      <c r="U275" s="256"/>
      <c r="V275" s="256"/>
      <c r="W275" s="256"/>
      <c r="X275" s="257"/>
      <c r="Y275" s="15"/>
      <c r="Z275" s="15"/>
      <c r="AA275" s="15"/>
      <c r="AB275" s="15"/>
      <c r="AC275" s="15"/>
      <c r="AD275" s="15"/>
      <c r="AE275" s="15"/>
      <c r="AT275" s="251" t="s">
        <v>228</v>
      </c>
      <c r="AU275" s="251" t="s">
        <v>93</v>
      </c>
      <c r="AV275" s="15" t="s">
        <v>98</v>
      </c>
      <c r="AW275" s="15" t="s">
        <v>4</v>
      </c>
      <c r="AX275" s="15" t="s">
        <v>81</v>
      </c>
      <c r="AY275" s="251" t="s">
        <v>220</v>
      </c>
    </row>
    <row r="276" s="13" customFormat="1">
      <c r="A276" s="13"/>
      <c r="B276" s="234"/>
      <c r="C276" s="13"/>
      <c r="D276" s="235" t="s">
        <v>228</v>
      </c>
      <c r="E276" s="236" t="s">
        <v>1</v>
      </c>
      <c r="F276" s="237" t="s">
        <v>243</v>
      </c>
      <c r="G276" s="13"/>
      <c r="H276" s="236" t="s">
        <v>1</v>
      </c>
      <c r="I276" s="238"/>
      <c r="J276" s="238"/>
      <c r="K276" s="13"/>
      <c r="L276" s="13"/>
      <c r="M276" s="234"/>
      <c r="N276" s="239"/>
      <c r="O276" s="240"/>
      <c r="P276" s="240"/>
      <c r="Q276" s="240"/>
      <c r="R276" s="240"/>
      <c r="S276" s="240"/>
      <c r="T276" s="240"/>
      <c r="U276" s="240"/>
      <c r="V276" s="240"/>
      <c r="W276" s="240"/>
      <c r="X276" s="241"/>
      <c r="Y276" s="13"/>
      <c r="Z276" s="13"/>
      <c r="AA276" s="13"/>
      <c r="AB276" s="13"/>
      <c r="AC276" s="13"/>
      <c r="AD276" s="13"/>
      <c r="AE276" s="13"/>
      <c r="AT276" s="236" t="s">
        <v>228</v>
      </c>
      <c r="AU276" s="236" t="s">
        <v>93</v>
      </c>
      <c r="AV276" s="13" t="s">
        <v>88</v>
      </c>
      <c r="AW276" s="13" t="s">
        <v>4</v>
      </c>
      <c r="AX276" s="13" t="s">
        <v>81</v>
      </c>
      <c r="AY276" s="236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353</v>
      </c>
      <c r="G277" s="14"/>
      <c r="H277" s="245">
        <v>3.75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354</v>
      </c>
      <c r="G278" s="14"/>
      <c r="H278" s="245">
        <v>3.6000000000000001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4" customFormat="1">
      <c r="A279" s="14"/>
      <c r="B279" s="242"/>
      <c r="C279" s="14"/>
      <c r="D279" s="235" t="s">
        <v>228</v>
      </c>
      <c r="E279" s="243" t="s">
        <v>1</v>
      </c>
      <c r="F279" s="244" t="s">
        <v>355</v>
      </c>
      <c r="G279" s="14"/>
      <c r="H279" s="245">
        <v>4.2750000000000004</v>
      </c>
      <c r="I279" s="246"/>
      <c r="J279" s="246"/>
      <c r="K279" s="14"/>
      <c r="L279" s="14"/>
      <c r="M279" s="242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4"/>
      <c r="Z279" s="14"/>
      <c r="AA279" s="14"/>
      <c r="AB279" s="14"/>
      <c r="AC279" s="14"/>
      <c r="AD279" s="14"/>
      <c r="AE279" s="14"/>
      <c r="AT279" s="243" t="s">
        <v>228</v>
      </c>
      <c r="AU279" s="243" t="s">
        <v>93</v>
      </c>
      <c r="AV279" s="14" t="s">
        <v>93</v>
      </c>
      <c r="AW279" s="14" t="s">
        <v>4</v>
      </c>
      <c r="AX279" s="14" t="s">
        <v>81</v>
      </c>
      <c r="AY279" s="243" t="s">
        <v>220</v>
      </c>
    </row>
    <row r="280" s="14" customFormat="1">
      <c r="A280" s="14"/>
      <c r="B280" s="242"/>
      <c r="C280" s="14"/>
      <c r="D280" s="235" t="s">
        <v>228</v>
      </c>
      <c r="E280" s="243" t="s">
        <v>1</v>
      </c>
      <c r="F280" s="244" t="s">
        <v>356</v>
      </c>
      <c r="G280" s="14"/>
      <c r="H280" s="245">
        <v>3.6000000000000001</v>
      </c>
      <c r="I280" s="246"/>
      <c r="J280" s="246"/>
      <c r="K280" s="14"/>
      <c r="L280" s="14"/>
      <c r="M280" s="242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4"/>
      <c r="Z280" s="14"/>
      <c r="AA280" s="14"/>
      <c r="AB280" s="14"/>
      <c r="AC280" s="14"/>
      <c r="AD280" s="14"/>
      <c r="AE280" s="14"/>
      <c r="AT280" s="243" t="s">
        <v>228</v>
      </c>
      <c r="AU280" s="243" t="s">
        <v>93</v>
      </c>
      <c r="AV280" s="14" t="s">
        <v>93</v>
      </c>
      <c r="AW280" s="14" t="s">
        <v>4</v>
      </c>
      <c r="AX280" s="14" t="s">
        <v>81</v>
      </c>
      <c r="AY280" s="243" t="s">
        <v>220</v>
      </c>
    </row>
    <row r="281" s="15" customFormat="1">
      <c r="A281" s="15"/>
      <c r="B281" s="250"/>
      <c r="C281" s="15"/>
      <c r="D281" s="235" t="s">
        <v>228</v>
      </c>
      <c r="E281" s="251" t="s">
        <v>1</v>
      </c>
      <c r="F281" s="252" t="s">
        <v>242</v>
      </c>
      <c r="G281" s="15"/>
      <c r="H281" s="253">
        <v>15.225</v>
      </c>
      <c r="I281" s="254"/>
      <c r="J281" s="254"/>
      <c r="K281" s="15"/>
      <c r="L281" s="15"/>
      <c r="M281" s="250"/>
      <c r="N281" s="255"/>
      <c r="O281" s="256"/>
      <c r="P281" s="256"/>
      <c r="Q281" s="256"/>
      <c r="R281" s="256"/>
      <c r="S281" s="256"/>
      <c r="T281" s="256"/>
      <c r="U281" s="256"/>
      <c r="V281" s="256"/>
      <c r="W281" s="256"/>
      <c r="X281" s="257"/>
      <c r="Y281" s="15"/>
      <c r="Z281" s="15"/>
      <c r="AA281" s="15"/>
      <c r="AB281" s="15"/>
      <c r="AC281" s="15"/>
      <c r="AD281" s="15"/>
      <c r="AE281" s="15"/>
      <c r="AT281" s="251" t="s">
        <v>228</v>
      </c>
      <c r="AU281" s="251" t="s">
        <v>93</v>
      </c>
      <c r="AV281" s="15" t="s">
        <v>98</v>
      </c>
      <c r="AW281" s="15" t="s">
        <v>4</v>
      </c>
      <c r="AX281" s="15" t="s">
        <v>81</v>
      </c>
      <c r="AY281" s="251" t="s">
        <v>220</v>
      </c>
    </row>
    <row r="282" s="16" customFormat="1">
      <c r="A282" s="16"/>
      <c r="B282" s="258"/>
      <c r="C282" s="16"/>
      <c r="D282" s="235" t="s">
        <v>228</v>
      </c>
      <c r="E282" s="259" t="s">
        <v>1</v>
      </c>
      <c r="F282" s="260" t="s">
        <v>253</v>
      </c>
      <c r="G282" s="16"/>
      <c r="H282" s="261">
        <v>79.204999999999998</v>
      </c>
      <c r="I282" s="262"/>
      <c r="J282" s="262"/>
      <c r="K282" s="16"/>
      <c r="L282" s="16"/>
      <c r="M282" s="258"/>
      <c r="N282" s="263"/>
      <c r="O282" s="264"/>
      <c r="P282" s="264"/>
      <c r="Q282" s="264"/>
      <c r="R282" s="264"/>
      <c r="S282" s="264"/>
      <c r="T282" s="264"/>
      <c r="U282" s="264"/>
      <c r="V282" s="264"/>
      <c r="W282" s="264"/>
      <c r="X282" s="265"/>
      <c r="Y282" s="16"/>
      <c r="Z282" s="16"/>
      <c r="AA282" s="16"/>
      <c r="AB282" s="16"/>
      <c r="AC282" s="16"/>
      <c r="AD282" s="16"/>
      <c r="AE282" s="16"/>
      <c r="AT282" s="259" t="s">
        <v>228</v>
      </c>
      <c r="AU282" s="259" t="s">
        <v>93</v>
      </c>
      <c r="AV282" s="16" t="s">
        <v>105</v>
      </c>
      <c r="AW282" s="16" t="s">
        <v>4</v>
      </c>
      <c r="AX282" s="16" t="s">
        <v>88</v>
      </c>
      <c r="AY282" s="259" t="s">
        <v>220</v>
      </c>
    </row>
    <row r="283" s="2" customFormat="1" ht="21.75" customHeight="1">
      <c r="A283" s="42"/>
      <c r="B283" s="186"/>
      <c r="C283" s="220" t="s">
        <v>221</v>
      </c>
      <c r="D283" s="220" t="s">
        <v>223</v>
      </c>
      <c r="E283" s="221" t="s">
        <v>357</v>
      </c>
      <c r="F283" s="222" t="s">
        <v>358</v>
      </c>
      <c r="G283" s="223" t="s">
        <v>359</v>
      </c>
      <c r="H283" s="224">
        <v>206.53299999999999</v>
      </c>
      <c r="I283" s="225"/>
      <c r="J283" s="225"/>
      <c r="K283" s="226">
        <f>ROUND(P283*H283,2)</f>
        <v>0</v>
      </c>
      <c r="L283" s="227"/>
      <c r="M283" s="43"/>
      <c r="N283" s="228" t="s">
        <v>1</v>
      </c>
      <c r="O283" s="229" t="s">
        <v>45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86"/>
      <c r="T283" s="231">
        <f>S283*H283</f>
        <v>0</v>
      </c>
      <c r="U283" s="231">
        <v>0</v>
      </c>
      <c r="V283" s="231">
        <f>U283*H283</f>
        <v>0</v>
      </c>
      <c r="W283" s="231">
        <v>0</v>
      </c>
      <c r="X283" s="232">
        <f>W283*H283</f>
        <v>0</v>
      </c>
      <c r="Y283" s="42"/>
      <c r="Z283" s="42"/>
      <c r="AA283" s="42"/>
      <c r="AB283" s="42"/>
      <c r="AC283" s="42"/>
      <c r="AD283" s="42"/>
      <c r="AE283" s="42"/>
      <c r="AR283" s="233" t="s">
        <v>105</v>
      </c>
      <c r="AT283" s="233" t="s">
        <v>223</v>
      </c>
      <c r="AU283" s="233" t="s">
        <v>93</v>
      </c>
      <c r="AY283" s="19" t="s">
        <v>220</v>
      </c>
      <c r="BE283" s="147">
        <f>IF(O283="základná",K283,0)</f>
        <v>0</v>
      </c>
      <c r="BF283" s="147">
        <f>IF(O283="znížená",K283,0)</f>
        <v>0</v>
      </c>
      <c r="BG283" s="147">
        <f>IF(O283="zákl. prenesená",K283,0)</f>
        <v>0</v>
      </c>
      <c r="BH283" s="147">
        <f>IF(O283="zníž. prenesená",K283,0)</f>
        <v>0</v>
      </c>
      <c r="BI283" s="147">
        <f>IF(O283="nulová",K283,0)</f>
        <v>0</v>
      </c>
      <c r="BJ283" s="19" t="s">
        <v>93</v>
      </c>
      <c r="BK283" s="147">
        <f>ROUND(P283*H283,2)</f>
        <v>0</v>
      </c>
      <c r="BL283" s="19" t="s">
        <v>105</v>
      </c>
      <c r="BM283" s="233" t="s">
        <v>360</v>
      </c>
    </row>
    <row r="284" s="2" customFormat="1" ht="24.15" customHeight="1">
      <c r="A284" s="42"/>
      <c r="B284" s="186"/>
      <c r="C284" s="220" t="s">
        <v>361</v>
      </c>
      <c r="D284" s="220" t="s">
        <v>223</v>
      </c>
      <c r="E284" s="221" t="s">
        <v>362</v>
      </c>
      <c r="F284" s="222" t="s">
        <v>363</v>
      </c>
      <c r="G284" s="223" t="s">
        <v>359</v>
      </c>
      <c r="H284" s="224">
        <v>3097.9949999999999</v>
      </c>
      <c r="I284" s="225"/>
      <c r="J284" s="225"/>
      <c r="K284" s="226">
        <f>ROUND(P284*H284,2)</f>
        <v>0</v>
      </c>
      <c r="L284" s="227"/>
      <c r="M284" s="43"/>
      <c r="N284" s="228" t="s">
        <v>1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2"/>
      <c r="Z284" s="42"/>
      <c r="AA284" s="42"/>
      <c r="AB284" s="42"/>
      <c r="AC284" s="42"/>
      <c r="AD284" s="42"/>
      <c r="AE284" s="42"/>
      <c r="AR284" s="233" t="s">
        <v>105</v>
      </c>
      <c r="AT284" s="233" t="s">
        <v>223</v>
      </c>
      <c r="AU284" s="233" t="s">
        <v>93</v>
      </c>
      <c r="AY284" s="19" t="s">
        <v>220</v>
      </c>
      <c r="BE284" s="147">
        <f>IF(O284="základná",K284,0)</f>
        <v>0</v>
      </c>
      <c r="BF284" s="147">
        <f>IF(O284="znížená",K284,0)</f>
        <v>0</v>
      </c>
      <c r="BG284" s="147">
        <f>IF(O284="zákl. prenesená",K284,0)</f>
        <v>0</v>
      </c>
      <c r="BH284" s="147">
        <f>IF(O284="zníž. prenesená",K284,0)</f>
        <v>0</v>
      </c>
      <c r="BI284" s="147">
        <f>IF(O284="nulová",K284,0)</f>
        <v>0</v>
      </c>
      <c r="BJ284" s="19" t="s">
        <v>93</v>
      </c>
      <c r="BK284" s="147">
        <f>ROUND(P284*H284,2)</f>
        <v>0</v>
      </c>
      <c r="BL284" s="19" t="s">
        <v>105</v>
      </c>
      <c r="BM284" s="233" t="s">
        <v>364</v>
      </c>
    </row>
    <row r="285" s="14" customFormat="1">
      <c r="A285" s="14"/>
      <c r="B285" s="242"/>
      <c r="C285" s="14"/>
      <c r="D285" s="235" t="s">
        <v>228</v>
      </c>
      <c r="E285" s="14"/>
      <c r="F285" s="244" t="s">
        <v>365</v>
      </c>
      <c r="G285" s="14"/>
      <c r="H285" s="245">
        <v>3097.9949999999999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3</v>
      </c>
      <c r="AX285" s="14" t="s">
        <v>88</v>
      </c>
      <c r="AY285" s="243" t="s">
        <v>220</v>
      </c>
    </row>
    <row r="286" s="2" customFormat="1" ht="24.15" customHeight="1">
      <c r="A286" s="42"/>
      <c r="B286" s="186"/>
      <c r="C286" s="220" t="s">
        <v>366</v>
      </c>
      <c r="D286" s="220" t="s">
        <v>223</v>
      </c>
      <c r="E286" s="221" t="s">
        <v>367</v>
      </c>
      <c r="F286" s="222" t="s">
        <v>368</v>
      </c>
      <c r="G286" s="223" t="s">
        <v>359</v>
      </c>
      <c r="H286" s="224">
        <v>206.53299999999999</v>
      </c>
      <c r="I286" s="225"/>
      <c r="J286" s="225"/>
      <c r="K286" s="226">
        <f>ROUND(P286*H286,2)</f>
        <v>0</v>
      </c>
      <c r="L286" s="227"/>
      <c r="M286" s="43"/>
      <c r="N286" s="228" t="s">
        <v>1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2"/>
      <c r="Z286" s="42"/>
      <c r="AA286" s="42"/>
      <c r="AB286" s="42"/>
      <c r="AC286" s="42"/>
      <c r="AD286" s="42"/>
      <c r="AE286" s="42"/>
      <c r="AR286" s="233" t="s">
        <v>105</v>
      </c>
      <c r="AT286" s="233" t="s">
        <v>223</v>
      </c>
      <c r="AU286" s="233" t="s">
        <v>93</v>
      </c>
      <c r="AY286" s="19" t="s">
        <v>220</v>
      </c>
      <c r="BE286" s="147">
        <f>IF(O286="základná",K286,0)</f>
        <v>0</v>
      </c>
      <c r="BF286" s="147">
        <f>IF(O286="znížená",K286,0)</f>
        <v>0</v>
      </c>
      <c r="BG286" s="147">
        <f>IF(O286="zákl. prenesená",K286,0)</f>
        <v>0</v>
      </c>
      <c r="BH286" s="147">
        <f>IF(O286="zníž. prenesená",K286,0)</f>
        <v>0</v>
      </c>
      <c r="BI286" s="147">
        <f>IF(O286="nulová",K286,0)</f>
        <v>0</v>
      </c>
      <c r="BJ286" s="19" t="s">
        <v>93</v>
      </c>
      <c r="BK286" s="147">
        <f>ROUND(P286*H286,2)</f>
        <v>0</v>
      </c>
      <c r="BL286" s="19" t="s">
        <v>105</v>
      </c>
      <c r="BM286" s="233" t="s">
        <v>369</v>
      </c>
    </row>
    <row r="287" s="2" customFormat="1" ht="24.15" customHeight="1">
      <c r="A287" s="42"/>
      <c r="B287" s="186"/>
      <c r="C287" s="220" t="s">
        <v>370</v>
      </c>
      <c r="D287" s="220" t="s">
        <v>223</v>
      </c>
      <c r="E287" s="221" t="s">
        <v>371</v>
      </c>
      <c r="F287" s="222" t="s">
        <v>372</v>
      </c>
      <c r="G287" s="223" t="s">
        <v>359</v>
      </c>
      <c r="H287" s="224">
        <v>413.06599999999997</v>
      </c>
      <c r="I287" s="225"/>
      <c r="J287" s="225"/>
      <c r="K287" s="226">
        <f>ROUND(P287*H287,2)</f>
        <v>0</v>
      </c>
      <c r="L287" s="227"/>
      <c r="M287" s="43"/>
      <c r="N287" s="228" t="s">
        <v>1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2"/>
      <c r="Z287" s="42"/>
      <c r="AA287" s="42"/>
      <c r="AB287" s="42"/>
      <c r="AC287" s="42"/>
      <c r="AD287" s="42"/>
      <c r="AE287" s="42"/>
      <c r="AR287" s="233" t="s">
        <v>105</v>
      </c>
      <c r="AT287" s="233" t="s">
        <v>223</v>
      </c>
      <c r="AU287" s="233" t="s">
        <v>93</v>
      </c>
      <c r="AY287" s="19" t="s">
        <v>220</v>
      </c>
      <c r="BE287" s="147">
        <f>IF(O287="základná",K287,0)</f>
        <v>0</v>
      </c>
      <c r="BF287" s="147">
        <f>IF(O287="znížená",K287,0)</f>
        <v>0</v>
      </c>
      <c r="BG287" s="147">
        <f>IF(O287="zákl. prenesená",K287,0)</f>
        <v>0</v>
      </c>
      <c r="BH287" s="147">
        <f>IF(O287="zníž. prenesená",K287,0)</f>
        <v>0</v>
      </c>
      <c r="BI287" s="147">
        <f>IF(O287="nulová",K287,0)</f>
        <v>0</v>
      </c>
      <c r="BJ287" s="19" t="s">
        <v>93</v>
      </c>
      <c r="BK287" s="147">
        <f>ROUND(P287*H287,2)</f>
        <v>0</v>
      </c>
      <c r="BL287" s="19" t="s">
        <v>105</v>
      </c>
      <c r="BM287" s="233" t="s">
        <v>373</v>
      </c>
    </row>
    <row r="288" s="14" customFormat="1">
      <c r="A288" s="14"/>
      <c r="B288" s="242"/>
      <c r="C288" s="14"/>
      <c r="D288" s="235" t="s">
        <v>228</v>
      </c>
      <c r="E288" s="14"/>
      <c r="F288" s="244" t="s">
        <v>374</v>
      </c>
      <c r="G288" s="14"/>
      <c r="H288" s="245">
        <v>413.06599999999997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3</v>
      </c>
      <c r="AX288" s="14" t="s">
        <v>88</v>
      </c>
      <c r="AY288" s="243" t="s">
        <v>220</v>
      </c>
    </row>
    <row r="289" s="2" customFormat="1" ht="24.15" customHeight="1">
      <c r="A289" s="42"/>
      <c r="B289" s="186"/>
      <c r="C289" s="220" t="s">
        <v>375</v>
      </c>
      <c r="D289" s="220" t="s">
        <v>223</v>
      </c>
      <c r="E289" s="221" t="s">
        <v>376</v>
      </c>
      <c r="F289" s="222" t="s">
        <v>377</v>
      </c>
      <c r="G289" s="223" t="s">
        <v>359</v>
      </c>
      <c r="H289" s="224">
        <v>206.53299999999999</v>
      </c>
      <c r="I289" s="225"/>
      <c r="J289" s="225"/>
      <c r="K289" s="226">
        <f>ROUND(P289*H289,2)</f>
        <v>0</v>
      </c>
      <c r="L289" s="227"/>
      <c r="M289" s="43"/>
      <c r="N289" s="228" t="s">
        <v>1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</v>
      </c>
      <c r="V289" s="231">
        <f>U289*H289</f>
        <v>0</v>
      </c>
      <c r="W289" s="231">
        <v>0</v>
      </c>
      <c r="X289" s="232">
        <f>W289*H289</f>
        <v>0</v>
      </c>
      <c r="Y289" s="42"/>
      <c r="Z289" s="42"/>
      <c r="AA289" s="42"/>
      <c r="AB289" s="42"/>
      <c r="AC289" s="42"/>
      <c r="AD289" s="42"/>
      <c r="AE289" s="42"/>
      <c r="AR289" s="233" t="s">
        <v>105</v>
      </c>
      <c r="AT289" s="233" t="s">
        <v>223</v>
      </c>
      <c r="AU289" s="233" t="s">
        <v>93</v>
      </c>
      <c r="AY289" s="19" t="s">
        <v>220</v>
      </c>
      <c r="BE289" s="147">
        <f>IF(O289="základná",K289,0)</f>
        <v>0</v>
      </c>
      <c r="BF289" s="147">
        <f>IF(O289="znížená",K289,0)</f>
        <v>0</v>
      </c>
      <c r="BG289" s="147">
        <f>IF(O289="zákl. prenesená",K289,0)</f>
        <v>0</v>
      </c>
      <c r="BH289" s="147">
        <f>IF(O289="zníž. prenesená",K289,0)</f>
        <v>0</v>
      </c>
      <c r="BI289" s="147">
        <f>IF(O289="nulová",K289,0)</f>
        <v>0</v>
      </c>
      <c r="BJ289" s="19" t="s">
        <v>93</v>
      </c>
      <c r="BK289" s="147">
        <f>ROUND(P289*H289,2)</f>
        <v>0</v>
      </c>
      <c r="BL289" s="19" t="s">
        <v>105</v>
      </c>
      <c r="BM289" s="233" t="s">
        <v>378</v>
      </c>
    </row>
    <row r="290" s="12" customFormat="1" ht="25.92" customHeight="1">
      <c r="A290" s="12"/>
      <c r="B290" s="206"/>
      <c r="C290" s="12"/>
      <c r="D290" s="207" t="s">
        <v>80</v>
      </c>
      <c r="E290" s="208" t="s">
        <v>379</v>
      </c>
      <c r="F290" s="208" t="s">
        <v>380</v>
      </c>
      <c r="G290" s="12"/>
      <c r="H290" s="12"/>
      <c r="I290" s="209"/>
      <c r="J290" s="209"/>
      <c r="K290" s="210">
        <f>BK290</f>
        <v>0</v>
      </c>
      <c r="L290" s="12"/>
      <c r="M290" s="206"/>
      <c r="N290" s="211"/>
      <c r="O290" s="212"/>
      <c r="P290" s="212"/>
      <c r="Q290" s="213">
        <f>Q291+Q295</f>
        <v>0</v>
      </c>
      <c r="R290" s="213">
        <f>R291+R295</f>
        <v>0</v>
      </c>
      <c r="S290" s="212"/>
      <c r="T290" s="214">
        <f>T291+T295</f>
        <v>0</v>
      </c>
      <c r="U290" s="212"/>
      <c r="V290" s="214">
        <f>V291+V295</f>
        <v>0.014775</v>
      </c>
      <c r="W290" s="212"/>
      <c r="X290" s="215">
        <f>X291+X295</f>
        <v>0.78004000000000007</v>
      </c>
      <c r="Y290" s="12"/>
      <c r="Z290" s="12"/>
      <c r="AA290" s="12"/>
      <c r="AB290" s="12"/>
      <c r="AC290" s="12"/>
      <c r="AD290" s="12"/>
      <c r="AE290" s="12"/>
      <c r="AR290" s="207" t="s">
        <v>93</v>
      </c>
      <c r="AT290" s="216" t="s">
        <v>80</v>
      </c>
      <c r="AU290" s="216" t="s">
        <v>81</v>
      </c>
      <c r="AY290" s="207" t="s">
        <v>220</v>
      </c>
      <c r="BK290" s="217">
        <f>BK291+BK295</f>
        <v>0</v>
      </c>
    </row>
    <row r="291" s="12" customFormat="1" ht="22.8" customHeight="1">
      <c r="A291" s="12"/>
      <c r="B291" s="206"/>
      <c r="C291" s="12"/>
      <c r="D291" s="207" t="s">
        <v>80</v>
      </c>
      <c r="E291" s="218" t="s">
        <v>381</v>
      </c>
      <c r="F291" s="218" t="s">
        <v>382</v>
      </c>
      <c r="G291" s="12"/>
      <c r="H291" s="12"/>
      <c r="I291" s="209"/>
      <c r="J291" s="209"/>
      <c r="K291" s="219">
        <f>BK291</f>
        <v>0</v>
      </c>
      <c r="L291" s="12"/>
      <c r="M291" s="206"/>
      <c r="N291" s="211"/>
      <c r="O291" s="212"/>
      <c r="P291" s="212"/>
      <c r="Q291" s="213">
        <f>SUM(Q292:Q294)</f>
        <v>0</v>
      </c>
      <c r="R291" s="213">
        <f>SUM(R292:R294)</f>
        <v>0</v>
      </c>
      <c r="S291" s="212"/>
      <c r="T291" s="214">
        <f>SUM(T292:T294)</f>
        <v>0</v>
      </c>
      <c r="U291" s="212"/>
      <c r="V291" s="214">
        <f>SUM(V292:V294)</f>
        <v>0.014775</v>
      </c>
      <c r="W291" s="212"/>
      <c r="X291" s="215">
        <f>SUM(X292:X294)</f>
        <v>0.29549999999999998</v>
      </c>
      <c r="Y291" s="12"/>
      <c r="Z291" s="12"/>
      <c r="AA291" s="12"/>
      <c r="AB291" s="12"/>
      <c r="AC291" s="12"/>
      <c r="AD291" s="12"/>
      <c r="AE291" s="12"/>
      <c r="AR291" s="207" t="s">
        <v>93</v>
      </c>
      <c r="AT291" s="216" t="s">
        <v>80</v>
      </c>
      <c r="AU291" s="216" t="s">
        <v>88</v>
      </c>
      <c r="AY291" s="207" t="s">
        <v>220</v>
      </c>
      <c r="BK291" s="217">
        <f>SUM(BK292:BK294)</f>
        <v>0</v>
      </c>
    </row>
    <row r="292" s="2" customFormat="1" ht="37.8" customHeight="1">
      <c r="A292" s="42"/>
      <c r="B292" s="186"/>
      <c r="C292" s="220" t="s">
        <v>383</v>
      </c>
      <c r="D292" s="220" t="s">
        <v>223</v>
      </c>
      <c r="E292" s="221" t="s">
        <v>384</v>
      </c>
      <c r="F292" s="222" t="s">
        <v>385</v>
      </c>
      <c r="G292" s="223" t="s">
        <v>386</v>
      </c>
      <c r="H292" s="224">
        <v>295.5</v>
      </c>
      <c r="I292" s="225"/>
      <c r="J292" s="225"/>
      <c r="K292" s="226">
        <f>ROUND(P292*H292,2)</f>
        <v>0</v>
      </c>
      <c r="L292" s="227"/>
      <c r="M292" s="43"/>
      <c r="N292" s="228" t="s">
        <v>1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5.0000000000000002E-05</v>
      </c>
      <c r="V292" s="231">
        <f>U292*H292</f>
        <v>0.014775</v>
      </c>
      <c r="W292" s="231">
        <v>0.001</v>
      </c>
      <c r="X292" s="232">
        <f>W292*H292</f>
        <v>0.29549999999999998</v>
      </c>
      <c r="Y292" s="42"/>
      <c r="Z292" s="42"/>
      <c r="AA292" s="42"/>
      <c r="AB292" s="42"/>
      <c r="AC292" s="42"/>
      <c r="AD292" s="42"/>
      <c r="AE292" s="42"/>
      <c r="AR292" s="233" t="s">
        <v>387</v>
      </c>
      <c r="AT292" s="233" t="s">
        <v>223</v>
      </c>
      <c r="AU292" s="233" t="s">
        <v>93</v>
      </c>
      <c r="AY292" s="19" t="s">
        <v>220</v>
      </c>
      <c r="BE292" s="147">
        <f>IF(O292="základná",K292,0)</f>
        <v>0</v>
      </c>
      <c r="BF292" s="147">
        <f>IF(O292="znížená",K292,0)</f>
        <v>0</v>
      </c>
      <c r="BG292" s="147">
        <f>IF(O292="zákl. prenesená",K292,0)</f>
        <v>0</v>
      </c>
      <c r="BH292" s="147">
        <f>IF(O292="zníž. prenesená",K292,0)</f>
        <v>0</v>
      </c>
      <c r="BI292" s="147">
        <f>IF(O292="nulová",K292,0)</f>
        <v>0</v>
      </c>
      <c r="BJ292" s="19" t="s">
        <v>93</v>
      </c>
      <c r="BK292" s="147">
        <f>ROUND(P292*H292,2)</f>
        <v>0</v>
      </c>
      <c r="BL292" s="19" t="s">
        <v>387</v>
      </c>
      <c r="BM292" s="233" t="s">
        <v>388</v>
      </c>
    </row>
    <row r="293" s="14" customFormat="1">
      <c r="A293" s="14"/>
      <c r="B293" s="242"/>
      <c r="C293" s="14"/>
      <c r="D293" s="235" t="s">
        <v>228</v>
      </c>
      <c r="E293" s="243" t="s">
        <v>1</v>
      </c>
      <c r="F293" s="244" t="s">
        <v>389</v>
      </c>
      <c r="G293" s="14"/>
      <c r="H293" s="245">
        <v>295.5</v>
      </c>
      <c r="I293" s="246"/>
      <c r="J293" s="246"/>
      <c r="K293" s="14"/>
      <c r="L293" s="14"/>
      <c r="M293" s="242"/>
      <c r="N293" s="247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4"/>
      <c r="Z293" s="14"/>
      <c r="AA293" s="14"/>
      <c r="AB293" s="14"/>
      <c r="AC293" s="14"/>
      <c r="AD293" s="14"/>
      <c r="AE293" s="14"/>
      <c r="AT293" s="243" t="s">
        <v>228</v>
      </c>
      <c r="AU293" s="243" t="s">
        <v>93</v>
      </c>
      <c r="AV293" s="14" t="s">
        <v>93</v>
      </c>
      <c r="AW293" s="14" t="s">
        <v>4</v>
      </c>
      <c r="AX293" s="14" t="s">
        <v>88</v>
      </c>
      <c r="AY293" s="243" t="s">
        <v>220</v>
      </c>
    </row>
    <row r="294" s="2" customFormat="1" ht="24.15" customHeight="1">
      <c r="A294" s="42"/>
      <c r="B294" s="186"/>
      <c r="C294" s="220" t="s">
        <v>390</v>
      </c>
      <c r="D294" s="220" t="s">
        <v>223</v>
      </c>
      <c r="E294" s="221" t="s">
        <v>391</v>
      </c>
      <c r="F294" s="222" t="s">
        <v>392</v>
      </c>
      <c r="G294" s="223" t="s">
        <v>393</v>
      </c>
      <c r="H294" s="266"/>
      <c r="I294" s="225"/>
      <c r="J294" s="225"/>
      <c r="K294" s="226">
        <f>ROUND(P294*H294,2)</f>
        <v>0</v>
      </c>
      <c r="L294" s="227"/>
      <c r="M294" s="43"/>
      <c r="N294" s="228" t="s">
        <v>1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2"/>
      <c r="Z294" s="42"/>
      <c r="AA294" s="42"/>
      <c r="AB294" s="42"/>
      <c r="AC294" s="42"/>
      <c r="AD294" s="42"/>
      <c r="AE294" s="42"/>
      <c r="AR294" s="233" t="s">
        <v>387</v>
      </c>
      <c r="AT294" s="233" t="s">
        <v>223</v>
      </c>
      <c r="AU294" s="233" t="s">
        <v>93</v>
      </c>
      <c r="AY294" s="19" t="s">
        <v>220</v>
      </c>
      <c r="BE294" s="147">
        <f>IF(O294="základná",K294,0)</f>
        <v>0</v>
      </c>
      <c r="BF294" s="147">
        <f>IF(O294="znížená",K294,0)</f>
        <v>0</v>
      </c>
      <c r="BG294" s="147">
        <f>IF(O294="zákl. prenesená",K294,0)</f>
        <v>0</v>
      </c>
      <c r="BH294" s="147">
        <f>IF(O294="zníž. prenesená",K294,0)</f>
        <v>0</v>
      </c>
      <c r="BI294" s="147">
        <f>IF(O294="nulová",K294,0)</f>
        <v>0</v>
      </c>
      <c r="BJ294" s="19" t="s">
        <v>93</v>
      </c>
      <c r="BK294" s="147">
        <f>ROUND(P294*H294,2)</f>
        <v>0</v>
      </c>
      <c r="BL294" s="19" t="s">
        <v>387</v>
      </c>
      <c r="BM294" s="233" t="s">
        <v>394</v>
      </c>
    </row>
    <row r="295" s="12" customFormat="1" ht="22.8" customHeight="1">
      <c r="A295" s="12"/>
      <c r="B295" s="206"/>
      <c r="C295" s="12"/>
      <c r="D295" s="207" t="s">
        <v>80</v>
      </c>
      <c r="E295" s="218" t="s">
        <v>395</v>
      </c>
      <c r="F295" s="218" t="s">
        <v>396</v>
      </c>
      <c r="G295" s="12"/>
      <c r="H295" s="12"/>
      <c r="I295" s="209"/>
      <c r="J295" s="209"/>
      <c r="K295" s="219">
        <f>BK295</f>
        <v>0</v>
      </c>
      <c r="L295" s="12"/>
      <c r="M295" s="206"/>
      <c r="N295" s="211"/>
      <c r="O295" s="212"/>
      <c r="P295" s="212"/>
      <c r="Q295" s="213">
        <f>SUM(Q296:Q329)</f>
        <v>0</v>
      </c>
      <c r="R295" s="213">
        <f>SUM(R296:R329)</f>
        <v>0</v>
      </c>
      <c r="S295" s="212"/>
      <c r="T295" s="214">
        <f>SUM(T296:T329)</f>
        <v>0</v>
      </c>
      <c r="U295" s="212"/>
      <c r="V295" s="214">
        <f>SUM(V296:V329)</f>
        <v>0</v>
      </c>
      <c r="W295" s="212"/>
      <c r="X295" s="215">
        <f>SUM(X296:X329)</f>
        <v>0.48454000000000003</v>
      </c>
      <c r="Y295" s="12"/>
      <c r="Z295" s="12"/>
      <c r="AA295" s="12"/>
      <c r="AB295" s="12"/>
      <c r="AC295" s="12"/>
      <c r="AD295" s="12"/>
      <c r="AE295" s="12"/>
      <c r="AR295" s="207" t="s">
        <v>93</v>
      </c>
      <c r="AT295" s="216" t="s">
        <v>80</v>
      </c>
      <c r="AU295" s="216" t="s">
        <v>88</v>
      </c>
      <c r="AY295" s="207" t="s">
        <v>220</v>
      </c>
      <c r="BK295" s="217">
        <f>SUM(BK296:BK329)</f>
        <v>0</v>
      </c>
    </row>
    <row r="296" s="2" customFormat="1" ht="24.15" customHeight="1">
      <c r="A296" s="42"/>
      <c r="B296" s="186"/>
      <c r="C296" s="220" t="s">
        <v>387</v>
      </c>
      <c r="D296" s="220" t="s">
        <v>223</v>
      </c>
      <c r="E296" s="221" t="s">
        <v>397</v>
      </c>
      <c r="F296" s="222" t="s">
        <v>398</v>
      </c>
      <c r="G296" s="223" t="s">
        <v>226</v>
      </c>
      <c r="H296" s="224">
        <v>484.54000000000002</v>
      </c>
      <c r="I296" s="225"/>
      <c r="J296" s="225"/>
      <c r="K296" s="226">
        <f>ROUND(P296*H296,2)</f>
        <v>0</v>
      </c>
      <c r="L296" s="227"/>
      <c r="M296" s="43"/>
      <c r="N296" s="228" t="s">
        <v>1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0.001</v>
      </c>
      <c r="X296" s="232">
        <f>W296*H296</f>
        <v>0.48454000000000003</v>
      </c>
      <c r="Y296" s="42"/>
      <c r="Z296" s="42"/>
      <c r="AA296" s="42"/>
      <c r="AB296" s="42"/>
      <c r="AC296" s="42"/>
      <c r="AD296" s="42"/>
      <c r="AE296" s="42"/>
      <c r="AR296" s="233" t="s">
        <v>387</v>
      </c>
      <c r="AT296" s="233" t="s">
        <v>223</v>
      </c>
      <c r="AU296" s="233" t="s">
        <v>93</v>
      </c>
      <c r="AY296" s="19" t="s">
        <v>220</v>
      </c>
      <c r="BE296" s="147">
        <f>IF(O296="základná",K296,0)</f>
        <v>0</v>
      </c>
      <c r="BF296" s="147">
        <f>IF(O296="znížená",K296,0)</f>
        <v>0</v>
      </c>
      <c r="BG296" s="147">
        <f>IF(O296="zákl. prenesená",K296,0)</f>
        <v>0</v>
      </c>
      <c r="BH296" s="147">
        <f>IF(O296="zníž. prenesená",K296,0)</f>
        <v>0</v>
      </c>
      <c r="BI296" s="147">
        <f>IF(O296="nulová",K296,0)</f>
        <v>0</v>
      </c>
      <c r="BJ296" s="19" t="s">
        <v>93</v>
      </c>
      <c r="BK296" s="147">
        <f>ROUND(P296*H296,2)</f>
        <v>0</v>
      </c>
      <c r="BL296" s="19" t="s">
        <v>387</v>
      </c>
      <c r="BM296" s="233" t="s">
        <v>399</v>
      </c>
    </row>
    <row r="297" s="13" customFormat="1">
      <c r="A297" s="13"/>
      <c r="B297" s="234"/>
      <c r="C297" s="13"/>
      <c r="D297" s="235" t="s">
        <v>228</v>
      </c>
      <c r="E297" s="236" t="s">
        <v>1</v>
      </c>
      <c r="F297" s="237" t="s">
        <v>229</v>
      </c>
      <c r="G297" s="13"/>
      <c r="H297" s="236" t="s">
        <v>1</v>
      </c>
      <c r="I297" s="238"/>
      <c r="J297" s="238"/>
      <c r="K297" s="13"/>
      <c r="L297" s="13"/>
      <c r="M297" s="234"/>
      <c r="N297" s="239"/>
      <c r="O297" s="240"/>
      <c r="P297" s="240"/>
      <c r="Q297" s="240"/>
      <c r="R297" s="240"/>
      <c r="S297" s="240"/>
      <c r="T297" s="240"/>
      <c r="U297" s="240"/>
      <c r="V297" s="240"/>
      <c r="W297" s="240"/>
      <c r="X297" s="241"/>
      <c r="Y297" s="13"/>
      <c r="Z297" s="13"/>
      <c r="AA297" s="13"/>
      <c r="AB297" s="13"/>
      <c r="AC297" s="13"/>
      <c r="AD297" s="13"/>
      <c r="AE297" s="13"/>
      <c r="AT297" s="236" t="s">
        <v>228</v>
      </c>
      <c r="AU297" s="236" t="s">
        <v>93</v>
      </c>
      <c r="AV297" s="13" t="s">
        <v>88</v>
      </c>
      <c r="AW297" s="13" t="s">
        <v>4</v>
      </c>
      <c r="AX297" s="13" t="s">
        <v>81</v>
      </c>
      <c r="AY297" s="236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400</v>
      </c>
      <c r="G298" s="14"/>
      <c r="H298" s="245">
        <v>18.949999999999999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401</v>
      </c>
      <c r="G299" s="14"/>
      <c r="H299" s="245">
        <v>9.9600000000000009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4" customFormat="1">
      <c r="A300" s="14"/>
      <c r="B300" s="242"/>
      <c r="C300" s="14"/>
      <c r="D300" s="235" t="s">
        <v>228</v>
      </c>
      <c r="E300" s="243" t="s">
        <v>1</v>
      </c>
      <c r="F300" s="244" t="s">
        <v>402</v>
      </c>
      <c r="G300" s="14"/>
      <c r="H300" s="245">
        <v>10.810000000000001</v>
      </c>
      <c r="I300" s="246"/>
      <c r="J300" s="246"/>
      <c r="K300" s="14"/>
      <c r="L300" s="14"/>
      <c r="M300" s="242"/>
      <c r="N300" s="247"/>
      <c r="O300" s="248"/>
      <c r="P300" s="248"/>
      <c r="Q300" s="248"/>
      <c r="R300" s="248"/>
      <c r="S300" s="248"/>
      <c r="T300" s="248"/>
      <c r="U300" s="248"/>
      <c r="V300" s="248"/>
      <c r="W300" s="248"/>
      <c r="X300" s="249"/>
      <c r="Y300" s="14"/>
      <c r="Z300" s="14"/>
      <c r="AA300" s="14"/>
      <c r="AB300" s="14"/>
      <c r="AC300" s="14"/>
      <c r="AD300" s="14"/>
      <c r="AE300" s="14"/>
      <c r="AT300" s="243" t="s">
        <v>228</v>
      </c>
      <c r="AU300" s="243" t="s">
        <v>93</v>
      </c>
      <c r="AV300" s="14" t="s">
        <v>93</v>
      </c>
      <c r="AW300" s="14" t="s">
        <v>4</v>
      </c>
      <c r="AX300" s="14" t="s">
        <v>81</v>
      </c>
      <c r="AY300" s="243" t="s">
        <v>220</v>
      </c>
    </row>
    <row r="301" s="14" customFormat="1">
      <c r="A301" s="14"/>
      <c r="B301" s="242"/>
      <c r="C301" s="14"/>
      <c r="D301" s="235" t="s">
        <v>228</v>
      </c>
      <c r="E301" s="243" t="s">
        <v>1</v>
      </c>
      <c r="F301" s="244" t="s">
        <v>403</v>
      </c>
      <c r="G301" s="14"/>
      <c r="H301" s="245">
        <v>29.5</v>
      </c>
      <c r="I301" s="246"/>
      <c r="J301" s="246"/>
      <c r="K301" s="14"/>
      <c r="L301" s="14"/>
      <c r="M301" s="242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4"/>
      <c r="Z301" s="14"/>
      <c r="AA301" s="14"/>
      <c r="AB301" s="14"/>
      <c r="AC301" s="14"/>
      <c r="AD301" s="14"/>
      <c r="AE301" s="14"/>
      <c r="AT301" s="243" t="s">
        <v>228</v>
      </c>
      <c r="AU301" s="243" t="s">
        <v>93</v>
      </c>
      <c r="AV301" s="14" t="s">
        <v>93</v>
      </c>
      <c r="AW301" s="14" t="s">
        <v>4</v>
      </c>
      <c r="AX301" s="14" t="s">
        <v>81</v>
      </c>
      <c r="AY301" s="243" t="s">
        <v>220</v>
      </c>
    </row>
    <row r="302" s="14" customFormat="1">
      <c r="A302" s="14"/>
      <c r="B302" s="242"/>
      <c r="C302" s="14"/>
      <c r="D302" s="235" t="s">
        <v>228</v>
      </c>
      <c r="E302" s="243" t="s">
        <v>1</v>
      </c>
      <c r="F302" s="244" t="s">
        <v>404</v>
      </c>
      <c r="G302" s="14"/>
      <c r="H302" s="245">
        <v>17.300000000000001</v>
      </c>
      <c r="I302" s="246"/>
      <c r="J302" s="246"/>
      <c r="K302" s="14"/>
      <c r="L302" s="14"/>
      <c r="M302" s="242"/>
      <c r="N302" s="247"/>
      <c r="O302" s="248"/>
      <c r="P302" s="248"/>
      <c r="Q302" s="248"/>
      <c r="R302" s="248"/>
      <c r="S302" s="248"/>
      <c r="T302" s="248"/>
      <c r="U302" s="248"/>
      <c r="V302" s="248"/>
      <c r="W302" s="248"/>
      <c r="X302" s="249"/>
      <c r="Y302" s="14"/>
      <c r="Z302" s="14"/>
      <c r="AA302" s="14"/>
      <c r="AB302" s="14"/>
      <c r="AC302" s="14"/>
      <c r="AD302" s="14"/>
      <c r="AE302" s="14"/>
      <c r="AT302" s="243" t="s">
        <v>228</v>
      </c>
      <c r="AU302" s="243" t="s">
        <v>93</v>
      </c>
      <c r="AV302" s="14" t="s">
        <v>93</v>
      </c>
      <c r="AW302" s="14" t="s">
        <v>4</v>
      </c>
      <c r="AX302" s="14" t="s">
        <v>81</v>
      </c>
      <c r="AY302" s="243" t="s">
        <v>220</v>
      </c>
    </row>
    <row r="303" s="14" customFormat="1">
      <c r="A303" s="14"/>
      <c r="B303" s="242"/>
      <c r="C303" s="14"/>
      <c r="D303" s="235" t="s">
        <v>228</v>
      </c>
      <c r="E303" s="243" t="s">
        <v>1</v>
      </c>
      <c r="F303" s="244" t="s">
        <v>405</v>
      </c>
      <c r="G303" s="14"/>
      <c r="H303" s="245">
        <v>15.57</v>
      </c>
      <c r="I303" s="246"/>
      <c r="J303" s="246"/>
      <c r="K303" s="14"/>
      <c r="L303" s="14"/>
      <c r="M303" s="242"/>
      <c r="N303" s="247"/>
      <c r="O303" s="248"/>
      <c r="P303" s="248"/>
      <c r="Q303" s="248"/>
      <c r="R303" s="248"/>
      <c r="S303" s="248"/>
      <c r="T303" s="248"/>
      <c r="U303" s="248"/>
      <c r="V303" s="248"/>
      <c r="W303" s="248"/>
      <c r="X303" s="249"/>
      <c r="Y303" s="14"/>
      <c r="Z303" s="14"/>
      <c r="AA303" s="14"/>
      <c r="AB303" s="14"/>
      <c r="AC303" s="14"/>
      <c r="AD303" s="14"/>
      <c r="AE303" s="14"/>
      <c r="AT303" s="243" t="s">
        <v>228</v>
      </c>
      <c r="AU303" s="243" t="s">
        <v>93</v>
      </c>
      <c r="AV303" s="14" t="s">
        <v>93</v>
      </c>
      <c r="AW303" s="14" t="s">
        <v>4</v>
      </c>
      <c r="AX303" s="14" t="s">
        <v>81</v>
      </c>
      <c r="AY303" s="243" t="s">
        <v>220</v>
      </c>
    </row>
    <row r="304" s="14" customFormat="1">
      <c r="A304" s="14"/>
      <c r="B304" s="242"/>
      <c r="C304" s="14"/>
      <c r="D304" s="235" t="s">
        <v>228</v>
      </c>
      <c r="E304" s="243" t="s">
        <v>1</v>
      </c>
      <c r="F304" s="244" t="s">
        <v>406</v>
      </c>
      <c r="G304" s="14"/>
      <c r="H304" s="245">
        <v>3.4100000000000001</v>
      </c>
      <c r="I304" s="246"/>
      <c r="J304" s="246"/>
      <c r="K304" s="14"/>
      <c r="L304" s="14"/>
      <c r="M304" s="242"/>
      <c r="N304" s="247"/>
      <c r="O304" s="248"/>
      <c r="P304" s="248"/>
      <c r="Q304" s="248"/>
      <c r="R304" s="248"/>
      <c r="S304" s="248"/>
      <c r="T304" s="248"/>
      <c r="U304" s="248"/>
      <c r="V304" s="248"/>
      <c r="W304" s="248"/>
      <c r="X304" s="249"/>
      <c r="Y304" s="14"/>
      <c r="Z304" s="14"/>
      <c r="AA304" s="14"/>
      <c r="AB304" s="14"/>
      <c r="AC304" s="14"/>
      <c r="AD304" s="14"/>
      <c r="AE304" s="14"/>
      <c r="AT304" s="243" t="s">
        <v>228</v>
      </c>
      <c r="AU304" s="243" t="s">
        <v>93</v>
      </c>
      <c r="AV304" s="14" t="s">
        <v>93</v>
      </c>
      <c r="AW304" s="14" t="s">
        <v>4</v>
      </c>
      <c r="AX304" s="14" t="s">
        <v>81</v>
      </c>
      <c r="AY304" s="243" t="s">
        <v>220</v>
      </c>
    </row>
    <row r="305" s="14" customFormat="1">
      <c r="A305" s="14"/>
      <c r="B305" s="242"/>
      <c r="C305" s="14"/>
      <c r="D305" s="235" t="s">
        <v>228</v>
      </c>
      <c r="E305" s="243" t="s">
        <v>1</v>
      </c>
      <c r="F305" s="244" t="s">
        <v>407</v>
      </c>
      <c r="G305" s="14"/>
      <c r="H305" s="245">
        <v>4.6100000000000003</v>
      </c>
      <c r="I305" s="246"/>
      <c r="J305" s="246"/>
      <c r="K305" s="14"/>
      <c r="L305" s="14"/>
      <c r="M305" s="242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4"/>
      <c r="Z305" s="14"/>
      <c r="AA305" s="14"/>
      <c r="AB305" s="14"/>
      <c r="AC305" s="14"/>
      <c r="AD305" s="14"/>
      <c r="AE305" s="14"/>
      <c r="AT305" s="243" t="s">
        <v>228</v>
      </c>
      <c r="AU305" s="243" t="s">
        <v>93</v>
      </c>
      <c r="AV305" s="14" t="s">
        <v>93</v>
      </c>
      <c r="AW305" s="14" t="s">
        <v>4</v>
      </c>
      <c r="AX305" s="14" t="s">
        <v>81</v>
      </c>
      <c r="AY305" s="243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408</v>
      </c>
      <c r="G306" s="14"/>
      <c r="H306" s="245">
        <v>3.5099999999999998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409</v>
      </c>
      <c r="G307" s="14"/>
      <c r="H307" s="245">
        <v>39.450000000000003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4" customFormat="1">
      <c r="A308" s="14"/>
      <c r="B308" s="242"/>
      <c r="C308" s="14"/>
      <c r="D308" s="235" t="s">
        <v>228</v>
      </c>
      <c r="E308" s="243" t="s">
        <v>1</v>
      </c>
      <c r="F308" s="244" t="s">
        <v>410</v>
      </c>
      <c r="G308" s="14"/>
      <c r="H308" s="245">
        <v>42.460000000000001</v>
      </c>
      <c r="I308" s="246"/>
      <c r="J308" s="246"/>
      <c r="K308" s="14"/>
      <c r="L308" s="14"/>
      <c r="M308" s="242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4"/>
      <c r="Z308" s="14"/>
      <c r="AA308" s="14"/>
      <c r="AB308" s="14"/>
      <c r="AC308" s="14"/>
      <c r="AD308" s="14"/>
      <c r="AE308" s="14"/>
      <c r="AT308" s="243" t="s">
        <v>228</v>
      </c>
      <c r="AU308" s="243" t="s">
        <v>93</v>
      </c>
      <c r="AV308" s="14" t="s">
        <v>93</v>
      </c>
      <c r="AW308" s="14" t="s">
        <v>4</v>
      </c>
      <c r="AX308" s="14" t="s">
        <v>81</v>
      </c>
      <c r="AY308" s="243" t="s">
        <v>220</v>
      </c>
    </row>
    <row r="309" s="14" customFormat="1">
      <c r="A309" s="14"/>
      <c r="B309" s="242"/>
      <c r="C309" s="14"/>
      <c r="D309" s="235" t="s">
        <v>228</v>
      </c>
      <c r="E309" s="243" t="s">
        <v>1</v>
      </c>
      <c r="F309" s="244" t="s">
        <v>411</v>
      </c>
      <c r="G309" s="14"/>
      <c r="H309" s="245">
        <v>42.759999999999998</v>
      </c>
      <c r="I309" s="246"/>
      <c r="J309" s="246"/>
      <c r="K309" s="14"/>
      <c r="L309" s="14"/>
      <c r="M309" s="242"/>
      <c r="N309" s="247"/>
      <c r="O309" s="248"/>
      <c r="P309" s="248"/>
      <c r="Q309" s="248"/>
      <c r="R309" s="248"/>
      <c r="S309" s="248"/>
      <c r="T309" s="248"/>
      <c r="U309" s="248"/>
      <c r="V309" s="248"/>
      <c r="W309" s="248"/>
      <c r="X309" s="249"/>
      <c r="Y309" s="14"/>
      <c r="Z309" s="14"/>
      <c r="AA309" s="14"/>
      <c r="AB309" s="14"/>
      <c r="AC309" s="14"/>
      <c r="AD309" s="14"/>
      <c r="AE309" s="14"/>
      <c r="AT309" s="243" t="s">
        <v>228</v>
      </c>
      <c r="AU309" s="243" t="s">
        <v>93</v>
      </c>
      <c r="AV309" s="14" t="s">
        <v>93</v>
      </c>
      <c r="AW309" s="14" t="s">
        <v>4</v>
      </c>
      <c r="AX309" s="14" t="s">
        <v>81</v>
      </c>
      <c r="AY309" s="243" t="s">
        <v>220</v>
      </c>
    </row>
    <row r="310" s="14" customFormat="1">
      <c r="A310" s="14"/>
      <c r="B310" s="242"/>
      <c r="C310" s="14"/>
      <c r="D310" s="235" t="s">
        <v>228</v>
      </c>
      <c r="E310" s="243" t="s">
        <v>1</v>
      </c>
      <c r="F310" s="244" t="s">
        <v>412</v>
      </c>
      <c r="G310" s="14"/>
      <c r="H310" s="245">
        <v>5.46</v>
      </c>
      <c r="I310" s="246"/>
      <c r="J310" s="246"/>
      <c r="K310" s="14"/>
      <c r="L310" s="14"/>
      <c r="M310" s="242"/>
      <c r="N310" s="247"/>
      <c r="O310" s="248"/>
      <c r="P310" s="248"/>
      <c r="Q310" s="248"/>
      <c r="R310" s="248"/>
      <c r="S310" s="248"/>
      <c r="T310" s="248"/>
      <c r="U310" s="248"/>
      <c r="V310" s="248"/>
      <c r="W310" s="248"/>
      <c r="X310" s="249"/>
      <c r="Y310" s="14"/>
      <c r="Z310" s="14"/>
      <c r="AA310" s="14"/>
      <c r="AB310" s="14"/>
      <c r="AC310" s="14"/>
      <c r="AD310" s="14"/>
      <c r="AE310" s="14"/>
      <c r="AT310" s="243" t="s">
        <v>228</v>
      </c>
      <c r="AU310" s="243" t="s">
        <v>93</v>
      </c>
      <c r="AV310" s="14" t="s">
        <v>93</v>
      </c>
      <c r="AW310" s="14" t="s">
        <v>4</v>
      </c>
      <c r="AX310" s="14" t="s">
        <v>81</v>
      </c>
      <c r="AY310" s="243" t="s">
        <v>220</v>
      </c>
    </row>
    <row r="311" s="14" customFormat="1">
      <c r="A311" s="14"/>
      <c r="B311" s="242"/>
      <c r="C311" s="14"/>
      <c r="D311" s="235" t="s">
        <v>228</v>
      </c>
      <c r="E311" s="243" t="s">
        <v>1</v>
      </c>
      <c r="F311" s="244" t="s">
        <v>413</v>
      </c>
      <c r="G311" s="14"/>
      <c r="H311" s="245">
        <v>4.7199999999999998</v>
      </c>
      <c r="I311" s="246"/>
      <c r="J311" s="246"/>
      <c r="K311" s="14"/>
      <c r="L311" s="14"/>
      <c r="M311" s="242"/>
      <c r="N311" s="247"/>
      <c r="O311" s="248"/>
      <c r="P311" s="248"/>
      <c r="Q311" s="248"/>
      <c r="R311" s="248"/>
      <c r="S311" s="248"/>
      <c r="T311" s="248"/>
      <c r="U311" s="248"/>
      <c r="V311" s="248"/>
      <c r="W311" s="248"/>
      <c r="X311" s="249"/>
      <c r="Y311" s="14"/>
      <c r="Z311" s="14"/>
      <c r="AA311" s="14"/>
      <c r="AB311" s="14"/>
      <c r="AC311" s="14"/>
      <c r="AD311" s="14"/>
      <c r="AE311" s="14"/>
      <c r="AT311" s="243" t="s">
        <v>228</v>
      </c>
      <c r="AU311" s="243" t="s">
        <v>93</v>
      </c>
      <c r="AV311" s="14" t="s">
        <v>93</v>
      </c>
      <c r="AW311" s="14" t="s">
        <v>4</v>
      </c>
      <c r="AX311" s="14" t="s">
        <v>81</v>
      </c>
      <c r="AY311" s="243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414</v>
      </c>
      <c r="G312" s="14"/>
      <c r="H312" s="245">
        <v>7.5199999999999996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4" customFormat="1">
      <c r="A313" s="14"/>
      <c r="B313" s="242"/>
      <c r="C313" s="14"/>
      <c r="D313" s="235" t="s">
        <v>228</v>
      </c>
      <c r="E313" s="243" t="s">
        <v>1</v>
      </c>
      <c r="F313" s="244" t="s">
        <v>415</v>
      </c>
      <c r="G313" s="14"/>
      <c r="H313" s="245">
        <v>26.850000000000001</v>
      </c>
      <c r="I313" s="246"/>
      <c r="J313" s="246"/>
      <c r="K313" s="14"/>
      <c r="L313" s="14"/>
      <c r="M313" s="242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4"/>
      <c r="Z313" s="14"/>
      <c r="AA313" s="14"/>
      <c r="AB313" s="14"/>
      <c r="AC313" s="14"/>
      <c r="AD313" s="14"/>
      <c r="AE313" s="14"/>
      <c r="AT313" s="243" t="s">
        <v>228</v>
      </c>
      <c r="AU313" s="243" t="s">
        <v>93</v>
      </c>
      <c r="AV313" s="14" t="s">
        <v>93</v>
      </c>
      <c r="AW313" s="14" t="s">
        <v>4</v>
      </c>
      <c r="AX313" s="14" t="s">
        <v>81</v>
      </c>
      <c r="AY313" s="243" t="s">
        <v>220</v>
      </c>
    </row>
    <row r="314" s="15" customFormat="1">
      <c r="A314" s="15"/>
      <c r="B314" s="250"/>
      <c r="C314" s="15"/>
      <c r="D314" s="235" t="s">
        <v>228</v>
      </c>
      <c r="E314" s="251" t="s">
        <v>1</v>
      </c>
      <c r="F314" s="252" t="s">
        <v>242</v>
      </c>
      <c r="G314" s="15"/>
      <c r="H314" s="253">
        <v>282.84000000000003</v>
      </c>
      <c r="I314" s="254"/>
      <c r="J314" s="254"/>
      <c r="K314" s="15"/>
      <c r="L314" s="15"/>
      <c r="M314" s="250"/>
      <c r="N314" s="255"/>
      <c r="O314" s="256"/>
      <c r="P314" s="256"/>
      <c r="Q314" s="256"/>
      <c r="R314" s="256"/>
      <c r="S314" s="256"/>
      <c r="T314" s="256"/>
      <c r="U314" s="256"/>
      <c r="V314" s="256"/>
      <c r="W314" s="256"/>
      <c r="X314" s="257"/>
      <c r="Y314" s="15"/>
      <c r="Z314" s="15"/>
      <c r="AA314" s="15"/>
      <c r="AB314" s="15"/>
      <c r="AC314" s="15"/>
      <c r="AD314" s="15"/>
      <c r="AE314" s="15"/>
      <c r="AT314" s="251" t="s">
        <v>228</v>
      </c>
      <c r="AU314" s="251" t="s">
        <v>93</v>
      </c>
      <c r="AV314" s="15" t="s">
        <v>98</v>
      </c>
      <c r="AW314" s="15" t="s">
        <v>4</v>
      </c>
      <c r="AX314" s="15" t="s">
        <v>81</v>
      </c>
      <c r="AY314" s="251" t="s">
        <v>220</v>
      </c>
    </row>
    <row r="315" s="13" customFormat="1">
      <c r="A315" s="13"/>
      <c r="B315" s="234"/>
      <c r="C315" s="13"/>
      <c r="D315" s="235" t="s">
        <v>228</v>
      </c>
      <c r="E315" s="236" t="s">
        <v>1</v>
      </c>
      <c r="F315" s="237" t="s">
        <v>243</v>
      </c>
      <c r="G315" s="13"/>
      <c r="H315" s="236" t="s">
        <v>1</v>
      </c>
      <c r="I315" s="238"/>
      <c r="J315" s="238"/>
      <c r="K315" s="13"/>
      <c r="L315" s="13"/>
      <c r="M315" s="234"/>
      <c r="N315" s="239"/>
      <c r="O315" s="240"/>
      <c r="P315" s="240"/>
      <c r="Q315" s="240"/>
      <c r="R315" s="240"/>
      <c r="S315" s="240"/>
      <c r="T315" s="240"/>
      <c r="U315" s="240"/>
      <c r="V315" s="240"/>
      <c r="W315" s="240"/>
      <c r="X315" s="241"/>
      <c r="Y315" s="13"/>
      <c r="Z315" s="13"/>
      <c r="AA315" s="13"/>
      <c r="AB315" s="13"/>
      <c r="AC315" s="13"/>
      <c r="AD315" s="13"/>
      <c r="AE315" s="13"/>
      <c r="AT315" s="236" t="s">
        <v>228</v>
      </c>
      <c r="AU315" s="236" t="s">
        <v>93</v>
      </c>
      <c r="AV315" s="13" t="s">
        <v>88</v>
      </c>
      <c r="AW315" s="13" t="s">
        <v>4</v>
      </c>
      <c r="AX315" s="13" t="s">
        <v>81</v>
      </c>
      <c r="AY315" s="236" t="s">
        <v>220</v>
      </c>
    </row>
    <row r="316" s="14" customFormat="1">
      <c r="A316" s="14"/>
      <c r="B316" s="242"/>
      <c r="C316" s="14"/>
      <c r="D316" s="235" t="s">
        <v>228</v>
      </c>
      <c r="E316" s="243" t="s">
        <v>1</v>
      </c>
      <c r="F316" s="244" t="s">
        <v>416</v>
      </c>
      <c r="G316" s="14"/>
      <c r="H316" s="245">
        <v>9.9600000000000009</v>
      </c>
      <c r="I316" s="246"/>
      <c r="J316" s="246"/>
      <c r="K316" s="14"/>
      <c r="L316" s="14"/>
      <c r="M316" s="242"/>
      <c r="N316" s="247"/>
      <c r="O316" s="248"/>
      <c r="P316" s="248"/>
      <c r="Q316" s="248"/>
      <c r="R316" s="248"/>
      <c r="S316" s="248"/>
      <c r="T316" s="248"/>
      <c r="U316" s="248"/>
      <c r="V316" s="248"/>
      <c r="W316" s="248"/>
      <c r="X316" s="249"/>
      <c r="Y316" s="14"/>
      <c r="Z316" s="14"/>
      <c r="AA316" s="14"/>
      <c r="AB316" s="14"/>
      <c r="AC316" s="14"/>
      <c r="AD316" s="14"/>
      <c r="AE316" s="14"/>
      <c r="AT316" s="243" t="s">
        <v>228</v>
      </c>
      <c r="AU316" s="243" t="s">
        <v>93</v>
      </c>
      <c r="AV316" s="14" t="s">
        <v>93</v>
      </c>
      <c r="AW316" s="14" t="s">
        <v>4</v>
      </c>
      <c r="AX316" s="14" t="s">
        <v>81</v>
      </c>
      <c r="AY316" s="243" t="s">
        <v>220</v>
      </c>
    </row>
    <row r="317" s="14" customFormat="1">
      <c r="A317" s="14"/>
      <c r="B317" s="242"/>
      <c r="C317" s="14"/>
      <c r="D317" s="235" t="s">
        <v>228</v>
      </c>
      <c r="E317" s="243" t="s">
        <v>1</v>
      </c>
      <c r="F317" s="244" t="s">
        <v>417</v>
      </c>
      <c r="G317" s="14"/>
      <c r="H317" s="245">
        <v>18.949999999999999</v>
      </c>
      <c r="I317" s="246"/>
      <c r="J317" s="246"/>
      <c r="K317" s="14"/>
      <c r="L317" s="14"/>
      <c r="M317" s="242"/>
      <c r="N317" s="247"/>
      <c r="O317" s="248"/>
      <c r="P317" s="248"/>
      <c r="Q317" s="248"/>
      <c r="R317" s="248"/>
      <c r="S317" s="248"/>
      <c r="T317" s="248"/>
      <c r="U317" s="248"/>
      <c r="V317" s="248"/>
      <c r="W317" s="248"/>
      <c r="X317" s="249"/>
      <c r="Y317" s="14"/>
      <c r="Z317" s="14"/>
      <c r="AA317" s="14"/>
      <c r="AB317" s="14"/>
      <c r="AC317" s="14"/>
      <c r="AD317" s="14"/>
      <c r="AE317" s="14"/>
      <c r="AT317" s="243" t="s">
        <v>228</v>
      </c>
      <c r="AU317" s="243" t="s">
        <v>93</v>
      </c>
      <c r="AV317" s="14" t="s">
        <v>93</v>
      </c>
      <c r="AW317" s="14" t="s">
        <v>4</v>
      </c>
      <c r="AX317" s="14" t="s">
        <v>81</v>
      </c>
      <c r="AY317" s="243" t="s">
        <v>220</v>
      </c>
    </row>
    <row r="318" s="14" customFormat="1">
      <c r="A318" s="14"/>
      <c r="B318" s="242"/>
      <c r="C318" s="14"/>
      <c r="D318" s="235" t="s">
        <v>228</v>
      </c>
      <c r="E318" s="243" t="s">
        <v>1</v>
      </c>
      <c r="F318" s="244" t="s">
        <v>418</v>
      </c>
      <c r="G318" s="14"/>
      <c r="H318" s="245">
        <v>10.810000000000001</v>
      </c>
      <c r="I318" s="246"/>
      <c r="J318" s="246"/>
      <c r="K318" s="14"/>
      <c r="L318" s="14"/>
      <c r="M318" s="242"/>
      <c r="N318" s="247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14"/>
      <c r="Z318" s="14"/>
      <c r="AA318" s="14"/>
      <c r="AB318" s="14"/>
      <c r="AC318" s="14"/>
      <c r="AD318" s="14"/>
      <c r="AE318" s="14"/>
      <c r="AT318" s="243" t="s">
        <v>228</v>
      </c>
      <c r="AU318" s="243" t="s">
        <v>93</v>
      </c>
      <c r="AV318" s="14" t="s">
        <v>93</v>
      </c>
      <c r="AW318" s="14" t="s">
        <v>4</v>
      </c>
      <c r="AX318" s="14" t="s">
        <v>81</v>
      </c>
      <c r="AY318" s="243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419</v>
      </c>
      <c r="G319" s="14"/>
      <c r="H319" s="245">
        <v>4.7999999999999998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420</v>
      </c>
      <c r="G320" s="14"/>
      <c r="H320" s="245">
        <v>14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4" customFormat="1">
      <c r="A321" s="14"/>
      <c r="B321" s="242"/>
      <c r="C321" s="14"/>
      <c r="D321" s="235" t="s">
        <v>228</v>
      </c>
      <c r="E321" s="243" t="s">
        <v>1</v>
      </c>
      <c r="F321" s="244" t="s">
        <v>421</v>
      </c>
      <c r="G321" s="14"/>
      <c r="H321" s="245">
        <v>2.2999999999999998</v>
      </c>
      <c r="I321" s="246"/>
      <c r="J321" s="246"/>
      <c r="K321" s="14"/>
      <c r="L321" s="14"/>
      <c r="M321" s="242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Y321" s="14"/>
      <c r="Z321" s="14"/>
      <c r="AA321" s="14"/>
      <c r="AB321" s="14"/>
      <c r="AC321" s="14"/>
      <c r="AD321" s="14"/>
      <c r="AE321" s="14"/>
      <c r="AT321" s="243" t="s">
        <v>228</v>
      </c>
      <c r="AU321" s="243" t="s">
        <v>93</v>
      </c>
      <c r="AV321" s="14" t="s">
        <v>93</v>
      </c>
      <c r="AW321" s="14" t="s">
        <v>4</v>
      </c>
      <c r="AX321" s="14" t="s">
        <v>81</v>
      </c>
      <c r="AY321" s="243" t="s">
        <v>220</v>
      </c>
    </row>
    <row r="322" s="14" customFormat="1">
      <c r="A322" s="14"/>
      <c r="B322" s="242"/>
      <c r="C322" s="14"/>
      <c r="D322" s="235" t="s">
        <v>228</v>
      </c>
      <c r="E322" s="243" t="s">
        <v>1</v>
      </c>
      <c r="F322" s="244" t="s">
        <v>422</v>
      </c>
      <c r="G322" s="14"/>
      <c r="H322" s="245">
        <v>4.6100000000000003</v>
      </c>
      <c r="I322" s="246"/>
      <c r="J322" s="246"/>
      <c r="K322" s="14"/>
      <c r="L322" s="14"/>
      <c r="M322" s="242"/>
      <c r="N322" s="247"/>
      <c r="O322" s="248"/>
      <c r="P322" s="248"/>
      <c r="Q322" s="248"/>
      <c r="R322" s="248"/>
      <c r="S322" s="248"/>
      <c r="T322" s="248"/>
      <c r="U322" s="248"/>
      <c r="V322" s="248"/>
      <c r="W322" s="248"/>
      <c r="X322" s="249"/>
      <c r="Y322" s="14"/>
      <c r="Z322" s="14"/>
      <c r="AA322" s="14"/>
      <c r="AB322" s="14"/>
      <c r="AC322" s="14"/>
      <c r="AD322" s="14"/>
      <c r="AE322" s="14"/>
      <c r="AT322" s="243" t="s">
        <v>228</v>
      </c>
      <c r="AU322" s="243" t="s">
        <v>93</v>
      </c>
      <c r="AV322" s="14" t="s">
        <v>93</v>
      </c>
      <c r="AW322" s="14" t="s">
        <v>4</v>
      </c>
      <c r="AX322" s="14" t="s">
        <v>81</v>
      </c>
      <c r="AY322" s="243" t="s">
        <v>220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423</v>
      </c>
      <c r="G323" s="14"/>
      <c r="H323" s="245">
        <v>3.5099999999999998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81</v>
      </c>
      <c r="AY323" s="243" t="s">
        <v>220</v>
      </c>
    </row>
    <row r="324" s="14" customFormat="1">
      <c r="A324" s="14"/>
      <c r="B324" s="242"/>
      <c r="C324" s="14"/>
      <c r="D324" s="235" t="s">
        <v>228</v>
      </c>
      <c r="E324" s="243" t="s">
        <v>1</v>
      </c>
      <c r="F324" s="244" t="s">
        <v>424</v>
      </c>
      <c r="G324" s="14"/>
      <c r="H324" s="245">
        <v>44.700000000000003</v>
      </c>
      <c r="I324" s="246"/>
      <c r="J324" s="246"/>
      <c r="K324" s="14"/>
      <c r="L324" s="14"/>
      <c r="M324" s="242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4"/>
      <c r="Z324" s="14"/>
      <c r="AA324" s="14"/>
      <c r="AB324" s="14"/>
      <c r="AC324" s="14"/>
      <c r="AD324" s="14"/>
      <c r="AE324" s="14"/>
      <c r="AT324" s="243" t="s">
        <v>228</v>
      </c>
      <c r="AU324" s="243" t="s">
        <v>93</v>
      </c>
      <c r="AV324" s="14" t="s">
        <v>93</v>
      </c>
      <c r="AW324" s="14" t="s">
        <v>4</v>
      </c>
      <c r="AX324" s="14" t="s">
        <v>81</v>
      </c>
      <c r="AY324" s="243" t="s">
        <v>220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425</v>
      </c>
      <c r="G325" s="14"/>
      <c r="H325" s="245">
        <v>42.460000000000001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81</v>
      </c>
      <c r="AY325" s="243" t="s">
        <v>220</v>
      </c>
    </row>
    <row r="326" s="14" customFormat="1">
      <c r="A326" s="14"/>
      <c r="B326" s="242"/>
      <c r="C326" s="14"/>
      <c r="D326" s="235" t="s">
        <v>228</v>
      </c>
      <c r="E326" s="243" t="s">
        <v>1</v>
      </c>
      <c r="F326" s="244" t="s">
        <v>426</v>
      </c>
      <c r="G326" s="14"/>
      <c r="H326" s="245">
        <v>45.600000000000001</v>
      </c>
      <c r="I326" s="246"/>
      <c r="J326" s="246"/>
      <c r="K326" s="14"/>
      <c r="L326" s="14"/>
      <c r="M326" s="242"/>
      <c r="N326" s="247"/>
      <c r="O326" s="248"/>
      <c r="P326" s="248"/>
      <c r="Q326" s="248"/>
      <c r="R326" s="248"/>
      <c r="S326" s="248"/>
      <c r="T326" s="248"/>
      <c r="U326" s="248"/>
      <c r="V326" s="248"/>
      <c r="W326" s="248"/>
      <c r="X326" s="249"/>
      <c r="Y326" s="14"/>
      <c r="Z326" s="14"/>
      <c r="AA326" s="14"/>
      <c r="AB326" s="14"/>
      <c r="AC326" s="14"/>
      <c r="AD326" s="14"/>
      <c r="AE326" s="14"/>
      <c r="AT326" s="243" t="s">
        <v>228</v>
      </c>
      <c r="AU326" s="243" t="s">
        <v>93</v>
      </c>
      <c r="AV326" s="14" t="s">
        <v>93</v>
      </c>
      <c r="AW326" s="14" t="s">
        <v>4</v>
      </c>
      <c r="AX326" s="14" t="s">
        <v>81</v>
      </c>
      <c r="AY326" s="243" t="s">
        <v>220</v>
      </c>
    </row>
    <row r="327" s="15" customFormat="1">
      <c r="A327" s="15"/>
      <c r="B327" s="250"/>
      <c r="C327" s="15"/>
      <c r="D327" s="235" t="s">
        <v>228</v>
      </c>
      <c r="E327" s="251" t="s">
        <v>1</v>
      </c>
      <c r="F327" s="252" t="s">
        <v>242</v>
      </c>
      <c r="G327" s="15"/>
      <c r="H327" s="253">
        <v>201.69999999999999</v>
      </c>
      <c r="I327" s="254"/>
      <c r="J327" s="254"/>
      <c r="K327" s="15"/>
      <c r="L327" s="15"/>
      <c r="M327" s="250"/>
      <c r="N327" s="255"/>
      <c r="O327" s="256"/>
      <c r="P327" s="256"/>
      <c r="Q327" s="256"/>
      <c r="R327" s="256"/>
      <c r="S327" s="256"/>
      <c r="T327" s="256"/>
      <c r="U327" s="256"/>
      <c r="V327" s="256"/>
      <c r="W327" s="256"/>
      <c r="X327" s="257"/>
      <c r="Y327" s="15"/>
      <c r="Z327" s="15"/>
      <c r="AA327" s="15"/>
      <c r="AB327" s="15"/>
      <c r="AC327" s="15"/>
      <c r="AD327" s="15"/>
      <c r="AE327" s="15"/>
      <c r="AT327" s="251" t="s">
        <v>228</v>
      </c>
      <c r="AU327" s="251" t="s">
        <v>93</v>
      </c>
      <c r="AV327" s="15" t="s">
        <v>98</v>
      </c>
      <c r="AW327" s="15" t="s">
        <v>4</v>
      </c>
      <c r="AX327" s="15" t="s">
        <v>81</v>
      </c>
      <c r="AY327" s="251" t="s">
        <v>220</v>
      </c>
    </row>
    <row r="328" s="16" customFormat="1">
      <c r="A328" s="16"/>
      <c r="B328" s="258"/>
      <c r="C328" s="16"/>
      <c r="D328" s="235" t="s">
        <v>228</v>
      </c>
      <c r="E328" s="259" t="s">
        <v>1</v>
      </c>
      <c r="F328" s="260" t="s">
        <v>253</v>
      </c>
      <c r="G328" s="16"/>
      <c r="H328" s="261">
        <v>484.54000000000002</v>
      </c>
      <c r="I328" s="262"/>
      <c r="J328" s="262"/>
      <c r="K328" s="16"/>
      <c r="L328" s="16"/>
      <c r="M328" s="258"/>
      <c r="N328" s="263"/>
      <c r="O328" s="264"/>
      <c r="P328" s="264"/>
      <c r="Q328" s="264"/>
      <c r="R328" s="264"/>
      <c r="S328" s="264"/>
      <c r="T328" s="264"/>
      <c r="U328" s="264"/>
      <c r="V328" s="264"/>
      <c r="W328" s="264"/>
      <c r="X328" s="265"/>
      <c r="Y328" s="16"/>
      <c r="Z328" s="16"/>
      <c r="AA328" s="16"/>
      <c r="AB328" s="16"/>
      <c r="AC328" s="16"/>
      <c r="AD328" s="16"/>
      <c r="AE328" s="16"/>
      <c r="AT328" s="259" t="s">
        <v>228</v>
      </c>
      <c r="AU328" s="259" t="s">
        <v>93</v>
      </c>
      <c r="AV328" s="16" t="s">
        <v>105</v>
      </c>
      <c r="AW328" s="16" t="s">
        <v>4</v>
      </c>
      <c r="AX328" s="16" t="s">
        <v>88</v>
      </c>
      <c r="AY328" s="259" t="s">
        <v>220</v>
      </c>
    </row>
    <row r="329" s="2" customFormat="1" ht="24.15" customHeight="1">
      <c r="A329" s="42"/>
      <c r="B329" s="186"/>
      <c r="C329" s="220" t="s">
        <v>427</v>
      </c>
      <c r="D329" s="220" t="s">
        <v>223</v>
      </c>
      <c r="E329" s="221" t="s">
        <v>428</v>
      </c>
      <c r="F329" s="222" t="s">
        <v>429</v>
      </c>
      <c r="G329" s="223" t="s">
        <v>393</v>
      </c>
      <c r="H329" s="266"/>
      <c r="I329" s="225"/>
      <c r="J329" s="225"/>
      <c r="K329" s="226">
        <f>ROUND(P329*H329,2)</f>
        <v>0</v>
      </c>
      <c r="L329" s="227"/>
      <c r="M329" s="43"/>
      <c r="N329" s="267" t="s">
        <v>1</v>
      </c>
      <c r="O329" s="268" t="s">
        <v>45</v>
      </c>
      <c r="P329" s="269">
        <f>I329+J329</f>
        <v>0</v>
      </c>
      <c r="Q329" s="269">
        <f>ROUND(I329*H329,2)</f>
        <v>0</v>
      </c>
      <c r="R329" s="269">
        <f>ROUND(J329*H329,2)</f>
        <v>0</v>
      </c>
      <c r="S329" s="270"/>
      <c r="T329" s="271">
        <f>S329*H329</f>
        <v>0</v>
      </c>
      <c r="U329" s="271">
        <v>0</v>
      </c>
      <c r="V329" s="271">
        <f>U329*H329</f>
        <v>0</v>
      </c>
      <c r="W329" s="271">
        <v>0</v>
      </c>
      <c r="X329" s="272">
        <f>W329*H329</f>
        <v>0</v>
      </c>
      <c r="Y329" s="42"/>
      <c r="Z329" s="42"/>
      <c r="AA329" s="42"/>
      <c r="AB329" s="42"/>
      <c r="AC329" s="42"/>
      <c r="AD329" s="42"/>
      <c r="AE329" s="42"/>
      <c r="AR329" s="233" t="s">
        <v>387</v>
      </c>
      <c r="AT329" s="233" t="s">
        <v>223</v>
      </c>
      <c r="AU329" s="233" t="s">
        <v>93</v>
      </c>
      <c r="AY329" s="19" t="s">
        <v>220</v>
      </c>
      <c r="BE329" s="147">
        <f>IF(O329="základná",K329,0)</f>
        <v>0</v>
      </c>
      <c r="BF329" s="147">
        <f>IF(O329="znížená",K329,0)</f>
        <v>0</v>
      </c>
      <c r="BG329" s="147">
        <f>IF(O329="zákl. prenesená",K329,0)</f>
        <v>0</v>
      </c>
      <c r="BH329" s="147">
        <f>IF(O329="zníž. prenesená",K329,0)</f>
        <v>0</v>
      </c>
      <c r="BI329" s="147">
        <f>IF(O329="nulová",K329,0)</f>
        <v>0</v>
      </c>
      <c r="BJ329" s="19" t="s">
        <v>93</v>
      </c>
      <c r="BK329" s="147">
        <f>ROUND(P329*H329,2)</f>
        <v>0</v>
      </c>
      <c r="BL329" s="19" t="s">
        <v>387</v>
      </c>
      <c r="BM329" s="233" t="s">
        <v>430</v>
      </c>
    </row>
    <row r="330" s="2" customFormat="1" ht="6.96" customHeight="1">
      <c r="A330" s="42"/>
      <c r="B330" s="69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43"/>
      <c r="N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</row>
  </sheetData>
  <autoFilter ref="C138:L32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177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432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K109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ROUND((SUM(BE109:BE116) + SUM(BE140:BE286)),  2)</f>
        <v>0</v>
      </c>
      <c r="G41" s="163"/>
      <c r="H41" s="163"/>
      <c r="I41" s="164">
        <v>0.20000000000000001</v>
      </c>
      <c r="J41" s="163"/>
      <c r="K41" s="162">
        <f>ROUND(((SUM(BE109:BE116) + SUM(BE140:BE286))*I41),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ROUND((SUM(BF109:BF116) + SUM(BF140:BF286)),  2)</f>
        <v>0</v>
      </c>
      <c r="G42" s="163"/>
      <c r="H42" s="163"/>
      <c r="I42" s="164">
        <v>0.20000000000000001</v>
      </c>
      <c r="J42" s="163"/>
      <c r="K42" s="162">
        <f>ROUND(((SUM(BF109:BF116) + SUM(BF140:BF286))*I42),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ROUND((SUM(BG109:BG116) + SUM(BG140:BG286)),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ROUND((SUM(BH109:BH116) + SUM(BH140:BH286)),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ROUND((SUM(BI109:BI116) + SUM(BI140:BI286)),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177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21-105b-01-01-02-01 - Zateplenie obvodového plášťa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Q140</f>
        <v>0</v>
      </c>
      <c r="J100" s="105">
        <f>R140</f>
        <v>0</v>
      </c>
      <c r="K100" s="105">
        <f>K140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Q141</f>
        <v>0</v>
      </c>
      <c r="J101" s="179">
        <f>R141</f>
        <v>0</v>
      </c>
      <c r="K101" s="179">
        <f>K141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433</v>
      </c>
      <c r="E102" s="182"/>
      <c r="F102" s="182"/>
      <c r="G102" s="182"/>
      <c r="H102" s="182"/>
      <c r="I102" s="183">
        <f>Q142</f>
        <v>0</v>
      </c>
      <c r="J102" s="183">
        <f>R142</f>
        <v>0</v>
      </c>
      <c r="K102" s="183">
        <f>K142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189</v>
      </c>
      <c r="E103" s="182"/>
      <c r="F103" s="182"/>
      <c r="G103" s="182"/>
      <c r="H103" s="182"/>
      <c r="I103" s="183">
        <f>Q220</f>
        <v>0</v>
      </c>
      <c r="J103" s="183">
        <f>R220</f>
        <v>0</v>
      </c>
      <c r="K103" s="183">
        <f>K220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434</v>
      </c>
      <c r="E104" s="182"/>
      <c r="F104" s="182"/>
      <c r="G104" s="182"/>
      <c r="H104" s="182"/>
      <c r="I104" s="183">
        <f>Q262</f>
        <v>0</v>
      </c>
      <c r="J104" s="183">
        <f>R262</f>
        <v>0</v>
      </c>
      <c r="K104" s="183">
        <f>K262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9"/>
      <c r="D105" s="177" t="s">
        <v>190</v>
      </c>
      <c r="E105" s="178"/>
      <c r="F105" s="178"/>
      <c r="G105" s="178"/>
      <c r="H105" s="178"/>
      <c r="I105" s="179">
        <f>Q264</f>
        <v>0</v>
      </c>
      <c r="J105" s="179">
        <f>R264</f>
        <v>0</v>
      </c>
      <c r="K105" s="179">
        <f>K264</f>
        <v>0</v>
      </c>
      <c r="L105" s="9"/>
      <c r="M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0"/>
      <c r="D106" s="181" t="s">
        <v>435</v>
      </c>
      <c r="E106" s="182"/>
      <c r="F106" s="182"/>
      <c r="G106" s="182"/>
      <c r="H106" s="182"/>
      <c r="I106" s="183">
        <f>Q265</f>
        <v>0</v>
      </c>
      <c r="J106" s="183">
        <f>R265</f>
        <v>0</v>
      </c>
      <c r="K106" s="183">
        <f>K265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6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64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75" t="s">
        <v>193</v>
      </c>
      <c r="D109" s="42"/>
      <c r="E109" s="42"/>
      <c r="F109" s="42"/>
      <c r="G109" s="42"/>
      <c r="H109" s="42"/>
      <c r="I109" s="42"/>
      <c r="J109" s="42"/>
      <c r="K109" s="184">
        <f>ROUND(K110 + K111 + K112 + K113 + K114 + K115,2)</f>
        <v>0</v>
      </c>
      <c r="L109" s="42"/>
      <c r="M109" s="64"/>
      <c r="O109" s="185" t="s">
        <v>43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186"/>
      <c r="C110" s="187"/>
      <c r="D110" s="148" t="s">
        <v>194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196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197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198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199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88" t="s">
        <v>200</v>
      </c>
      <c r="E115" s="187"/>
      <c r="F115" s="187"/>
      <c r="G115" s="187"/>
      <c r="H115" s="187"/>
      <c r="I115" s="187"/>
      <c r="J115" s="187"/>
      <c r="K115" s="144">
        <f>ROUND(K34*T115,2)</f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201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51" t="s">
        <v>172</v>
      </c>
      <c r="D117" s="152"/>
      <c r="E117" s="152"/>
      <c r="F117" s="152"/>
      <c r="G117" s="152"/>
      <c r="H117" s="152"/>
      <c r="I117" s="152"/>
      <c r="J117" s="152"/>
      <c r="K117" s="153">
        <f>ROUND(K100+K109,2)</f>
        <v>0</v>
      </c>
      <c r="L117" s="152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202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6.5" customHeight="1">
      <c r="A126" s="42"/>
      <c r="B126" s="43"/>
      <c r="C126" s="42"/>
      <c r="D126" s="42"/>
      <c r="E126" s="155" t="str">
        <f>E7</f>
        <v>Zníženie energetickej náročnosti budov ZŠ a MŠ v obci Kováčová</v>
      </c>
      <c r="F126" s="32"/>
      <c r="G126" s="32"/>
      <c r="H126" s="3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1" customFormat="1" ht="12" customHeight="1">
      <c r="B127" s="22"/>
      <c r="C127" s="32" t="s">
        <v>174</v>
      </c>
      <c r="M127" s="22"/>
    </row>
    <row r="128" s="1" customFormat="1" ht="16.5" customHeight="1">
      <c r="B128" s="22"/>
      <c r="E128" s="155" t="s">
        <v>175</v>
      </c>
      <c r="F128" s="1"/>
      <c r="G128" s="1"/>
      <c r="H128" s="1"/>
      <c r="M128" s="22"/>
    </row>
    <row r="129" s="1" customFormat="1" ht="12" customHeight="1">
      <c r="B129" s="22"/>
      <c r="C129" s="32" t="s">
        <v>176</v>
      </c>
      <c r="M129" s="22"/>
    </row>
    <row r="130" s="2" customFormat="1" ht="16.5" customHeight="1">
      <c r="A130" s="42"/>
      <c r="B130" s="43"/>
      <c r="C130" s="42"/>
      <c r="D130" s="42"/>
      <c r="E130" s="156" t="s">
        <v>177</v>
      </c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431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6.5" customHeight="1">
      <c r="A132" s="42"/>
      <c r="B132" s="43"/>
      <c r="C132" s="42"/>
      <c r="D132" s="42"/>
      <c r="E132" s="76" t="str">
        <f>E13</f>
        <v>21-105b-01-01-02-01 - Zateplenie obvodového plášťa</v>
      </c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6.96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2" customHeight="1">
      <c r="A134" s="42"/>
      <c r="B134" s="43"/>
      <c r="C134" s="32" t="s">
        <v>20</v>
      </c>
      <c r="D134" s="42"/>
      <c r="E134" s="42"/>
      <c r="F134" s="27" t="str">
        <f>F16</f>
        <v>Kováčová</v>
      </c>
      <c r="G134" s="42"/>
      <c r="H134" s="42"/>
      <c r="I134" s="32" t="s">
        <v>22</v>
      </c>
      <c r="J134" s="78" t="str">
        <f>IF(J16="","",J16)</f>
        <v>16. 11. 2021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5.15" customHeight="1">
      <c r="A136" s="42"/>
      <c r="B136" s="43"/>
      <c r="C136" s="32" t="s">
        <v>24</v>
      </c>
      <c r="D136" s="42"/>
      <c r="E136" s="42"/>
      <c r="F136" s="27" t="str">
        <f>E19</f>
        <v>Obec Kováčová</v>
      </c>
      <c r="G136" s="42"/>
      <c r="H136" s="42"/>
      <c r="I136" s="32" t="s">
        <v>30</v>
      </c>
      <c r="J136" s="36" t="str">
        <f>E25</f>
        <v>HS partner, s.r.o.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5.15" customHeight="1">
      <c r="A137" s="42"/>
      <c r="B137" s="43"/>
      <c r="C137" s="32" t="s">
        <v>28</v>
      </c>
      <c r="D137" s="42"/>
      <c r="E137" s="42"/>
      <c r="F137" s="27" t="str">
        <f>IF(E22="","",E22)</f>
        <v>Vyplň údaj</v>
      </c>
      <c r="G137" s="42"/>
      <c r="H137" s="42"/>
      <c r="I137" s="32" t="s">
        <v>32</v>
      </c>
      <c r="J137" s="36" t="str">
        <f>E28</f>
        <v>Ing. Miroslav Plevka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0.32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11" customFormat="1" ht="29.28" customHeight="1">
      <c r="A139" s="194"/>
      <c r="B139" s="195"/>
      <c r="C139" s="196" t="s">
        <v>203</v>
      </c>
      <c r="D139" s="197" t="s">
        <v>64</v>
      </c>
      <c r="E139" s="197" t="s">
        <v>60</v>
      </c>
      <c r="F139" s="197" t="s">
        <v>61</v>
      </c>
      <c r="G139" s="197" t="s">
        <v>204</v>
      </c>
      <c r="H139" s="197" t="s">
        <v>205</v>
      </c>
      <c r="I139" s="197" t="s">
        <v>206</v>
      </c>
      <c r="J139" s="197" t="s">
        <v>207</v>
      </c>
      <c r="K139" s="198" t="s">
        <v>185</v>
      </c>
      <c r="L139" s="199" t="s">
        <v>208</v>
      </c>
      <c r="M139" s="200"/>
      <c r="N139" s="95" t="s">
        <v>1</v>
      </c>
      <c r="O139" s="96" t="s">
        <v>43</v>
      </c>
      <c r="P139" s="96" t="s">
        <v>209</v>
      </c>
      <c r="Q139" s="96" t="s">
        <v>210</v>
      </c>
      <c r="R139" s="96" t="s">
        <v>211</v>
      </c>
      <c r="S139" s="96" t="s">
        <v>212</v>
      </c>
      <c r="T139" s="96" t="s">
        <v>213</v>
      </c>
      <c r="U139" s="96" t="s">
        <v>214</v>
      </c>
      <c r="V139" s="96" t="s">
        <v>215</v>
      </c>
      <c r="W139" s="96" t="s">
        <v>216</v>
      </c>
      <c r="X139" s="97" t="s">
        <v>217</v>
      </c>
      <c r="Y139" s="194"/>
      <c r="Z139" s="194"/>
      <c r="AA139" s="194"/>
      <c r="AB139" s="194"/>
      <c r="AC139" s="194"/>
      <c r="AD139" s="194"/>
      <c r="AE139" s="194"/>
    </row>
    <row r="140" s="2" customFormat="1" ht="22.8" customHeight="1">
      <c r="A140" s="42"/>
      <c r="B140" s="43"/>
      <c r="C140" s="102" t="s">
        <v>180</v>
      </c>
      <c r="D140" s="42"/>
      <c r="E140" s="42"/>
      <c r="F140" s="42"/>
      <c r="G140" s="42"/>
      <c r="H140" s="42"/>
      <c r="I140" s="42"/>
      <c r="J140" s="42"/>
      <c r="K140" s="201">
        <f>BK140</f>
        <v>0</v>
      </c>
      <c r="L140" s="42"/>
      <c r="M140" s="43"/>
      <c r="N140" s="98"/>
      <c r="O140" s="82"/>
      <c r="P140" s="99"/>
      <c r="Q140" s="202">
        <f>Q141+Q264</f>
        <v>0</v>
      </c>
      <c r="R140" s="202">
        <f>R141+R264</f>
        <v>0</v>
      </c>
      <c r="S140" s="99"/>
      <c r="T140" s="203">
        <f>T141+T264</f>
        <v>0</v>
      </c>
      <c r="U140" s="99"/>
      <c r="V140" s="203">
        <f>V141+V264</f>
        <v>51.604395299999993</v>
      </c>
      <c r="W140" s="99"/>
      <c r="X140" s="204">
        <f>X141+X264</f>
        <v>0</v>
      </c>
      <c r="Y140" s="42"/>
      <c r="Z140" s="42"/>
      <c r="AA140" s="42"/>
      <c r="AB140" s="42"/>
      <c r="AC140" s="42"/>
      <c r="AD140" s="42"/>
      <c r="AE140" s="42"/>
      <c r="AT140" s="19" t="s">
        <v>80</v>
      </c>
      <c r="AU140" s="19" t="s">
        <v>187</v>
      </c>
      <c r="BK140" s="205">
        <f>BK141+BK264</f>
        <v>0</v>
      </c>
    </row>
    <row r="141" s="12" customFormat="1" ht="25.92" customHeight="1">
      <c r="A141" s="12"/>
      <c r="B141" s="206"/>
      <c r="C141" s="12"/>
      <c r="D141" s="207" t="s">
        <v>80</v>
      </c>
      <c r="E141" s="208" t="s">
        <v>218</v>
      </c>
      <c r="F141" s="208" t="s">
        <v>219</v>
      </c>
      <c r="G141" s="12"/>
      <c r="H141" s="12"/>
      <c r="I141" s="209"/>
      <c r="J141" s="209"/>
      <c r="K141" s="210">
        <f>BK141</f>
        <v>0</v>
      </c>
      <c r="L141" s="12"/>
      <c r="M141" s="206"/>
      <c r="N141" s="211"/>
      <c r="O141" s="212"/>
      <c r="P141" s="212"/>
      <c r="Q141" s="213">
        <f>Q142+Q220+Q262</f>
        <v>0</v>
      </c>
      <c r="R141" s="213">
        <f>R142+R220+R262</f>
        <v>0</v>
      </c>
      <c r="S141" s="212"/>
      <c r="T141" s="214">
        <f>T142+T220+T262</f>
        <v>0</v>
      </c>
      <c r="U141" s="212"/>
      <c r="V141" s="214">
        <f>V142+V220+V262</f>
        <v>51.464110049999995</v>
      </c>
      <c r="W141" s="212"/>
      <c r="X141" s="215">
        <f>X142+X220+X262</f>
        <v>0</v>
      </c>
      <c r="Y141" s="12"/>
      <c r="Z141" s="12"/>
      <c r="AA141" s="12"/>
      <c r="AB141" s="12"/>
      <c r="AC141" s="12"/>
      <c r="AD141" s="12"/>
      <c r="AE141" s="12"/>
      <c r="AR141" s="207" t="s">
        <v>88</v>
      </c>
      <c r="AT141" s="216" t="s">
        <v>80</v>
      </c>
      <c r="AU141" s="216" t="s">
        <v>81</v>
      </c>
      <c r="AY141" s="207" t="s">
        <v>220</v>
      </c>
      <c r="BK141" s="217">
        <f>BK142+BK220+BK262</f>
        <v>0</v>
      </c>
    </row>
    <row r="142" s="12" customFormat="1" ht="22.8" customHeight="1">
      <c r="A142" s="12"/>
      <c r="B142" s="206"/>
      <c r="C142" s="12"/>
      <c r="D142" s="207" t="s">
        <v>80</v>
      </c>
      <c r="E142" s="218" t="s">
        <v>299</v>
      </c>
      <c r="F142" s="218" t="s">
        <v>436</v>
      </c>
      <c r="G142" s="12"/>
      <c r="H142" s="12"/>
      <c r="I142" s="209"/>
      <c r="J142" s="209"/>
      <c r="K142" s="219">
        <f>BK142</f>
        <v>0</v>
      </c>
      <c r="L142" s="12"/>
      <c r="M142" s="206"/>
      <c r="N142" s="211"/>
      <c r="O142" s="212"/>
      <c r="P142" s="212"/>
      <c r="Q142" s="213">
        <f>SUM(Q143:Q219)</f>
        <v>0</v>
      </c>
      <c r="R142" s="213">
        <f>SUM(R143:R219)</f>
        <v>0</v>
      </c>
      <c r="S142" s="212"/>
      <c r="T142" s="214">
        <f>SUM(T143:T219)</f>
        <v>0</v>
      </c>
      <c r="U142" s="212"/>
      <c r="V142" s="214">
        <f>SUM(V143:V219)</f>
        <v>15.1560024</v>
      </c>
      <c r="W142" s="212"/>
      <c r="X142" s="215">
        <f>SUM(X143:X219)</f>
        <v>0</v>
      </c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16" t="s">
        <v>80</v>
      </c>
      <c r="AU142" s="216" t="s">
        <v>88</v>
      </c>
      <c r="AY142" s="207" t="s">
        <v>220</v>
      </c>
      <c r="BK142" s="217">
        <f>SUM(BK143:BK219)</f>
        <v>0</v>
      </c>
    </row>
    <row r="143" s="2" customFormat="1" ht="24.15" customHeight="1">
      <c r="A143" s="42"/>
      <c r="B143" s="186"/>
      <c r="C143" s="220" t="s">
        <v>88</v>
      </c>
      <c r="D143" s="220" t="s">
        <v>223</v>
      </c>
      <c r="E143" s="221" t="s">
        <v>437</v>
      </c>
      <c r="F143" s="222" t="s">
        <v>438</v>
      </c>
      <c r="G143" s="223" t="s">
        <v>226</v>
      </c>
      <c r="H143" s="224">
        <v>634.05799999999999</v>
      </c>
      <c r="I143" s="225"/>
      <c r="J143" s="225"/>
      <c r="K143" s="226">
        <f>ROUND(P143*H143,2)</f>
        <v>0</v>
      </c>
      <c r="L143" s="227"/>
      <c r="M143" s="43"/>
      <c r="N143" s="228" t="s">
        <v>1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0.0032200000000000002</v>
      </c>
      <c r="V143" s="231">
        <f>U143*H143</f>
        <v>2.04166676</v>
      </c>
      <c r="W143" s="231">
        <v>0</v>
      </c>
      <c r="X143" s="232">
        <f>W143*H143</f>
        <v>0</v>
      </c>
      <c r="Y143" s="42"/>
      <c r="Z143" s="42"/>
      <c r="AA143" s="42"/>
      <c r="AB143" s="42"/>
      <c r="AC143" s="42"/>
      <c r="AD143" s="42"/>
      <c r="AE143" s="42"/>
      <c r="AR143" s="233" t="s">
        <v>105</v>
      </c>
      <c r="AT143" s="233" t="s">
        <v>223</v>
      </c>
      <c r="AU143" s="233" t="s">
        <v>93</v>
      </c>
      <c r="AY143" s="19" t="s">
        <v>220</v>
      </c>
      <c r="BE143" s="147">
        <f>IF(O143="základná",K143,0)</f>
        <v>0</v>
      </c>
      <c r="BF143" s="147">
        <f>IF(O143="znížená",K143,0)</f>
        <v>0</v>
      </c>
      <c r="BG143" s="147">
        <f>IF(O143="zákl. prenesená",K143,0)</f>
        <v>0</v>
      </c>
      <c r="BH143" s="147">
        <f>IF(O143="zníž. prenesená",K143,0)</f>
        <v>0</v>
      </c>
      <c r="BI143" s="147">
        <f>IF(O143="nulová",K143,0)</f>
        <v>0</v>
      </c>
      <c r="BJ143" s="19" t="s">
        <v>93</v>
      </c>
      <c r="BK143" s="147">
        <f>ROUND(P143*H143,2)</f>
        <v>0</v>
      </c>
      <c r="BL143" s="19" t="s">
        <v>105</v>
      </c>
      <c r="BM143" s="233" t="s">
        <v>439</v>
      </c>
    </row>
    <row r="144" s="13" customFormat="1">
      <c r="A144" s="13"/>
      <c r="B144" s="234"/>
      <c r="C144" s="13"/>
      <c r="D144" s="235" t="s">
        <v>228</v>
      </c>
      <c r="E144" s="236" t="s">
        <v>1</v>
      </c>
      <c r="F144" s="237" t="s">
        <v>440</v>
      </c>
      <c r="G144" s="13"/>
      <c r="H144" s="236" t="s">
        <v>1</v>
      </c>
      <c r="I144" s="238"/>
      <c r="J144" s="238"/>
      <c r="K144" s="13"/>
      <c r="L144" s="13"/>
      <c r="M144" s="234"/>
      <c r="N144" s="239"/>
      <c r="O144" s="240"/>
      <c r="P144" s="240"/>
      <c r="Q144" s="240"/>
      <c r="R144" s="240"/>
      <c r="S144" s="240"/>
      <c r="T144" s="240"/>
      <c r="U144" s="240"/>
      <c r="V144" s="240"/>
      <c r="W144" s="240"/>
      <c r="X144" s="241"/>
      <c r="Y144" s="13"/>
      <c r="Z144" s="13"/>
      <c r="AA144" s="13"/>
      <c r="AB144" s="13"/>
      <c r="AC144" s="13"/>
      <c r="AD144" s="13"/>
      <c r="AE144" s="13"/>
      <c r="AT144" s="236" t="s">
        <v>228</v>
      </c>
      <c r="AU144" s="236" t="s">
        <v>93</v>
      </c>
      <c r="AV144" s="13" t="s">
        <v>88</v>
      </c>
      <c r="AW144" s="13" t="s">
        <v>4</v>
      </c>
      <c r="AX144" s="13" t="s">
        <v>81</v>
      </c>
      <c r="AY144" s="236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441</v>
      </c>
      <c r="G145" s="14"/>
      <c r="H145" s="245">
        <v>208.59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442</v>
      </c>
      <c r="G146" s="14"/>
      <c r="H146" s="245">
        <v>-73.858999999999995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443</v>
      </c>
      <c r="G147" s="14"/>
      <c r="H147" s="245">
        <v>311.66500000000002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444</v>
      </c>
      <c r="G148" s="14"/>
      <c r="H148" s="245">
        <v>-67.875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5" customFormat="1">
      <c r="A149" s="15"/>
      <c r="B149" s="250"/>
      <c r="C149" s="15"/>
      <c r="D149" s="235" t="s">
        <v>228</v>
      </c>
      <c r="E149" s="251" t="s">
        <v>1</v>
      </c>
      <c r="F149" s="252" t="s">
        <v>242</v>
      </c>
      <c r="G149" s="15"/>
      <c r="H149" s="253">
        <v>378.52100000000002</v>
      </c>
      <c r="I149" s="254"/>
      <c r="J149" s="254"/>
      <c r="K149" s="15"/>
      <c r="L149" s="15"/>
      <c r="M149" s="250"/>
      <c r="N149" s="255"/>
      <c r="O149" s="256"/>
      <c r="P149" s="256"/>
      <c r="Q149" s="256"/>
      <c r="R149" s="256"/>
      <c r="S149" s="256"/>
      <c r="T149" s="256"/>
      <c r="U149" s="256"/>
      <c r="V149" s="256"/>
      <c r="W149" s="256"/>
      <c r="X149" s="257"/>
      <c r="Y149" s="15"/>
      <c r="Z149" s="15"/>
      <c r="AA149" s="15"/>
      <c r="AB149" s="15"/>
      <c r="AC149" s="15"/>
      <c r="AD149" s="15"/>
      <c r="AE149" s="15"/>
      <c r="AT149" s="251" t="s">
        <v>228</v>
      </c>
      <c r="AU149" s="251" t="s">
        <v>93</v>
      </c>
      <c r="AV149" s="15" t="s">
        <v>98</v>
      </c>
      <c r="AW149" s="15" t="s">
        <v>4</v>
      </c>
      <c r="AX149" s="15" t="s">
        <v>81</v>
      </c>
      <c r="AY149" s="251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445</v>
      </c>
      <c r="G150" s="14"/>
      <c r="H150" s="245">
        <v>155.981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446</v>
      </c>
      <c r="G151" s="14"/>
      <c r="H151" s="245">
        <v>-19.280000000000001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5" customFormat="1">
      <c r="A152" s="15"/>
      <c r="B152" s="250"/>
      <c r="C152" s="15"/>
      <c r="D152" s="235" t="s">
        <v>228</v>
      </c>
      <c r="E152" s="251" t="s">
        <v>1</v>
      </c>
      <c r="F152" s="252" t="s">
        <v>242</v>
      </c>
      <c r="G152" s="15"/>
      <c r="H152" s="253">
        <v>136.70099999999999</v>
      </c>
      <c r="I152" s="254"/>
      <c r="J152" s="254"/>
      <c r="K152" s="15"/>
      <c r="L152" s="15"/>
      <c r="M152" s="250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5"/>
      <c r="Z152" s="15"/>
      <c r="AA152" s="15"/>
      <c r="AB152" s="15"/>
      <c r="AC152" s="15"/>
      <c r="AD152" s="15"/>
      <c r="AE152" s="15"/>
      <c r="AT152" s="251" t="s">
        <v>228</v>
      </c>
      <c r="AU152" s="251" t="s">
        <v>93</v>
      </c>
      <c r="AV152" s="15" t="s">
        <v>98</v>
      </c>
      <c r="AW152" s="15" t="s">
        <v>4</v>
      </c>
      <c r="AX152" s="15" t="s">
        <v>81</v>
      </c>
      <c r="AY152" s="251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447</v>
      </c>
      <c r="G153" s="14"/>
      <c r="H153" s="245">
        <v>28.111000000000001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448</v>
      </c>
      <c r="G154" s="14"/>
      <c r="H154" s="245">
        <v>-1.9199999999999999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5" customFormat="1">
      <c r="A155" s="15"/>
      <c r="B155" s="250"/>
      <c r="C155" s="15"/>
      <c r="D155" s="235" t="s">
        <v>228</v>
      </c>
      <c r="E155" s="251" t="s">
        <v>1</v>
      </c>
      <c r="F155" s="252" t="s">
        <v>242</v>
      </c>
      <c r="G155" s="15"/>
      <c r="H155" s="253">
        <v>26.190999999999999</v>
      </c>
      <c r="I155" s="254"/>
      <c r="J155" s="254"/>
      <c r="K155" s="15"/>
      <c r="L155" s="15"/>
      <c r="M155" s="250"/>
      <c r="N155" s="255"/>
      <c r="O155" s="256"/>
      <c r="P155" s="256"/>
      <c r="Q155" s="256"/>
      <c r="R155" s="256"/>
      <c r="S155" s="256"/>
      <c r="T155" s="256"/>
      <c r="U155" s="256"/>
      <c r="V155" s="256"/>
      <c r="W155" s="256"/>
      <c r="X155" s="257"/>
      <c r="Y155" s="15"/>
      <c r="Z155" s="15"/>
      <c r="AA155" s="15"/>
      <c r="AB155" s="15"/>
      <c r="AC155" s="15"/>
      <c r="AD155" s="15"/>
      <c r="AE155" s="15"/>
      <c r="AT155" s="251" t="s">
        <v>228</v>
      </c>
      <c r="AU155" s="251" t="s">
        <v>93</v>
      </c>
      <c r="AV155" s="15" t="s">
        <v>98</v>
      </c>
      <c r="AW155" s="15" t="s">
        <v>4</v>
      </c>
      <c r="AX155" s="15" t="s">
        <v>81</v>
      </c>
      <c r="AY155" s="251" t="s">
        <v>220</v>
      </c>
    </row>
    <row r="156" s="13" customFormat="1">
      <c r="A156" s="13"/>
      <c r="B156" s="234"/>
      <c r="C156" s="13"/>
      <c r="D156" s="235" t="s">
        <v>228</v>
      </c>
      <c r="E156" s="236" t="s">
        <v>1</v>
      </c>
      <c r="F156" s="237" t="s">
        <v>449</v>
      </c>
      <c r="G156" s="13"/>
      <c r="H156" s="236" t="s">
        <v>1</v>
      </c>
      <c r="I156" s="238"/>
      <c r="J156" s="238"/>
      <c r="K156" s="13"/>
      <c r="L156" s="13"/>
      <c r="M156" s="234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13"/>
      <c r="Z156" s="13"/>
      <c r="AA156" s="13"/>
      <c r="AB156" s="13"/>
      <c r="AC156" s="13"/>
      <c r="AD156" s="13"/>
      <c r="AE156" s="13"/>
      <c r="AT156" s="236" t="s">
        <v>228</v>
      </c>
      <c r="AU156" s="236" t="s">
        <v>93</v>
      </c>
      <c r="AV156" s="13" t="s">
        <v>88</v>
      </c>
      <c r="AW156" s="13" t="s">
        <v>4</v>
      </c>
      <c r="AX156" s="13" t="s">
        <v>81</v>
      </c>
      <c r="AY156" s="236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450</v>
      </c>
      <c r="G157" s="14"/>
      <c r="H157" s="245">
        <v>-31.199999999999999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451</v>
      </c>
      <c r="G158" s="14"/>
      <c r="H158" s="245">
        <v>-26.736000000000001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81</v>
      </c>
      <c r="AY158" s="243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452</v>
      </c>
      <c r="G159" s="14"/>
      <c r="H159" s="245">
        <v>-33.979999999999997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453</v>
      </c>
      <c r="G160" s="14"/>
      <c r="H160" s="245">
        <v>-59.966999999999999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5" customFormat="1">
      <c r="A161" s="15"/>
      <c r="B161" s="250"/>
      <c r="C161" s="15"/>
      <c r="D161" s="235" t="s">
        <v>228</v>
      </c>
      <c r="E161" s="251" t="s">
        <v>1</v>
      </c>
      <c r="F161" s="252" t="s">
        <v>242</v>
      </c>
      <c r="G161" s="15"/>
      <c r="H161" s="253">
        <v>-151.88300000000001</v>
      </c>
      <c r="I161" s="254"/>
      <c r="J161" s="254"/>
      <c r="K161" s="15"/>
      <c r="L161" s="15"/>
      <c r="M161" s="250"/>
      <c r="N161" s="255"/>
      <c r="O161" s="256"/>
      <c r="P161" s="256"/>
      <c r="Q161" s="256"/>
      <c r="R161" s="256"/>
      <c r="S161" s="256"/>
      <c r="T161" s="256"/>
      <c r="U161" s="256"/>
      <c r="V161" s="256"/>
      <c r="W161" s="256"/>
      <c r="X161" s="257"/>
      <c r="Y161" s="15"/>
      <c r="Z161" s="15"/>
      <c r="AA161" s="15"/>
      <c r="AB161" s="15"/>
      <c r="AC161" s="15"/>
      <c r="AD161" s="15"/>
      <c r="AE161" s="15"/>
      <c r="AT161" s="251" t="s">
        <v>228</v>
      </c>
      <c r="AU161" s="251" t="s">
        <v>93</v>
      </c>
      <c r="AV161" s="15" t="s">
        <v>98</v>
      </c>
      <c r="AW161" s="15" t="s">
        <v>4</v>
      </c>
      <c r="AX161" s="15" t="s">
        <v>81</v>
      </c>
      <c r="AY161" s="251" t="s">
        <v>220</v>
      </c>
    </row>
    <row r="162" s="13" customFormat="1">
      <c r="A162" s="13"/>
      <c r="B162" s="234"/>
      <c r="C162" s="13"/>
      <c r="D162" s="235" t="s">
        <v>228</v>
      </c>
      <c r="E162" s="236" t="s">
        <v>1</v>
      </c>
      <c r="F162" s="237" t="s">
        <v>454</v>
      </c>
      <c r="G162" s="13"/>
      <c r="H162" s="236" t="s">
        <v>1</v>
      </c>
      <c r="I162" s="238"/>
      <c r="J162" s="238"/>
      <c r="K162" s="13"/>
      <c r="L162" s="13"/>
      <c r="M162" s="234"/>
      <c r="N162" s="239"/>
      <c r="O162" s="240"/>
      <c r="P162" s="240"/>
      <c r="Q162" s="240"/>
      <c r="R162" s="240"/>
      <c r="S162" s="240"/>
      <c r="T162" s="240"/>
      <c r="U162" s="240"/>
      <c r="V162" s="240"/>
      <c r="W162" s="240"/>
      <c r="X162" s="241"/>
      <c r="Y162" s="13"/>
      <c r="Z162" s="13"/>
      <c r="AA162" s="13"/>
      <c r="AB162" s="13"/>
      <c r="AC162" s="13"/>
      <c r="AD162" s="13"/>
      <c r="AE162" s="13"/>
      <c r="AT162" s="236" t="s">
        <v>228</v>
      </c>
      <c r="AU162" s="236" t="s">
        <v>93</v>
      </c>
      <c r="AV162" s="13" t="s">
        <v>88</v>
      </c>
      <c r="AW162" s="13" t="s">
        <v>4</v>
      </c>
      <c r="AX162" s="13" t="s">
        <v>81</v>
      </c>
      <c r="AY162" s="236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455</v>
      </c>
      <c r="G163" s="14"/>
      <c r="H163" s="245">
        <v>20.562000000000001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456</v>
      </c>
      <c r="G164" s="14"/>
      <c r="H164" s="245">
        <v>15.19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457</v>
      </c>
      <c r="G165" s="14"/>
      <c r="H165" s="245">
        <v>9.6400000000000006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458</v>
      </c>
      <c r="G166" s="14"/>
      <c r="H166" s="245">
        <v>1.3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5" customFormat="1">
      <c r="A167" s="15"/>
      <c r="B167" s="250"/>
      <c r="C167" s="15"/>
      <c r="D167" s="235" t="s">
        <v>228</v>
      </c>
      <c r="E167" s="251" t="s">
        <v>1</v>
      </c>
      <c r="F167" s="252" t="s">
        <v>242</v>
      </c>
      <c r="G167" s="15"/>
      <c r="H167" s="253">
        <v>46.692</v>
      </c>
      <c r="I167" s="254"/>
      <c r="J167" s="254"/>
      <c r="K167" s="15"/>
      <c r="L167" s="15"/>
      <c r="M167" s="250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5"/>
      <c r="Z167" s="15"/>
      <c r="AA167" s="15"/>
      <c r="AB167" s="15"/>
      <c r="AC167" s="15"/>
      <c r="AD167" s="15"/>
      <c r="AE167" s="15"/>
      <c r="AT167" s="251" t="s">
        <v>228</v>
      </c>
      <c r="AU167" s="251" t="s">
        <v>93</v>
      </c>
      <c r="AV167" s="15" t="s">
        <v>98</v>
      </c>
      <c r="AW167" s="15" t="s">
        <v>4</v>
      </c>
      <c r="AX167" s="15" t="s">
        <v>81</v>
      </c>
      <c r="AY167" s="251" t="s">
        <v>220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459</v>
      </c>
      <c r="G168" s="14"/>
      <c r="H168" s="245">
        <v>45.953000000000003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3" customFormat="1">
      <c r="A169" s="13"/>
      <c r="B169" s="234"/>
      <c r="C169" s="13"/>
      <c r="D169" s="235" t="s">
        <v>228</v>
      </c>
      <c r="E169" s="236" t="s">
        <v>1</v>
      </c>
      <c r="F169" s="237" t="s">
        <v>460</v>
      </c>
      <c r="G169" s="13"/>
      <c r="H169" s="236" t="s">
        <v>1</v>
      </c>
      <c r="I169" s="238"/>
      <c r="J169" s="238"/>
      <c r="K169" s="13"/>
      <c r="L169" s="13"/>
      <c r="M169" s="234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13"/>
      <c r="Z169" s="13"/>
      <c r="AA169" s="13"/>
      <c r="AB169" s="13"/>
      <c r="AC169" s="13"/>
      <c r="AD169" s="13"/>
      <c r="AE169" s="13"/>
      <c r="AT169" s="236" t="s">
        <v>228</v>
      </c>
      <c r="AU169" s="236" t="s">
        <v>93</v>
      </c>
      <c r="AV169" s="13" t="s">
        <v>88</v>
      </c>
      <c r="AW169" s="13" t="s">
        <v>4</v>
      </c>
      <c r="AX169" s="13" t="s">
        <v>81</v>
      </c>
      <c r="AY169" s="236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461</v>
      </c>
      <c r="G170" s="14"/>
      <c r="H170" s="245">
        <v>31.199999999999999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462</v>
      </c>
      <c r="G171" s="14"/>
      <c r="H171" s="245">
        <v>26.736000000000001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463</v>
      </c>
      <c r="G172" s="14"/>
      <c r="H172" s="245">
        <v>33.979999999999997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464</v>
      </c>
      <c r="G173" s="14"/>
      <c r="H173" s="245">
        <v>59.966999999999999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5" customFormat="1">
      <c r="A174" s="15"/>
      <c r="B174" s="250"/>
      <c r="C174" s="15"/>
      <c r="D174" s="235" t="s">
        <v>228</v>
      </c>
      <c r="E174" s="251" t="s">
        <v>1</v>
      </c>
      <c r="F174" s="252" t="s">
        <v>242</v>
      </c>
      <c r="G174" s="15"/>
      <c r="H174" s="253">
        <v>197.83600000000001</v>
      </c>
      <c r="I174" s="254"/>
      <c r="J174" s="254"/>
      <c r="K174" s="15"/>
      <c r="L174" s="15"/>
      <c r="M174" s="250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5"/>
      <c r="Z174" s="15"/>
      <c r="AA174" s="15"/>
      <c r="AB174" s="15"/>
      <c r="AC174" s="15"/>
      <c r="AD174" s="15"/>
      <c r="AE174" s="15"/>
      <c r="AT174" s="251" t="s">
        <v>228</v>
      </c>
      <c r="AU174" s="251" t="s">
        <v>93</v>
      </c>
      <c r="AV174" s="15" t="s">
        <v>98</v>
      </c>
      <c r="AW174" s="15" t="s">
        <v>4</v>
      </c>
      <c r="AX174" s="15" t="s">
        <v>81</v>
      </c>
      <c r="AY174" s="251" t="s">
        <v>220</v>
      </c>
    </row>
    <row r="175" s="16" customFormat="1">
      <c r="A175" s="16"/>
      <c r="B175" s="258"/>
      <c r="C175" s="16"/>
      <c r="D175" s="235" t="s">
        <v>228</v>
      </c>
      <c r="E175" s="259" t="s">
        <v>1</v>
      </c>
      <c r="F175" s="260" t="s">
        <v>253</v>
      </c>
      <c r="G175" s="16"/>
      <c r="H175" s="261">
        <v>634.05799999999999</v>
      </c>
      <c r="I175" s="262"/>
      <c r="J175" s="262"/>
      <c r="K175" s="16"/>
      <c r="L175" s="16"/>
      <c r="M175" s="258"/>
      <c r="N175" s="263"/>
      <c r="O175" s="264"/>
      <c r="P175" s="264"/>
      <c r="Q175" s="264"/>
      <c r="R175" s="264"/>
      <c r="S175" s="264"/>
      <c r="T175" s="264"/>
      <c r="U175" s="264"/>
      <c r="V175" s="264"/>
      <c r="W175" s="264"/>
      <c r="X175" s="265"/>
      <c r="Y175" s="16"/>
      <c r="Z175" s="16"/>
      <c r="AA175" s="16"/>
      <c r="AB175" s="16"/>
      <c r="AC175" s="16"/>
      <c r="AD175" s="16"/>
      <c r="AE175" s="16"/>
      <c r="AT175" s="259" t="s">
        <v>228</v>
      </c>
      <c r="AU175" s="259" t="s">
        <v>93</v>
      </c>
      <c r="AV175" s="16" t="s">
        <v>105</v>
      </c>
      <c r="AW175" s="16" t="s">
        <v>4</v>
      </c>
      <c r="AX175" s="16" t="s">
        <v>88</v>
      </c>
      <c r="AY175" s="259" t="s">
        <v>220</v>
      </c>
    </row>
    <row r="176" s="2" customFormat="1" ht="24.15" customHeight="1">
      <c r="A176" s="42"/>
      <c r="B176" s="186"/>
      <c r="C176" s="220" t="s">
        <v>93</v>
      </c>
      <c r="D176" s="220" t="s">
        <v>223</v>
      </c>
      <c r="E176" s="221" t="s">
        <v>465</v>
      </c>
      <c r="F176" s="222" t="s">
        <v>466</v>
      </c>
      <c r="G176" s="223" t="s">
        <v>226</v>
      </c>
      <c r="H176" s="224">
        <v>18.510000000000002</v>
      </c>
      <c r="I176" s="225"/>
      <c r="J176" s="225"/>
      <c r="K176" s="226">
        <f>ROUND(P176*H176,2)</f>
        <v>0</v>
      </c>
      <c r="L176" s="227"/>
      <c r="M176" s="43"/>
      <c r="N176" s="228" t="s">
        <v>1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0.0061799999999999997</v>
      </c>
      <c r="V176" s="231">
        <f>U176*H176</f>
        <v>0.1143918</v>
      </c>
      <c r="W176" s="231">
        <v>0</v>
      </c>
      <c r="X176" s="232">
        <f>W176*H176</f>
        <v>0</v>
      </c>
      <c r="Y176" s="42"/>
      <c r="Z176" s="42"/>
      <c r="AA176" s="42"/>
      <c r="AB176" s="42"/>
      <c r="AC176" s="42"/>
      <c r="AD176" s="42"/>
      <c r="AE176" s="42"/>
      <c r="AR176" s="233" t="s">
        <v>105</v>
      </c>
      <c r="AT176" s="233" t="s">
        <v>223</v>
      </c>
      <c r="AU176" s="233" t="s">
        <v>93</v>
      </c>
      <c r="AY176" s="19" t="s">
        <v>220</v>
      </c>
      <c r="BE176" s="147">
        <f>IF(O176="základná",K176,0)</f>
        <v>0</v>
      </c>
      <c r="BF176" s="147">
        <f>IF(O176="znížená",K176,0)</f>
        <v>0</v>
      </c>
      <c r="BG176" s="147">
        <f>IF(O176="zákl. prenesená",K176,0)</f>
        <v>0</v>
      </c>
      <c r="BH176" s="147">
        <f>IF(O176="zníž. prenesená",K176,0)</f>
        <v>0</v>
      </c>
      <c r="BI176" s="147">
        <f>IF(O176="nulová",K176,0)</f>
        <v>0</v>
      </c>
      <c r="BJ176" s="19" t="s">
        <v>93</v>
      </c>
      <c r="BK176" s="147">
        <f>ROUND(P176*H176,2)</f>
        <v>0</v>
      </c>
      <c r="BL176" s="19" t="s">
        <v>105</v>
      </c>
      <c r="BM176" s="233" t="s">
        <v>467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468</v>
      </c>
      <c r="G177" s="14"/>
      <c r="H177" s="245">
        <v>12.199999999999999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469</v>
      </c>
      <c r="G178" s="14"/>
      <c r="H178" s="245">
        <v>6.3099999999999996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18.510000000000002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88</v>
      </c>
      <c r="AY179" s="251" t="s">
        <v>220</v>
      </c>
    </row>
    <row r="180" s="2" customFormat="1" ht="24.15" customHeight="1">
      <c r="A180" s="42"/>
      <c r="B180" s="186"/>
      <c r="C180" s="220" t="s">
        <v>98</v>
      </c>
      <c r="D180" s="220" t="s">
        <v>223</v>
      </c>
      <c r="E180" s="221" t="s">
        <v>470</v>
      </c>
      <c r="F180" s="222" t="s">
        <v>471</v>
      </c>
      <c r="G180" s="223" t="s">
        <v>226</v>
      </c>
      <c r="H180" s="224">
        <v>45.953000000000003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0.01273</v>
      </c>
      <c r="V180" s="231">
        <f>U180*H180</f>
        <v>0.58498169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105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105</v>
      </c>
      <c r="BM180" s="233" t="s">
        <v>472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459</v>
      </c>
      <c r="G181" s="14"/>
      <c r="H181" s="245">
        <v>45.953000000000003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88</v>
      </c>
      <c r="AY181" s="243" t="s">
        <v>220</v>
      </c>
    </row>
    <row r="182" s="2" customFormat="1" ht="24.15" customHeight="1">
      <c r="A182" s="42"/>
      <c r="B182" s="186"/>
      <c r="C182" s="220" t="s">
        <v>105</v>
      </c>
      <c r="D182" s="220" t="s">
        <v>223</v>
      </c>
      <c r="E182" s="221" t="s">
        <v>473</v>
      </c>
      <c r="F182" s="222" t="s">
        <v>474</v>
      </c>
      <c r="G182" s="223" t="s">
        <v>226</v>
      </c>
      <c r="H182" s="224">
        <v>389.52999999999997</v>
      </c>
      <c r="I182" s="225"/>
      <c r="J182" s="225"/>
      <c r="K182" s="226">
        <f>ROUND(P182*H182,2)</f>
        <v>0</v>
      </c>
      <c r="L182" s="227"/>
      <c r="M182" s="43"/>
      <c r="N182" s="228" t="s">
        <v>1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0.013639999999999999</v>
      </c>
      <c r="V182" s="231">
        <f>U182*H182</f>
        <v>5.3131891999999992</v>
      </c>
      <c r="W182" s="231">
        <v>0</v>
      </c>
      <c r="X182" s="232">
        <f>W182*H182</f>
        <v>0</v>
      </c>
      <c r="Y182" s="42"/>
      <c r="Z182" s="42"/>
      <c r="AA182" s="42"/>
      <c r="AB182" s="42"/>
      <c r="AC182" s="42"/>
      <c r="AD182" s="42"/>
      <c r="AE182" s="42"/>
      <c r="AR182" s="233" t="s">
        <v>105</v>
      </c>
      <c r="AT182" s="233" t="s">
        <v>223</v>
      </c>
      <c r="AU182" s="233" t="s">
        <v>93</v>
      </c>
      <c r="AY182" s="19" t="s">
        <v>220</v>
      </c>
      <c r="BE182" s="147">
        <f>IF(O182="základná",K182,0)</f>
        <v>0</v>
      </c>
      <c r="BF182" s="147">
        <f>IF(O182="znížená",K182,0)</f>
        <v>0</v>
      </c>
      <c r="BG182" s="147">
        <f>IF(O182="zákl. prenesená",K182,0)</f>
        <v>0</v>
      </c>
      <c r="BH182" s="147">
        <f>IF(O182="zníž. prenesená",K182,0)</f>
        <v>0</v>
      </c>
      <c r="BI182" s="147">
        <f>IF(O182="nulová",K182,0)</f>
        <v>0</v>
      </c>
      <c r="BJ182" s="19" t="s">
        <v>93</v>
      </c>
      <c r="BK182" s="147">
        <f>ROUND(P182*H182,2)</f>
        <v>0</v>
      </c>
      <c r="BL182" s="19" t="s">
        <v>105</v>
      </c>
      <c r="BM182" s="233" t="s">
        <v>475</v>
      </c>
    </row>
    <row r="183" s="13" customFormat="1">
      <c r="A183" s="13"/>
      <c r="B183" s="234"/>
      <c r="C183" s="13"/>
      <c r="D183" s="235" t="s">
        <v>228</v>
      </c>
      <c r="E183" s="236" t="s">
        <v>1</v>
      </c>
      <c r="F183" s="237" t="s">
        <v>440</v>
      </c>
      <c r="G183" s="13"/>
      <c r="H183" s="236" t="s">
        <v>1</v>
      </c>
      <c r="I183" s="238"/>
      <c r="J183" s="238"/>
      <c r="K183" s="13"/>
      <c r="L183" s="13"/>
      <c r="M183" s="234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36" t="s">
        <v>228</v>
      </c>
      <c r="AU183" s="236" t="s">
        <v>93</v>
      </c>
      <c r="AV183" s="13" t="s">
        <v>88</v>
      </c>
      <c r="AW183" s="13" t="s">
        <v>4</v>
      </c>
      <c r="AX183" s="13" t="s">
        <v>81</v>
      </c>
      <c r="AY183" s="236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441</v>
      </c>
      <c r="G184" s="14"/>
      <c r="H184" s="245">
        <v>208.59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442</v>
      </c>
      <c r="G185" s="14"/>
      <c r="H185" s="245">
        <v>-73.858999999999995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443</v>
      </c>
      <c r="G186" s="14"/>
      <c r="H186" s="245">
        <v>311.66500000000002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444</v>
      </c>
      <c r="G187" s="14"/>
      <c r="H187" s="245">
        <v>-67.875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81</v>
      </c>
      <c r="AY187" s="243" t="s">
        <v>220</v>
      </c>
    </row>
    <row r="188" s="15" customFormat="1">
      <c r="A188" s="15"/>
      <c r="B188" s="250"/>
      <c r="C188" s="15"/>
      <c r="D188" s="235" t="s">
        <v>228</v>
      </c>
      <c r="E188" s="251" t="s">
        <v>1</v>
      </c>
      <c r="F188" s="252" t="s">
        <v>242</v>
      </c>
      <c r="G188" s="15"/>
      <c r="H188" s="253">
        <v>378.52100000000002</v>
      </c>
      <c r="I188" s="254"/>
      <c r="J188" s="254"/>
      <c r="K188" s="15"/>
      <c r="L188" s="15"/>
      <c r="M188" s="250"/>
      <c r="N188" s="255"/>
      <c r="O188" s="256"/>
      <c r="P188" s="256"/>
      <c r="Q188" s="256"/>
      <c r="R188" s="256"/>
      <c r="S188" s="256"/>
      <c r="T188" s="256"/>
      <c r="U188" s="256"/>
      <c r="V188" s="256"/>
      <c r="W188" s="256"/>
      <c r="X188" s="257"/>
      <c r="Y188" s="15"/>
      <c r="Z188" s="15"/>
      <c r="AA188" s="15"/>
      <c r="AB188" s="15"/>
      <c r="AC188" s="15"/>
      <c r="AD188" s="15"/>
      <c r="AE188" s="15"/>
      <c r="AT188" s="251" t="s">
        <v>228</v>
      </c>
      <c r="AU188" s="251" t="s">
        <v>93</v>
      </c>
      <c r="AV188" s="15" t="s">
        <v>98</v>
      </c>
      <c r="AW188" s="15" t="s">
        <v>4</v>
      </c>
      <c r="AX188" s="15" t="s">
        <v>81</v>
      </c>
      <c r="AY188" s="251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445</v>
      </c>
      <c r="G189" s="14"/>
      <c r="H189" s="245">
        <v>155.981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446</v>
      </c>
      <c r="G190" s="14"/>
      <c r="H190" s="245">
        <v>-19.280000000000001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5" customFormat="1">
      <c r="A191" s="15"/>
      <c r="B191" s="250"/>
      <c r="C191" s="15"/>
      <c r="D191" s="235" t="s">
        <v>228</v>
      </c>
      <c r="E191" s="251" t="s">
        <v>1</v>
      </c>
      <c r="F191" s="252" t="s">
        <v>242</v>
      </c>
      <c r="G191" s="15"/>
      <c r="H191" s="253">
        <v>136.70099999999999</v>
      </c>
      <c r="I191" s="254"/>
      <c r="J191" s="254"/>
      <c r="K191" s="15"/>
      <c r="L191" s="15"/>
      <c r="M191" s="250"/>
      <c r="N191" s="255"/>
      <c r="O191" s="256"/>
      <c r="P191" s="256"/>
      <c r="Q191" s="256"/>
      <c r="R191" s="256"/>
      <c r="S191" s="256"/>
      <c r="T191" s="256"/>
      <c r="U191" s="256"/>
      <c r="V191" s="256"/>
      <c r="W191" s="256"/>
      <c r="X191" s="257"/>
      <c r="Y191" s="15"/>
      <c r="Z191" s="15"/>
      <c r="AA191" s="15"/>
      <c r="AB191" s="15"/>
      <c r="AC191" s="15"/>
      <c r="AD191" s="15"/>
      <c r="AE191" s="15"/>
      <c r="AT191" s="251" t="s">
        <v>228</v>
      </c>
      <c r="AU191" s="251" t="s">
        <v>93</v>
      </c>
      <c r="AV191" s="15" t="s">
        <v>98</v>
      </c>
      <c r="AW191" s="15" t="s">
        <v>4</v>
      </c>
      <c r="AX191" s="15" t="s">
        <v>81</v>
      </c>
      <c r="AY191" s="251" t="s">
        <v>220</v>
      </c>
    </row>
    <row r="192" s="14" customFormat="1">
      <c r="A192" s="14"/>
      <c r="B192" s="242"/>
      <c r="C192" s="14"/>
      <c r="D192" s="235" t="s">
        <v>228</v>
      </c>
      <c r="E192" s="243" t="s">
        <v>1</v>
      </c>
      <c r="F192" s="244" t="s">
        <v>447</v>
      </c>
      <c r="G192" s="14"/>
      <c r="H192" s="245">
        <v>28.111000000000001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4</v>
      </c>
      <c r="AX192" s="14" t="s">
        <v>81</v>
      </c>
      <c r="AY192" s="243" t="s">
        <v>220</v>
      </c>
    </row>
    <row r="193" s="14" customFormat="1">
      <c r="A193" s="14"/>
      <c r="B193" s="242"/>
      <c r="C193" s="14"/>
      <c r="D193" s="235" t="s">
        <v>228</v>
      </c>
      <c r="E193" s="243" t="s">
        <v>1</v>
      </c>
      <c r="F193" s="244" t="s">
        <v>448</v>
      </c>
      <c r="G193" s="14"/>
      <c r="H193" s="245">
        <v>-1.9199999999999999</v>
      </c>
      <c r="I193" s="246"/>
      <c r="J193" s="246"/>
      <c r="K193" s="14"/>
      <c r="L193" s="14"/>
      <c r="M193" s="242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4"/>
      <c r="Z193" s="14"/>
      <c r="AA193" s="14"/>
      <c r="AB193" s="14"/>
      <c r="AC193" s="14"/>
      <c r="AD193" s="14"/>
      <c r="AE193" s="14"/>
      <c r="AT193" s="243" t="s">
        <v>228</v>
      </c>
      <c r="AU193" s="243" t="s">
        <v>93</v>
      </c>
      <c r="AV193" s="14" t="s">
        <v>93</v>
      </c>
      <c r="AW193" s="14" t="s">
        <v>4</v>
      </c>
      <c r="AX193" s="14" t="s">
        <v>81</v>
      </c>
      <c r="AY193" s="243" t="s">
        <v>220</v>
      </c>
    </row>
    <row r="194" s="15" customFormat="1">
      <c r="A194" s="15"/>
      <c r="B194" s="250"/>
      <c r="C194" s="15"/>
      <c r="D194" s="235" t="s">
        <v>228</v>
      </c>
      <c r="E194" s="251" t="s">
        <v>1</v>
      </c>
      <c r="F194" s="252" t="s">
        <v>242</v>
      </c>
      <c r="G194" s="15"/>
      <c r="H194" s="253">
        <v>26.190999999999999</v>
      </c>
      <c r="I194" s="254"/>
      <c r="J194" s="254"/>
      <c r="K194" s="15"/>
      <c r="L194" s="15"/>
      <c r="M194" s="250"/>
      <c r="N194" s="255"/>
      <c r="O194" s="256"/>
      <c r="P194" s="256"/>
      <c r="Q194" s="256"/>
      <c r="R194" s="256"/>
      <c r="S194" s="256"/>
      <c r="T194" s="256"/>
      <c r="U194" s="256"/>
      <c r="V194" s="256"/>
      <c r="W194" s="256"/>
      <c r="X194" s="257"/>
      <c r="Y194" s="15"/>
      <c r="Z194" s="15"/>
      <c r="AA194" s="15"/>
      <c r="AB194" s="15"/>
      <c r="AC194" s="15"/>
      <c r="AD194" s="15"/>
      <c r="AE194" s="15"/>
      <c r="AT194" s="251" t="s">
        <v>228</v>
      </c>
      <c r="AU194" s="251" t="s">
        <v>93</v>
      </c>
      <c r="AV194" s="15" t="s">
        <v>98</v>
      </c>
      <c r="AW194" s="15" t="s">
        <v>4</v>
      </c>
      <c r="AX194" s="15" t="s">
        <v>81</v>
      </c>
      <c r="AY194" s="251" t="s">
        <v>220</v>
      </c>
    </row>
    <row r="195" s="13" customFormat="1">
      <c r="A195" s="13"/>
      <c r="B195" s="234"/>
      <c r="C195" s="13"/>
      <c r="D195" s="235" t="s">
        <v>228</v>
      </c>
      <c r="E195" s="236" t="s">
        <v>1</v>
      </c>
      <c r="F195" s="237" t="s">
        <v>449</v>
      </c>
      <c r="G195" s="13"/>
      <c r="H195" s="236" t="s">
        <v>1</v>
      </c>
      <c r="I195" s="238"/>
      <c r="J195" s="238"/>
      <c r="K195" s="13"/>
      <c r="L195" s="13"/>
      <c r="M195" s="234"/>
      <c r="N195" s="239"/>
      <c r="O195" s="240"/>
      <c r="P195" s="240"/>
      <c r="Q195" s="240"/>
      <c r="R195" s="240"/>
      <c r="S195" s="240"/>
      <c r="T195" s="240"/>
      <c r="U195" s="240"/>
      <c r="V195" s="240"/>
      <c r="W195" s="240"/>
      <c r="X195" s="241"/>
      <c r="Y195" s="13"/>
      <c r="Z195" s="13"/>
      <c r="AA195" s="13"/>
      <c r="AB195" s="13"/>
      <c r="AC195" s="13"/>
      <c r="AD195" s="13"/>
      <c r="AE195" s="13"/>
      <c r="AT195" s="236" t="s">
        <v>228</v>
      </c>
      <c r="AU195" s="236" t="s">
        <v>93</v>
      </c>
      <c r="AV195" s="13" t="s">
        <v>88</v>
      </c>
      <c r="AW195" s="13" t="s">
        <v>4</v>
      </c>
      <c r="AX195" s="13" t="s">
        <v>81</v>
      </c>
      <c r="AY195" s="236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450</v>
      </c>
      <c r="G196" s="14"/>
      <c r="H196" s="245">
        <v>-31.199999999999999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451</v>
      </c>
      <c r="G197" s="14"/>
      <c r="H197" s="245">
        <v>-26.736000000000001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452</v>
      </c>
      <c r="G198" s="14"/>
      <c r="H198" s="245">
        <v>-33.979999999999997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453</v>
      </c>
      <c r="G199" s="14"/>
      <c r="H199" s="245">
        <v>-59.966999999999999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5" customFormat="1">
      <c r="A200" s="15"/>
      <c r="B200" s="250"/>
      <c r="C200" s="15"/>
      <c r="D200" s="235" t="s">
        <v>228</v>
      </c>
      <c r="E200" s="251" t="s">
        <v>1</v>
      </c>
      <c r="F200" s="252" t="s">
        <v>242</v>
      </c>
      <c r="G200" s="15"/>
      <c r="H200" s="253">
        <v>-151.88300000000001</v>
      </c>
      <c r="I200" s="254"/>
      <c r="J200" s="254"/>
      <c r="K200" s="15"/>
      <c r="L200" s="15"/>
      <c r="M200" s="250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5"/>
      <c r="Z200" s="15"/>
      <c r="AA200" s="15"/>
      <c r="AB200" s="15"/>
      <c r="AC200" s="15"/>
      <c r="AD200" s="15"/>
      <c r="AE200" s="15"/>
      <c r="AT200" s="251" t="s">
        <v>228</v>
      </c>
      <c r="AU200" s="251" t="s">
        <v>93</v>
      </c>
      <c r="AV200" s="15" t="s">
        <v>98</v>
      </c>
      <c r="AW200" s="15" t="s">
        <v>4</v>
      </c>
      <c r="AX200" s="15" t="s">
        <v>81</v>
      </c>
      <c r="AY200" s="251" t="s">
        <v>220</v>
      </c>
    </row>
    <row r="201" s="16" customFormat="1">
      <c r="A201" s="16"/>
      <c r="B201" s="258"/>
      <c r="C201" s="16"/>
      <c r="D201" s="235" t="s">
        <v>228</v>
      </c>
      <c r="E201" s="259" t="s">
        <v>1</v>
      </c>
      <c r="F201" s="260" t="s">
        <v>253</v>
      </c>
      <c r="G201" s="16"/>
      <c r="H201" s="261">
        <v>389.52999999999997</v>
      </c>
      <c r="I201" s="262"/>
      <c r="J201" s="262"/>
      <c r="K201" s="16"/>
      <c r="L201" s="16"/>
      <c r="M201" s="258"/>
      <c r="N201" s="263"/>
      <c r="O201" s="264"/>
      <c r="P201" s="264"/>
      <c r="Q201" s="264"/>
      <c r="R201" s="264"/>
      <c r="S201" s="264"/>
      <c r="T201" s="264"/>
      <c r="U201" s="264"/>
      <c r="V201" s="264"/>
      <c r="W201" s="264"/>
      <c r="X201" s="265"/>
      <c r="Y201" s="16"/>
      <c r="Z201" s="16"/>
      <c r="AA201" s="16"/>
      <c r="AB201" s="16"/>
      <c r="AC201" s="16"/>
      <c r="AD201" s="16"/>
      <c r="AE201" s="16"/>
      <c r="AT201" s="259" t="s">
        <v>228</v>
      </c>
      <c r="AU201" s="259" t="s">
        <v>93</v>
      </c>
      <c r="AV201" s="16" t="s">
        <v>105</v>
      </c>
      <c r="AW201" s="16" t="s">
        <v>4</v>
      </c>
      <c r="AX201" s="16" t="s">
        <v>88</v>
      </c>
      <c r="AY201" s="259" t="s">
        <v>220</v>
      </c>
    </row>
    <row r="202" s="2" customFormat="1" ht="24.15" customHeight="1">
      <c r="A202" s="42"/>
      <c r="B202" s="186"/>
      <c r="C202" s="220" t="s">
        <v>273</v>
      </c>
      <c r="D202" s="220" t="s">
        <v>223</v>
      </c>
      <c r="E202" s="221" t="s">
        <v>476</v>
      </c>
      <c r="F202" s="222" t="s">
        <v>477</v>
      </c>
      <c r="G202" s="223" t="s">
        <v>226</v>
      </c>
      <c r="H202" s="224">
        <v>46.692</v>
      </c>
      <c r="I202" s="225"/>
      <c r="J202" s="225"/>
      <c r="K202" s="226">
        <f>ROUND(P202*H202,2)</f>
        <v>0</v>
      </c>
      <c r="L202" s="227"/>
      <c r="M202" s="43"/>
      <c r="N202" s="228" t="s">
        <v>1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0.01149</v>
      </c>
      <c r="V202" s="231">
        <f>U202*H202</f>
        <v>0.53649108000000001</v>
      </c>
      <c r="W202" s="231">
        <v>0</v>
      </c>
      <c r="X202" s="232">
        <f>W202*H202</f>
        <v>0</v>
      </c>
      <c r="Y202" s="42"/>
      <c r="Z202" s="42"/>
      <c r="AA202" s="42"/>
      <c r="AB202" s="42"/>
      <c r="AC202" s="42"/>
      <c r="AD202" s="42"/>
      <c r="AE202" s="42"/>
      <c r="AR202" s="233" t="s">
        <v>105</v>
      </c>
      <c r="AT202" s="233" t="s">
        <v>223</v>
      </c>
      <c r="AU202" s="233" t="s">
        <v>93</v>
      </c>
      <c r="AY202" s="19" t="s">
        <v>220</v>
      </c>
      <c r="BE202" s="147">
        <f>IF(O202="základná",K202,0)</f>
        <v>0</v>
      </c>
      <c r="BF202" s="147">
        <f>IF(O202="znížená",K202,0)</f>
        <v>0</v>
      </c>
      <c r="BG202" s="147">
        <f>IF(O202="zákl. prenesená",K202,0)</f>
        <v>0</v>
      </c>
      <c r="BH202" s="147">
        <f>IF(O202="zníž. prenesená",K202,0)</f>
        <v>0</v>
      </c>
      <c r="BI202" s="147">
        <f>IF(O202="nulová",K202,0)</f>
        <v>0</v>
      </c>
      <c r="BJ202" s="19" t="s">
        <v>93</v>
      </c>
      <c r="BK202" s="147">
        <f>ROUND(P202*H202,2)</f>
        <v>0</v>
      </c>
      <c r="BL202" s="19" t="s">
        <v>105</v>
      </c>
      <c r="BM202" s="233" t="s">
        <v>478</v>
      </c>
    </row>
    <row r="203" s="13" customFormat="1">
      <c r="A203" s="13"/>
      <c r="B203" s="234"/>
      <c r="C203" s="13"/>
      <c r="D203" s="235" t="s">
        <v>228</v>
      </c>
      <c r="E203" s="236" t="s">
        <v>1</v>
      </c>
      <c r="F203" s="237" t="s">
        <v>440</v>
      </c>
      <c r="G203" s="13"/>
      <c r="H203" s="236" t="s">
        <v>1</v>
      </c>
      <c r="I203" s="238"/>
      <c r="J203" s="238"/>
      <c r="K203" s="13"/>
      <c r="L203" s="13"/>
      <c r="M203" s="234"/>
      <c r="N203" s="239"/>
      <c r="O203" s="240"/>
      <c r="P203" s="240"/>
      <c r="Q203" s="240"/>
      <c r="R203" s="240"/>
      <c r="S203" s="240"/>
      <c r="T203" s="240"/>
      <c r="U203" s="240"/>
      <c r="V203" s="240"/>
      <c r="W203" s="240"/>
      <c r="X203" s="241"/>
      <c r="Y203" s="13"/>
      <c r="Z203" s="13"/>
      <c r="AA203" s="13"/>
      <c r="AB203" s="13"/>
      <c r="AC203" s="13"/>
      <c r="AD203" s="13"/>
      <c r="AE203" s="13"/>
      <c r="AT203" s="236" t="s">
        <v>228</v>
      </c>
      <c r="AU203" s="236" t="s">
        <v>93</v>
      </c>
      <c r="AV203" s="13" t="s">
        <v>88</v>
      </c>
      <c r="AW203" s="13" t="s">
        <v>4</v>
      </c>
      <c r="AX203" s="13" t="s">
        <v>81</v>
      </c>
      <c r="AY203" s="236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455</v>
      </c>
      <c r="G204" s="14"/>
      <c r="H204" s="245">
        <v>20.562000000000001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456</v>
      </c>
      <c r="G205" s="14"/>
      <c r="H205" s="245">
        <v>15.19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457</v>
      </c>
      <c r="G206" s="14"/>
      <c r="H206" s="245">
        <v>9.6400000000000006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458</v>
      </c>
      <c r="G207" s="14"/>
      <c r="H207" s="245">
        <v>1.3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5" customFormat="1">
      <c r="A208" s="15"/>
      <c r="B208" s="250"/>
      <c r="C208" s="15"/>
      <c r="D208" s="235" t="s">
        <v>228</v>
      </c>
      <c r="E208" s="251" t="s">
        <v>1</v>
      </c>
      <c r="F208" s="252" t="s">
        <v>242</v>
      </c>
      <c r="G208" s="15"/>
      <c r="H208" s="253">
        <v>46.692</v>
      </c>
      <c r="I208" s="254"/>
      <c r="J208" s="254"/>
      <c r="K208" s="15"/>
      <c r="L208" s="15"/>
      <c r="M208" s="250"/>
      <c r="N208" s="255"/>
      <c r="O208" s="256"/>
      <c r="P208" s="256"/>
      <c r="Q208" s="256"/>
      <c r="R208" s="256"/>
      <c r="S208" s="256"/>
      <c r="T208" s="256"/>
      <c r="U208" s="256"/>
      <c r="V208" s="256"/>
      <c r="W208" s="256"/>
      <c r="X208" s="257"/>
      <c r="Y208" s="15"/>
      <c r="Z208" s="15"/>
      <c r="AA208" s="15"/>
      <c r="AB208" s="15"/>
      <c r="AC208" s="15"/>
      <c r="AD208" s="15"/>
      <c r="AE208" s="15"/>
      <c r="AT208" s="251" t="s">
        <v>228</v>
      </c>
      <c r="AU208" s="251" t="s">
        <v>93</v>
      </c>
      <c r="AV208" s="15" t="s">
        <v>98</v>
      </c>
      <c r="AW208" s="15" t="s">
        <v>4</v>
      </c>
      <c r="AX208" s="15" t="s">
        <v>88</v>
      </c>
      <c r="AY208" s="251" t="s">
        <v>220</v>
      </c>
    </row>
    <row r="209" s="2" customFormat="1" ht="33" customHeight="1">
      <c r="A209" s="42"/>
      <c r="B209" s="186"/>
      <c r="C209" s="220" t="s">
        <v>299</v>
      </c>
      <c r="D209" s="220" t="s">
        <v>223</v>
      </c>
      <c r="E209" s="221" t="s">
        <v>479</v>
      </c>
      <c r="F209" s="222" t="s">
        <v>480</v>
      </c>
      <c r="G209" s="223" t="s">
        <v>226</v>
      </c>
      <c r="H209" s="224">
        <v>92.549999999999997</v>
      </c>
      <c r="I209" s="225"/>
      <c r="J209" s="225"/>
      <c r="K209" s="226">
        <f>ROUND(P209*H209,2)</f>
        <v>0</v>
      </c>
      <c r="L209" s="227"/>
      <c r="M209" s="43"/>
      <c r="N209" s="228" t="s">
        <v>1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0.01368</v>
      </c>
      <c r="V209" s="231">
        <f>U209*H209</f>
        <v>1.266084</v>
      </c>
      <c r="W209" s="231">
        <v>0</v>
      </c>
      <c r="X209" s="232">
        <f>W209*H209</f>
        <v>0</v>
      </c>
      <c r="Y209" s="42"/>
      <c r="Z209" s="42"/>
      <c r="AA209" s="42"/>
      <c r="AB209" s="42"/>
      <c r="AC209" s="42"/>
      <c r="AD209" s="42"/>
      <c r="AE209" s="42"/>
      <c r="AR209" s="233" t="s">
        <v>105</v>
      </c>
      <c r="AT209" s="233" t="s">
        <v>223</v>
      </c>
      <c r="AU209" s="233" t="s">
        <v>93</v>
      </c>
      <c r="AY209" s="19" t="s">
        <v>220</v>
      </c>
      <c r="BE209" s="147">
        <f>IF(O209="základná",K209,0)</f>
        <v>0</v>
      </c>
      <c r="BF209" s="147">
        <f>IF(O209="znížená",K209,0)</f>
        <v>0</v>
      </c>
      <c r="BG209" s="147">
        <f>IF(O209="zákl. prenesená",K209,0)</f>
        <v>0</v>
      </c>
      <c r="BH209" s="147">
        <f>IF(O209="zníž. prenesená",K209,0)</f>
        <v>0</v>
      </c>
      <c r="BI209" s="147">
        <f>IF(O209="nulová",K209,0)</f>
        <v>0</v>
      </c>
      <c r="BJ209" s="19" t="s">
        <v>93</v>
      </c>
      <c r="BK209" s="147">
        <f>ROUND(P209*H209,2)</f>
        <v>0</v>
      </c>
      <c r="BL209" s="19" t="s">
        <v>105</v>
      </c>
      <c r="BM209" s="233" t="s">
        <v>481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482</v>
      </c>
      <c r="G210" s="14"/>
      <c r="H210" s="245">
        <v>61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483</v>
      </c>
      <c r="G211" s="14"/>
      <c r="H211" s="245">
        <v>31.550000000000001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5" customFormat="1">
      <c r="A212" s="15"/>
      <c r="B212" s="250"/>
      <c r="C212" s="15"/>
      <c r="D212" s="235" t="s">
        <v>228</v>
      </c>
      <c r="E212" s="251" t="s">
        <v>1</v>
      </c>
      <c r="F212" s="252" t="s">
        <v>242</v>
      </c>
      <c r="G212" s="15"/>
      <c r="H212" s="253">
        <v>92.549999999999997</v>
      </c>
      <c r="I212" s="254"/>
      <c r="J212" s="254"/>
      <c r="K212" s="15"/>
      <c r="L212" s="15"/>
      <c r="M212" s="250"/>
      <c r="N212" s="255"/>
      <c r="O212" s="256"/>
      <c r="P212" s="256"/>
      <c r="Q212" s="256"/>
      <c r="R212" s="256"/>
      <c r="S212" s="256"/>
      <c r="T212" s="256"/>
      <c r="U212" s="256"/>
      <c r="V212" s="256"/>
      <c r="W212" s="256"/>
      <c r="X212" s="257"/>
      <c r="Y212" s="15"/>
      <c r="Z212" s="15"/>
      <c r="AA212" s="15"/>
      <c r="AB212" s="15"/>
      <c r="AC212" s="15"/>
      <c r="AD212" s="15"/>
      <c r="AE212" s="15"/>
      <c r="AT212" s="251" t="s">
        <v>228</v>
      </c>
      <c r="AU212" s="251" t="s">
        <v>93</v>
      </c>
      <c r="AV212" s="15" t="s">
        <v>98</v>
      </c>
      <c r="AW212" s="15" t="s">
        <v>4</v>
      </c>
      <c r="AX212" s="15" t="s">
        <v>88</v>
      </c>
      <c r="AY212" s="251" t="s">
        <v>220</v>
      </c>
    </row>
    <row r="213" s="2" customFormat="1" ht="24.15" customHeight="1">
      <c r="A213" s="42"/>
      <c r="B213" s="186"/>
      <c r="C213" s="220" t="s">
        <v>320</v>
      </c>
      <c r="D213" s="220" t="s">
        <v>223</v>
      </c>
      <c r="E213" s="221" t="s">
        <v>484</v>
      </c>
      <c r="F213" s="222" t="s">
        <v>485</v>
      </c>
      <c r="G213" s="223" t="s">
        <v>226</v>
      </c>
      <c r="H213" s="224">
        <v>151.88300000000001</v>
      </c>
      <c r="I213" s="225"/>
      <c r="J213" s="225"/>
      <c r="K213" s="226">
        <f>ROUND(P213*H213,2)</f>
        <v>0</v>
      </c>
      <c r="L213" s="227"/>
      <c r="M213" s="43"/>
      <c r="N213" s="228" t="s">
        <v>1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0.034889999999999997</v>
      </c>
      <c r="V213" s="231">
        <f>U213*H213</f>
        <v>5.2991978699999995</v>
      </c>
      <c r="W213" s="231">
        <v>0</v>
      </c>
      <c r="X213" s="232">
        <f>W213*H213</f>
        <v>0</v>
      </c>
      <c r="Y213" s="42"/>
      <c r="Z213" s="42"/>
      <c r="AA213" s="42"/>
      <c r="AB213" s="42"/>
      <c r="AC213" s="42"/>
      <c r="AD213" s="42"/>
      <c r="AE213" s="42"/>
      <c r="AR213" s="233" t="s">
        <v>105</v>
      </c>
      <c r="AT213" s="233" t="s">
        <v>223</v>
      </c>
      <c r="AU213" s="233" t="s">
        <v>93</v>
      </c>
      <c r="AY213" s="19" t="s">
        <v>220</v>
      </c>
      <c r="BE213" s="147">
        <f>IF(O213="základná",K213,0)</f>
        <v>0</v>
      </c>
      <c r="BF213" s="147">
        <f>IF(O213="znížená",K213,0)</f>
        <v>0</v>
      </c>
      <c r="BG213" s="147">
        <f>IF(O213="zákl. prenesená",K213,0)</f>
        <v>0</v>
      </c>
      <c r="BH213" s="147">
        <f>IF(O213="zníž. prenesená",K213,0)</f>
        <v>0</v>
      </c>
      <c r="BI213" s="147">
        <f>IF(O213="nulová",K213,0)</f>
        <v>0</v>
      </c>
      <c r="BJ213" s="19" t="s">
        <v>93</v>
      </c>
      <c r="BK213" s="147">
        <f>ROUND(P213*H213,2)</f>
        <v>0</v>
      </c>
      <c r="BL213" s="19" t="s">
        <v>105</v>
      </c>
      <c r="BM213" s="233" t="s">
        <v>486</v>
      </c>
    </row>
    <row r="214" s="13" customFormat="1">
      <c r="A214" s="13"/>
      <c r="B214" s="234"/>
      <c r="C214" s="13"/>
      <c r="D214" s="235" t="s">
        <v>228</v>
      </c>
      <c r="E214" s="236" t="s">
        <v>1</v>
      </c>
      <c r="F214" s="237" t="s">
        <v>460</v>
      </c>
      <c r="G214" s="13"/>
      <c r="H214" s="236" t="s">
        <v>1</v>
      </c>
      <c r="I214" s="238"/>
      <c r="J214" s="238"/>
      <c r="K214" s="13"/>
      <c r="L214" s="13"/>
      <c r="M214" s="234"/>
      <c r="N214" s="239"/>
      <c r="O214" s="240"/>
      <c r="P214" s="240"/>
      <c r="Q214" s="240"/>
      <c r="R214" s="240"/>
      <c r="S214" s="240"/>
      <c r="T214" s="240"/>
      <c r="U214" s="240"/>
      <c r="V214" s="240"/>
      <c r="W214" s="240"/>
      <c r="X214" s="241"/>
      <c r="Y214" s="13"/>
      <c r="Z214" s="13"/>
      <c r="AA214" s="13"/>
      <c r="AB214" s="13"/>
      <c r="AC214" s="13"/>
      <c r="AD214" s="13"/>
      <c r="AE214" s="13"/>
      <c r="AT214" s="236" t="s">
        <v>228</v>
      </c>
      <c r="AU214" s="236" t="s">
        <v>93</v>
      </c>
      <c r="AV214" s="13" t="s">
        <v>88</v>
      </c>
      <c r="AW214" s="13" t="s">
        <v>4</v>
      </c>
      <c r="AX214" s="13" t="s">
        <v>81</v>
      </c>
      <c r="AY214" s="236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461</v>
      </c>
      <c r="G215" s="14"/>
      <c r="H215" s="245">
        <v>31.199999999999999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462</v>
      </c>
      <c r="G216" s="14"/>
      <c r="H216" s="245">
        <v>26.736000000000001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463</v>
      </c>
      <c r="G217" s="14"/>
      <c r="H217" s="245">
        <v>33.979999999999997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4" customFormat="1">
      <c r="A218" s="14"/>
      <c r="B218" s="242"/>
      <c r="C218" s="14"/>
      <c r="D218" s="235" t="s">
        <v>228</v>
      </c>
      <c r="E218" s="243" t="s">
        <v>1</v>
      </c>
      <c r="F218" s="244" t="s">
        <v>464</v>
      </c>
      <c r="G218" s="14"/>
      <c r="H218" s="245">
        <v>59.966999999999999</v>
      </c>
      <c r="I218" s="246"/>
      <c r="J218" s="246"/>
      <c r="K218" s="14"/>
      <c r="L218" s="14"/>
      <c r="M218" s="242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4"/>
      <c r="Z218" s="14"/>
      <c r="AA218" s="14"/>
      <c r="AB218" s="14"/>
      <c r="AC218" s="14"/>
      <c r="AD218" s="14"/>
      <c r="AE218" s="14"/>
      <c r="AT218" s="243" t="s">
        <v>228</v>
      </c>
      <c r="AU218" s="243" t="s">
        <v>93</v>
      </c>
      <c r="AV218" s="14" t="s">
        <v>93</v>
      </c>
      <c r="AW218" s="14" t="s">
        <v>4</v>
      </c>
      <c r="AX218" s="14" t="s">
        <v>81</v>
      </c>
      <c r="AY218" s="243" t="s">
        <v>220</v>
      </c>
    </row>
    <row r="219" s="15" customFormat="1">
      <c r="A219" s="15"/>
      <c r="B219" s="250"/>
      <c r="C219" s="15"/>
      <c r="D219" s="235" t="s">
        <v>228</v>
      </c>
      <c r="E219" s="251" t="s">
        <v>1</v>
      </c>
      <c r="F219" s="252" t="s">
        <v>242</v>
      </c>
      <c r="G219" s="15"/>
      <c r="H219" s="253">
        <v>151.88300000000001</v>
      </c>
      <c r="I219" s="254"/>
      <c r="J219" s="254"/>
      <c r="K219" s="15"/>
      <c r="L219" s="15"/>
      <c r="M219" s="250"/>
      <c r="N219" s="255"/>
      <c r="O219" s="256"/>
      <c r="P219" s="256"/>
      <c r="Q219" s="256"/>
      <c r="R219" s="256"/>
      <c r="S219" s="256"/>
      <c r="T219" s="256"/>
      <c r="U219" s="256"/>
      <c r="V219" s="256"/>
      <c r="W219" s="256"/>
      <c r="X219" s="257"/>
      <c r="Y219" s="15"/>
      <c r="Z219" s="15"/>
      <c r="AA219" s="15"/>
      <c r="AB219" s="15"/>
      <c r="AC219" s="15"/>
      <c r="AD219" s="15"/>
      <c r="AE219" s="15"/>
      <c r="AT219" s="251" t="s">
        <v>228</v>
      </c>
      <c r="AU219" s="251" t="s">
        <v>93</v>
      </c>
      <c r="AV219" s="15" t="s">
        <v>98</v>
      </c>
      <c r="AW219" s="15" t="s">
        <v>4</v>
      </c>
      <c r="AX219" s="15" t="s">
        <v>88</v>
      </c>
      <c r="AY219" s="251" t="s">
        <v>220</v>
      </c>
    </row>
    <row r="220" s="12" customFormat="1" ht="22.8" customHeight="1">
      <c r="A220" s="12"/>
      <c r="B220" s="206"/>
      <c r="C220" s="12"/>
      <c r="D220" s="207" t="s">
        <v>80</v>
      </c>
      <c r="E220" s="218" t="s">
        <v>221</v>
      </c>
      <c r="F220" s="218" t="s">
        <v>222</v>
      </c>
      <c r="G220" s="12"/>
      <c r="H220" s="12"/>
      <c r="I220" s="209"/>
      <c r="J220" s="209"/>
      <c r="K220" s="219">
        <f>BK220</f>
        <v>0</v>
      </c>
      <c r="L220" s="12"/>
      <c r="M220" s="206"/>
      <c r="N220" s="211"/>
      <c r="O220" s="212"/>
      <c r="P220" s="212"/>
      <c r="Q220" s="213">
        <f>SUM(Q221:Q261)</f>
        <v>0</v>
      </c>
      <c r="R220" s="213">
        <f>SUM(R221:R261)</f>
        <v>0</v>
      </c>
      <c r="S220" s="212"/>
      <c r="T220" s="214">
        <f>SUM(T221:T261)</f>
        <v>0</v>
      </c>
      <c r="U220" s="212"/>
      <c r="V220" s="214">
        <f>SUM(V221:V261)</f>
        <v>36.308107649999997</v>
      </c>
      <c r="W220" s="212"/>
      <c r="X220" s="215">
        <f>SUM(X221:X261)</f>
        <v>0</v>
      </c>
      <c r="Y220" s="12"/>
      <c r="Z220" s="12"/>
      <c r="AA220" s="12"/>
      <c r="AB220" s="12"/>
      <c r="AC220" s="12"/>
      <c r="AD220" s="12"/>
      <c r="AE220" s="12"/>
      <c r="AR220" s="207" t="s">
        <v>88</v>
      </c>
      <c r="AT220" s="216" t="s">
        <v>80</v>
      </c>
      <c r="AU220" s="216" t="s">
        <v>88</v>
      </c>
      <c r="AY220" s="207" t="s">
        <v>220</v>
      </c>
      <c r="BK220" s="217">
        <f>SUM(BK221:BK261)</f>
        <v>0</v>
      </c>
    </row>
    <row r="221" s="2" customFormat="1" ht="33" customHeight="1">
      <c r="A221" s="42"/>
      <c r="B221" s="186"/>
      <c r="C221" s="220" t="s">
        <v>340</v>
      </c>
      <c r="D221" s="220" t="s">
        <v>223</v>
      </c>
      <c r="E221" s="221" t="s">
        <v>487</v>
      </c>
      <c r="F221" s="222" t="s">
        <v>488</v>
      </c>
      <c r="G221" s="223" t="s">
        <v>226</v>
      </c>
      <c r="H221" s="224">
        <v>704.34699999999998</v>
      </c>
      <c r="I221" s="225"/>
      <c r="J221" s="225"/>
      <c r="K221" s="226">
        <f>ROUND(P221*H221,2)</f>
        <v>0</v>
      </c>
      <c r="L221" s="227"/>
      <c r="M221" s="43"/>
      <c r="N221" s="228" t="s">
        <v>1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0.02572</v>
      </c>
      <c r="V221" s="231">
        <f>U221*H221</f>
        <v>18.115804839999999</v>
      </c>
      <c r="W221" s="231">
        <v>0</v>
      </c>
      <c r="X221" s="232">
        <f>W221*H221</f>
        <v>0</v>
      </c>
      <c r="Y221" s="42"/>
      <c r="Z221" s="42"/>
      <c r="AA221" s="42"/>
      <c r="AB221" s="42"/>
      <c r="AC221" s="42"/>
      <c r="AD221" s="42"/>
      <c r="AE221" s="42"/>
      <c r="AR221" s="233" t="s">
        <v>105</v>
      </c>
      <c r="AT221" s="233" t="s">
        <v>223</v>
      </c>
      <c r="AU221" s="233" t="s">
        <v>93</v>
      </c>
      <c r="AY221" s="19" t="s">
        <v>220</v>
      </c>
      <c r="BE221" s="147">
        <f>IF(O221="základná",K221,0)</f>
        <v>0</v>
      </c>
      <c r="BF221" s="147">
        <f>IF(O221="znížená",K221,0)</f>
        <v>0</v>
      </c>
      <c r="BG221" s="147">
        <f>IF(O221="zákl. prenesená",K221,0)</f>
        <v>0</v>
      </c>
      <c r="BH221" s="147">
        <f>IF(O221="zníž. prenesená",K221,0)</f>
        <v>0</v>
      </c>
      <c r="BI221" s="147">
        <f>IF(O221="nulová",K221,0)</f>
        <v>0</v>
      </c>
      <c r="BJ221" s="19" t="s">
        <v>93</v>
      </c>
      <c r="BK221" s="147">
        <f>ROUND(P221*H221,2)</f>
        <v>0</v>
      </c>
      <c r="BL221" s="19" t="s">
        <v>105</v>
      </c>
      <c r="BM221" s="233" t="s">
        <v>489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441</v>
      </c>
      <c r="G222" s="14"/>
      <c r="H222" s="245">
        <v>208.59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443</v>
      </c>
      <c r="G223" s="14"/>
      <c r="H223" s="245">
        <v>311.66500000000002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445</v>
      </c>
      <c r="G224" s="14"/>
      <c r="H224" s="245">
        <v>155.981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447</v>
      </c>
      <c r="G225" s="14"/>
      <c r="H225" s="245">
        <v>28.111000000000001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5" customFormat="1">
      <c r="A226" s="15"/>
      <c r="B226" s="250"/>
      <c r="C226" s="15"/>
      <c r="D226" s="235" t="s">
        <v>228</v>
      </c>
      <c r="E226" s="251" t="s">
        <v>1</v>
      </c>
      <c r="F226" s="252" t="s">
        <v>242</v>
      </c>
      <c r="G226" s="15"/>
      <c r="H226" s="253">
        <v>704.34699999999998</v>
      </c>
      <c r="I226" s="254"/>
      <c r="J226" s="254"/>
      <c r="K226" s="15"/>
      <c r="L226" s="15"/>
      <c r="M226" s="250"/>
      <c r="N226" s="255"/>
      <c r="O226" s="256"/>
      <c r="P226" s="256"/>
      <c r="Q226" s="256"/>
      <c r="R226" s="256"/>
      <c r="S226" s="256"/>
      <c r="T226" s="256"/>
      <c r="U226" s="256"/>
      <c r="V226" s="256"/>
      <c r="W226" s="256"/>
      <c r="X226" s="257"/>
      <c r="Y226" s="15"/>
      <c r="Z226" s="15"/>
      <c r="AA226" s="15"/>
      <c r="AB226" s="15"/>
      <c r="AC226" s="15"/>
      <c r="AD226" s="15"/>
      <c r="AE226" s="15"/>
      <c r="AT226" s="251" t="s">
        <v>228</v>
      </c>
      <c r="AU226" s="251" t="s">
        <v>93</v>
      </c>
      <c r="AV226" s="15" t="s">
        <v>98</v>
      </c>
      <c r="AW226" s="15" t="s">
        <v>4</v>
      </c>
      <c r="AX226" s="15" t="s">
        <v>88</v>
      </c>
      <c r="AY226" s="251" t="s">
        <v>220</v>
      </c>
    </row>
    <row r="227" s="2" customFormat="1" ht="44.25" customHeight="1">
      <c r="A227" s="42"/>
      <c r="B227" s="186"/>
      <c r="C227" s="220" t="s">
        <v>221</v>
      </c>
      <c r="D227" s="220" t="s">
        <v>223</v>
      </c>
      <c r="E227" s="221" t="s">
        <v>490</v>
      </c>
      <c r="F227" s="222" t="s">
        <v>491</v>
      </c>
      <c r="G227" s="223" t="s">
        <v>226</v>
      </c>
      <c r="H227" s="224">
        <v>1408.694</v>
      </c>
      <c r="I227" s="225"/>
      <c r="J227" s="225"/>
      <c r="K227" s="226">
        <f>ROUND(P227*H227,2)</f>
        <v>0</v>
      </c>
      <c r="L227" s="227"/>
      <c r="M227" s="43"/>
      <c r="N227" s="228" t="s">
        <v>1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2"/>
      <c r="Z227" s="42"/>
      <c r="AA227" s="42"/>
      <c r="AB227" s="42"/>
      <c r="AC227" s="42"/>
      <c r="AD227" s="42"/>
      <c r="AE227" s="42"/>
      <c r="AR227" s="233" t="s">
        <v>105</v>
      </c>
      <c r="AT227" s="233" t="s">
        <v>223</v>
      </c>
      <c r="AU227" s="233" t="s">
        <v>93</v>
      </c>
      <c r="AY227" s="19" t="s">
        <v>220</v>
      </c>
      <c r="BE227" s="147">
        <f>IF(O227="základná",K227,0)</f>
        <v>0</v>
      </c>
      <c r="BF227" s="147">
        <f>IF(O227="znížená",K227,0)</f>
        <v>0</v>
      </c>
      <c r="BG227" s="147">
        <f>IF(O227="zákl. prenesená",K227,0)</f>
        <v>0</v>
      </c>
      <c r="BH227" s="147">
        <f>IF(O227="zníž. prenesená",K227,0)</f>
        <v>0</v>
      </c>
      <c r="BI227" s="147">
        <f>IF(O227="nulová",K227,0)</f>
        <v>0</v>
      </c>
      <c r="BJ227" s="19" t="s">
        <v>93</v>
      </c>
      <c r="BK227" s="147">
        <f>ROUND(P227*H227,2)</f>
        <v>0</v>
      </c>
      <c r="BL227" s="19" t="s">
        <v>105</v>
      </c>
      <c r="BM227" s="233" t="s">
        <v>492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441</v>
      </c>
      <c r="G228" s="14"/>
      <c r="H228" s="245">
        <v>208.59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443</v>
      </c>
      <c r="G229" s="14"/>
      <c r="H229" s="245">
        <v>311.66500000000002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445</v>
      </c>
      <c r="G230" s="14"/>
      <c r="H230" s="245">
        <v>155.981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447</v>
      </c>
      <c r="G231" s="14"/>
      <c r="H231" s="245">
        <v>28.111000000000001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5" customFormat="1">
      <c r="A232" s="15"/>
      <c r="B232" s="250"/>
      <c r="C232" s="15"/>
      <c r="D232" s="235" t="s">
        <v>228</v>
      </c>
      <c r="E232" s="251" t="s">
        <v>1</v>
      </c>
      <c r="F232" s="252" t="s">
        <v>242</v>
      </c>
      <c r="G232" s="15"/>
      <c r="H232" s="253">
        <v>704.34699999999998</v>
      </c>
      <c r="I232" s="254"/>
      <c r="J232" s="254"/>
      <c r="K232" s="15"/>
      <c r="L232" s="15"/>
      <c r="M232" s="250"/>
      <c r="N232" s="255"/>
      <c r="O232" s="256"/>
      <c r="P232" s="256"/>
      <c r="Q232" s="256"/>
      <c r="R232" s="256"/>
      <c r="S232" s="256"/>
      <c r="T232" s="256"/>
      <c r="U232" s="256"/>
      <c r="V232" s="256"/>
      <c r="W232" s="256"/>
      <c r="X232" s="257"/>
      <c r="Y232" s="15"/>
      <c r="Z232" s="15"/>
      <c r="AA232" s="15"/>
      <c r="AB232" s="15"/>
      <c r="AC232" s="15"/>
      <c r="AD232" s="15"/>
      <c r="AE232" s="15"/>
      <c r="AT232" s="251" t="s">
        <v>228</v>
      </c>
      <c r="AU232" s="251" t="s">
        <v>93</v>
      </c>
      <c r="AV232" s="15" t="s">
        <v>98</v>
      </c>
      <c r="AW232" s="15" t="s">
        <v>4</v>
      </c>
      <c r="AX232" s="15" t="s">
        <v>88</v>
      </c>
      <c r="AY232" s="251" t="s">
        <v>220</v>
      </c>
    </row>
    <row r="233" s="14" customFormat="1">
      <c r="A233" s="14"/>
      <c r="B233" s="242"/>
      <c r="C233" s="14"/>
      <c r="D233" s="235" t="s">
        <v>228</v>
      </c>
      <c r="E233" s="14"/>
      <c r="F233" s="244" t="s">
        <v>493</v>
      </c>
      <c r="G233" s="14"/>
      <c r="H233" s="245">
        <v>1408.694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3</v>
      </c>
      <c r="AX233" s="14" t="s">
        <v>88</v>
      </c>
      <c r="AY233" s="243" t="s">
        <v>220</v>
      </c>
    </row>
    <row r="234" s="2" customFormat="1" ht="33" customHeight="1">
      <c r="A234" s="42"/>
      <c r="B234" s="186"/>
      <c r="C234" s="220" t="s">
        <v>361</v>
      </c>
      <c r="D234" s="220" t="s">
        <v>223</v>
      </c>
      <c r="E234" s="221" t="s">
        <v>494</v>
      </c>
      <c r="F234" s="222" t="s">
        <v>495</v>
      </c>
      <c r="G234" s="223" t="s">
        <v>226</v>
      </c>
      <c r="H234" s="224">
        <v>704.34699999999998</v>
      </c>
      <c r="I234" s="225"/>
      <c r="J234" s="225"/>
      <c r="K234" s="226">
        <f>ROUND(P234*H234,2)</f>
        <v>0</v>
      </c>
      <c r="L234" s="227"/>
      <c r="M234" s="43"/>
      <c r="N234" s="228" t="s">
        <v>1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0.02572</v>
      </c>
      <c r="V234" s="231">
        <f>U234*H234</f>
        <v>18.115804839999999</v>
      </c>
      <c r="W234" s="231">
        <v>0</v>
      </c>
      <c r="X234" s="232">
        <f>W234*H234</f>
        <v>0</v>
      </c>
      <c r="Y234" s="42"/>
      <c r="Z234" s="42"/>
      <c r="AA234" s="42"/>
      <c r="AB234" s="42"/>
      <c r="AC234" s="42"/>
      <c r="AD234" s="42"/>
      <c r="AE234" s="42"/>
      <c r="AR234" s="233" t="s">
        <v>105</v>
      </c>
      <c r="AT234" s="233" t="s">
        <v>223</v>
      </c>
      <c r="AU234" s="233" t="s">
        <v>93</v>
      </c>
      <c r="AY234" s="19" t="s">
        <v>220</v>
      </c>
      <c r="BE234" s="147">
        <f>IF(O234="základná",K234,0)</f>
        <v>0</v>
      </c>
      <c r="BF234" s="147">
        <f>IF(O234="znížená",K234,0)</f>
        <v>0</v>
      </c>
      <c r="BG234" s="147">
        <f>IF(O234="zákl. prenesená",K234,0)</f>
        <v>0</v>
      </c>
      <c r="BH234" s="147">
        <f>IF(O234="zníž. prenesená",K234,0)</f>
        <v>0</v>
      </c>
      <c r="BI234" s="147">
        <f>IF(O234="nulová",K234,0)</f>
        <v>0</v>
      </c>
      <c r="BJ234" s="19" t="s">
        <v>93</v>
      </c>
      <c r="BK234" s="147">
        <f>ROUND(P234*H234,2)</f>
        <v>0</v>
      </c>
      <c r="BL234" s="19" t="s">
        <v>105</v>
      </c>
      <c r="BM234" s="233" t="s">
        <v>496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441</v>
      </c>
      <c r="G235" s="14"/>
      <c r="H235" s="245">
        <v>208.59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443</v>
      </c>
      <c r="G236" s="14"/>
      <c r="H236" s="245">
        <v>311.66500000000002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445</v>
      </c>
      <c r="G237" s="14"/>
      <c r="H237" s="245">
        <v>155.981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447</v>
      </c>
      <c r="G238" s="14"/>
      <c r="H238" s="245">
        <v>28.111000000000001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5" customFormat="1">
      <c r="A239" s="15"/>
      <c r="B239" s="250"/>
      <c r="C239" s="15"/>
      <c r="D239" s="235" t="s">
        <v>228</v>
      </c>
      <c r="E239" s="251" t="s">
        <v>1</v>
      </c>
      <c r="F239" s="252" t="s">
        <v>242</v>
      </c>
      <c r="G239" s="15"/>
      <c r="H239" s="253">
        <v>704.34699999999998</v>
      </c>
      <c r="I239" s="254"/>
      <c r="J239" s="254"/>
      <c r="K239" s="15"/>
      <c r="L239" s="15"/>
      <c r="M239" s="250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5"/>
      <c r="Z239" s="15"/>
      <c r="AA239" s="15"/>
      <c r="AB239" s="15"/>
      <c r="AC239" s="15"/>
      <c r="AD239" s="15"/>
      <c r="AE239" s="15"/>
      <c r="AT239" s="251" t="s">
        <v>228</v>
      </c>
      <c r="AU239" s="251" t="s">
        <v>93</v>
      </c>
      <c r="AV239" s="15" t="s">
        <v>98</v>
      </c>
      <c r="AW239" s="15" t="s">
        <v>4</v>
      </c>
      <c r="AX239" s="15" t="s">
        <v>88</v>
      </c>
      <c r="AY239" s="251" t="s">
        <v>220</v>
      </c>
    </row>
    <row r="240" s="2" customFormat="1" ht="24.15" customHeight="1">
      <c r="A240" s="42"/>
      <c r="B240" s="186"/>
      <c r="C240" s="220" t="s">
        <v>366</v>
      </c>
      <c r="D240" s="220" t="s">
        <v>223</v>
      </c>
      <c r="E240" s="221" t="s">
        <v>497</v>
      </c>
      <c r="F240" s="222" t="s">
        <v>498</v>
      </c>
      <c r="G240" s="223" t="s">
        <v>302</v>
      </c>
      <c r="H240" s="224">
        <v>333.61900000000003</v>
      </c>
      <c r="I240" s="225"/>
      <c r="J240" s="225"/>
      <c r="K240" s="226">
        <f>ROUND(P240*H240,2)</f>
        <v>0</v>
      </c>
      <c r="L240" s="227"/>
      <c r="M240" s="43"/>
      <c r="N240" s="228" t="s">
        <v>1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3.0000000000000001E-05</v>
      </c>
      <c r="V240" s="231">
        <f>U240*H240</f>
        <v>0.010008570000000001</v>
      </c>
      <c r="W240" s="231">
        <v>0</v>
      </c>
      <c r="X240" s="232">
        <f>W240*H240</f>
        <v>0</v>
      </c>
      <c r="Y240" s="42"/>
      <c r="Z240" s="42"/>
      <c r="AA240" s="42"/>
      <c r="AB240" s="42"/>
      <c r="AC240" s="42"/>
      <c r="AD240" s="42"/>
      <c r="AE240" s="42"/>
      <c r="AR240" s="233" t="s">
        <v>105</v>
      </c>
      <c r="AT240" s="233" t="s">
        <v>223</v>
      </c>
      <c r="AU240" s="233" t="s">
        <v>93</v>
      </c>
      <c r="AY240" s="19" t="s">
        <v>220</v>
      </c>
      <c r="BE240" s="147">
        <f>IF(O240="základná",K240,0)</f>
        <v>0</v>
      </c>
      <c r="BF240" s="147">
        <f>IF(O240="znížená",K240,0)</f>
        <v>0</v>
      </c>
      <c r="BG240" s="147">
        <f>IF(O240="zákl. prenesená",K240,0)</f>
        <v>0</v>
      </c>
      <c r="BH240" s="147">
        <f>IF(O240="zníž. prenesená",K240,0)</f>
        <v>0</v>
      </c>
      <c r="BI240" s="147">
        <f>IF(O240="nulová",K240,0)</f>
        <v>0</v>
      </c>
      <c r="BJ240" s="19" t="s">
        <v>93</v>
      </c>
      <c r="BK240" s="147">
        <f>ROUND(P240*H240,2)</f>
        <v>0</v>
      </c>
      <c r="BL240" s="19" t="s">
        <v>105</v>
      </c>
      <c r="BM240" s="233" t="s">
        <v>499</v>
      </c>
    </row>
    <row r="241" s="13" customFormat="1">
      <c r="A241" s="13"/>
      <c r="B241" s="234"/>
      <c r="C241" s="13"/>
      <c r="D241" s="235" t="s">
        <v>228</v>
      </c>
      <c r="E241" s="236" t="s">
        <v>1</v>
      </c>
      <c r="F241" s="237" t="s">
        <v>440</v>
      </c>
      <c r="G241" s="13"/>
      <c r="H241" s="236" t="s">
        <v>1</v>
      </c>
      <c r="I241" s="238"/>
      <c r="J241" s="238"/>
      <c r="K241" s="13"/>
      <c r="L241" s="13"/>
      <c r="M241" s="234"/>
      <c r="N241" s="239"/>
      <c r="O241" s="240"/>
      <c r="P241" s="240"/>
      <c r="Q241" s="240"/>
      <c r="R241" s="240"/>
      <c r="S241" s="240"/>
      <c r="T241" s="240"/>
      <c r="U241" s="240"/>
      <c r="V241" s="240"/>
      <c r="W241" s="240"/>
      <c r="X241" s="241"/>
      <c r="Y241" s="13"/>
      <c r="Z241" s="13"/>
      <c r="AA241" s="13"/>
      <c r="AB241" s="13"/>
      <c r="AC241" s="13"/>
      <c r="AD241" s="13"/>
      <c r="AE241" s="13"/>
      <c r="AT241" s="236" t="s">
        <v>228</v>
      </c>
      <c r="AU241" s="236" t="s">
        <v>93</v>
      </c>
      <c r="AV241" s="13" t="s">
        <v>88</v>
      </c>
      <c r="AW241" s="13" t="s">
        <v>4</v>
      </c>
      <c r="AX241" s="13" t="s">
        <v>81</v>
      </c>
      <c r="AY241" s="236" t="s">
        <v>220</v>
      </c>
    </row>
    <row r="242" s="14" customFormat="1">
      <c r="A242" s="14"/>
      <c r="B242" s="242"/>
      <c r="C242" s="14"/>
      <c r="D242" s="235" t="s">
        <v>228</v>
      </c>
      <c r="E242" s="243" t="s">
        <v>1</v>
      </c>
      <c r="F242" s="244" t="s">
        <v>500</v>
      </c>
      <c r="G242" s="14"/>
      <c r="H242" s="245">
        <v>102.81</v>
      </c>
      <c r="I242" s="246"/>
      <c r="J242" s="246"/>
      <c r="K242" s="14"/>
      <c r="L242" s="14"/>
      <c r="M242" s="242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4"/>
      <c r="Z242" s="14"/>
      <c r="AA242" s="14"/>
      <c r="AB242" s="14"/>
      <c r="AC242" s="14"/>
      <c r="AD242" s="14"/>
      <c r="AE242" s="14"/>
      <c r="AT242" s="243" t="s">
        <v>228</v>
      </c>
      <c r="AU242" s="243" t="s">
        <v>93</v>
      </c>
      <c r="AV242" s="14" t="s">
        <v>93</v>
      </c>
      <c r="AW242" s="14" t="s">
        <v>4</v>
      </c>
      <c r="AX242" s="14" t="s">
        <v>81</v>
      </c>
      <c r="AY242" s="243" t="s">
        <v>220</v>
      </c>
    </row>
    <row r="243" s="14" customFormat="1">
      <c r="A243" s="14"/>
      <c r="B243" s="242"/>
      <c r="C243" s="14"/>
      <c r="D243" s="235" t="s">
        <v>228</v>
      </c>
      <c r="E243" s="243" t="s">
        <v>1</v>
      </c>
      <c r="F243" s="244" t="s">
        <v>501</v>
      </c>
      <c r="G243" s="14"/>
      <c r="H243" s="245">
        <v>75.950000000000003</v>
      </c>
      <c r="I243" s="246"/>
      <c r="J243" s="246"/>
      <c r="K243" s="14"/>
      <c r="L243" s="14"/>
      <c r="M243" s="242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4"/>
      <c r="Z243" s="14"/>
      <c r="AA243" s="14"/>
      <c r="AB243" s="14"/>
      <c r="AC243" s="14"/>
      <c r="AD243" s="14"/>
      <c r="AE243" s="14"/>
      <c r="AT243" s="243" t="s">
        <v>228</v>
      </c>
      <c r="AU243" s="243" t="s">
        <v>93</v>
      </c>
      <c r="AV243" s="14" t="s">
        <v>93</v>
      </c>
      <c r="AW243" s="14" t="s">
        <v>4</v>
      </c>
      <c r="AX243" s="14" t="s">
        <v>81</v>
      </c>
      <c r="AY243" s="243" t="s">
        <v>220</v>
      </c>
    </row>
    <row r="244" s="14" customFormat="1">
      <c r="A244" s="14"/>
      <c r="B244" s="242"/>
      <c r="C244" s="14"/>
      <c r="D244" s="235" t="s">
        <v>228</v>
      </c>
      <c r="E244" s="243" t="s">
        <v>1</v>
      </c>
      <c r="F244" s="244" t="s">
        <v>502</v>
      </c>
      <c r="G244" s="14"/>
      <c r="H244" s="245">
        <v>48.200000000000003</v>
      </c>
      <c r="I244" s="246"/>
      <c r="J244" s="246"/>
      <c r="K244" s="14"/>
      <c r="L244" s="14"/>
      <c r="M244" s="242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4"/>
      <c r="Z244" s="14"/>
      <c r="AA244" s="14"/>
      <c r="AB244" s="14"/>
      <c r="AC244" s="14"/>
      <c r="AD244" s="14"/>
      <c r="AE244" s="14"/>
      <c r="AT244" s="243" t="s">
        <v>228</v>
      </c>
      <c r="AU244" s="243" t="s">
        <v>93</v>
      </c>
      <c r="AV244" s="14" t="s">
        <v>93</v>
      </c>
      <c r="AW244" s="14" t="s">
        <v>4</v>
      </c>
      <c r="AX244" s="14" t="s">
        <v>81</v>
      </c>
      <c r="AY244" s="243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503</v>
      </c>
      <c r="G245" s="14"/>
      <c r="H245" s="245">
        <v>6.5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504</v>
      </c>
      <c r="G246" s="14"/>
      <c r="H246" s="245">
        <v>100.15900000000001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5" customFormat="1">
      <c r="A247" s="15"/>
      <c r="B247" s="250"/>
      <c r="C247" s="15"/>
      <c r="D247" s="235" t="s">
        <v>228</v>
      </c>
      <c r="E247" s="251" t="s">
        <v>1</v>
      </c>
      <c r="F247" s="252" t="s">
        <v>242</v>
      </c>
      <c r="G247" s="15"/>
      <c r="H247" s="253">
        <v>333.61900000000003</v>
      </c>
      <c r="I247" s="254"/>
      <c r="J247" s="254"/>
      <c r="K247" s="15"/>
      <c r="L247" s="15"/>
      <c r="M247" s="250"/>
      <c r="N247" s="255"/>
      <c r="O247" s="256"/>
      <c r="P247" s="256"/>
      <c r="Q247" s="256"/>
      <c r="R247" s="256"/>
      <c r="S247" s="256"/>
      <c r="T247" s="256"/>
      <c r="U247" s="256"/>
      <c r="V247" s="256"/>
      <c r="W247" s="256"/>
      <c r="X247" s="257"/>
      <c r="Y247" s="15"/>
      <c r="Z247" s="15"/>
      <c r="AA247" s="15"/>
      <c r="AB247" s="15"/>
      <c r="AC247" s="15"/>
      <c r="AD247" s="15"/>
      <c r="AE247" s="15"/>
      <c r="AT247" s="251" t="s">
        <v>228</v>
      </c>
      <c r="AU247" s="251" t="s">
        <v>93</v>
      </c>
      <c r="AV247" s="15" t="s">
        <v>98</v>
      </c>
      <c r="AW247" s="15" t="s">
        <v>4</v>
      </c>
      <c r="AX247" s="15" t="s">
        <v>88</v>
      </c>
      <c r="AY247" s="251" t="s">
        <v>220</v>
      </c>
    </row>
    <row r="248" s="2" customFormat="1" ht="16.5" customHeight="1">
      <c r="A248" s="42"/>
      <c r="B248" s="186"/>
      <c r="C248" s="220" t="s">
        <v>370</v>
      </c>
      <c r="D248" s="220" t="s">
        <v>223</v>
      </c>
      <c r="E248" s="221" t="s">
        <v>505</v>
      </c>
      <c r="F248" s="222" t="s">
        <v>506</v>
      </c>
      <c r="G248" s="223" t="s">
        <v>302</v>
      </c>
      <c r="H248" s="224">
        <v>233.46000000000001</v>
      </c>
      <c r="I248" s="225"/>
      <c r="J248" s="225"/>
      <c r="K248" s="226">
        <f>ROUND(P248*H248,2)</f>
        <v>0</v>
      </c>
      <c r="L248" s="227"/>
      <c r="M248" s="43"/>
      <c r="N248" s="228" t="s">
        <v>1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0.00023000000000000001</v>
      </c>
      <c r="V248" s="231">
        <f>U248*H248</f>
        <v>0.053695800000000002</v>
      </c>
      <c r="W248" s="231">
        <v>0</v>
      </c>
      <c r="X248" s="232">
        <f>W248*H248</f>
        <v>0</v>
      </c>
      <c r="Y248" s="42"/>
      <c r="Z248" s="42"/>
      <c r="AA248" s="42"/>
      <c r="AB248" s="42"/>
      <c r="AC248" s="42"/>
      <c r="AD248" s="42"/>
      <c r="AE248" s="42"/>
      <c r="AR248" s="233" t="s">
        <v>105</v>
      </c>
      <c r="AT248" s="233" t="s">
        <v>223</v>
      </c>
      <c r="AU248" s="233" t="s">
        <v>93</v>
      </c>
      <c r="AY248" s="19" t="s">
        <v>220</v>
      </c>
      <c r="BE248" s="147">
        <f>IF(O248="základná",K248,0)</f>
        <v>0</v>
      </c>
      <c r="BF248" s="147">
        <f>IF(O248="znížená",K248,0)</f>
        <v>0</v>
      </c>
      <c r="BG248" s="147">
        <f>IF(O248="zákl. prenesená",K248,0)</f>
        <v>0</v>
      </c>
      <c r="BH248" s="147">
        <f>IF(O248="zníž. prenesená",K248,0)</f>
        <v>0</v>
      </c>
      <c r="BI248" s="147">
        <f>IF(O248="nulová",K248,0)</f>
        <v>0</v>
      </c>
      <c r="BJ248" s="19" t="s">
        <v>93</v>
      </c>
      <c r="BK248" s="147">
        <f>ROUND(P248*H248,2)</f>
        <v>0</v>
      </c>
      <c r="BL248" s="19" t="s">
        <v>105</v>
      </c>
      <c r="BM248" s="233" t="s">
        <v>507</v>
      </c>
    </row>
    <row r="249" s="13" customFormat="1">
      <c r="A249" s="13"/>
      <c r="B249" s="234"/>
      <c r="C249" s="13"/>
      <c r="D249" s="235" t="s">
        <v>228</v>
      </c>
      <c r="E249" s="236" t="s">
        <v>1</v>
      </c>
      <c r="F249" s="237" t="s">
        <v>440</v>
      </c>
      <c r="G249" s="13"/>
      <c r="H249" s="236" t="s">
        <v>1</v>
      </c>
      <c r="I249" s="238"/>
      <c r="J249" s="238"/>
      <c r="K249" s="13"/>
      <c r="L249" s="13"/>
      <c r="M249" s="234"/>
      <c r="N249" s="239"/>
      <c r="O249" s="240"/>
      <c r="P249" s="240"/>
      <c r="Q249" s="240"/>
      <c r="R249" s="240"/>
      <c r="S249" s="240"/>
      <c r="T249" s="240"/>
      <c r="U249" s="240"/>
      <c r="V249" s="240"/>
      <c r="W249" s="240"/>
      <c r="X249" s="241"/>
      <c r="Y249" s="13"/>
      <c r="Z249" s="13"/>
      <c r="AA249" s="13"/>
      <c r="AB249" s="13"/>
      <c r="AC249" s="13"/>
      <c r="AD249" s="13"/>
      <c r="AE249" s="13"/>
      <c r="AT249" s="236" t="s">
        <v>228</v>
      </c>
      <c r="AU249" s="236" t="s">
        <v>93</v>
      </c>
      <c r="AV249" s="13" t="s">
        <v>88</v>
      </c>
      <c r="AW249" s="13" t="s">
        <v>4</v>
      </c>
      <c r="AX249" s="13" t="s">
        <v>81</v>
      </c>
      <c r="AY249" s="236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500</v>
      </c>
      <c r="G250" s="14"/>
      <c r="H250" s="245">
        <v>102.81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501</v>
      </c>
      <c r="G251" s="14"/>
      <c r="H251" s="245">
        <v>75.950000000000003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502</v>
      </c>
      <c r="G252" s="14"/>
      <c r="H252" s="245">
        <v>48.200000000000003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4" customFormat="1">
      <c r="A253" s="14"/>
      <c r="B253" s="242"/>
      <c r="C253" s="14"/>
      <c r="D253" s="235" t="s">
        <v>228</v>
      </c>
      <c r="E253" s="243" t="s">
        <v>1</v>
      </c>
      <c r="F253" s="244" t="s">
        <v>503</v>
      </c>
      <c r="G253" s="14"/>
      <c r="H253" s="245">
        <v>6.5</v>
      </c>
      <c r="I253" s="246"/>
      <c r="J253" s="246"/>
      <c r="K253" s="14"/>
      <c r="L253" s="14"/>
      <c r="M253" s="242"/>
      <c r="N253" s="247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14"/>
      <c r="Z253" s="14"/>
      <c r="AA253" s="14"/>
      <c r="AB253" s="14"/>
      <c r="AC253" s="14"/>
      <c r="AD253" s="14"/>
      <c r="AE253" s="14"/>
      <c r="AT253" s="243" t="s">
        <v>228</v>
      </c>
      <c r="AU253" s="243" t="s">
        <v>93</v>
      </c>
      <c r="AV253" s="14" t="s">
        <v>93</v>
      </c>
      <c r="AW253" s="14" t="s">
        <v>4</v>
      </c>
      <c r="AX253" s="14" t="s">
        <v>81</v>
      </c>
      <c r="AY253" s="243" t="s">
        <v>220</v>
      </c>
    </row>
    <row r="254" s="15" customFormat="1">
      <c r="A254" s="15"/>
      <c r="B254" s="250"/>
      <c r="C254" s="15"/>
      <c r="D254" s="235" t="s">
        <v>228</v>
      </c>
      <c r="E254" s="251" t="s">
        <v>1</v>
      </c>
      <c r="F254" s="252" t="s">
        <v>242</v>
      </c>
      <c r="G254" s="15"/>
      <c r="H254" s="253">
        <v>233.46000000000001</v>
      </c>
      <c r="I254" s="254"/>
      <c r="J254" s="254"/>
      <c r="K254" s="15"/>
      <c r="L254" s="15"/>
      <c r="M254" s="250"/>
      <c r="N254" s="255"/>
      <c r="O254" s="256"/>
      <c r="P254" s="256"/>
      <c r="Q254" s="256"/>
      <c r="R254" s="256"/>
      <c r="S254" s="256"/>
      <c r="T254" s="256"/>
      <c r="U254" s="256"/>
      <c r="V254" s="256"/>
      <c r="W254" s="256"/>
      <c r="X254" s="257"/>
      <c r="Y254" s="15"/>
      <c r="Z254" s="15"/>
      <c r="AA254" s="15"/>
      <c r="AB254" s="15"/>
      <c r="AC254" s="15"/>
      <c r="AD254" s="15"/>
      <c r="AE254" s="15"/>
      <c r="AT254" s="251" t="s">
        <v>228</v>
      </c>
      <c r="AU254" s="251" t="s">
        <v>93</v>
      </c>
      <c r="AV254" s="15" t="s">
        <v>98</v>
      </c>
      <c r="AW254" s="15" t="s">
        <v>4</v>
      </c>
      <c r="AX254" s="15" t="s">
        <v>88</v>
      </c>
      <c r="AY254" s="251" t="s">
        <v>220</v>
      </c>
    </row>
    <row r="255" s="2" customFormat="1" ht="16.5" customHeight="1">
      <c r="A255" s="42"/>
      <c r="B255" s="186"/>
      <c r="C255" s="220" t="s">
        <v>375</v>
      </c>
      <c r="D255" s="220" t="s">
        <v>223</v>
      </c>
      <c r="E255" s="221" t="s">
        <v>508</v>
      </c>
      <c r="F255" s="222" t="s">
        <v>509</v>
      </c>
      <c r="G255" s="223" t="s">
        <v>302</v>
      </c>
      <c r="H255" s="224">
        <v>79.959999999999994</v>
      </c>
      <c r="I255" s="225"/>
      <c r="J255" s="225"/>
      <c r="K255" s="226">
        <f>ROUND(P255*H255,2)</f>
        <v>0</v>
      </c>
      <c r="L255" s="227"/>
      <c r="M255" s="43"/>
      <c r="N255" s="228" t="s">
        <v>1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0.00016000000000000001</v>
      </c>
      <c r="V255" s="231">
        <f>U255*H255</f>
        <v>0.012793600000000001</v>
      </c>
      <c r="W255" s="231">
        <v>0</v>
      </c>
      <c r="X255" s="232">
        <f>W255*H255</f>
        <v>0</v>
      </c>
      <c r="Y255" s="42"/>
      <c r="Z255" s="42"/>
      <c r="AA255" s="42"/>
      <c r="AB255" s="42"/>
      <c r="AC255" s="42"/>
      <c r="AD255" s="42"/>
      <c r="AE255" s="42"/>
      <c r="AR255" s="233" t="s">
        <v>105</v>
      </c>
      <c r="AT255" s="233" t="s">
        <v>223</v>
      </c>
      <c r="AU255" s="233" t="s">
        <v>93</v>
      </c>
      <c r="AY255" s="19" t="s">
        <v>220</v>
      </c>
      <c r="BE255" s="147">
        <f>IF(O255="základná",K255,0)</f>
        <v>0</v>
      </c>
      <c r="BF255" s="147">
        <f>IF(O255="znížená",K255,0)</f>
        <v>0</v>
      </c>
      <c r="BG255" s="147">
        <f>IF(O255="zákl. prenesená",K255,0)</f>
        <v>0</v>
      </c>
      <c r="BH255" s="147">
        <f>IF(O255="zníž. prenesená",K255,0)</f>
        <v>0</v>
      </c>
      <c r="BI255" s="147">
        <f>IF(O255="nulová",K255,0)</f>
        <v>0</v>
      </c>
      <c r="BJ255" s="19" t="s">
        <v>93</v>
      </c>
      <c r="BK255" s="147">
        <f>ROUND(P255*H255,2)</f>
        <v>0</v>
      </c>
      <c r="BL255" s="19" t="s">
        <v>105</v>
      </c>
      <c r="BM255" s="233" t="s">
        <v>510</v>
      </c>
    </row>
    <row r="256" s="13" customFormat="1">
      <c r="A256" s="13"/>
      <c r="B256" s="234"/>
      <c r="C256" s="13"/>
      <c r="D256" s="235" t="s">
        <v>228</v>
      </c>
      <c r="E256" s="236" t="s">
        <v>1</v>
      </c>
      <c r="F256" s="237" t="s">
        <v>440</v>
      </c>
      <c r="G256" s="13"/>
      <c r="H256" s="236" t="s">
        <v>1</v>
      </c>
      <c r="I256" s="238"/>
      <c r="J256" s="238"/>
      <c r="K256" s="13"/>
      <c r="L256" s="13"/>
      <c r="M256" s="234"/>
      <c r="N256" s="239"/>
      <c r="O256" s="240"/>
      <c r="P256" s="240"/>
      <c r="Q256" s="240"/>
      <c r="R256" s="240"/>
      <c r="S256" s="240"/>
      <c r="T256" s="240"/>
      <c r="U256" s="240"/>
      <c r="V256" s="240"/>
      <c r="W256" s="240"/>
      <c r="X256" s="241"/>
      <c r="Y256" s="13"/>
      <c r="Z256" s="13"/>
      <c r="AA256" s="13"/>
      <c r="AB256" s="13"/>
      <c r="AC256" s="13"/>
      <c r="AD256" s="13"/>
      <c r="AE256" s="13"/>
      <c r="AT256" s="236" t="s">
        <v>228</v>
      </c>
      <c r="AU256" s="236" t="s">
        <v>93</v>
      </c>
      <c r="AV256" s="13" t="s">
        <v>88</v>
      </c>
      <c r="AW256" s="13" t="s">
        <v>4</v>
      </c>
      <c r="AX256" s="13" t="s">
        <v>81</v>
      </c>
      <c r="AY256" s="236" t="s">
        <v>220</v>
      </c>
    </row>
    <row r="257" s="14" customFormat="1">
      <c r="A257" s="14"/>
      <c r="B257" s="242"/>
      <c r="C257" s="14"/>
      <c r="D257" s="235" t="s">
        <v>228</v>
      </c>
      <c r="E257" s="243" t="s">
        <v>1</v>
      </c>
      <c r="F257" s="244" t="s">
        <v>511</v>
      </c>
      <c r="G257" s="14"/>
      <c r="H257" s="245">
        <v>33.409999999999997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4</v>
      </c>
      <c r="AX257" s="14" t="s">
        <v>81</v>
      </c>
      <c r="AY257" s="243" t="s">
        <v>220</v>
      </c>
    </row>
    <row r="258" s="14" customFormat="1">
      <c r="A258" s="14"/>
      <c r="B258" s="242"/>
      <c r="C258" s="14"/>
      <c r="D258" s="235" t="s">
        <v>228</v>
      </c>
      <c r="E258" s="243" t="s">
        <v>1</v>
      </c>
      <c r="F258" s="244" t="s">
        <v>512</v>
      </c>
      <c r="G258" s="14"/>
      <c r="H258" s="245">
        <v>33.350000000000001</v>
      </c>
      <c r="I258" s="246"/>
      <c r="J258" s="246"/>
      <c r="K258" s="14"/>
      <c r="L258" s="14"/>
      <c r="M258" s="242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4"/>
      <c r="Z258" s="14"/>
      <c r="AA258" s="14"/>
      <c r="AB258" s="14"/>
      <c r="AC258" s="14"/>
      <c r="AD258" s="14"/>
      <c r="AE258" s="14"/>
      <c r="AT258" s="243" t="s">
        <v>228</v>
      </c>
      <c r="AU258" s="243" t="s">
        <v>93</v>
      </c>
      <c r="AV258" s="14" t="s">
        <v>93</v>
      </c>
      <c r="AW258" s="14" t="s">
        <v>4</v>
      </c>
      <c r="AX258" s="14" t="s">
        <v>81</v>
      </c>
      <c r="AY258" s="243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513</v>
      </c>
      <c r="G259" s="14"/>
      <c r="H259" s="245">
        <v>11.800000000000001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4" customFormat="1">
      <c r="A260" s="14"/>
      <c r="B260" s="242"/>
      <c r="C260" s="14"/>
      <c r="D260" s="235" t="s">
        <v>228</v>
      </c>
      <c r="E260" s="243" t="s">
        <v>1</v>
      </c>
      <c r="F260" s="244" t="s">
        <v>514</v>
      </c>
      <c r="G260" s="14"/>
      <c r="H260" s="245">
        <v>1.3999999999999999</v>
      </c>
      <c r="I260" s="246"/>
      <c r="J260" s="246"/>
      <c r="K260" s="14"/>
      <c r="L260" s="14"/>
      <c r="M260" s="242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4"/>
      <c r="Z260" s="14"/>
      <c r="AA260" s="14"/>
      <c r="AB260" s="14"/>
      <c r="AC260" s="14"/>
      <c r="AD260" s="14"/>
      <c r="AE260" s="14"/>
      <c r="AT260" s="243" t="s">
        <v>228</v>
      </c>
      <c r="AU260" s="243" t="s">
        <v>93</v>
      </c>
      <c r="AV260" s="14" t="s">
        <v>93</v>
      </c>
      <c r="AW260" s="14" t="s">
        <v>4</v>
      </c>
      <c r="AX260" s="14" t="s">
        <v>81</v>
      </c>
      <c r="AY260" s="243" t="s">
        <v>220</v>
      </c>
    </row>
    <row r="261" s="15" customFormat="1">
      <c r="A261" s="15"/>
      <c r="B261" s="250"/>
      <c r="C261" s="15"/>
      <c r="D261" s="235" t="s">
        <v>228</v>
      </c>
      <c r="E261" s="251" t="s">
        <v>1</v>
      </c>
      <c r="F261" s="252" t="s">
        <v>242</v>
      </c>
      <c r="G261" s="15"/>
      <c r="H261" s="253">
        <v>79.959999999999994</v>
      </c>
      <c r="I261" s="254"/>
      <c r="J261" s="254"/>
      <c r="K261" s="15"/>
      <c r="L261" s="15"/>
      <c r="M261" s="250"/>
      <c r="N261" s="255"/>
      <c r="O261" s="256"/>
      <c r="P261" s="256"/>
      <c r="Q261" s="256"/>
      <c r="R261" s="256"/>
      <c r="S261" s="256"/>
      <c r="T261" s="256"/>
      <c r="U261" s="256"/>
      <c r="V261" s="256"/>
      <c r="W261" s="256"/>
      <c r="X261" s="257"/>
      <c r="Y261" s="15"/>
      <c r="Z261" s="15"/>
      <c r="AA261" s="15"/>
      <c r="AB261" s="15"/>
      <c r="AC261" s="15"/>
      <c r="AD261" s="15"/>
      <c r="AE261" s="15"/>
      <c r="AT261" s="251" t="s">
        <v>228</v>
      </c>
      <c r="AU261" s="251" t="s">
        <v>93</v>
      </c>
      <c r="AV261" s="15" t="s">
        <v>98</v>
      </c>
      <c r="AW261" s="15" t="s">
        <v>4</v>
      </c>
      <c r="AX261" s="15" t="s">
        <v>88</v>
      </c>
      <c r="AY261" s="251" t="s">
        <v>220</v>
      </c>
    </row>
    <row r="262" s="12" customFormat="1" ht="22.8" customHeight="1">
      <c r="A262" s="12"/>
      <c r="B262" s="206"/>
      <c r="C262" s="12"/>
      <c r="D262" s="207" t="s">
        <v>80</v>
      </c>
      <c r="E262" s="218" t="s">
        <v>515</v>
      </c>
      <c r="F262" s="218" t="s">
        <v>516</v>
      </c>
      <c r="G262" s="12"/>
      <c r="H262" s="12"/>
      <c r="I262" s="209"/>
      <c r="J262" s="209"/>
      <c r="K262" s="219">
        <f>BK262</f>
        <v>0</v>
      </c>
      <c r="L262" s="12"/>
      <c r="M262" s="206"/>
      <c r="N262" s="211"/>
      <c r="O262" s="212"/>
      <c r="P262" s="212"/>
      <c r="Q262" s="213">
        <f>Q263</f>
        <v>0</v>
      </c>
      <c r="R262" s="213">
        <f>R263</f>
        <v>0</v>
      </c>
      <c r="S262" s="212"/>
      <c r="T262" s="214">
        <f>T263</f>
        <v>0</v>
      </c>
      <c r="U262" s="212"/>
      <c r="V262" s="214">
        <f>V263</f>
        <v>0</v>
      </c>
      <c r="W262" s="212"/>
      <c r="X262" s="215">
        <f>X263</f>
        <v>0</v>
      </c>
      <c r="Y262" s="12"/>
      <c r="Z262" s="12"/>
      <c r="AA262" s="12"/>
      <c r="AB262" s="12"/>
      <c r="AC262" s="12"/>
      <c r="AD262" s="12"/>
      <c r="AE262" s="12"/>
      <c r="AR262" s="207" t="s">
        <v>88</v>
      </c>
      <c r="AT262" s="216" t="s">
        <v>80</v>
      </c>
      <c r="AU262" s="216" t="s">
        <v>88</v>
      </c>
      <c r="AY262" s="207" t="s">
        <v>220</v>
      </c>
      <c r="BK262" s="217">
        <f>BK263</f>
        <v>0</v>
      </c>
    </row>
    <row r="263" s="2" customFormat="1" ht="24.15" customHeight="1">
      <c r="A263" s="42"/>
      <c r="B263" s="186"/>
      <c r="C263" s="220" t="s">
        <v>383</v>
      </c>
      <c r="D263" s="220" t="s">
        <v>223</v>
      </c>
      <c r="E263" s="221" t="s">
        <v>517</v>
      </c>
      <c r="F263" s="222" t="s">
        <v>518</v>
      </c>
      <c r="G263" s="223" t="s">
        <v>359</v>
      </c>
      <c r="H263" s="224">
        <v>51.463999999999999</v>
      </c>
      <c r="I263" s="225"/>
      <c r="J263" s="225"/>
      <c r="K263" s="226">
        <f>ROUND(P263*H263,2)</f>
        <v>0</v>
      </c>
      <c r="L263" s="227"/>
      <c r="M263" s="43"/>
      <c r="N263" s="228" t="s">
        <v>1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2"/>
      <c r="Z263" s="42"/>
      <c r="AA263" s="42"/>
      <c r="AB263" s="42"/>
      <c r="AC263" s="42"/>
      <c r="AD263" s="42"/>
      <c r="AE263" s="42"/>
      <c r="AR263" s="233" t="s">
        <v>105</v>
      </c>
      <c r="AT263" s="233" t="s">
        <v>223</v>
      </c>
      <c r="AU263" s="233" t="s">
        <v>93</v>
      </c>
      <c r="AY263" s="19" t="s">
        <v>220</v>
      </c>
      <c r="BE263" s="147">
        <f>IF(O263="základná",K263,0)</f>
        <v>0</v>
      </c>
      <c r="BF263" s="147">
        <f>IF(O263="znížená",K263,0)</f>
        <v>0</v>
      </c>
      <c r="BG263" s="147">
        <f>IF(O263="zákl. prenesená",K263,0)</f>
        <v>0</v>
      </c>
      <c r="BH263" s="147">
        <f>IF(O263="zníž. prenesená",K263,0)</f>
        <v>0</v>
      </c>
      <c r="BI263" s="147">
        <f>IF(O263="nulová",K263,0)</f>
        <v>0</v>
      </c>
      <c r="BJ263" s="19" t="s">
        <v>93</v>
      </c>
      <c r="BK263" s="147">
        <f>ROUND(P263*H263,2)</f>
        <v>0</v>
      </c>
      <c r="BL263" s="19" t="s">
        <v>105</v>
      </c>
      <c r="BM263" s="233" t="s">
        <v>519</v>
      </c>
    </row>
    <row r="264" s="12" customFormat="1" ht="25.92" customHeight="1">
      <c r="A264" s="12"/>
      <c r="B264" s="206"/>
      <c r="C264" s="12"/>
      <c r="D264" s="207" t="s">
        <v>80</v>
      </c>
      <c r="E264" s="208" t="s">
        <v>379</v>
      </c>
      <c r="F264" s="208" t="s">
        <v>380</v>
      </c>
      <c r="G264" s="12"/>
      <c r="H264" s="12"/>
      <c r="I264" s="209"/>
      <c r="J264" s="209"/>
      <c r="K264" s="210">
        <f>BK264</f>
        <v>0</v>
      </c>
      <c r="L264" s="12"/>
      <c r="M264" s="206"/>
      <c r="N264" s="211"/>
      <c r="O264" s="212"/>
      <c r="P264" s="212"/>
      <c r="Q264" s="213">
        <f>Q265</f>
        <v>0</v>
      </c>
      <c r="R264" s="213">
        <f>R265</f>
        <v>0</v>
      </c>
      <c r="S264" s="212"/>
      <c r="T264" s="214">
        <f>T265</f>
        <v>0</v>
      </c>
      <c r="U264" s="212"/>
      <c r="V264" s="214">
        <f>V265</f>
        <v>0.14028524999999997</v>
      </c>
      <c r="W264" s="212"/>
      <c r="X264" s="215">
        <f>X265</f>
        <v>0</v>
      </c>
      <c r="Y264" s="12"/>
      <c r="Z264" s="12"/>
      <c r="AA264" s="12"/>
      <c r="AB264" s="12"/>
      <c r="AC264" s="12"/>
      <c r="AD264" s="12"/>
      <c r="AE264" s="12"/>
      <c r="AR264" s="207" t="s">
        <v>93</v>
      </c>
      <c r="AT264" s="216" t="s">
        <v>80</v>
      </c>
      <c r="AU264" s="216" t="s">
        <v>81</v>
      </c>
      <c r="AY264" s="207" t="s">
        <v>220</v>
      </c>
      <c r="BK264" s="217">
        <f>BK265</f>
        <v>0</v>
      </c>
    </row>
    <row r="265" s="12" customFormat="1" ht="22.8" customHeight="1">
      <c r="A265" s="12"/>
      <c r="B265" s="206"/>
      <c r="C265" s="12"/>
      <c r="D265" s="207" t="s">
        <v>80</v>
      </c>
      <c r="E265" s="218" t="s">
        <v>520</v>
      </c>
      <c r="F265" s="218" t="s">
        <v>521</v>
      </c>
      <c r="G265" s="12"/>
      <c r="H265" s="12"/>
      <c r="I265" s="209"/>
      <c r="J265" s="209"/>
      <c r="K265" s="219">
        <f>BK265</f>
        <v>0</v>
      </c>
      <c r="L265" s="12"/>
      <c r="M265" s="206"/>
      <c r="N265" s="211"/>
      <c r="O265" s="212"/>
      <c r="P265" s="212"/>
      <c r="Q265" s="213">
        <f>SUM(Q266:Q286)</f>
        <v>0</v>
      </c>
      <c r="R265" s="213">
        <f>SUM(R266:R286)</f>
        <v>0</v>
      </c>
      <c r="S265" s="212"/>
      <c r="T265" s="214">
        <f>SUM(T266:T286)</f>
        <v>0</v>
      </c>
      <c r="U265" s="212"/>
      <c r="V265" s="214">
        <f>SUM(V266:V286)</f>
        <v>0.14028524999999997</v>
      </c>
      <c r="W265" s="212"/>
      <c r="X265" s="215">
        <f>SUM(X266:X286)</f>
        <v>0</v>
      </c>
      <c r="Y265" s="12"/>
      <c r="Z265" s="12"/>
      <c r="AA265" s="12"/>
      <c r="AB265" s="12"/>
      <c r="AC265" s="12"/>
      <c r="AD265" s="12"/>
      <c r="AE265" s="12"/>
      <c r="AR265" s="207" t="s">
        <v>93</v>
      </c>
      <c r="AT265" s="216" t="s">
        <v>80</v>
      </c>
      <c r="AU265" s="216" t="s">
        <v>88</v>
      </c>
      <c r="AY265" s="207" t="s">
        <v>220</v>
      </c>
      <c r="BK265" s="217">
        <f>SUM(BK266:BK286)</f>
        <v>0</v>
      </c>
    </row>
    <row r="266" s="2" customFormat="1" ht="33" customHeight="1">
      <c r="A266" s="42"/>
      <c r="B266" s="186"/>
      <c r="C266" s="220" t="s">
        <v>390</v>
      </c>
      <c r="D266" s="220" t="s">
        <v>223</v>
      </c>
      <c r="E266" s="221" t="s">
        <v>522</v>
      </c>
      <c r="F266" s="222" t="s">
        <v>523</v>
      </c>
      <c r="G266" s="223" t="s">
        <v>302</v>
      </c>
      <c r="H266" s="224">
        <v>62.348999999999997</v>
      </c>
      <c r="I266" s="225"/>
      <c r="J266" s="225"/>
      <c r="K266" s="226">
        <f>ROUND(P266*H266,2)</f>
        <v>0</v>
      </c>
      <c r="L266" s="227"/>
      <c r="M266" s="43"/>
      <c r="N266" s="228" t="s">
        <v>1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0.0022499999999999998</v>
      </c>
      <c r="V266" s="231">
        <f>U266*H266</f>
        <v>0.14028524999999997</v>
      </c>
      <c r="W266" s="231">
        <v>0</v>
      </c>
      <c r="X266" s="232">
        <f>W266*H266</f>
        <v>0</v>
      </c>
      <c r="Y266" s="42"/>
      <c r="Z266" s="42"/>
      <c r="AA266" s="42"/>
      <c r="AB266" s="42"/>
      <c r="AC266" s="42"/>
      <c r="AD266" s="42"/>
      <c r="AE266" s="42"/>
      <c r="AR266" s="233" t="s">
        <v>387</v>
      </c>
      <c r="AT266" s="233" t="s">
        <v>223</v>
      </c>
      <c r="AU266" s="233" t="s">
        <v>93</v>
      </c>
      <c r="AY266" s="19" t="s">
        <v>220</v>
      </c>
      <c r="BE266" s="147">
        <f>IF(O266="základná",K266,0)</f>
        <v>0</v>
      </c>
      <c r="BF266" s="147">
        <f>IF(O266="znížená",K266,0)</f>
        <v>0</v>
      </c>
      <c r="BG266" s="147">
        <f>IF(O266="zákl. prenesená",K266,0)</f>
        <v>0</v>
      </c>
      <c r="BH266" s="147">
        <f>IF(O266="zníž. prenesená",K266,0)</f>
        <v>0</v>
      </c>
      <c r="BI266" s="147">
        <f>IF(O266="nulová",K266,0)</f>
        <v>0</v>
      </c>
      <c r="BJ266" s="19" t="s">
        <v>93</v>
      </c>
      <c r="BK266" s="147">
        <f>ROUND(P266*H266,2)</f>
        <v>0</v>
      </c>
      <c r="BL266" s="19" t="s">
        <v>387</v>
      </c>
      <c r="BM266" s="233" t="s">
        <v>524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525</v>
      </c>
      <c r="G267" s="14"/>
      <c r="H267" s="245">
        <v>1.1699999999999999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81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243" t="s">
        <v>1</v>
      </c>
      <c r="F268" s="244" t="s">
        <v>526</v>
      </c>
      <c r="G268" s="14"/>
      <c r="H268" s="245">
        <v>10.74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4</v>
      </c>
      <c r="AX268" s="14" t="s">
        <v>81</v>
      </c>
      <c r="AY268" s="243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527</v>
      </c>
      <c r="G269" s="14"/>
      <c r="H269" s="245">
        <v>2.0350000000000001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528</v>
      </c>
      <c r="G270" s="14"/>
      <c r="H270" s="245">
        <v>2.3399999999999999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4" customFormat="1">
      <c r="A271" s="14"/>
      <c r="B271" s="242"/>
      <c r="C271" s="14"/>
      <c r="D271" s="235" t="s">
        <v>228</v>
      </c>
      <c r="E271" s="243" t="s">
        <v>1</v>
      </c>
      <c r="F271" s="244" t="s">
        <v>529</v>
      </c>
      <c r="G271" s="14"/>
      <c r="H271" s="245">
        <v>2.3700000000000001</v>
      </c>
      <c r="I271" s="246"/>
      <c r="J271" s="246"/>
      <c r="K271" s="14"/>
      <c r="L271" s="14"/>
      <c r="M271" s="242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4"/>
      <c r="Z271" s="14"/>
      <c r="AA271" s="14"/>
      <c r="AB271" s="14"/>
      <c r="AC271" s="14"/>
      <c r="AD271" s="14"/>
      <c r="AE271" s="14"/>
      <c r="AT271" s="243" t="s">
        <v>228</v>
      </c>
      <c r="AU271" s="243" t="s">
        <v>93</v>
      </c>
      <c r="AV271" s="14" t="s">
        <v>93</v>
      </c>
      <c r="AW271" s="14" t="s">
        <v>4</v>
      </c>
      <c r="AX271" s="14" t="s">
        <v>81</v>
      </c>
      <c r="AY271" s="243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530</v>
      </c>
      <c r="G272" s="14"/>
      <c r="H272" s="245">
        <v>0.82999999999999996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531</v>
      </c>
      <c r="G273" s="14"/>
      <c r="H273" s="245">
        <v>0.57399999999999995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532</v>
      </c>
      <c r="G274" s="14"/>
      <c r="H274" s="245">
        <v>2.3399999999999999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4" customFormat="1">
      <c r="A275" s="14"/>
      <c r="B275" s="242"/>
      <c r="C275" s="14"/>
      <c r="D275" s="235" t="s">
        <v>228</v>
      </c>
      <c r="E275" s="243" t="s">
        <v>1</v>
      </c>
      <c r="F275" s="244" t="s">
        <v>533</v>
      </c>
      <c r="G275" s="14"/>
      <c r="H275" s="245">
        <v>5.8499999999999996</v>
      </c>
      <c r="I275" s="246"/>
      <c r="J275" s="246"/>
      <c r="K275" s="14"/>
      <c r="L275" s="14"/>
      <c r="M275" s="242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4"/>
      <c r="Z275" s="14"/>
      <c r="AA275" s="14"/>
      <c r="AB275" s="14"/>
      <c r="AC275" s="14"/>
      <c r="AD275" s="14"/>
      <c r="AE275" s="14"/>
      <c r="AT275" s="243" t="s">
        <v>228</v>
      </c>
      <c r="AU275" s="243" t="s">
        <v>93</v>
      </c>
      <c r="AV275" s="14" t="s">
        <v>93</v>
      </c>
      <c r="AW275" s="14" t="s">
        <v>4</v>
      </c>
      <c r="AX275" s="14" t="s">
        <v>81</v>
      </c>
      <c r="AY275" s="243" t="s">
        <v>220</v>
      </c>
    </row>
    <row r="276" s="14" customFormat="1">
      <c r="A276" s="14"/>
      <c r="B276" s="242"/>
      <c r="C276" s="14"/>
      <c r="D276" s="235" t="s">
        <v>228</v>
      </c>
      <c r="E276" s="243" t="s">
        <v>1</v>
      </c>
      <c r="F276" s="244" t="s">
        <v>534</v>
      </c>
      <c r="G276" s="14"/>
      <c r="H276" s="245">
        <v>3.3199999999999998</v>
      </c>
      <c r="I276" s="246"/>
      <c r="J276" s="246"/>
      <c r="K276" s="14"/>
      <c r="L276" s="14"/>
      <c r="M276" s="242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4"/>
      <c r="Z276" s="14"/>
      <c r="AA276" s="14"/>
      <c r="AB276" s="14"/>
      <c r="AC276" s="14"/>
      <c r="AD276" s="14"/>
      <c r="AE276" s="14"/>
      <c r="AT276" s="243" t="s">
        <v>228</v>
      </c>
      <c r="AU276" s="243" t="s">
        <v>93</v>
      </c>
      <c r="AV276" s="14" t="s">
        <v>93</v>
      </c>
      <c r="AW276" s="14" t="s">
        <v>4</v>
      </c>
      <c r="AX276" s="14" t="s">
        <v>81</v>
      </c>
      <c r="AY276" s="243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535</v>
      </c>
      <c r="G277" s="14"/>
      <c r="H277" s="245">
        <v>1.1699999999999999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536</v>
      </c>
      <c r="G278" s="14"/>
      <c r="H278" s="245">
        <v>1.1699999999999999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4" customFormat="1">
      <c r="A279" s="14"/>
      <c r="B279" s="242"/>
      <c r="C279" s="14"/>
      <c r="D279" s="235" t="s">
        <v>228</v>
      </c>
      <c r="E279" s="243" t="s">
        <v>1</v>
      </c>
      <c r="F279" s="244" t="s">
        <v>537</v>
      </c>
      <c r="G279" s="14"/>
      <c r="H279" s="245">
        <v>3.5699999999999998</v>
      </c>
      <c r="I279" s="246"/>
      <c r="J279" s="246"/>
      <c r="K279" s="14"/>
      <c r="L279" s="14"/>
      <c r="M279" s="242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4"/>
      <c r="Z279" s="14"/>
      <c r="AA279" s="14"/>
      <c r="AB279" s="14"/>
      <c r="AC279" s="14"/>
      <c r="AD279" s="14"/>
      <c r="AE279" s="14"/>
      <c r="AT279" s="243" t="s">
        <v>228</v>
      </c>
      <c r="AU279" s="243" t="s">
        <v>93</v>
      </c>
      <c r="AV279" s="14" t="s">
        <v>93</v>
      </c>
      <c r="AW279" s="14" t="s">
        <v>4</v>
      </c>
      <c r="AX279" s="14" t="s">
        <v>81</v>
      </c>
      <c r="AY279" s="243" t="s">
        <v>220</v>
      </c>
    </row>
    <row r="280" s="14" customFormat="1">
      <c r="A280" s="14"/>
      <c r="B280" s="242"/>
      <c r="C280" s="14"/>
      <c r="D280" s="235" t="s">
        <v>228</v>
      </c>
      <c r="E280" s="243" t="s">
        <v>1</v>
      </c>
      <c r="F280" s="244" t="s">
        <v>538</v>
      </c>
      <c r="G280" s="14"/>
      <c r="H280" s="245">
        <v>4.1699999999999999</v>
      </c>
      <c r="I280" s="246"/>
      <c r="J280" s="246"/>
      <c r="K280" s="14"/>
      <c r="L280" s="14"/>
      <c r="M280" s="242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4"/>
      <c r="Z280" s="14"/>
      <c r="AA280" s="14"/>
      <c r="AB280" s="14"/>
      <c r="AC280" s="14"/>
      <c r="AD280" s="14"/>
      <c r="AE280" s="14"/>
      <c r="AT280" s="243" t="s">
        <v>228</v>
      </c>
      <c r="AU280" s="243" t="s">
        <v>93</v>
      </c>
      <c r="AV280" s="14" t="s">
        <v>93</v>
      </c>
      <c r="AW280" s="14" t="s">
        <v>4</v>
      </c>
      <c r="AX280" s="14" t="s">
        <v>81</v>
      </c>
      <c r="AY280" s="243" t="s">
        <v>220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539</v>
      </c>
      <c r="G281" s="14"/>
      <c r="H281" s="245">
        <v>16.109999999999999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81</v>
      </c>
      <c r="AY281" s="243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540</v>
      </c>
      <c r="G282" s="14"/>
      <c r="H282" s="245">
        <v>0.56999999999999995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541</v>
      </c>
      <c r="G283" s="14"/>
      <c r="H283" s="245">
        <v>2.6800000000000002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81</v>
      </c>
      <c r="AY283" s="243" t="s">
        <v>220</v>
      </c>
    </row>
    <row r="284" s="14" customFormat="1">
      <c r="A284" s="14"/>
      <c r="B284" s="242"/>
      <c r="C284" s="14"/>
      <c r="D284" s="235" t="s">
        <v>228</v>
      </c>
      <c r="E284" s="243" t="s">
        <v>1</v>
      </c>
      <c r="F284" s="244" t="s">
        <v>542</v>
      </c>
      <c r="G284" s="14"/>
      <c r="H284" s="245">
        <v>1.3400000000000001</v>
      </c>
      <c r="I284" s="246"/>
      <c r="J284" s="246"/>
      <c r="K284" s="14"/>
      <c r="L284" s="14"/>
      <c r="M284" s="242"/>
      <c r="N284" s="247"/>
      <c r="O284" s="248"/>
      <c r="P284" s="248"/>
      <c r="Q284" s="248"/>
      <c r="R284" s="248"/>
      <c r="S284" s="248"/>
      <c r="T284" s="248"/>
      <c r="U284" s="248"/>
      <c r="V284" s="248"/>
      <c r="W284" s="248"/>
      <c r="X284" s="249"/>
      <c r="Y284" s="14"/>
      <c r="Z284" s="14"/>
      <c r="AA284" s="14"/>
      <c r="AB284" s="14"/>
      <c r="AC284" s="14"/>
      <c r="AD284" s="14"/>
      <c r="AE284" s="14"/>
      <c r="AT284" s="243" t="s">
        <v>228</v>
      </c>
      <c r="AU284" s="243" t="s">
        <v>93</v>
      </c>
      <c r="AV284" s="14" t="s">
        <v>93</v>
      </c>
      <c r="AW284" s="14" t="s">
        <v>4</v>
      </c>
      <c r="AX284" s="14" t="s">
        <v>81</v>
      </c>
      <c r="AY284" s="243" t="s">
        <v>220</v>
      </c>
    </row>
    <row r="285" s="15" customFormat="1">
      <c r="A285" s="15"/>
      <c r="B285" s="250"/>
      <c r="C285" s="15"/>
      <c r="D285" s="235" t="s">
        <v>228</v>
      </c>
      <c r="E285" s="251" t="s">
        <v>1</v>
      </c>
      <c r="F285" s="252" t="s">
        <v>242</v>
      </c>
      <c r="G285" s="15"/>
      <c r="H285" s="253">
        <v>62.348999999999997</v>
      </c>
      <c r="I285" s="254"/>
      <c r="J285" s="254"/>
      <c r="K285" s="15"/>
      <c r="L285" s="15"/>
      <c r="M285" s="250"/>
      <c r="N285" s="255"/>
      <c r="O285" s="256"/>
      <c r="P285" s="256"/>
      <c r="Q285" s="256"/>
      <c r="R285" s="256"/>
      <c r="S285" s="256"/>
      <c r="T285" s="256"/>
      <c r="U285" s="256"/>
      <c r="V285" s="256"/>
      <c r="W285" s="256"/>
      <c r="X285" s="257"/>
      <c r="Y285" s="15"/>
      <c r="Z285" s="15"/>
      <c r="AA285" s="15"/>
      <c r="AB285" s="15"/>
      <c r="AC285" s="15"/>
      <c r="AD285" s="15"/>
      <c r="AE285" s="15"/>
      <c r="AT285" s="251" t="s">
        <v>228</v>
      </c>
      <c r="AU285" s="251" t="s">
        <v>93</v>
      </c>
      <c r="AV285" s="15" t="s">
        <v>98</v>
      </c>
      <c r="AW285" s="15" t="s">
        <v>4</v>
      </c>
      <c r="AX285" s="15" t="s">
        <v>88</v>
      </c>
      <c r="AY285" s="251" t="s">
        <v>220</v>
      </c>
    </row>
    <row r="286" s="2" customFormat="1" ht="24.15" customHeight="1">
      <c r="A286" s="42"/>
      <c r="B286" s="186"/>
      <c r="C286" s="220" t="s">
        <v>387</v>
      </c>
      <c r="D286" s="220" t="s">
        <v>223</v>
      </c>
      <c r="E286" s="221" t="s">
        <v>543</v>
      </c>
      <c r="F286" s="222" t="s">
        <v>544</v>
      </c>
      <c r="G286" s="223" t="s">
        <v>393</v>
      </c>
      <c r="H286" s="266"/>
      <c r="I286" s="225"/>
      <c r="J286" s="225"/>
      <c r="K286" s="226">
        <f>ROUND(P286*H286,2)</f>
        <v>0</v>
      </c>
      <c r="L286" s="227"/>
      <c r="M286" s="43"/>
      <c r="N286" s="267" t="s">
        <v>1</v>
      </c>
      <c r="O286" s="268" t="s">
        <v>45</v>
      </c>
      <c r="P286" s="269">
        <f>I286+J286</f>
        <v>0</v>
      </c>
      <c r="Q286" s="269">
        <f>ROUND(I286*H286,2)</f>
        <v>0</v>
      </c>
      <c r="R286" s="269">
        <f>ROUND(J286*H286,2)</f>
        <v>0</v>
      </c>
      <c r="S286" s="270"/>
      <c r="T286" s="271">
        <f>S286*H286</f>
        <v>0</v>
      </c>
      <c r="U286" s="271">
        <v>0</v>
      </c>
      <c r="V286" s="271">
        <f>U286*H286</f>
        <v>0</v>
      </c>
      <c r="W286" s="271">
        <v>0</v>
      </c>
      <c r="X286" s="272">
        <f>W286*H286</f>
        <v>0</v>
      </c>
      <c r="Y286" s="42"/>
      <c r="Z286" s="42"/>
      <c r="AA286" s="42"/>
      <c r="AB286" s="42"/>
      <c r="AC286" s="42"/>
      <c r="AD286" s="42"/>
      <c r="AE286" s="42"/>
      <c r="AR286" s="233" t="s">
        <v>387</v>
      </c>
      <c r="AT286" s="233" t="s">
        <v>223</v>
      </c>
      <c r="AU286" s="233" t="s">
        <v>93</v>
      </c>
      <c r="AY286" s="19" t="s">
        <v>220</v>
      </c>
      <c r="BE286" s="147">
        <f>IF(O286="základná",K286,0)</f>
        <v>0</v>
      </c>
      <c r="BF286" s="147">
        <f>IF(O286="znížená",K286,0)</f>
        <v>0</v>
      </c>
      <c r="BG286" s="147">
        <f>IF(O286="zákl. prenesená",K286,0)</f>
        <v>0</v>
      </c>
      <c r="BH286" s="147">
        <f>IF(O286="zníž. prenesená",K286,0)</f>
        <v>0</v>
      </c>
      <c r="BI286" s="147">
        <f>IF(O286="nulová",K286,0)</f>
        <v>0</v>
      </c>
      <c r="BJ286" s="19" t="s">
        <v>93</v>
      </c>
      <c r="BK286" s="147">
        <f>ROUND(P286*H286,2)</f>
        <v>0</v>
      </c>
      <c r="BL286" s="19" t="s">
        <v>387</v>
      </c>
      <c r="BM286" s="233" t="s">
        <v>545</v>
      </c>
    </row>
    <row r="287" s="2" customFormat="1" ht="6.96" customHeight="1">
      <c r="A287" s="42"/>
      <c r="B287" s="69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43"/>
      <c r="N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</row>
  </sheetData>
  <autoFilter ref="C139:L28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0:F110"/>
    <mergeCell ref="D111:F111"/>
    <mergeCell ref="D112:F112"/>
    <mergeCell ref="D113:F113"/>
    <mergeCell ref="D114:F114"/>
    <mergeCell ref="E126:H126"/>
    <mergeCell ref="E130:H130"/>
    <mergeCell ref="E128:H128"/>
    <mergeCell ref="E132:H13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177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546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K111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ROUND((SUM(BE111:BE118) + SUM(BE142:BE213)),  2)</f>
        <v>0</v>
      </c>
      <c r="G41" s="163"/>
      <c r="H41" s="163"/>
      <c r="I41" s="164">
        <v>0.20000000000000001</v>
      </c>
      <c r="J41" s="163"/>
      <c r="K41" s="162">
        <f>ROUND(((SUM(BE111:BE118) + SUM(BE142:BE213))*I41),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ROUND((SUM(BF111:BF118) + SUM(BF142:BF213)),  2)</f>
        <v>0</v>
      </c>
      <c r="G42" s="163"/>
      <c r="H42" s="163"/>
      <c r="I42" s="164">
        <v>0.20000000000000001</v>
      </c>
      <c r="J42" s="163"/>
      <c r="K42" s="162">
        <f>ROUND(((SUM(BF111:BF118) + SUM(BF142:BF213))*I42),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ROUND((SUM(BG111:BG118) + SUM(BG142:BG213)),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ROUND((SUM(BH111:BH118) + SUM(BH142:BH213)),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ROUND((SUM(BI111:BI118) + SUM(BI142:BI213)),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177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21-105b-01-01-02-02 - Zateplenie strešného plášťa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Q142</f>
        <v>0</v>
      </c>
      <c r="J100" s="105">
        <f>R142</f>
        <v>0</v>
      </c>
      <c r="K100" s="105">
        <f>K142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Q143</f>
        <v>0</v>
      </c>
      <c r="J101" s="179">
        <f>R143</f>
        <v>0</v>
      </c>
      <c r="K101" s="179">
        <f>K143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433</v>
      </c>
      <c r="E102" s="182"/>
      <c r="F102" s="182"/>
      <c r="G102" s="182"/>
      <c r="H102" s="182"/>
      <c r="I102" s="183">
        <f>Q144</f>
        <v>0</v>
      </c>
      <c r="J102" s="183">
        <f>R144</f>
        <v>0</v>
      </c>
      <c r="K102" s="183">
        <f>K144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434</v>
      </c>
      <c r="E103" s="182"/>
      <c r="F103" s="182"/>
      <c r="G103" s="182"/>
      <c r="H103" s="182"/>
      <c r="I103" s="183">
        <f>Q149</f>
        <v>0</v>
      </c>
      <c r="J103" s="183">
        <f>R149</f>
        <v>0</v>
      </c>
      <c r="K103" s="183">
        <f>K149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9"/>
      <c r="D104" s="177" t="s">
        <v>190</v>
      </c>
      <c r="E104" s="178"/>
      <c r="F104" s="178"/>
      <c r="G104" s="178"/>
      <c r="H104" s="178"/>
      <c r="I104" s="179">
        <f>Q151</f>
        <v>0</v>
      </c>
      <c r="J104" s="179">
        <f>R151</f>
        <v>0</v>
      </c>
      <c r="K104" s="179">
        <f>K151</f>
        <v>0</v>
      </c>
      <c r="L104" s="9"/>
      <c r="M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0"/>
      <c r="D105" s="181" t="s">
        <v>547</v>
      </c>
      <c r="E105" s="182"/>
      <c r="F105" s="182"/>
      <c r="G105" s="182"/>
      <c r="H105" s="182"/>
      <c r="I105" s="183">
        <f>Q152</f>
        <v>0</v>
      </c>
      <c r="J105" s="183">
        <f>R152</f>
        <v>0</v>
      </c>
      <c r="K105" s="183">
        <f>K152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0"/>
      <c r="D106" s="181" t="s">
        <v>548</v>
      </c>
      <c r="E106" s="182"/>
      <c r="F106" s="182"/>
      <c r="G106" s="182"/>
      <c r="H106" s="182"/>
      <c r="I106" s="183">
        <f>Q167</f>
        <v>0</v>
      </c>
      <c r="J106" s="183">
        <f>R167</f>
        <v>0</v>
      </c>
      <c r="K106" s="183">
        <f>K167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549</v>
      </c>
      <c r="E107" s="182"/>
      <c r="F107" s="182"/>
      <c r="G107" s="182"/>
      <c r="H107" s="182"/>
      <c r="I107" s="183">
        <f>Q194</f>
        <v>0</v>
      </c>
      <c r="J107" s="183">
        <f>R194</f>
        <v>0</v>
      </c>
      <c r="K107" s="183">
        <f>K194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435</v>
      </c>
      <c r="E108" s="182"/>
      <c r="F108" s="182"/>
      <c r="G108" s="182"/>
      <c r="H108" s="182"/>
      <c r="I108" s="183">
        <f>Q208</f>
        <v>0</v>
      </c>
      <c r="J108" s="183">
        <f>R208</f>
        <v>0</v>
      </c>
      <c r="K108" s="183">
        <f>K208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64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64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29.28" customHeight="1">
      <c r="A111" s="42"/>
      <c r="B111" s="43"/>
      <c r="C111" s="175" t="s">
        <v>193</v>
      </c>
      <c r="D111" s="42"/>
      <c r="E111" s="42"/>
      <c r="F111" s="42"/>
      <c r="G111" s="42"/>
      <c r="H111" s="42"/>
      <c r="I111" s="42"/>
      <c r="J111" s="42"/>
      <c r="K111" s="184">
        <f>ROUND(K112 + K113 + K114 + K115 + K116 + K117,2)</f>
        <v>0</v>
      </c>
      <c r="L111" s="42"/>
      <c r="M111" s="64"/>
      <c r="O111" s="185" t="s">
        <v>43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18" customHeight="1">
      <c r="A112" s="42"/>
      <c r="B112" s="186"/>
      <c r="C112" s="187"/>
      <c r="D112" s="148" t="s">
        <v>194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196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197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48" t="s">
        <v>198</v>
      </c>
      <c r="E115" s="188"/>
      <c r="F115" s="188"/>
      <c r="G115" s="187"/>
      <c r="H115" s="187"/>
      <c r="I115" s="187"/>
      <c r="J115" s="187"/>
      <c r="K115" s="144"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195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 ht="18" customHeight="1">
      <c r="A116" s="42"/>
      <c r="B116" s="186"/>
      <c r="C116" s="187"/>
      <c r="D116" s="148" t="s">
        <v>199</v>
      </c>
      <c r="E116" s="188"/>
      <c r="F116" s="188"/>
      <c r="G116" s="187"/>
      <c r="H116" s="187"/>
      <c r="I116" s="187"/>
      <c r="J116" s="187"/>
      <c r="K116" s="144"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195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 ht="18" customHeight="1">
      <c r="A117" s="42"/>
      <c r="B117" s="186"/>
      <c r="C117" s="187"/>
      <c r="D117" s="188" t="s">
        <v>200</v>
      </c>
      <c r="E117" s="187"/>
      <c r="F117" s="187"/>
      <c r="G117" s="187"/>
      <c r="H117" s="187"/>
      <c r="I117" s="187"/>
      <c r="J117" s="187"/>
      <c r="K117" s="144">
        <f>ROUND(K34*T117,2)</f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201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29.28" customHeight="1">
      <c r="A119" s="42"/>
      <c r="B119" s="43"/>
      <c r="C119" s="151" t="s">
        <v>172</v>
      </c>
      <c r="D119" s="152"/>
      <c r="E119" s="152"/>
      <c r="F119" s="152"/>
      <c r="G119" s="152"/>
      <c r="H119" s="152"/>
      <c r="I119" s="152"/>
      <c r="J119" s="152"/>
      <c r="K119" s="153">
        <f>ROUND(K100+K111,2)</f>
        <v>0</v>
      </c>
      <c r="L119" s="15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6.96" customHeight="1">
      <c r="A120" s="42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4" s="2" customFormat="1" ht="6.96" customHeight="1">
      <c r="A124" s="42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24.96" customHeight="1">
      <c r="A125" s="42"/>
      <c r="B125" s="43"/>
      <c r="C125" s="23" t="s">
        <v>202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6.96" customHeight="1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2" t="s">
        <v>16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6.5" customHeight="1">
      <c r="A128" s="42"/>
      <c r="B128" s="43"/>
      <c r="C128" s="42"/>
      <c r="D128" s="42"/>
      <c r="E128" s="155" t="str">
        <f>E7</f>
        <v>Zníženie energetickej náročnosti budov ZŠ a MŠ v obci Kováčová</v>
      </c>
      <c r="F128" s="32"/>
      <c r="G128" s="32"/>
      <c r="H128" s="3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1" customFormat="1" ht="12" customHeight="1">
      <c r="B129" s="22"/>
      <c r="C129" s="32" t="s">
        <v>174</v>
      </c>
      <c r="M129" s="22"/>
    </row>
    <row r="130" s="1" customFormat="1" ht="16.5" customHeight="1">
      <c r="B130" s="22"/>
      <c r="E130" s="155" t="s">
        <v>175</v>
      </c>
      <c r="F130" s="1"/>
      <c r="G130" s="1"/>
      <c r="H130" s="1"/>
      <c r="M130" s="22"/>
    </row>
    <row r="131" s="1" customFormat="1" ht="12" customHeight="1">
      <c r="B131" s="22"/>
      <c r="C131" s="32" t="s">
        <v>176</v>
      </c>
      <c r="M131" s="22"/>
    </row>
    <row r="132" s="2" customFormat="1" ht="16.5" customHeight="1">
      <c r="A132" s="42"/>
      <c r="B132" s="43"/>
      <c r="C132" s="42"/>
      <c r="D132" s="42"/>
      <c r="E132" s="156" t="s">
        <v>177</v>
      </c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2" customHeight="1">
      <c r="A133" s="42"/>
      <c r="B133" s="43"/>
      <c r="C133" s="32" t="s">
        <v>431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6.5" customHeight="1">
      <c r="A134" s="42"/>
      <c r="B134" s="43"/>
      <c r="C134" s="42"/>
      <c r="D134" s="42"/>
      <c r="E134" s="76" t="str">
        <f>E13</f>
        <v>21-105b-01-01-02-02 - Zateplenie strešného plášťa</v>
      </c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2" customHeight="1">
      <c r="A136" s="42"/>
      <c r="B136" s="43"/>
      <c r="C136" s="32" t="s">
        <v>20</v>
      </c>
      <c r="D136" s="42"/>
      <c r="E136" s="42"/>
      <c r="F136" s="27" t="str">
        <f>F16</f>
        <v>Kováčová</v>
      </c>
      <c r="G136" s="42"/>
      <c r="H136" s="42"/>
      <c r="I136" s="32" t="s">
        <v>22</v>
      </c>
      <c r="J136" s="78" t="str">
        <f>IF(J16="","",J16)</f>
        <v>16. 11. 2021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6.96" customHeight="1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5.15" customHeight="1">
      <c r="A138" s="42"/>
      <c r="B138" s="43"/>
      <c r="C138" s="32" t="s">
        <v>24</v>
      </c>
      <c r="D138" s="42"/>
      <c r="E138" s="42"/>
      <c r="F138" s="27" t="str">
        <f>E19</f>
        <v>Obec Kováčová</v>
      </c>
      <c r="G138" s="42"/>
      <c r="H138" s="42"/>
      <c r="I138" s="32" t="s">
        <v>30</v>
      </c>
      <c r="J138" s="36" t="str">
        <f>E25</f>
        <v>HS partner, s.r.o.</v>
      </c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5.15" customHeight="1">
      <c r="A139" s="42"/>
      <c r="B139" s="43"/>
      <c r="C139" s="32" t="s">
        <v>28</v>
      </c>
      <c r="D139" s="42"/>
      <c r="E139" s="42"/>
      <c r="F139" s="27" t="str">
        <f>IF(E22="","",E22)</f>
        <v>Vyplň údaj</v>
      </c>
      <c r="G139" s="42"/>
      <c r="H139" s="42"/>
      <c r="I139" s="32" t="s">
        <v>32</v>
      </c>
      <c r="J139" s="36" t="str">
        <f>E28</f>
        <v>Ing. Miroslav Plevka</v>
      </c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10.32" customHeight="1">
      <c r="A140" s="42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11" customFormat="1" ht="29.28" customHeight="1">
      <c r="A141" s="194"/>
      <c r="B141" s="195"/>
      <c r="C141" s="196" t="s">
        <v>203</v>
      </c>
      <c r="D141" s="197" t="s">
        <v>64</v>
      </c>
      <c r="E141" s="197" t="s">
        <v>60</v>
      </c>
      <c r="F141" s="197" t="s">
        <v>61</v>
      </c>
      <c r="G141" s="197" t="s">
        <v>204</v>
      </c>
      <c r="H141" s="197" t="s">
        <v>205</v>
      </c>
      <c r="I141" s="197" t="s">
        <v>206</v>
      </c>
      <c r="J141" s="197" t="s">
        <v>207</v>
      </c>
      <c r="K141" s="198" t="s">
        <v>185</v>
      </c>
      <c r="L141" s="199" t="s">
        <v>208</v>
      </c>
      <c r="M141" s="200"/>
      <c r="N141" s="95" t="s">
        <v>1</v>
      </c>
      <c r="O141" s="96" t="s">
        <v>43</v>
      </c>
      <c r="P141" s="96" t="s">
        <v>209</v>
      </c>
      <c r="Q141" s="96" t="s">
        <v>210</v>
      </c>
      <c r="R141" s="96" t="s">
        <v>211</v>
      </c>
      <c r="S141" s="96" t="s">
        <v>212</v>
      </c>
      <c r="T141" s="96" t="s">
        <v>213</v>
      </c>
      <c r="U141" s="96" t="s">
        <v>214</v>
      </c>
      <c r="V141" s="96" t="s">
        <v>215</v>
      </c>
      <c r="W141" s="96" t="s">
        <v>216</v>
      </c>
      <c r="X141" s="97" t="s">
        <v>217</v>
      </c>
      <c r="Y141" s="194"/>
      <c r="Z141" s="194"/>
      <c r="AA141" s="194"/>
      <c r="AB141" s="194"/>
      <c r="AC141" s="194"/>
      <c r="AD141" s="194"/>
      <c r="AE141" s="194"/>
    </row>
    <row r="142" s="2" customFormat="1" ht="22.8" customHeight="1">
      <c r="A142" s="42"/>
      <c r="B142" s="43"/>
      <c r="C142" s="102" t="s">
        <v>180</v>
      </c>
      <c r="D142" s="42"/>
      <c r="E142" s="42"/>
      <c r="F142" s="42"/>
      <c r="G142" s="42"/>
      <c r="H142" s="42"/>
      <c r="I142" s="42"/>
      <c r="J142" s="42"/>
      <c r="K142" s="201">
        <f>BK142</f>
        <v>0</v>
      </c>
      <c r="L142" s="42"/>
      <c r="M142" s="43"/>
      <c r="N142" s="98"/>
      <c r="O142" s="82"/>
      <c r="P142" s="99"/>
      <c r="Q142" s="202">
        <f>Q143+Q151</f>
        <v>0</v>
      </c>
      <c r="R142" s="202">
        <f>R143+R151</f>
        <v>0</v>
      </c>
      <c r="S142" s="99"/>
      <c r="T142" s="203">
        <f>T143+T151</f>
        <v>0</v>
      </c>
      <c r="U142" s="99"/>
      <c r="V142" s="203">
        <f>V143+V151</f>
        <v>36.236612989999998</v>
      </c>
      <c r="W142" s="99"/>
      <c r="X142" s="204">
        <f>X143+X151</f>
        <v>0</v>
      </c>
      <c r="Y142" s="42"/>
      <c r="Z142" s="42"/>
      <c r="AA142" s="42"/>
      <c r="AB142" s="42"/>
      <c r="AC142" s="42"/>
      <c r="AD142" s="42"/>
      <c r="AE142" s="42"/>
      <c r="AT142" s="19" t="s">
        <v>80</v>
      </c>
      <c r="AU142" s="19" t="s">
        <v>187</v>
      </c>
      <c r="BK142" s="205">
        <f>BK143+BK151</f>
        <v>0</v>
      </c>
    </row>
    <row r="143" s="12" customFormat="1" ht="25.92" customHeight="1">
      <c r="A143" s="12"/>
      <c r="B143" s="206"/>
      <c r="C143" s="12"/>
      <c r="D143" s="207" t="s">
        <v>80</v>
      </c>
      <c r="E143" s="208" t="s">
        <v>218</v>
      </c>
      <c r="F143" s="208" t="s">
        <v>219</v>
      </c>
      <c r="G143" s="12"/>
      <c r="H143" s="12"/>
      <c r="I143" s="209"/>
      <c r="J143" s="209"/>
      <c r="K143" s="210">
        <f>BK143</f>
        <v>0</v>
      </c>
      <c r="L143" s="12"/>
      <c r="M143" s="206"/>
      <c r="N143" s="211"/>
      <c r="O143" s="212"/>
      <c r="P143" s="212"/>
      <c r="Q143" s="213">
        <f>Q144+Q149</f>
        <v>0</v>
      </c>
      <c r="R143" s="213">
        <f>R144+R149</f>
        <v>0</v>
      </c>
      <c r="S143" s="212"/>
      <c r="T143" s="214">
        <f>T144+T149</f>
        <v>0</v>
      </c>
      <c r="U143" s="212"/>
      <c r="V143" s="214">
        <f>V144+V149</f>
        <v>33.609752</v>
      </c>
      <c r="W143" s="212"/>
      <c r="X143" s="215">
        <f>X144+X149</f>
        <v>0</v>
      </c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16" t="s">
        <v>80</v>
      </c>
      <c r="AU143" s="216" t="s">
        <v>81</v>
      </c>
      <c r="AY143" s="207" t="s">
        <v>220</v>
      </c>
      <c r="BK143" s="217">
        <f>BK144+BK149</f>
        <v>0</v>
      </c>
    </row>
    <row r="144" s="12" customFormat="1" ht="22.8" customHeight="1">
      <c r="A144" s="12"/>
      <c r="B144" s="206"/>
      <c r="C144" s="12"/>
      <c r="D144" s="207" t="s">
        <v>80</v>
      </c>
      <c r="E144" s="218" t="s">
        <v>299</v>
      </c>
      <c r="F144" s="218" t="s">
        <v>436</v>
      </c>
      <c r="G144" s="12"/>
      <c r="H144" s="12"/>
      <c r="I144" s="209"/>
      <c r="J144" s="209"/>
      <c r="K144" s="219">
        <f>BK144</f>
        <v>0</v>
      </c>
      <c r="L144" s="12"/>
      <c r="M144" s="206"/>
      <c r="N144" s="211"/>
      <c r="O144" s="212"/>
      <c r="P144" s="212"/>
      <c r="Q144" s="213">
        <f>SUM(Q145:Q148)</f>
        <v>0</v>
      </c>
      <c r="R144" s="213">
        <f>SUM(R145:R148)</f>
        <v>0</v>
      </c>
      <c r="S144" s="212"/>
      <c r="T144" s="214">
        <f>SUM(T145:T148)</f>
        <v>0</v>
      </c>
      <c r="U144" s="212"/>
      <c r="V144" s="214">
        <f>SUM(V145:V148)</f>
        <v>33.609752</v>
      </c>
      <c r="W144" s="212"/>
      <c r="X144" s="215">
        <f>SUM(X145:X148)</f>
        <v>0</v>
      </c>
      <c r="Y144" s="12"/>
      <c r="Z144" s="12"/>
      <c r="AA144" s="12"/>
      <c r="AB144" s="12"/>
      <c r="AC144" s="12"/>
      <c r="AD144" s="12"/>
      <c r="AE144" s="12"/>
      <c r="AR144" s="207" t="s">
        <v>88</v>
      </c>
      <c r="AT144" s="216" t="s">
        <v>80</v>
      </c>
      <c r="AU144" s="216" t="s">
        <v>88</v>
      </c>
      <c r="AY144" s="207" t="s">
        <v>220</v>
      </c>
      <c r="BK144" s="217">
        <f>SUM(BK145:BK148)</f>
        <v>0</v>
      </c>
    </row>
    <row r="145" s="2" customFormat="1" ht="37.8" customHeight="1">
      <c r="A145" s="42"/>
      <c r="B145" s="186"/>
      <c r="C145" s="220" t="s">
        <v>88</v>
      </c>
      <c r="D145" s="220" t="s">
        <v>223</v>
      </c>
      <c r="E145" s="221" t="s">
        <v>550</v>
      </c>
      <c r="F145" s="222" t="s">
        <v>551</v>
      </c>
      <c r="G145" s="223" t="s">
        <v>256</v>
      </c>
      <c r="H145" s="224">
        <v>18.295999999999999</v>
      </c>
      <c r="I145" s="225"/>
      <c r="J145" s="225"/>
      <c r="K145" s="226">
        <f>ROUND(P145*H145,2)</f>
        <v>0</v>
      </c>
      <c r="L145" s="227"/>
      <c r="M145" s="43"/>
      <c r="N145" s="228" t="s">
        <v>1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1.837</v>
      </c>
      <c r="V145" s="231">
        <f>U145*H145</f>
        <v>33.609752</v>
      </c>
      <c r="W145" s="231">
        <v>0</v>
      </c>
      <c r="X145" s="232">
        <f>W145*H145</f>
        <v>0</v>
      </c>
      <c r="Y145" s="42"/>
      <c r="Z145" s="42"/>
      <c r="AA145" s="42"/>
      <c r="AB145" s="42"/>
      <c r="AC145" s="42"/>
      <c r="AD145" s="42"/>
      <c r="AE145" s="42"/>
      <c r="AR145" s="233" t="s">
        <v>105</v>
      </c>
      <c r="AT145" s="233" t="s">
        <v>223</v>
      </c>
      <c r="AU145" s="233" t="s">
        <v>93</v>
      </c>
      <c r="AY145" s="19" t="s">
        <v>220</v>
      </c>
      <c r="BE145" s="147">
        <f>IF(O145="základná",K145,0)</f>
        <v>0</v>
      </c>
      <c r="BF145" s="147">
        <f>IF(O145="znížená",K145,0)</f>
        <v>0</v>
      </c>
      <c r="BG145" s="147">
        <f>IF(O145="zákl. prenesená",K145,0)</f>
        <v>0</v>
      </c>
      <c r="BH145" s="147">
        <f>IF(O145="zníž. prenesená",K145,0)</f>
        <v>0</v>
      </c>
      <c r="BI145" s="147">
        <f>IF(O145="nulová",K145,0)</f>
        <v>0</v>
      </c>
      <c r="BJ145" s="19" t="s">
        <v>93</v>
      </c>
      <c r="BK145" s="147">
        <f>ROUND(P145*H145,2)</f>
        <v>0</v>
      </c>
      <c r="BL145" s="19" t="s">
        <v>105</v>
      </c>
      <c r="BM145" s="233" t="s">
        <v>552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553</v>
      </c>
      <c r="G146" s="14"/>
      <c r="H146" s="245">
        <v>14.446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554</v>
      </c>
      <c r="G147" s="14"/>
      <c r="H147" s="245">
        <v>3.8500000000000001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5" customFormat="1">
      <c r="A148" s="15"/>
      <c r="B148" s="250"/>
      <c r="C148" s="15"/>
      <c r="D148" s="235" t="s">
        <v>228</v>
      </c>
      <c r="E148" s="251" t="s">
        <v>1</v>
      </c>
      <c r="F148" s="252" t="s">
        <v>242</v>
      </c>
      <c r="G148" s="15"/>
      <c r="H148" s="253">
        <v>18.295999999999999</v>
      </c>
      <c r="I148" s="254"/>
      <c r="J148" s="254"/>
      <c r="K148" s="15"/>
      <c r="L148" s="15"/>
      <c r="M148" s="250"/>
      <c r="N148" s="255"/>
      <c r="O148" s="256"/>
      <c r="P148" s="256"/>
      <c r="Q148" s="256"/>
      <c r="R148" s="256"/>
      <c r="S148" s="256"/>
      <c r="T148" s="256"/>
      <c r="U148" s="256"/>
      <c r="V148" s="256"/>
      <c r="W148" s="256"/>
      <c r="X148" s="257"/>
      <c r="Y148" s="15"/>
      <c r="Z148" s="15"/>
      <c r="AA148" s="15"/>
      <c r="AB148" s="15"/>
      <c r="AC148" s="15"/>
      <c r="AD148" s="15"/>
      <c r="AE148" s="15"/>
      <c r="AT148" s="251" t="s">
        <v>228</v>
      </c>
      <c r="AU148" s="251" t="s">
        <v>93</v>
      </c>
      <c r="AV148" s="15" t="s">
        <v>98</v>
      </c>
      <c r="AW148" s="15" t="s">
        <v>4</v>
      </c>
      <c r="AX148" s="15" t="s">
        <v>88</v>
      </c>
      <c r="AY148" s="251" t="s">
        <v>220</v>
      </c>
    </row>
    <row r="149" s="12" customFormat="1" ht="22.8" customHeight="1">
      <c r="A149" s="12"/>
      <c r="B149" s="206"/>
      <c r="C149" s="12"/>
      <c r="D149" s="207" t="s">
        <v>80</v>
      </c>
      <c r="E149" s="218" t="s">
        <v>515</v>
      </c>
      <c r="F149" s="218" t="s">
        <v>516</v>
      </c>
      <c r="G149" s="12"/>
      <c r="H149" s="12"/>
      <c r="I149" s="209"/>
      <c r="J149" s="209"/>
      <c r="K149" s="219">
        <f>BK149</f>
        <v>0</v>
      </c>
      <c r="L149" s="12"/>
      <c r="M149" s="206"/>
      <c r="N149" s="211"/>
      <c r="O149" s="212"/>
      <c r="P149" s="212"/>
      <c r="Q149" s="213">
        <f>Q150</f>
        <v>0</v>
      </c>
      <c r="R149" s="213">
        <f>R150</f>
        <v>0</v>
      </c>
      <c r="S149" s="212"/>
      <c r="T149" s="214">
        <f>T150</f>
        <v>0</v>
      </c>
      <c r="U149" s="212"/>
      <c r="V149" s="214">
        <f>V150</f>
        <v>0</v>
      </c>
      <c r="W149" s="212"/>
      <c r="X149" s="215">
        <f>X150</f>
        <v>0</v>
      </c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16" t="s">
        <v>80</v>
      </c>
      <c r="AU149" s="216" t="s">
        <v>88</v>
      </c>
      <c r="AY149" s="207" t="s">
        <v>220</v>
      </c>
      <c r="BK149" s="217">
        <f>BK150</f>
        <v>0</v>
      </c>
    </row>
    <row r="150" s="2" customFormat="1" ht="24.15" customHeight="1">
      <c r="A150" s="42"/>
      <c r="B150" s="186"/>
      <c r="C150" s="220" t="s">
        <v>93</v>
      </c>
      <c r="D150" s="220" t="s">
        <v>223</v>
      </c>
      <c r="E150" s="221" t="s">
        <v>517</v>
      </c>
      <c r="F150" s="222" t="s">
        <v>518</v>
      </c>
      <c r="G150" s="223" t="s">
        <v>359</v>
      </c>
      <c r="H150" s="224">
        <v>33.609999999999999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2"/>
      <c r="Z150" s="42"/>
      <c r="AA150" s="42"/>
      <c r="AB150" s="42"/>
      <c r="AC150" s="42"/>
      <c r="AD150" s="42"/>
      <c r="AE150" s="42"/>
      <c r="AR150" s="233" t="s">
        <v>105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105</v>
      </c>
      <c r="BM150" s="233" t="s">
        <v>555</v>
      </c>
    </row>
    <row r="151" s="12" customFormat="1" ht="25.92" customHeight="1">
      <c r="A151" s="12"/>
      <c r="B151" s="206"/>
      <c r="C151" s="12"/>
      <c r="D151" s="207" t="s">
        <v>80</v>
      </c>
      <c r="E151" s="208" t="s">
        <v>379</v>
      </c>
      <c r="F151" s="208" t="s">
        <v>380</v>
      </c>
      <c r="G151" s="12"/>
      <c r="H151" s="12"/>
      <c r="I151" s="209"/>
      <c r="J151" s="209"/>
      <c r="K151" s="210">
        <f>BK151</f>
        <v>0</v>
      </c>
      <c r="L151" s="12"/>
      <c r="M151" s="206"/>
      <c r="N151" s="211"/>
      <c r="O151" s="212"/>
      <c r="P151" s="212"/>
      <c r="Q151" s="213">
        <f>Q152+Q167+Q194+Q208</f>
        <v>0</v>
      </c>
      <c r="R151" s="213">
        <f>R152+R167+R194+R208</f>
        <v>0</v>
      </c>
      <c r="S151" s="212"/>
      <c r="T151" s="214">
        <f>T152+T167+T194+T208</f>
        <v>0</v>
      </c>
      <c r="U151" s="212"/>
      <c r="V151" s="214">
        <f>V152+V167+V194+V208</f>
        <v>2.62686099</v>
      </c>
      <c r="W151" s="212"/>
      <c r="X151" s="215">
        <f>X152+X167+X194+X208</f>
        <v>0</v>
      </c>
      <c r="Y151" s="12"/>
      <c r="Z151" s="12"/>
      <c r="AA151" s="12"/>
      <c r="AB151" s="12"/>
      <c r="AC151" s="12"/>
      <c r="AD151" s="12"/>
      <c r="AE151" s="12"/>
      <c r="AR151" s="207" t="s">
        <v>93</v>
      </c>
      <c r="AT151" s="216" t="s">
        <v>80</v>
      </c>
      <c r="AU151" s="216" t="s">
        <v>81</v>
      </c>
      <c r="AY151" s="207" t="s">
        <v>220</v>
      </c>
      <c r="BK151" s="217">
        <f>BK152+BK167+BK194+BK208</f>
        <v>0</v>
      </c>
    </row>
    <row r="152" s="12" customFormat="1" ht="22.8" customHeight="1">
      <c r="A152" s="12"/>
      <c r="B152" s="206"/>
      <c r="C152" s="12"/>
      <c r="D152" s="207" t="s">
        <v>80</v>
      </c>
      <c r="E152" s="218" t="s">
        <v>556</v>
      </c>
      <c r="F152" s="218" t="s">
        <v>557</v>
      </c>
      <c r="G152" s="12"/>
      <c r="H152" s="12"/>
      <c r="I152" s="209"/>
      <c r="J152" s="209"/>
      <c r="K152" s="219">
        <f>BK152</f>
        <v>0</v>
      </c>
      <c r="L152" s="12"/>
      <c r="M152" s="206"/>
      <c r="N152" s="211"/>
      <c r="O152" s="212"/>
      <c r="P152" s="212"/>
      <c r="Q152" s="213">
        <f>SUM(Q153:Q166)</f>
        <v>0</v>
      </c>
      <c r="R152" s="213">
        <f>SUM(R153:R166)</f>
        <v>0</v>
      </c>
      <c r="S152" s="212"/>
      <c r="T152" s="214">
        <f>SUM(T153:T166)</f>
        <v>0</v>
      </c>
      <c r="U152" s="212"/>
      <c r="V152" s="214">
        <f>SUM(V153:V166)</f>
        <v>0.15501719999999999</v>
      </c>
      <c r="W152" s="212"/>
      <c r="X152" s="215">
        <f>SUM(X153:X166)</f>
        <v>0</v>
      </c>
      <c r="Y152" s="12"/>
      <c r="Z152" s="12"/>
      <c r="AA152" s="12"/>
      <c r="AB152" s="12"/>
      <c r="AC152" s="12"/>
      <c r="AD152" s="12"/>
      <c r="AE152" s="12"/>
      <c r="AR152" s="207" t="s">
        <v>93</v>
      </c>
      <c r="AT152" s="216" t="s">
        <v>80</v>
      </c>
      <c r="AU152" s="216" t="s">
        <v>88</v>
      </c>
      <c r="AY152" s="207" t="s">
        <v>220</v>
      </c>
      <c r="BK152" s="217">
        <f>SUM(BK153:BK166)</f>
        <v>0</v>
      </c>
    </row>
    <row r="153" s="2" customFormat="1" ht="24.15" customHeight="1">
      <c r="A153" s="42"/>
      <c r="B153" s="186"/>
      <c r="C153" s="220" t="s">
        <v>98</v>
      </c>
      <c r="D153" s="220" t="s">
        <v>223</v>
      </c>
      <c r="E153" s="221" t="s">
        <v>558</v>
      </c>
      <c r="F153" s="222" t="s">
        <v>559</v>
      </c>
      <c r="G153" s="223" t="s">
        <v>226</v>
      </c>
      <c r="H153" s="224">
        <v>449.32499999999999</v>
      </c>
      <c r="I153" s="225"/>
      <c r="J153" s="225"/>
      <c r="K153" s="226">
        <f>ROUND(P153*H153,2)</f>
        <v>0</v>
      </c>
      <c r="L153" s="227"/>
      <c r="M153" s="43"/>
      <c r="N153" s="228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387</v>
      </c>
      <c r="AT153" s="233" t="s">
        <v>223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387</v>
      </c>
      <c r="BM153" s="233" t="s">
        <v>560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561</v>
      </c>
      <c r="G154" s="14"/>
      <c r="H154" s="245">
        <v>339.322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562</v>
      </c>
      <c r="G155" s="14"/>
      <c r="H155" s="245">
        <v>102.71299999999999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5" customFormat="1">
      <c r="A156" s="15"/>
      <c r="B156" s="250"/>
      <c r="C156" s="15"/>
      <c r="D156" s="235" t="s">
        <v>228</v>
      </c>
      <c r="E156" s="251" t="s">
        <v>1</v>
      </c>
      <c r="F156" s="252" t="s">
        <v>242</v>
      </c>
      <c r="G156" s="15"/>
      <c r="H156" s="253">
        <v>442.03500000000002</v>
      </c>
      <c r="I156" s="254"/>
      <c r="J156" s="254"/>
      <c r="K156" s="15"/>
      <c r="L156" s="15"/>
      <c r="M156" s="250"/>
      <c r="N156" s="255"/>
      <c r="O156" s="256"/>
      <c r="P156" s="256"/>
      <c r="Q156" s="256"/>
      <c r="R156" s="256"/>
      <c r="S156" s="256"/>
      <c r="T156" s="256"/>
      <c r="U156" s="256"/>
      <c r="V156" s="256"/>
      <c r="W156" s="256"/>
      <c r="X156" s="257"/>
      <c r="Y156" s="15"/>
      <c r="Z156" s="15"/>
      <c r="AA156" s="15"/>
      <c r="AB156" s="15"/>
      <c r="AC156" s="15"/>
      <c r="AD156" s="15"/>
      <c r="AE156" s="15"/>
      <c r="AT156" s="251" t="s">
        <v>228</v>
      </c>
      <c r="AU156" s="251" t="s">
        <v>93</v>
      </c>
      <c r="AV156" s="15" t="s">
        <v>98</v>
      </c>
      <c r="AW156" s="15" t="s">
        <v>4</v>
      </c>
      <c r="AX156" s="15" t="s">
        <v>81</v>
      </c>
      <c r="AY156" s="251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563</v>
      </c>
      <c r="G157" s="14"/>
      <c r="H157" s="245">
        <v>7.29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6" customFormat="1">
      <c r="A158" s="16"/>
      <c r="B158" s="258"/>
      <c r="C158" s="16"/>
      <c r="D158" s="235" t="s">
        <v>228</v>
      </c>
      <c r="E158" s="259" t="s">
        <v>1</v>
      </c>
      <c r="F158" s="260" t="s">
        <v>253</v>
      </c>
      <c r="G158" s="16"/>
      <c r="H158" s="261">
        <v>449.32499999999999</v>
      </c>
      <c r="I158" s="262"/>
      <c r="J158" s="262"/>
      <c r="K158" s="16"/>
      <c r="L158" s="16"/>
      <c r="M158" s="258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5"/>
      <c r="Y158" s="16"/>
      <c r="Z158" s="16"/>
      <c r="AA158" s="16"/>
      <c r="AB158" s="16"/>
      <c r="AC158" s="16"/>
      <c r="AD158" s="16"/>
      <c r="AE158" s="16"/>
      <c r="AT158" s="259" t="s">
        <v>228</v>
      </c>
      <c r="AU158" s="259" t="s">
        <v>93</v>
      </c>
      <c r="AV158" s="16" t="s">
        <v>105</v>
      </c>
      <c r="AW158" s="16" t="s">
        <v>4</v>
      </c>
      <c r="AX158" s="16" t="s">
        <v>88</v>
      </c>
      <c r="AY158" s="259" t="s">
        <v>220</v>
      </c>
    </row>
    <row r="159" s="2" customFormat="1" ht="16.5" customHeight="1">
      <c r="A159" s="42"/>
      <c r="B159" s="186"/>
      <c r="C159" s="273" t="s">
        <v>105</v>
      </c>
      <c r="D159" s="273" t="s">
        <v>564</v>
      </c>
      <c r="E159" s="274" t="s">
        <v>565</v>
      </c>
      <c r="F159" s="275" t="s">
        <v>566</v>
      </c>
      <c r="G159" s="276" t="s">
        <v>226</v>
      </c>
      <c r="H159" s="277">
        <v>516.72400000000005</v>
      </c>
      <c r="I159" s="278"/>
      <c r="J159" s="279"/>
      <c r="K159" s="280">
        <f>ROUND(P159*H159,2)</f>
        <v>0</v>
      </c>
      <c r="L159" s="279"/>
      <c r="M159" s="281"/>
      <c r="N159" s="282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0.00029999999999999997</v>
      </c>
      <c r="V159" s="231">
        <f>U159*H159</f>
        <v>0.15501719999999999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567</v>
      </c>
      <c r="AT159" s="233" t="s">
        <v>564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387</v>
      </c>
      <c r="BM159" s="233" t="s">
        <v>568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561</v>
      </c>
      <c r="G160" s="14"/>
      <c r="H160" s="245">
        <v>339.322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562</v>
      </c>
      <c r="G161" s="14"/>
      <c r="H161" s="245">
        <v>102.71299999999999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5" customFormat="1">
      <c r="A162" s="15"/>
      <c r="B162" s="250"/>
      <c r="C162" s="15"/>
      <c r="D162" s="235" t="s">
        <v>228</v>
      </c>
      <c r="E162" s="251" t="s">
        <v>1</v>
      </c>
      <c r="F162" s="252" t="s">
        <v>242</v>
      </c>
      <c r="G162" s="15"/>
      <c r="H162" s="253">
        <v>442.03500000000002</v>
      </c>
      <c r="I162" s="254"/>
      <c r="J162" s="254"/>
      <c r="K162" s="15"/>
      <c r="L162" s="15"/>
      <c r="M162" s="250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Y162" s="15"/>
      <c r="Z162" s="15"/>
      <c r="AA162" s="15"/>
      <c r="AB162" s="15"/>
      <c r="AC162" s="15"/>
      <c r="AD162" s="15"/>
      <c r="AE162" s="15"/>
      <c r="AT162" s="251" t="s">
        <v>228</v>
      </c>
      <c r="AU162" s="251" t="s">
        <v>93</v>
      </c>
      <c r="AV162" s="15" t="s">
        <v>98</v>
      </c>
      <c r="AW162" s="15" t="s">
        <v>4</v>
      </c>
      <c r="AX162" s="15" t="s">
        <v>81</v>
      </c>
      <c r="AY162" s="251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563</v>
      </c>
      <c r="G163" s="14"/>
      <c r="H163" s="245">
        <v>7.29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6" customFormat="1">
      <c r="A164" s="16"/>
      <c r="B164" s="258"/>
      <c r="C164" s="16"/>
      <c r="D164" s="235" t="s">
        <v>228</v>
      </c>
      <c r="E164" s="259" t="s">
        <v>1</v>
      </c>
      <c r="F164" s="260" t="s">
        <v>253</v>
      </c>
      <c r="G164" s="16"/>
      <c r="H164" s="261">
        <v>449.32499999999999</v>
      </c>
      <c r="I164" s="262"/>
      <c r="J164" s="262"/>
      <c r="K164" s="16"/>
      <c r="L164" s="16"/>
      <c r="M164" s="258"/>
      <c r="N164" s="263"/>
      <c r="O164" s="264"/>
      <c r="P164" s="264"/>
      <c r="Q164" s="264"/>
      <c r="R164" s="264"/>
      <c r="S164" s="264"/>
      <c r="T164" s="264"/>
      <c r="U164" s="264"/>
      <c r="V164" s="264"/>
      <c r="W164" s="264"/>
      <c r="X164" s="265"/>
      <c r="Y164" s="16"/>
      <c r="Z164" s="16"/>
      <c r="AA164" s="16"/>
      <c r="AB164" s="16"/>
      <c r="AC164" s="16"/>
      <c r="AD164" s="16"/>
      <c r="AE164" s="16"/>
      <c r="AT164" s="259" t="s">
        <v>228</v>
      </c>
      <c r="AU164" s="259" t="s">
        <v>93</v>
      </c>
      <c r="AV164" s="16" t="s">
        <v>105</v>
      </c>
      <c r="AW164" s="16" t="s">
        <v>4</v>
      </c>
      <c r="AX164" s="16" t="s">
        <v>88</v>
      </c>
      <c r="AY164" s="259" t="s">
        <v>220</v>
      </c>
    </row>
    <row r="165" s="14" customFormat="1">
      <c r="A165" s="14"/>
      <c r="B165" s="242"/>
      <c r="C165" s="14"/>
      <c r="D165" s="235" t="s">
        <v>228</v>
      </c>
      <c r="E165" s="14"/>
      <c r="F165" s="244" t="s">
        <v>569</v>
      </c>
      <c r="G165" s="14"/>
      <c r="H165" s="245">
        <v>516.72400000000005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3</v>
      </c>
      <c r="AX165" s="14" t="s">
        <v>88</v>
      </c>
      <c r="AY165" s="243" t="s">
        <v>220</v>
      </c>
    </row>
    <row r="166" s="2" customFormat="1" ht="24.15" customHeight="1">
      <c r="A166" s="42"/>
      <c r="B166" s="186"/>
      <c r="C166" s="220" t="s">
        <v>273</v>
      </c>
      <c r="D166" s="220" t="s">
        <v>223</v>
      </c>
      <c r="E166" s="221" t="s">
        <v>570</v>
      </c>
      <c r="F166" s="222" t="s">
        <v>571</v>
      </c>
      <c r="G166" s="223" t="s">
        <v>393</v>
      </c>
      <c r="H166" s="266"/>
      <c r="I166" s="225"/>
      <c r="J166" s="225"/>
      <c r="K166" s="226">
        <f>ROUND(P166*H166,2)</f>
        <v>0</v>
      </c>
      <c r="L166" s="227"/>
      <c r="M166" s="43"/>
      <c r="N166" s="228" t="s">
        <v>1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2"/>
      <c r="Z166" s="42"/>
      <c r="AA166" s="42"/>
      <c r="AB166" s="42"/>
      <c r="AC166" s="42"/>
      <c r="AD166" s="42"/>
      <c r="AE166" s="42"/>
      <c r="AR166" s="233" t="s">
        <v>387</v>
      </c>
      <c r="AT166" s="233" t="s">
        <v>223</v>
      </c>
      <c r="AU166" s="233" t="s">
        <v>93</v>
      </c>
      <c r="AY166" s="19" t="s">
        <v>220</v>
      </c>
      <c r="BE166" s="147">
        <f>IF(O166="základná",K166,0)</f>
        <v>0</v>
      </c>
      <c r="BF166" s="147">
        <f>IF(O166="znížená",K166,0)</f>
        <v>0</v>
      </c>
      <c r="BG166" s="147">
        <f>IF(O166="zákl. prenesená",K166,0)</f>
        <v>0</v>
      </c>
      <c r="BH166" s="147">
        <f>IF(O166="zníž. prenesená",K166,0)</f>
        <v>0</v>
      </c>
      <c r="BI166" s="147">
        <f>IF(O166="nulová",K166,0)</f>
        <v>0</v>
      </c>
      <c r="BJ166" s="19" t="s">
        <v>93</v>
      </c>
      <c r="BK166" s="147">
        <f>ROUND(P166*H166,2)</f>
        <v>0</v>
      </c>
      <c r="BL166" s="19" t="s">
        <v>387</v>
      </c>
      <c r="BM166" s="233" t="s">
        <v>572</v>
      </c>
    </row>
    <row r="167" s="12" customFormat="1" ht="22.8" customHeight="1">
      <c r="A167" s="12"/>
      <c r="B167" s="206"/>
      <c r="C167" s="12"/>
      <c r="D167" s="207" t="s">
        <v>80</v>
      </c>
      <c r="E167" s="218" t="s">
        <v>573</v>
      </c>
      <c r="F167" s="218" t="s">
        <v>574</v>
      </c>
      <c r="G167" s="12"/>
      <c r="H167" s="12"/>
      <c r="I167" s="209"/>
      <c r="J167" s="209"/>
      <c r="K167" s="219">
        <f>BK167</f>
        <v>0</v>
      </c>
      <c r="L167" s="12"/>
      <c r="M167" s="206"/>
      <c r="N167" s="211"/>
      <c r="O167" s="212"/>
      <c r="P167" s="212"/>
      <c r="Q167" s="213">
        <f>SUM(Q168:Q193)</f>
        <v>0</v>
      </c>
      <c r="R167" s="213">
        <f>SUM(R168:R193)</f>
        <v>0</v>
      </c>
      <c r="S167" s="212"/>
      <c r="T167" s="214">
        <f>SUM(T168:T193)</f>
        <v>0</v>
      </c>
      <c r="U167" s="212"/>
      <c r="V167" s="214">
        <f>SUM(V168:V193)</f>
        <v>1.9081317899999999</v>
      </c>
      <c r="W167" s="212"/>
      <c r="X167" s="215">
        <f>SUM(X168:X193)</f>
        <v>0</v>
      </c>
      <c r="Y167" s="12"/>
      <c r="Z167" s="12"/>
      <c r="AA167" s="12"/>
      <c r="AB167" s="12"/>
      <c r="AC167" s="12"/>
      <c r="AD167" s="12"/>
      <c r="AE167" s="12"/>
      <c r="AR167" s="207" t="s">
        <v>93</v>
      </c>
      <c r="AT167" s="216" t="s">
        <v>80</v>
      </c>
      <c r="AU167" s="216" t="s">
        <v>88</v>
      </c>
      <c r="AY167" s="207" t="s">
        <v>220</v>
      </c>
      <c r="BK167" s="217">
        <f>SUM(BK168:BK193)</f>
        <v>0</v>
      </c>
    </row>
    <row r="168" s="2" customFormat="1" ht="37.8" customHeight="1">
      <c r="A168" s="42"/>
      <c r="B168" s="186"/>
      <c r="C168" s="220" t="s">
        <v>299</v>
      </c>
      <c r="D168" s="220" t="s">
        <v>223</v>
      </c>
      <c r="E168" s="221" t="s">
        <v>575</v>
      </c>
      <c r="F168" s="222" t="s">
        <v>576</v>
      </c>
      <c r="G168" s="223" t="s">
        <v>226</v>
      </c>
      <c r="H168" s="224">
        <v>449.32499999999999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387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387</v>
      </c>
      <c r="BM168" s="233" t="s">
        <v>577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561</v>
      </c>
      <c r="G169" s="14"/>
      <c r="H169" s="245">
        <v>339.322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562</v>
      </c>
      <c r="G170" s="14"/>
      <c r="H170" s="245">
        <v>102.71299999999999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5" customFormat="1">
      <c r="A171" s="15"/>
      <c r="B171" s="250"/>
      <c r="C171" s="15"/>
      <c r="D171" s="235" t="s">
        <v>228</v>
      </c>
      <c r="E171" s="251" t="s">
        <v>1</v>
      </c>
      <c r="F171" s="252" t="s">
        <v>242</v>
      </c>
      <c r="G171" s="15"/>
      <c r="H171" s="253">
        <v>442.03500000000002</v>
      </c>
      <c r="I171" s="254"/>
      <c r="J171" s="254"/>
      <c r="K171" s="15"/>
      <c r="L171" s="15"/>
      <c r="M171" s="250"/>
      <c r="N171" s="255"/>
      <c r="O171" s="256"/>
      <c r="P171" s="256"/>
      <c r="Q171" s="256"/>
      <c r="R171" s="256"/>
      <c r="S171" s="256"/>
      <c r="T171" s="256"/>
      <c r="U171" s="256"/>
      <c r="V171" s="256"/>
      <c r="W171" s="256"/>
      <c r="X171" s="257"/>
      <c r="Y171" s="15"/>
      <c r="Z171" s="15"/>
      <c r="AA171" s="15"/>
      <c r="AB171" s="15"/>
      <c r="AC171" s="15"/>
      <c r="AD171" s="15"/>
      <c r="AE171" s="15"/>
      <c r="AT171" s="251" t="s">
        <v>228</v>
      </c>
      <c r="AU171" s="251" t="s">
        <v>93</v>
      </c>
      <c r="AV171" s="15" t="s">
        <v>98</v>
      </c>
      <c r="AW171" s="15" t="s">
        <v>4</v>
      </c>
      <c r="AX171" s="15" t="s">
        <v>81</v>
      </c>
      <c r="AY171" s="251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563</v>
      </c>
      <c r="G172" s="14"/>
      <c r="H172" s="245">
        <v>7.29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6" customFormat="1">
      <c r="A173" s="16"/>
      <c r="B173" s="258"/>
      <c r="C173" s="16"/>
      <c r="D173" s="235" t="s">
        <v>228</v>
      </c>
      <c r="E173" s="259" t="s">
        <v>1</v>
      </c>
      <c r="F173" s="260" t="s">
        <v>253</v>
      </c>
      <c r="G173" s="16"/>
      <c r="H173" s="261">
        <v>449.32499999999999</v>
      </c>
      <c r="I173" s="262"/>
      <c r="J173" s="262"/>
      <c r="K173" s="16"/>
      <c r="L173" s="16"/>
      <c r="M173" s="258"/>
      <c r="N173" s="263"/>
      <c r="O173" s="264"/>
      <c r="P173" s="264"/>
      <c r="Q173" s="264"/>
      <c r="R173" s="264"/>
      <c r="S173" s="264"/>
      <c r="T173" s="264"/>
      <c r="U173" s="264"/>
      <c r="V173" s="264"/>
      <c r="W173" s="264"/>
      <c r="X173" s="265"/>
      <c r="Y173" s="16"/>
      <c r="Z173" s="16"/>
      <c r="AA173" s="16"/>
      <c r="AB173" s="16"/>
      <c r="AC173" s="16"/>
      <c r="AD173" s="16"/>
      <c r="AE173" s="16"/>
      <c r="AT173" s="259" t="s">
        <v>228</v>
      </c>
      <c r="AU173" s="259" t="s">
        <v>93</v>
      </c>
      <c r="AV173" s="16" t="s">
        <v>105</v>
      </c>
      <c r="AW173" s="16" t="s">
        <v>4</v>
      </c>
      <c r="AX173" s="16" t="s">
        <v>88</v>
      </c>
      <c r="AY173" s="259" t="s">
        <v>220</v>
      </c>
    </row>
    <row r="174" s="2" customFormat="1" ht="37.8" customHeight="1">
      <c r="A174" s="42"/>
      <c r="B174" s="186"/>
      <c r="C174" s="273" t="s">
        <v>320</v>
      </c>
      <c r="D174" s="273" t="s">
        <v>564</v>
      </c>
      <c r="E174" s="274" t="s">
        <v>578</v>
      </c>
      <c r="F174" s="275" t="s">
        <v>579</v>
      </c>
      <c r="G174" s="276" t="s">
        <v>226</v>
      </c>
      <c r="H174" s="277">
        <v>449.32499999999999</v>
      </c>
      <c r="I174" s="278"/>
      <c r="J174" s="279"/>
      <c r="K174" s="280">
        <f>ROUND(P174*H174,2)</f>
        <v>0</v>
      </c>
      <c r="L174" s="279"/>
      <c r="M174" s="281"/>
      <c r="N174" s="282" t="s">
        <v>1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0.0019</v>
      </c>
      <c r="V174" s="231">
        <f>U174*H174</f>
        <v>0.85371750000000002</v>
      </c>
      <c r="W174" s="231">
        <v>0</v>
      </c>
      <c r="X174" s="232">
        <f>W174*H174</f>
        <v>0</v>
      </c>
      <c r="Y174" s="42"/>
      <c r="Z174" s="42"/>
      <c r="AA174" s="42"/>
      <c r="AB174" s="42"/>
      <c r="AC174" s="42"/>
      <c r="AD174" s="42"/>
      <c r="AE174" s="42"/>
      <c r="AR174" s="233" t="s">
        <v>567</v>
      </c>
      <c r="AT174" s="233" t="s">
        <v>564</v>
      </c>
      <c r="AU174" s="233" t="s">
        <v>93</v>
      </c>
      <c r="AY174" s="19" t="s">
        <v>220</v>
      </c>
      <c r="BE174" s="147">
        <f>IF(O174="základná",K174,0)</f>
        <v>0</v>
      </c>
      <c r="BF174" s="147">
        <f>IF(O174="znížená",K174,0)</f>
        <v>0</v>
      </c>
      <c r="BG174" s="147">
        <f>IF(O174="zákl. prenesená",K174,0)</f>
        <v>0</v>
      </c>
      <c r="BH174" s="147">
        <f>IF(O174="zníž. prenesená",K174,0)</f>
        <v>0</v>
      </c>
      <c r="BI174" s="147">
        <f>IF(O174="nulová",K174,0)</f>
        <v>0</v>
      </c>
      <c r="BJ174" s="19" t="s">
        <v>93</v>
      </c>
      <c r="BK174" s="147">
        <f>ROUND(P174*H174,2)</f>
        <v>0</v>
      </c>
      <c r="BL174" s="19" t="s">
        <v>387</v>
      </c>
      <c r="BM174" s="233" t="s">
        <v>580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561</v>
      </c>
      <c r="G175" s="14"/>
      <c r="H175" s="245">
        <v>339.322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562</v>
      </c>
      <c r="G176" s="14"/>
      <c r="H176" s="245">
        <v>102.71299999999999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5" customFormat="1">
      <c r="A177" s="15"/>
      <c r="B177" s="250"/>
      <c r="C177" s="15"/>
      <c r="D177" s="235" t="s">
        <v>228</v>
      </c>
      <c r="E177" s="251" t="s">
        <v>1</v>
      </c>
      <c r="F177" s="252" t="s">
        <v>242</v>
      </c>
      <c r="G177" s="15"/>
      <c r="H177" s="253">
        <v>442.03500000000002</v>
      </c>
      <c r="I177" s="254"/>
      <c r="J177" s="254"/>
      <c r="K177" s="15"/>
      <c r="L177" s="15"/>
      <c r="M177" s="250"/>
      <c r="N177" s="255"/>
      <c r="O177" s="256"/>
      <c r="P177" s="256"/>
      <c r="Q177" s="256"/>
      <c r="R177" s="256"/>
      <c r="S177" s="256"/>
      <c r="T177" s="256"/>
      <c r="U177" s="256"/>
      <c r="V177" s="256"/>
      <c r="W177" s="256"/>
      <c r="X177" s="257"/>
      <c r="Y177" s="15"/>
      <c r="Z177" s="15"/>
      <c r="AA177" s="15"/>
      <c r="AB177" s="15"/>
      <c r="AC177" s="15"/>
      <c r="AD177" s="15"/>
      <c r="AE177" s="15"/>
      <c r="AT177" s="251" t="s">
        <v>228</v>
      </c>
      <c r="AU177" s="251" t="s">
        <v>93</v>
      </c>
      <c r="AV177" s="15" t="s">
        <v>98</v>
      </c>
      <c r="AW177" s="15" t="s">
        <v>4</v>
      </c>
      <c r="AX177" s="15" t="s">
        <v>81</v>
      </c>
      <c r="AY177" s="251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563</v>
      </c>
      <c r="G178" s="14"/>
      <c r="H178" s="245">
        <v>7.29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6" customFormat="1">
      <c r="A179" s="16"/>
      <c r="B179" s="258"/>
      <c r="C179" s="16"/>
      <c r="D179" s="235" t="s">
        <v>228</v>
      </c>
      <c r="E179" s="259" t="s">
        <v>1</v>
      </c>
      <c r="F179" s="260" t="s">
        <v>253</v>
      </c>
      <c r="G179" s="16"/>
      <c r="H179" s="261">
        <v>449.32499999999999</v>
      </c>
      <c r="I179" s="262"/>
      <c r="J179" s="262"/>
      <c r="K179" s="16"/>
      <c r="L179" s="16"/>
      <c r="M179" s="258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5"/>
      <c r="Y179" s="16"/>
      <c r="Z179" s="16"/>
      <c r="AA179" s="16"/>
      <c r="AB179" s="16"/>
      <c r="AC179" s="16"/>
      <c r="AD179" s="16"/>
      <c r="AE179" s="16"/>
      <c r="AT179" s="259" t="s">
        <v>228</v>
      </c>
      <c r="AU179" s="259" t="s">
        <v>93</v>
      </c>
      <c r="AV179" s="16" t="s">
        <v>105</v>
      </c>
      <c r="AW179" s="16" t="s">
        <v>4</v>
      </c>
      <c r="AX179" s="16" t="s">
        <v>88</v>
      </c>
      <c r="AY179" s="259" t="s">
        <v>220</v>
      </c>
    </row>
    <row r="180" s="2" customFormat="1" ht="37.8" customHeight="1">
      <c r="A180" s="42"/>
      <c r="B180" s="186"/>
      <c r="C180" s="273" t="s">
        <v>340</v>
      </c>
      <c r="D180" s="273" t="s">
        <v>564</v>
      </c>
      <c r="E180" s="274" t="s">
        <v>581</v>
      </c>
      <c r="F180" s="275" t="s">
        <v>582</v>
      </c>
      <c r="G180" s="276" t="s">
        <v>583</v>
      </c>
      <c r="H180" s="277">
        <v>1347.9749999999999</v>
      </c>
      <c r="I180" s="278"/>
      <c r="J180" s="279"/>
      <c r="K180" s="280">
        <f>ROUND(P180*H180,2)</f>
        <v>0</v>
      </c>
      <c r="L180" s="279"/>
      <c r="M180" s="281"/>
      <c r="N180" s="282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0.00014999999999999999</v>
      </c>
      <c r="V180" s="231">
        <f>U180*H180</f>
        <v>0.20219624999999997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567</v>
      </c>
      <c r="AT180" s="233" t="s">
        <v>564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387</v>
      </c>
      <c r="BM180" s="233" t="s">
        <v>584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561</v>
      </c>
      <c r="G181" s="14"/>
      <c r="H181" s="245">
        <v>339.322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562</v>
      </c>
      <c r="G182" s="14"/>
      <c r="H182" s="245">
        <v>102.71299999999999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5" customFormat="1">
      <c r="A183" s="15"/>
      <c r="B183" s="250"/>
      <c r="C183" s="15"/>
      <c r="D183" s="235" t="s">
        <v>228</v>
      </c>
      <c r="E183" s="251" t="s">
        <v>1</v>
      </c>
      <c r="F183" s="252" t="s">
        <v>242</v>
      </c>
      <c r="G183" s="15"/>
      <c r="H183" s="253">
        <v>442.03500000000002</v>
      </c>
      <c r="I183" s="254"/>
      <c r="J183" s="254"/>
      <c r="K183" s="15"/>
      <c r="L183" s="15"/>
      <c r="M183" s="250"/>
      <c r="N183" s="255"/>
      <c r="O183" s="256"/>
      <c r="P183" s="256"/>
      <c r="Q183" s="256"/>
      <c r="R183" s="256"/>
      <c r="S183" s="256"/>
      <c r="T183" s="256"/>
      <c r="U183" s="256"/>
      <c r="V183" s="256"/>
      <c r="W183" s="256"/>
      <c r="X183" s="257"/>
      <c r="Y183" s="15"/>
      <c r="Z183" s="15"/>
      <c r="AA183" s="15"/>
      <c r="AB183" s="15"/>
      <c r="AC183" s="15"/>
      <c r="AD183" s="15"/>
      <c r="AE183" s="15"/>
      <c r="AT183" s="251" t="s">
        <v>228</v>
      </c>
      <c r="AU183" s="251" t="s">
        <v>93</v>
      </c>
      <c r="AV183" s="15" t="s">
        <v>98</v>
      </c>
      <c r="AW183" s="15" t="s">
        <v>4</v>
      </c>
      <c r="AX183" s="15" t="s">
        <v>81</v>
      </c>
      <c r="AY183" s="251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563</v>
      </c>
      <c r="G184" s="14"/>
      <c r="H184" s="245">
        <v>7.29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6" customFormat="1">
      <c r="A185" s="16"/>
      <c r="B185" s="258"/>
      <c r="C185" s="16"/>
      <c r="D185" s="235" t="s">
        <v>228</v>
      </c>
      <c r="E185" s="259" t="s">
        <v>1</v>
      </c>
      <c r="F185" s="260" t="s">
        <v>253</v>
      </c>
      <c r="G185" s="16"/>
      <c r="H185" s="261">
        <v>449.32499999999999</v>
      </c>
      <c r="I185" s="262"/>
      <c r="J185" s="262"/>
      <c r="K185" s="16"/>
      <c r="L185" s="16"/>
      <c r="M185" s="258"/>
      <c r="N185" s="263"/>
      <c r="O185" s="264"/>
      <c r="P185" s="264"/>
      <c r="Q185" s="264"/>
      <c r="R185" s="264"/>
      <c r="S185" s="264"/>
      <c r="T185" s="264"/>
      <c r="U185" s="264"/>
      <c r="V185" s="264"/>
      <c r="W185" s="264"/>
      <c r="X185" s="265"/>
      <c r="Y185" s="16"/>
      <c r="Z185" s="16"/>
      <c r="AA185" s="16"/>
      <c r="AB185" s="16"/>
      <c r="AC185" s="16"/>
      <c r="AD185" s="16"/>
      <c r="AE185" s="16"/>
      <c r="AT185" s="259" t="s">
        <v>228</v>
      </c>
      <c r="AU185" s="259" t="s">
        <v>93</v>
      </c>
      <c r="AV185" s="16" t="s">
        <v>105</v>
      </c>
      <c r="AW185" s="16" t="s">
        <v>4</v>
      </c>
      <c r="AX185" s="16" t="s">
        <v>88</v>
      </c>
      <c r="AY185" s="259" t="s">
        <v>220</v>
      </c>
    </row>
    <row r="186" s="14" customFormat="1">
      <c r="A186" s="14"/>
      <c r="B186" s="242"/>
      <c r="C186" s="14"/>
      <c r="D186" s="235" t="s">
        <v>228</v>
      </c>
      <c r="E186" s="14"/>
      <c r="F186" s="244" t="s">
        <v>585</v>
      </c>
      <c r="G186" s="14"/>
      <c r="H186" s="245">
        <v>1347.9749999999999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3</v>
      </c>
      <c r="AX186" s="14" t="s">
        <v>88</v>
      </c>
      <c r="AY186" s="243" t="s">
        <v>220</v>
      </c>
    </row>
    <row r="187" s="2" customFormat="1" ht="33" customHeight="1">
      <c r="A187" s="42"/>
      <c r="B187" s="186"/>
      <c r="C187" s="220" t="s">
        <v>221</v>
      </c>
      <c r="D187" s="220" t="s">
        <v>223</v>
      </c>
      <c r="E187" s="221" t="s">
        <v>586</v>
      </c>
      <c r="F187" s="222" t="s">
        <v>587</v>
      </c>
      <c r="G187" s="223" t="s">
        <v>302</v>
      </c>
      <c r="H187" s="224">
        <v>110.09999999999999</v>
      </c>
      <c r="I187" s="225"/>
      <c r="J187" s="225"/>
      <c r="K187" s="226">
        <f>ROUND(P187*H187,2)</f>
        <v>0</v>
      </c>
      <c r="L187" s="227"/>
      <c r="M187" s="43"/>
      <c r="N187" s="228" t="s">
        <v>1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3.0000000000000001E-05</v>
      </c>
      <c r="V187" s="231">
        <f>U187*H187</f>
        <v>0.0033029999999999999</v>
      </c>
      <c r="W187" s="231">
        <v>0</v>
      </c>
      <c r="X187" s="232">
        <f>W187*H187</f>
        <v>0</v>
      </c>
      <c r="Y187" s="42"/>
      <c r="Z187" s="42"/>
      <c r="AA187" s="42"/>
      <c r="AB187" s="42"/>
      <c r="AC187" s="42"/>
      <c r="AD187" s="42"/>
      <c r="AE187" s="42"/>
      <c r="AR187" s="233" t="s">
        <v>387</v>
      </c>
      <c r="AT187" s="233" t="s">
        <v>223</v>
      </c>
      <c r="AU187" s="233" t="s">
        <v>93</v>
      </c>
      <c r="AY187" s="19" t="s">
        <v>220</v>
      </c>
      <c r="BE187" s="147">
        <f>IF(O187="základná",K187,0)</f>
        <v>0</v>
      </c>
      <c r="BF187" s="147">
        <f>IF(O187="znížená",K187,0)</f>
        <v>0</v>
      </c>
      <c r="BG187" s="147">
        <f>IF(O187="zákl. prenesená",K187,0)</f>
        <v>0</v>
      </c>
      <c r="BH187" s="147">
        <f>IF(O187="zníž. prenesená",K187,0)</f>
        <v>0</v>
      </c>
      <c r="BI187" s="147">
        <f>IF(O187="nulová",K187,0)</f>
        <v>0</v>
      </c>
      <c r="BJ187" s="19" t="s">
        <v>93</v>
      </c>
      <c r="BK187" s="147">
        <f>ROUND(P187*H187,2)</f>
        <v>0</v>
      </c>
      <c r="BL187" s="19" t="s">
        <v>387</v>
      </c>
      <c r="BM187" s="233" t="s">
        <v>588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589</v>
      </c>
      <c r="G188" s="14"/>
      <c r="H188" s="245">
        <v>73.200000000000003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590</v>
      </c>
      <c r="G189" s="14"/>
      <c r="H189" s="245">
        <v>36.899999999999999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5" customFormat="1">
      <c r="A190" s="15"/>
      <c r="B190" s="250"/>
      <c r="C190" s="15"/>
      <c r="D190" s="235" t="s">
        <v>228</v>
      </c>
      <c r="E190" s="251" t="s">
        <v>1</v>
      </c>
      <c r="F190" s="252" t="s">
        <v>242</v>
      </c>
      <c r="G190" s="15"/>
      <c r="H190" s="253">
        <v>110.09999999999999</v>
      </c>
      <c r="I190" s="254"/>
      <c r="J190" s="254"/>
      <c r="K190" s="15"/>
      <c r="L190" s="15"/>
      <c r="M190" s="250"/>
      <c r="N190" s="255"/>
      <c r="O190" s="256"/>
      <c r="P190" s="256"/>
      <c r="Q190" s="256"/>
      <c r="R190" s="256"/>
      <c r="S190" s="256"/>
      <c r="T190" s="256"/>
      <c r="U190" s="256"/>
      <c r="V190" s="256"/>
      <c r="W190" s="256"/>
      <c r="X190" s="257"/>
      <c r="Y190" s="15"/>
      <c r="Z190" s="15"/>
      <c r="AA190" s="15"/>
      <c r="AB190" s="15"/>
      <c r="AC190" s="15"/>
      <c r="AD190" s="15"/>
      <c r="AE190" s="15"/>
      <c r="AT190" s="251" t="s">
        <v>228</v>
      </c>
      <c r="AU190" s="251" t="s">
        <v>93</v>
      </c>
      <c r="AV190" s="15" t="s">
        <v>98</v>
      </c>
      <c r="AW190" s="15" t="s">
        <v>4</v>
      </c>
      <c r="AX190" s="15" t="s">
        <v>88</v>
      </c>
      <c r="AY190" s="251" t="s">
        <v>220</v>
      </c>
    </row>
    <row r="191" s="2" customFormat="1" ht="16.5" customHeight="1">
      <c r="A191" s="42"/>
      <c r="B191" s="186"/>
      <c r="C191" s="273" t="s">
        <v>361</v>
      </c>
      <c r="D191" s="273" t="s">
        <v>564</v>
      </c>
      <c r="E191" s="274" t="s">
        <v>591</v>
      </c>
      <c r="F191" s="275" t="s">
        <v>592</v>
      </c>
      <c r="G191" s="276" t="s">
        <v>583</v>
      </c>
      <c r="H191" s="277">
        <v>880.79999999999995</v>
      </c>
      <c r="I191" s="278"/>
      <c r="J191" s="279"/>
      <c r="K191" s="280">
        <f>ROUND(P191*H191,2)</f>
        <v>0</v>
      </c>
      <c r="L191" s="279"/>
      <c r="M191" s="281"/>
      <c r="N191" s="282" t="s">
        <v>1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0.00035</v>
      </c>
      <c r="V191" s="231">
        <f>U191*H191</f>
        <v>0.30828</v>
      </c>
      <c r="W191" s="231">
        <v>0</v>
      </c>
      <c r="X191" s="232">
        <f>W191*H191</f>
        <v>0</v>
      </c>
      <c r="Y191" s="42"/>
      <c r="Z191" s="42"/>
      <c r="AA191" s="42"/>
      <c r="AB191" s="42"/>
      <c r="AC191" s="42"/>
      <c r="AD191" s="42"/>
      <c r="AE191" s="42"/>
      <c r="AR191" s="233" t="s">
        <v>567</v>
      </c>
      <c r="AT191" s="233" t="s">
        <v>564</v>
      </c>
      <c r="AU191" s="233" t="s">
        <v>93</v>
      </c>
      <c r="AY191" s="19" t="s">
        <v>220</v>
      </c>
      <c r="BE191" s="147">
        <f>IF(O191="základná",K191,0)</f>
        <v>0</v>
      </c>
      <c r="BF191" s="147">
        <f>IF(O191="znížená",K191,0)</f>
        <v>0</v>
      </c>
      <c r="BG191" s="147">
        <f>IF(O191="zákl. prenesená",K191,0)</f>
        <v>0</v>
      </c>
      <c r="BH191" s="147">
        <f>IF(O191="zníž. prenesená",K191,0)</f>
        <v>0</v>
      </c>
      <c r="BI191" s="147">
        <f>IF(O191="nulová",K191,0)</f>
        <v>0</v>
      </c>
      <c r="BJ191" s="19" t="s">
        <v>93</v>
      </c>
      <c r="BK191" s="147">
        <f>ROUND(P191*H191,2)</f>
        <v>0</v>
      </c>
      <c r="BL191" s="19" t="s">
        <v>387</v>
      </c>
      <c r="BM191" s="233" t="s">
        <v>593</v>
      </c>
    </row>
    <row r="192" s="2" customFormat="1" ht="16.5" customHeight="1">
      <c r="A192" s="42"/>
      <c r="B192" s="186"/>
      <c r="C192" s="273" t="s">
        <v>366</v>
      </c>
      <c r="D192" s="273" t="s">
        <v>564</v>
      </c>
      <c r="E192" s="274" t="s">
        <v>594</v>
      </c>
      <c r="F192" s="275" t="s">
        <v>595</v>
      </c>
      <c r="G192" s="276" t="s">
        <v>226</v>
      </c>
      <c r="H192" s="277">
        <v>68.262</v>
      </c>
      <c r="I192" s="278"/>
      <c r="J192" s="279"/>
      <c r="K192" s="280">
        <f>ROUND(P192*H192,2)</f>
        <v>0</v>
      </c>
      <c r="L192" s="279"/>
      <c r="M192" s="281"/>
      <c r="N192" s="282" t="s">
        <v>1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0.00792</v>
      </c>
      <c r="V192" s="231">
        <f>U192*H192</f>
        <v>0.54063503999999996</v>
      </c>
      <c r="W192" s="231">
        <v>0</v>
      </c>
      <c r="X192" s="232">
        <f>W192*H192</f>
        <v>0</v>
      </c>
      <c r="Y192" s="42"/>
      <c r="Z192" s="42"/>
      <c r="AA192" s="42"/>
      <c r="AB192" s="42"/>
      <c r="AC192" s="42"/>
      <c r="AD192" s="42"/>
      <c r="AE192" s="42"/>
      <c r="AR192" s="233" t="s">
        <v>567</v>
      </c>
      <c r="AT192" s="233" t="s">
        <v>564</v>
      </c>
      <c r="AU192" s="233" t="s">
        <v>93</v>
      </c>
      <c r="AY192" s="19" t="s">
        <v>220</v>
      </c>
      <c r="BE192" s="147">
        <f>IF(O192="základná",K192,0)</f>
        <v>0</v>
      </c>
      <c r="BF192" s="147">
        <f>IF(O192="znížená",K192,0)</f>
        <v>0</v>
      </c>
      <c r="BG192" s="147">
        <f>IF(O192="zákl. prenesená",K192,0)</f>
        <v>0</v>
      </c>
      <c r="BH192" s="147">
        <f>IF(O192="zníž. prenesená",K192,0)</f>
        <v>0</v>
      </c>
      <c r="BI192" s="147">
        <f>IF(O192="nulová",K192,0)</f>
        <v>0</v>
      </c>
      <c r="BJ192" s="19" t="s">
        <v>93</v>
      </c>
      <c r="BK192" s="147">
        <f>ROUND(P192*H192,2)</f>
        <v>0</v>
      </c>
      <c r="BL192" s="19" t="s">
        <v>387</v>
      </c>
      <c r="BM192" s="233" t="s">
        <v>596</v>
      </c>
    </row>
    <row r="193" s="2" customFormat="1" ht="24.15" customHeight="1">
      <c r="A193" s="42"/>
      <c r="B193" s="186"/>
      <c r="C193" s="220" t="s">
        <v>370</v>
      </c>
      <c r="D193" s="220" t="s">
        <v>223</v>
      </c>
      <c r="E193" s="221" t="s">
        <v>597</v>
      </c>
      <c r="F193" s="222" t="s">
        <v>598</v>
      </c>
      <c r="G193" s="223" t="s">
        <v>393</v>
      </c>
      <c r="H193" s="266"/>
      <c r="I193" s="225"/>
      <c r="J193" s="225"/>
      <c r="K193" s="226">
        <f>ROUND(P193*H193,2)</f>
        <v>0</v>
      </c>
      <c r="L193" s="227"/>
      <c r="M193" s="43"/>
      <c r="N193" s="228" t="s">
        <v>1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2"/>
      <c r="Z193" s="42"/>
      <c r="AA193" s="42"/>
      <c r="AB193" s="42"/>
      <c r="AC193" s="42"/>
      <c r="AD193" s="42"/>
      <c r="AE193" s="42"/>
      <c r="AR193" s="233" t="s">
        <v>387</v>
      </c>
      <c r="AT193" s="233" t="s">
        <v>223</v>
      </c>
      <c r="AU193" s="233" t="s">
        <v>93</v>
      </c>
      <c r="AY193" s="19" t="s">
        <v>220</v>
      </c>
      <c r="BE193" s="147">
        <f>IF(O193="základná",K193,0)</f>
        <v>0</v>
      </c>
      <c r="BF193" s="147">
        <f>IF(O193="znížená",K193,0)</f>
        <v>0</v>
      </c>
      <c r="BG193" s="147">
        <f>IF(O193="zákl. prenesená",K193,0)</f>
        <v>0</v>
      </c>
      <c r="BH193" s="147">
        <f>IF(O193="zníž. prenesená",K193,0)</f>
        <v>0</v>
      </c>
      <c r="BI193" s="147">
        <f>IF(O193="nulová",K193,0)</f>
        <v>0</v>
      </c>
      <c r="BJ193" s="19" t="s">
        <v>93</v>
      </c>
      <c r="BK193" s="147">
        <f>ROUND(P193*H193,2)</f>
        <v>0</v>
      </c>
      <c r="BL193" s="19" t="s">
        <v>387</v>
      </c>
      <c r="BM193" s="233" t="s">
        <v>599</v>
      </c>
    </row>
    <row r="194" s="12" customFormat="1" ht="22.8" customHeight="1">
      <c r="A194" s="12"/>
      <c r="B194" s="206"/>
      <c r="C194" s="12"/>
      <c r="D194" s="207" t="s">
        <v>80</v>
      </c>
      <c r="E194" s="218" t="s">
        <v>600</v>
      </c>
      <c r="F194" s="218" t="s">
        <v>601</v>
      </c>
      <c r="G194" s="12"/>
      <c r="H194" s="12"/>
      <c r="I194" s="209"/>
      <c r="J194" s="209"/>
      <c r="K194" s="219">
        <f>BK194</f>
        <v>0</v>
      </c>
      <c r="L194" s="12"/>
      <c r="M194" s="206"/>
      <c r="N194" s="211"/>
      <c r="O194" s="212"/>
      <c r="P194" s="212"/>
      <c r="Q194" s="213">
        <f>SUM(Q195:Q207)</f>
        <v>0</v>
      </c>
      <c r="R194" s="213">
        <f>SUM(R195:R207)</f>
        <v>0</v>
      </c>
      <c r="S194" s="212"/>
      <c r="T194" s="214">
        <f>SUM(T195:T207)</f>
        <v>0</v>
      </c>
      <c r="U194" s="212"/>
      <c r="V194" s="214">
        <f>SUM(V195:V207)</f>
        <v>0</v>
      </c>
      <c r="W194" s="212"/>
      <c r="X194" s="215">
        <f>SUM(X195:X207)</f>
        <v>0</v>
      </c>
      <c r="Y194" s="12"/>
      <c r="Z194" s="12"/>
      <c r="AA194" s="12"/>
      <c r="AB194" s="12"/>
      <c r="AC194" s="12"/>
      <c r="AD194" s="12"/>
      <c r="AE194" s="12"/>
      <c r="AR194" s="207" t="s">
        <v>93</v>
      </c>
      <c r="AT194" s="216" t="s">
        <v>80</v>
      </c>
      <c r="AU194" s="216" t="s">
        <v>88</v>
      </c>
      <c r="AY194" s="207" t="s">
        <v>220</v>
      </c>
      <c r="BK194" s="217">
        <f>SUM(BK195:BK207)</f>
        <v>0</v>
      </c>
    </row>
    <row r="195" s="2" customFormat="1" ht="24.15" customHeight="1">
      <c r="A195" s="42"/>
      <c r="B195" s="186"/>
      <c r="C195" s="220" t="s">
        <v>375</v>
      </c>
      <c r="D195" s="220" t="s">
        <v>223</v>
      </c>
      <c r="E195" s="221" t="s">
        <v>602</v>
      </c>
      <c r="F195" s="222" t="s">
        <v>603</v>
      </c>
      <c r="G195" s="223" t="s">
        <v>226</v>
      </c>
      <c r="H195" s="224">
        <v>5.7599999999999998</v>
      </c>
      <c r="I195" s="225"/>
      <c r="J195" s="225"/>
      <c r="K195" s="226">
        <f>ROUND(P195*H195,2)</f>
        <v>0</v>
      </c>
      <c r="L195" s="227"/>
      <c r="M195" s="43"/>
      <c r="N195" s="228" t="s">
        <v>1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2"/>
      <c r="Z195" s="42"/>
      <c r="AA195" s="42"/>
      <c r="AB195" s="42"/>
      <c r="AC195" s="42"/>
      <c r="AD195" s="42"/>
      <c r="AE195" s="42"/>
      <c r="AR195" s="233" t="s">
        <v>387</v>
      </c>
      <c r="AT195" s="233" t="s">
        <v>223</v>
      </c>
      <c r="AU195" s="233" t="s">
        <v>93</v>
      </c>
      <c r="AY195" s="19" t="s">
        <v>220</v>
      </c>
      <c r="BE195" s="147">
        <f>IF(O195="základná",K195,0)</f>
        <v>0</v>
      </c>
      <c r="BF195" s="147">
        <f>IF(O195="znížená",K195,0)</f>
        <v>0</v>
      </c>
      <c r="BG195" s="147">
        <f>IF(O195="zákl. prenesená",K195,0)</f>
        <v>0</v>
      </c>
      <c r="BH195" s="147">
        <f>IF(O195="zníž. prenesená",K195,0)</f>
        <v>0</v>
      </c>
      <c r="BI195" s="147">
        <f>IF(O195="nulová",K195,0)</f>
        <v>0</v>
      </c>
      <c r="BJ195" s="19" t="s">
        <v>93</v>
      </c>
      <c r="BK195" s="147">
        <f>ROUND(P195*H195,2)</f>
        <v>0</v>
      </c>
      <c r="BL195" s="19" t="s">
        <v>387</v>
      </c>
      <c r="BM195" s="233" t="s">
        <v>604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605</v>
      </c>
      <c r="G196" s="14"/>
      <c r="H196" s="245">
        <v>5.7599999999999998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88</v>
      </c>
      <c r="AY196" s="243" t="s">
        <v>220</v>
      </c>
    </row>
    <row r="197" s="2" customFormat="1" ht="24.15" customHeight="1">
      <c r="A197" s="42"/>
      <c r="B197" s="186"/>
      <c r="C197" s="220" t="s">
        <v>383</v>
      </c>
      <c r="D197" s="220" t="s">
        <v>223</v>
      </c>
      <c r="E197" s="221" t="s">
        <v>606</v>
      </c>
      <c r="F197" s="222" t="s">
        <v>607</v>
      </c>
      <c r="G197" s="223" t="s">
        <v>226</v>
      </c>
      <c r="H197" s="224">
        <v>365.91500000000002</v>
      </c>
      <c r="I197" s="225"/>
      <c r="J197" s="225"/>
      <c r="K197" s="226">
        <f>ROUND(P197*H197,2)</f>
        <v>0</v>
      </c>
      <c r="L197" s="227"/>
      <c r="M197" s="43"/>
      <c r="N197" s="228" t="s">
        <v>1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2"/>
      <c r="Z197" s="42"/>
      <c r="AA197" s="42"/>
      <c r="AB197" s="42"/>
      <c r="AC197" s="42"/>
      <c r="AD197" s="42"/>
      <c r="AE197" s="42"/>
      <c r="AR197" s="233" t="s">
        <v>105</v>
      </c>
      <c r="AT197" s="233" t="s">
        <v>223</v>
      </c>
      <c r="AU197" s="233" t="s">
        <v>93</v>
      </c>
      <c r="AY197" s="19" t="s">
        <v>220</v>
      </c>
      <c r="BE197" s="147">
        <f>IF(O197="základná",K197,0)</f>
        <v>0</v>
      </c>
      <c r="BF197" s="147">
        <f>IF(O197="znížená",K197,0)</f>
        <v>0</v>
      </c>
      <c r="BG197" s="147">
        <f>IF(O197="zákl. prenesená",K197,0)</f>
        <v>0</v>
      </c>
      <c r="BH197" s="147">
        <f>IF(O197="zníž. prenesená",K197,0)</f>
        <v>0</v>
      </c>
      <c r="BI197" s="147">
        <f>IF(O197="nulová",K197,0)</f>
        <v>0</v>
      </c>
      <c r="BJ197" s="19" t="s">
        <v>93</v>
      </c>
      <c r="BK197" s="147">
        <f>ROUND(P197*H197,2)</f>
        <v>0</v>
      </c>
      <c r="BL197" s="19" t="s">
        <v>105</v>
      </c>
      <c r="BM197" s="233" t="s">
        <v>608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609</v>
      </c>
      <c r="G198" s="14"/>
      <c r="H198" s="245">
        <v>288.92000000000002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610</v>
      </c>
      <c r="G199" s="14"/>
      <c r="H199" s="245">
        <v>76.995000000000005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5" customFormat="1">
      <c r="A200" s="15"/>
      <c r="B200" s="250"/>
      <c r="C200" s="15"/>
      <c r="D200" s="235" t="s">
        <v>228</v>
      </c>
      <c r="E200" s="251" t="s">
        <v>1</v>
      </c>
      <c r="F200" s="252" t="s">
        <v>242</v>
      </c>
      <c r="G200" s="15"/>
      <c r="H200" s="253">
        <v>365.91500000000002</v>
      </c>
      <c r="I200" s="254"/>
      <c r="J200" s="254"/>
      <c r="K200" s="15"/>
      <c r="L200" s="15"/>
      <c r="M200" s="250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5"/>
      <c r="Z200" s="15"/>
      <c r="AA200" s="15"/>
      <c r="AB200" s="15"/>
      <c r="AC200" s="15"/>
      <c r="AD200" s="15"/>
      <c r="AE200" s="15"/>
      <c r="AT200" s="251" t="s">
        <v>228</v>
      </c>
      <c r="AU200" s="251" t="s">
        <v>93</v>
      </c>
      <c r="AV200" s="15" t="s">
        <v>98</v>
      </c>
      <c r="AW200" s="15" t="s">
        <v>4</v>
      </c>
      <c r="AX200" s="15" t="s">
        <v>88</v>
      </c>
      <c r="AY200" s="251" t="s">
        <v>220</v>
      </c>
    </row>
    <row r="201" s="2" customFormat="1" ht="16.5" customHeight="1">
      <c r="A201" s="42"/>
      <c r="B201" s="186"/>
      <c r="C201" s="273" t="s">
        <v>390</v>
      </c>
      <c r="D201" s="273" t="s">
        <v>564</v>
      </c>
      <c r="E201" s="274" t="s">
        <v>611</v>
      </c>
      <c r="F201" s="275" t="s">
        <v>612</v>
      </c>
      <c r="G201" s="276" t="s">
        <v>226</v>
      </c>
      <c r="H201" s="277">
        <v>365.91500000000002</v>
      </c>
      <c r="I201" s="278"/>
      <c r="J201" s="279"/>
      <c r="K201" s="280">
        <f>ROUND(P201*H201,2)</f>
        <v>0</v>
      </c>
      <c r="L201" s="279"/>
      <c r="M201" s="281"/>
      <c r="N201" s="282" t="s">
        <v>1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2"/>
      <c r="Z201" s="42"/>
      <c r="AA201" s="42"/>
      <c r="AB201" s="42"/>
      <c r="AC201" s="42"/>
      <c r="AD201" s="42"/>
      <c r="AE201" s="42"/>
      <c r="AR201" s="233" t="s">
        <v>340</v>
      </c>
      <c r="AT201" s="233" t="s">
        <v>564</v>
      </c>
      <c r="AU201" s="233" t="s">
        <v>93</v>
      </c>
      <c r="AY201" s="19" t="s">
        <v>220</v>
      </c>
      <c r="BE201" s="147">
        <f>IF(O201="základná",K201,0)</f>
        <v>0</v>
      </c>
      <c r="BF201" s="147">
        <f>IF(O201="znížená",K201,0)</f>
        <v>0</v>
      </c>
      <c r="BG201" s="147">
        <f>IF(O201="zákl. prenesená",K201,0)</f>
        <v>0</v>
      </c>
      <c r="BH201" s="147">
        <f>IF(O201="zníž. prenesená",K201,0)</f>
        <v>0</v>
      </c>
      <c r="BI201" s="147">
        <f>IF(O201="nulová",K201,0)</f>
        <v>0</v>
      </c>
      <c r="BJ201" s="19" t="s">
        <v>93</v>
      </c>
      <c r="BK201" s="147">
        <f>ROUND(P201*H201,2)</f>
        <v>0</v>
      </c>
      <c r="BL201" s="19" t="s">
        <v>105</v>
      </c>
      <c r="BM201" s="233" t="s">
        <v>613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609</v>
      </c>
      <c r="G202" s="14"/>
      <c r="H202" s="245">
        <v>288.92000000000002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610</v>
      </c>
      <c r="G203" s="14"/>
      <c r="H203" s="245">
        <v>76.995000000000005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5" customFormat="1">
      <c r="A204" s="15"/>
      <c r="B204" s="250"/>
      <c r="C204" s="15"/>
      <c r="D204" s="235" t="s">
        <v>228</v>
      </c>
      <c r="E204" s="251" t="s">
        <v>1</v>
      </c>
      <c r="F204" s="252" t="s">
        <v>242</v>
      </c>
      <c r="G204" s="15"/>
      <c r="H204" s="253">
        <v>365.91500000000002</v>
      </c>
      <c r="I204" s="254"/>
      <c r="J204" s="254"/>
      <c r="K204" s="15"/>
      <c r="L204" s="15"/>
      <c r="M204" s="250"/>
      <c r="N204" s="255"/>
      <c r="O204" s="256"/>
      <c r="P204" s="256"/>
      <c r="Q204" s="256"/>
      <c r="R204" s="256"/>
      <c r="S204" s="256"/>
      <c r="T204" s="256"/>
      <c r="U204" s="256"/>
      <c r="V204" s="256"/>
      <c r="W204" s="256"/>
      <c r="X204" s="257"/>
      <c r="Y204" s="15"/>
      <c r="Z204" s="15"/>
      <c r="AA204" s="15"/>
      <c r="AB204" s="15"/>
      <c r="AC204" s="15"/>
      <c r="AD204" s="15"/>
      <c r="AE204" s="15"/>
      <c r="AT204" s="251" t="s">
        <v>228</v>
      </c>
      <c r="AU204" s="251" t="s">
        <v>93</v>
      </c>
      <c r="AV204" s="15" t="s">
        <v>98</v>
      </c>
      <c r="AW204" s="15" t="s">
        <v>4</v>
      </c>
      <c r="AX204" s="15" t="s">
        <v>88</v>
      </c>
      <c r="AY204" s="251" t="s">
        <v>220</v>
      </c>
    </row>
    <row r="205" s="2" customFormat="1" ht="16.5" customHeight="1">
      <c r="A205" s="42"/>
      <c r="B205" s="186"/>
      <c r="C205" s="273" t="s">
        <v>387</v>
      </c>
      <c r="D205" s="273" t="s">
        <v>564</v>
      </c>
      <c r="E205" s="274" t="s">
        <v>614</v>
      </c>
      <c r="F205" s="275" t="s">
        <v>615</v>
      </c>
      <c r="G205" s="276" t="s">
        <v>226</v>
      </c>
      <c r="H205" s="277">
        <v>5.7599999999999998</v>
      </c>
      <c r="I205" s="278"/>
      <c r="J205" s="279"/>
      <c r="K205" s="280">
        <f>ROUND(P205*H205,2)</f>
        <v>0</v>
      </c>
      <c r="L205" s="279"/>
      <c r="M205" s="281"/>
      <c r="N205" s="282" t="s">
        <v>1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2"/>
      <c r="Z205" s="42"/>
      <c r="AA205" s="42"/>
      <c r="AB205" s="42"/>
      <c r="AC205" s="42"/>
      <c r="AD205" s="42"/>
      <c r="AE205" s="42"/>
      <c r="AR205" s="233" t="s">
        <v>340</v>
      </c>
      <c r="AT205" s="233" t="s">
        <v>564</v>
      </c>
      <c r="AU205" s="233" t="s">
        <v>93</v>
      </c>
      <c r="AY205" s="19" t="s">
        <v>220</v>
      </c>
      <c r="BE205" s="147">
        <f>IF(O205="základná",K205,0)</f>
        <v>0</v>
      </c>
      <c r="BF205" s="147">
        <f>IF(O205="znížená",K205,0)</f>
        <v>0</v>
      </c>
      <c r="BG205" s="147">
        <f>IF(O205="zákl. prenesená",K205,0)</f>
        <v>0</v>
      </c>
      <c r="BH205" s="147">
        <f>IF(O205="zníž. prenesená",K205,0)</f>
        <v>0</v>
      </c>
      <c r="BI205" s="147">
        <f>IF(O205="nulová",K205,0)</f>
        <v>0</v>
      </c>
      <c r="BJ205" s="19" t="s">
        <v>93</v>
      </c>
      <c r="BK205" s="147">
        <f>ROUND(P205*H205,2)</f>
        <v>0</v>
      </c>
      <c r="BL205" s="19" t="s">
        <v>105</v>
      </c>
      <c r="BM205" s="233" t="s">
        <v>616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605</v>
      </c>
      <c r="G206" s="14"/>
      <c r="H206" s="245">
        <v>5.7599999999999998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88</v>
      </c>
      <c r="AY206" s="243" t="s">
        <v>220</v>
      </c>
    </row>
    <row r="207" s="2" customFormat="1" ht="24.15" customHeight="1">
      <c r="A207" s="42"/>
      <c r="B207" s="186"/>
      <c r="C207" s="220" t="s">
        <v>427</v>
      </c>
      <c r="D207" s="220" t="s">
        <v>223</v>
      </c>
      <c r="E207" s="221" t="s">
        <v>617</v>
      </c>
      <c r="F207" s="222" t="s">
        <v>618</v>
      </c>
      <c r="G207" s="223" t="s">
        <v>393</v>
      </c>
      <c r="H207" s="266"/>
      <c r="I207" s="225"/>
      <c r="J207" s="225"/>
      <c r="K207" s="226">
        <f>ROUND(P207*H207,2)</f>
        <v>0</v>
      </c>
      <c r="L207" s="227"/>
      <c r="M207" s="43"/>
      <c r="N207" s="228" t="s">
        <v>1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2"/>
      <c r="Z207" s="42"/>
      <c r="AA207" s="42"/>
      <c r="AB207" s="42"/>
      <c r="AC207" s="42"/>
      <c r="AD207" s="42"/>
      <c r="AE207" s="42"/>
      <c r="AR207" s="233" t="s">
        <v>387</v>
      </c>
      <c r="AT207" s="233" t="s">
        <v>223</v>
      </c>
      <c r="AU207" s="233" t="s">
        <v>93</v>
      </c>
      <c r="AY207" s="19" t="s">
        <v>220</v>
      </c>
      <c r="BE207" s="147">
        <f>IF(O207="základná",K207,0)</f>
        <v>0</v>
      </c>
      <c r="BF207" s="147">
        <f>IF(O207="znížená",K207,0)</f>
        <v>0</v>
      </c>
      <c r="BG207" s="147">
        <f>IF(O207="zákl. prenesená",K207,0)</f>
        <v>0</v>
      </c>
      <c r="BH207" s="147">
        <f>IF(O207="zníž. prenesená",K207,0)</f>
        <v>0</v>
      </c>
      <c r="BI207" s="147">
        <f>IF(O207="nulová",K207,0)</f>
        <v>0</v>
      </c>
      <c r="BJ207" s="19" t="s">
        <v>93</v>
      </c>
      <c r="BK207" s="147">
        <f>ROUND(P207*H207,2)</f>
        <v>0</v>
      </c>
      <c r="BL207" s="19" t="s">
        <v>387</v>
      </c>
      <c r="BM207" s="233" t="s">
        <v>619</v>
      </c>
    </row>
    <row r="208" s="12" customFormat="1" ht="22.8" customHeight="1">
      <c r="A208" s="12"/>
      <c r="B208" s="206"/>
      <c r="C208" s="12"/>
      <c r="D208" s="207" t="s">
        <v>80</v>
      </c>
      <c r="E208" s="218" t="s">
        <v>520</v>
      </c>
      <c r="F208" s="218" t="s">
        <v>521</v>
      </c>
      <c r="G208" s="12"/>
      <c r="H208" s="12"/>
      <c r="I208" s="209"/>
      <c r="J208" s="209"/>
      <c r="K208" s="219">
        <f>BK208</f>
        <v>0</v>
      </c>
      <c r="L208" s="12"/>
      <c r="M208" s="206"/>
      <c r="N208" s="211"/>
      <c r="O208" s="212"/>
      <c r="P208" s="212"/>
      <c r="Q208" s="213">
        <f>SUM(Q209:Q213)</f>
        <v>0</v>
      </c>
      <c r="R208" s="213">
        <f>SUM(R209:R213)</f>
        <v>0</v>
      </c>
      <c r="S208" s="212"/>
      <c r="T208" s="214">
        <f>SUM(T209:T213)</f>
        <v>0</v>
      </c>
      <c r="U208" s="212"/>
      <c r="V208" s="214">
        <f>SUM(V209:V213)</f>
        <v>0.56371199999999999</v>
      </c>
      <c r="W208" s="212"/>
      <c r="X208" s="215">
        <f>SUM(X209:X213)</f>
        <v>0</v>
      </c>
      <c r="Y208" s="12"/>
      <c r="Z208" s="12"/>
      <c r="AA208" s="12"/>
      <c r="AB208" s="12"/>
      <c r="AC208" s="12"/>
      <c r="AD208" s="12"/>
      <c r="AE208" s="12"/>
      <c r="AR208" s="207" t="s">
        <v>93</v>
      </c>
      <c r="AT208" s="216" t="s">
        <v>80</v>
      </c>
      <c r="AU208" s="216" t="s">
        <v>88</v>
      </c>
      <c r="AY208" s="207" t="s">
        <v>220</v>
      </c>
      <c r="BK208" s="217">
        <f>SUM(BK209:BK213)</f>
        <v>0</v>
      </c>
    </row>
    <row r="209" s="2" customFormat="1" ht="33" customHeight="1">
      <c r="A209" s="42"/>
      <c r="B209" s="186"/>
      <c r="C209" s="220" t="s">
        <v>620</v>
      </c>
      <c r="D209" s="220" t="s">
        <v>223</v>
      </c>
      <c r="E209" s="221" t="s">
        <v>621</v>
      </c>
      <c r="F209" s="222" t="s">
        <v>622</v>
      </c>
      <c r="G209" s="223" t="s">
        <v>302</v>
      </c>
      <c r="H209" s="224">
        <v>110.09999999999999</v>
      </c>
      <c r="I209" s="225"/>
      <c r="J209" s="225"/>
      <c r="K209" s="226">
        <f>ROUND(P209*H209,2)</f>
        <v>0</v>
      </c>
      <c r="L209" s="227"/>
      <c r="M209" s="43"/>
      <c r="N209" s="228" t="s">
        <v>1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0.0051200000000000004</v>
      </c>
      <c r="V209" s="231">
        <f>U209*H209</f>
        <v>0.56371199999999999</v>
      </c>
      <c r="W209" s="231">
        <v>0</v>
      </c>
      <c r="X209" s="232">
        <f>W209*H209</f>
        <v>0</v>
      </c>
      <c r="Y209" s="42"/>
      <c r="Z209" s="42"/>
      <c r="AA209" s="42"/>
      <c r="AB209" s="42"/>
      <c r="AC209" s="42"/>
      <c r="AD209" s="42"/>
      <c r="AE209" s="42"/>
      <c r="AR209" s="233" t="s">
        <v>387</v>
      </c>
      <c r="AT209" s="233" t="s">
        <v>223</v>
      </c>
      <c r="AU209" s="233" t="s">
        <v>93</v>
      </c>
      <c r="AY209" s="19" t="s">
        <v>220</v>
      </c>
      <c r="BE209" s="147">
        <f>IF(O209="základná",K209,0)</f>
        <v>0</v>
      </c>
      <c r="BF209" s="147">
        <f>IF(O209="znížená",K209,0)</f>
        <v>0</v>
      </c>
      <c r="BG209" s="147">
        <f>IF(O209="zákl. prenesená",K209,0)</f>
        <v>0</v>
      </c>
      <c r="BH209" s="147">
        <f>IF(O209="zníž. prenesená",K209,0)</f>
        <v>0</v>
      </c>
      <c r="BI209" s="147">
        <f>IF(O209="nulová",K209,0)</f>
        <v>0</v>
      </c>
      <c r="BJ209" s="19" t="s">
        <v>93</v>
      </c>
      <c r="BK209" s="147">
        <f>ROUND(P209*H209,2)</f>
        <v>0</v>
      </c>
      <c r="BL209" s="19" t="s">
        <v>387</v>
      </c>
      <c r="BM209" s="233" t="s">
        <v>623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589</v>
      </c>
      <c r="G210" s="14"/>
      <c r="H210" s="245">
        <v>73.200000000000003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590</v>
      </c>
      <c r="G211" s="14"/>
      <c r="H211" s="245">
        <v>36.899999999999999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5" customFormat="1">
      <c r="A212" s="15"/>
      <c r="B212" s="250"/>
      <c r="C212" s="15"/>
      <c r="D212" s="235" t="s">
        <v>228</v>
      </c>
      <c r="E212" s="251" t="s">
        <v>1</v>
      </c>
      <c r="F212" s="252" t="s">
        <v>242</v>
      </c>
      <c r="G212" s="15"/>
      <c r="H212" s="253">
        <v>110.09999999999999</v>
      </c>
      <c r="I212" s="254"/>
      <c r="J212" s="254"/>
      <c r="K212" s="15"/>
      <c r="L212" s="15"/>
      <c r="M212" s="250"/>
      <c r="N212" s="255"/>
      <c r="O212" s="256"/>
      <c r="P212" s="256"/>
      <c r="Q212" s="256"/>
      <c r="R212" s="256"/>
      <c r="S212" s="256"/>
      <c r="T212" s="256"/>
      <c r="U212" s="256"/>
      <c r="V212" s="256"/>
      <c r="W212" s="256"/>
      <c r="X212" s="257"/>
      <c r="Y212" s="15"/>
      <c r="Z212" s="15"/>
      <c r="AA212" s="15"/>
      <c r="AB212" s="15"/>
      <c r="AC212" s="15"/>
      <c r="AD212" s="15"/>
      <c r="AE212" s="15"/>
      <c r="AT212" s="251" t="s">
        <v>228</v>
      </c>
      <c r="AU212" s="251" t="s">
        <v>93</v>
      </c>
      <c r="AV212" s="15" t="s">
        <v>98</v>
      </c>
      <c r="AW212" s="15" t="s">
        <v>4</v>
      </c>
      <c r="AX212" s="15" t="s">
        <v>88</v>
      </c>
      <c r="AY212" s="251" t="s">
        <v>220</v>
      </c>
    </row>
    <row r="213" s="2" customFormat="1" ht="24.15" customHeight="1">
      <c r="A213" s="42"/>
      <c r="B213" s="186"/>
      <c r="C213" s="220" t="s">
        <v>624</v>
      </c>
      <c r="D213" s="220" t="s">
        <v>223</v>
      </c>
      <c r="E213" s="221" t="s">
        <v>543</v>
      </c>
      <c r="F213" s="222" t="s">
        <v>544</v>
      </c>
      <c r="G213" s="223" t="s">
        <v>393</v>
      </c>
      <c r="H213" s="266"/>
      <c r="I213" s="225"/>
      <c r="J213" s="225"/>
      <c r="K213" s="226">
        <f>ROUND(P213*H213,2)</f>
        <v>0</v>
      </c>
      <c r="L213" s="227"/>
      <c r="M213" s="43"/>
      <c r="N213" s="267" t="s">
        <v>1</v>
      </c>
      <c r="O213" s="268" t="s">
        <v>45</v>
      </c>
      <c r="P213" s="269">
        <f>I213+J213</f>
        <v>0</v>
      </c>
      <c r="Q213" s="269">
        <f>ROUND(I213*H213,2)</f>
        <v>0</v>
      </c>
      <c r="R213" s="269">
        <f>ROUND(J213*H213,2)</f>
        <v>0</v>
      </c>
      <c r="S213" s="270"/>
      <c r="T213" s="271">
        <f>S213*H213</f>
        <v>0</v>
      </c>
      <c r="U213" s="271">
        <v>0</v>
      </c>
      <c r="V213" s="271">
        <f>U213*H213</f>
        <v>0</v>
      </c>
      <c r="W213" s="271">
        <v>0</v>
      </c>
      <c r="X213" s="272">
        <f>W213*H213</f>
        <v>0</v>
      </c>
      <c r="Y213" s="42"/>
      <c r="Z213" s="42"/>
      <c r="AA213" s="42"/>
      <c r="AB213" s="42"/>
      <c r="AC213" s="42"/>
      <c r="AD213" s="42"/>
      <c r="AE213" s="42"/>
      <c r="AR213" s="233" t="s">
        <v>387</v>
      </c>
      <c r="AT213" s="233" t="s">
        <v>223</v>
      </c>
      <c r="AU213" s="233" t="s">
        <v>93</v>
      </c>
      <c r="AY213" s="19" t="s">
        <v>220</v>
      </c>
      <c r="BE213" s="147">
        <f>IF(O213="základná",K213,0)</f>
        <v>0</v>
      </c>
      <c r="BF213" s="147">
        <f>IF(O213="znížená",K213,0)</f>
        <v>0</v>
      </c>
      <c r="BG213" s="147">
        <f>IF(O213="zákl. prenesená",K213,0)</f>
        <v>0</v>
      </c>
      <c r="BH213" s="147">
        <f>IF(O213="zníž. prenesená",K213,0)</f>
        <v>0</v>
      </c>
      <c r="BI213" s="147">
        <f>IF(O213="nulová",K213,0)</f>
        <v>0</v>
      </c>
      <c r="BJ213" s="19" t="s">
        <v>93</v>
      </c>
      <c r="BK213" s="147">
        <f>ROUND(P213*H213,2)</f>
        <v>0</v>
      </c>
      <c r="BL213" s="19" t="s">
        <v>387</v>
      </c>
      <c r="BM213" s="233" t="s">
        <v>625</v>
      </c>
    </row>
    <row r="214" s="2" customFormat="1" ht="6.96" customHeight="1">
      <c r="A214" s="42"/>
      <c r="B214" s="69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43"/>
      <c r="N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</row>
  </sheetData>
  <autoFilter ref="C141:L21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2:F112"/>
    <mergeCell ref="D113:F113"/>
    <mergeCell ref="D114:F114"/>
    <mergeCell ref="D115:F115"/>
    <mergeCell ref="D116:F116"/>
    <mergeCell ref="E128:H128"/>
    <mergeCell ref="E132:H132"/>
    <mergeCell ref="E130:H130"/>
    <mergeCell ref="E134:H13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177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626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K105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ROUND((SUM(BE105:BE112) + SUM(BE136:BE242)),  2)</f>
        <v>0</v>
      </c>
      <c r="G41" s="163"/>
      <c r="H41" s="163"/>
      <c r="I41" s="164">
        <v>0.20000000000000001</v>
      </c>
      <c r="J41" s="163"/>
      <c r="K41" s="162">
        <f>ROUND(((SUM(BE105:BE112) + SUM(BE136:BE242))*I41),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ROUND((SUM(BF105:BF112) + SUM(BF136:BF242)),  2)</f>
        <v>0</v>
      </c>
      <c r="G42" s="163"/>
      <c r="H42" s="163"/>
      <c r="I42" s="164">
        <v>0.20000000000000001</v>
      </c>
      <c r="J42" s="163"/>
      <c r="K42" s="162">
        <f>ROUND(((SUM(BF105:BF112) + SUM(BF136:BF242))*I42),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ROUND((SUM(BG105:BG112) + SUM(BG136:BG242)),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ROUND((SUM(BH105:BH112) + SUM(BH136:BH242)),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ROUND((SUM(BI105:BI112) + SUM(BI136:BI242)),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177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21-105b-01-01-02-03 - Výmena otvorových konštrukcií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Q136</f>
        <v>0</v>
      </c>
      <c r="J100" s="105">
        <f>R136</f>
        <v>0</v>
      </c>
      <c r="K100" s="105">
        <f>K136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190</v>
      </c>
      <c r="E101" s="178"/>
      <c r="F101" s="178"/>
      <c r="G101" s="178"/>
      <c r="H101" s="178"/>
      <c r="I101" s="179">
        <f>Q137</f>
        <v>0</v>
      </c>
      <c r="J101" s="179">
        <f>R137</f>
        <v>0</v>
      </c>
      <c r="K101" s="179">
        <f>K137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627</v>
      </c>
      <c r="E102" s="182"/>
      <c r="F102" s="182"/>
      <c r="G102" s="182"/>
      <c r="H102" s="182"/>
      <c r="I102" s="183">
        <f>Q138</f>
        <v>0</v>
      </c>
      <c r="J102" s="183">
        <f>R138</f>
        <v>0</v>
      </c>
      <c r="K102" s="183">
        <f>K138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64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6.96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64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29.28" customHeight="1">
      <c r="A105" s="42"/>
      <c r="B105" s="43"/>
      <c r="C105" s="175" t="s">
        <v>193</v>
      </c>
      <c r="D105" s="42"/>
      <c r="E105" s="42"/>
      <c r="F105" s="42"/>
      <c r="G105" s="42"/>
      <c r="H105" s="42"/>
      <c r="I105" s="42"/>
      <c r="J105" s="42"/>
      <c r="K105" s="184">
        <f>ROUND(K106 + K107 + K108 + K109 + K110 + K111,2)</f>
        <v>0</v>
      </c>
      <c r="L105" s="42"/>
      <c r="M105" s="64"/>
      <c r="O105" s="185" t="s">
        <v>43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8" customHeight="1">
      <c r="A106" s="42"/>
      <c r="B106" s="186"/>
      <c r="C106" s="187"/>
      <c r="D106" s="148" t="s">
        <v>194</v>
      </c>
      <c r="E106" s="188"/>
      <c r="F106" s="188"/>
      <c r="G106" s="187"/>
      <c r="H106" s="187"/>
      <c r="I106" s="187"/>
      <c r="J106" s="187"/>
      <c r="K106" s="144">
        <v>0</v>
      </c>
      <c r="L106" s="187"/>
      <c r="M106" s="189"/>
      <c r="N106" s="190"/>
      <c r="O106" s="191" t="s">
        <v>45</v>
      </c>
      <c r="P106" s="190"/>
      <c r="Q106" s="190"/>
      <c r="R106" s="190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2" t="s">
        <v>195</v>
      </c>
      <c r="AZ106" s="190"/>
      <c r="BA106" s="190"/>
      <c r="BB106" s="190"/>
      <c r="BC106" s="190"/>
      <c r="BD106" s="190"/>
      <c r="BE106" s="193">
        <f>IF(O106="základná",K106,0)</f>
        <v>0</v>
      </c>
      <c r="BF106" s="193">
        <f>IF(O106="znížená",K106,0)</f>
        <v>0</v>
      </c>
      <c r="BG106" s="193">
        <f>IF(O106="zákl. prenesená",K106,0)</f>
        <v>0</v>
      </c>
      <c r="BH106" s="193">
        <f>IF(O106="zníž. prenesená",K106,0)</f>
        <v>0</v>
      </c>
      <c r="BI106" s="193">
        <f>IF(O106="nulová",K106,0)</f>
        <v>0</v>
      </c>
      <c r="BJ106" s="192" t="s">
        <v>93</v>
      </c>
      <c r="BK106" s="190"/>
      <c r="BL106" s="190"/>
      <c r="BM106" s="190"/>
    </row>
    <row r="107" s="2" customFormat="1" ht="18" customHeight="1">
      <c r="A107" s="42"/>
      <c r="B107" s="186"/>
      <c r="C107" s="187"/>
      <c r="D107" s="148" t="s">
        <v>196</v>
      </c>
      <c r="E107" s="188"/>
      <c r="F107" s="188"/>
      <c r="G107" s="187"/>
      <c r="H107" s="187"/>
      <c r="I107" s="187"/>
      <c r="J107" s="187"/>
      <c r="K107" s="144">
        <v>0</v>
      </c>
      <c r="L107" s="187"/>
      <c r="M107" s="189"/>
      <c r="N107" s="190"/>
      <c r="O107" s="191" t="s">
        <v>45</v>
      </c>
      <c r="P107" s="190"/>
      <c r="Q107" s="190"/>
      <c r="R107" s="190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2" t="s">
        <v>195</v>
      </c>
      <c r="AZ107" s="190"/>
      <c r="BA107" s="190"/>
      <c r="BB107" s="190"/>
      <c r="BC107" s="190"/>
      <c r="BD107" s="190"/>
      <c r="BE107" s="193">
        <f>IF(O107="základná",K107,0)</f>
        <v>0</v>
      </c>
      <c r="BF107" s="193">
        <f>IF(O107="znížená",K107,0)</f>
        <v>0</v>
      </c>
      <c r="BG107" s="193">
        <f>IF(O107="zákl. prenesená",K107,0)</f>
        <v>0</v>
      </c>
      <c r="BH107" s="193">
        <f>IF(O107="zníž. prenesená",K107,0)</f>
        <v>0</v>
      </c>
      <c r="BI107" s="193">
        <f>IF(O107="nulová",K107,0)</f>
        <v>0</v>
      </c>
      <c r="BJ107" s="192" t="s">
        <v>93</v>
      </c>
      <c r="BK107" s="190"/>
      <c r="BL107" s="190"/>
      <c r="BM107" s="190"/>
    </row>
    <row r="108" s="2" customFormat="1" ht="18" customHeight="1">
      <c r="A108" s="42"/>
      <c r="B108" s="186"/>
      <c r="C108" s="187"/>
      <c r="D108" s="148" t="s">
        <v>197</v>
      </c>
      <c r="E108" s="188"/>
      <c r="F108" s="188"/>
      <c r="G108" s="187"/>
      <c r="H108" s="187"/>
      <c r="I108" s="187"/>
      <c r="J108" s="187"/>
      <c r="K108" s="144">
        <v>0</v>
      </c>
      <c r="L108" s="187"/>
      <c r="M108" s="189"/>
      <c r="N108" s="190"/>
      <c r="O108" s="191" t="s">
        <v>45</v>
      </c>
      <c r="P108" s="190"/>
      <c r="Q108" s="190"/>
      <c r="R108" s="190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2" t="s">
        <v>195</v>
      </c>
      <c r="AZ108" s="190"/>
      <c r="BA108" s="190"/>
      <c r="BB108" s="190"/>
      <c r="BC108" s="190"/>
      <c r="BD108" s="190"/>
      <c r="BE108" s="193">
        <f>IF(O108="základná",K108,0)</f>
        <v>0</v>
      </c>
      <c r="BF108" s="193">
        <f>IF(O108="znížená",K108,0)</f>
        <v>0</v>
      </c>
      <c r="BG108" s="193">
        <f>IF(O108="zákl. prenesená",K108,0)</f>
        <v>0</v>
      </c>
      <c r="BH108" s="193">
        <f>IF(O108="zníž. prenesená",K108,0)</f>
        <v>0</v>
      </c>
      <c r="BI108" s="193">
        <f>IF(O108="nulová",K108,0)</f>
        <v>0</v>
      </c>
      <c r="BJ108" s="192" t="s">
        <v>93</v>
      </c>
      <c r="BK108" s="190"/>
      <c r="BL108" s="190"/>
      <c r="BM108" s="190"/>
    </row>
    <row r="109" s="2" customFormat="1" ht="18" customHeight="1">
      <c r="A109" s="42"/>
      <c r="B109" s="186"/>
      <c r="C109" s="187"/>
      <c r="D109" s="148" t="s">
        <v>198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199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88" t="s">
        <v>200</v>
      </c>
      <c r="E111" s="187"/>
      <c r="F111" s="187"/>
      <c r="G111" s="187"/>
      <c r="H111" s="187"/>
      <c r="I111" s="187"/>
      <c r="J111" s="187"/>
      <c r="K111" s="144">
        <f>ROUND(K34*T111,2)</f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201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64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29.28" customHeight="1">
      <c r="A113" s="42"/>
      <c r="B113" s="43"/>
      <c r="C113" s="151" t="s">
        <v>172</v>
      </c>
      <c r="D113" s="152"/>
      <c r="E113" s="152"/>
      <c r="F113" s="152"/>
      <c r="G113" s="152"/>
      <c r="H113" s="152"/>
      <c r="I113" s="152"/>
      <c r="J113" s="152"/>
      <c r="K113" s="153">
        <f>ROUND(K100+K105,2)</f>
        <v>0</v>
      </c>
      <c r="L113" s="152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8" s="2" customFormat="1" ht="6.96" customHeight="1">
      <c r="A118" s="42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24.96" customHeight="1">
      <c r="A119" s="42"/>
      <c r="B119" s="43"/>
      <c r="C119" s="23" t="s">
        <v>202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6.96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12" customHeight="1">
      <c r="A121" s="42"/>
      <c r="B121" s="43"/>
      <c r="C121" s="32" t="s">
        <v>16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6.5" customHeight="1">
      <c r="A122" s="42"/>
      <c r="B122" s="43"/>
      <c r="C122" s="42"/>
      <c r="D122" s="42"/>
      <c r="E122" s="155" t="str">
        <f>E7</f>
        <v>Zníženie energetickej náročnosti budov ZŠ a MŠ v obci Kováčová</v>
      </c>
      <c r="F122" s="32"/>
      <c r="G122" s="32"/>
      <c r="H122" s="3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1" customFormat="1" ht="12" customHeight="1">
      <c r="B123" s="22"/>
      <c r="C123" s="32" t="s">
        <v>174</v>
      </c>
      <c r="M123" s="22"/>
    </row>
    <row r="124" s="1" customFormat="1" ht="16.5" customHeight="1">
      <c r="B124" s="22"/>
      <c r="E124" s="155" t="s">
        <v>175</v>
      </c>
      <c r="F124" s="1"/>
      <c r="G124" s="1"/>
      <c r="H124" s="1"/>
      <c r="M124" s="22"/>
    </row>
    <row r="125" s="1" customFormat="1" ht="12" customHeight="1">
      <c r="B125" s="22"/>
      <c r="C125" s="32" t="s">
        <v>176</v>
      </c>
      <c r="M125" s="22"/>
    </row>
    <row r="126" s="2" customFormat="1" ht="16.5" customHeight="1">
      <c r="A126" s="42"/>
      <c r="B126" s="43"/>
      <c r="C126" s="42"/>
      <c r="D126" s="42"/>
      <c r="E126" s="156" t="s">
        <v>177</v>
      </c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2" t="s">
        <v>431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6.5" customHeight="1">
      <c r="A128" s="42"/>
      <c r="B128" s="43"/>
      <c r="C128" s="42"/>
      <c r="D128" s="42"/>
      <c r="E128" s="76" t="str">
        <f>E13</f>
        <v>21-105b-01-01-02-03 - Výmena otvorových konštrukcií</v>
      </c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2" t="s">
        <v>20</v>
      </c>
      <c r="D130" s="42"/>
      <c r="E130" s="42"/>
      <c r="F130" s="27" t="str">
        <f>F16</f>
        <v>Kováčová</v>
      </c>
      <c r="G130" s="42"/>
      <c r="H130" s="42"/>
      <c r="I130" s="32" t="s">
        <v>22</v>
      </c>
      <c r="J130" s="78" t="str">
        <f>IF(J16="","",J16)</f>
        <v>16. 11. 2021</v>
      </c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6.96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5.15" customHeight="1">
      <c r="A132" s="42"/>
      <c r="B132" s="43"/>
      <c r="C132" s="32" t="s">
        <v>24</v>
      </c>
      <c r="D132" s="42"/>
      <c r="E132" s="42"/>
      <c r="F132" s="27" t="str">
        <f>E19</f>
        <v>Obec Kováčová</v>
      </c>
      <c r="G132" s="42"/>
      <c r="H132" s="42"/>
      <c r="I132" s="32" t="s">
        <v>30</v>
      </c>
      <c r="J132" s="36" t="str">
        <f>E25</f>
        <v>HS partner, s.r.o.</v>
      </c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5.15" customHeight="1">
      <c r="A133" s="42"/>
      <c r="B133" s="43"/>
      <c r="C133" s="32" t="s">
        <v>28</v>
      </c>
      <c r="D133" s="42"/>
      <c r="E133" s="42"/>
      <c r="F133" s="27" t="str">
        <f>IF(E22="","",E22)</f>
        <v>Vyplň údaj</v>
      </c>
      <c r="G133" s="42"/>
      <c r="H133" s="42"/>
      <c r="I133" s="32" t="s">
        <v>32</v>
      </c>
      <c r="J133" s="36" t="str">
        <f>E28</f>
        <v>Ing. Miroslav Plevka</v>
      </c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0.32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11" customFormat="1" ht="29.28" customHeight="1">
      <c r="A135" s="194"/>
      <c r="B135" s="195"/>
      <c r="C135" s="196" t="s">
        <v>203</v>
      </c>
      <c r="D135" s="197" t="s">
        <v>64</v>
      </c>
      <c r="E135" s="197" t="s">
        <v>60</v>
      </c>
      <c r="F135" s="197" t="s">
        <v>61</v>
      </c>
      <c r="G135" s="197" t="s">
        <v>204</v>
      </c>
      <c r="H135" s="197" t="s">
        <v>205</v>
      </c>
      <c r="I135" s="197" t="s">
        <v>206</v>
      </c>
      <c r="J135" s="197" t="s">
        <v>207</v>
      </c>
      <c r="K135" s="198" t="s">
        <v>185</v>
      </c>
      <c r="L135" s="199" t="s">
        <v>208</v>
      </c>
      <c r="M135" s="200"/>
      <c r="N135" s="95" t="s">
        <v>1</v>
      </c>
      <c r="O135" s="96" t="s">
        <v>43</v>
      </c>
      <c r="P135" s="96" t="s">
        <v>209</v>
      </c>
      <c r="Q135" s="96" t="s">
        <v>210</v>
      </c>
      <c r="R135" s="96" t="s">
        <v>211</v>
      </c>
      <c r="S135" s="96" t="s">
        <v>212</v>
      </c>
      <c r="T135" s="96" t="s">
        <v>213</v>
      </c>
      <c r="U135" s="96" t="s">
        <v>214</v>
      </c>
      <c r="V135" s="96" t="s">
        <v>215</v>
      </c>
      <c r="W135" s="96" t="s">
        <v>216</v>
      </c>
      <c r="X135" s="97" t="s">
        <v>217</v>
      </c>
      <c r="Y135" s="194"/>
      <c r="Z135" s="194"/>
      <c r="AA135" s="194"/>
      <c r="AB135" s="194"/>
      <c r="AC135" s="194"/>
      <c r="AD135" s="194"/>
      <c r="AE135" s="194"/>
    </row>
    <row r="136" s="2" customFormat="1" ht="22.8" customHeight="1">
      <c r="A136" s="42"/>
      <c r="B136" s="43"/>
      <c r="C136" s="102" t="s">
        <v>180</v>
      </c>
      <c r="D136" s="42"/>
      <c r="E136" s="42"/>
      <c r="F136" s="42"/>
      <c r="G136" s="42"/>
      <c r="H136" s="42"/>
      <c r="I136" s="42"/>
      <c r="J136" s="42"/>
      <c r="K136" s="201">
        <f>BK136</f>
        <v>0</v>
      </c>
      <c r="L136" s="42"/>
      <c r="M136" s="43"/>
      <c r="N136" s="98"/>
      <c r="O136" s="82"/>
      <c r="P136" s="99"/>
      <c r="Q136" s="202">
        <f>Q137</f>
        <v>0</v>
      </c>
      <c r="R136" s="202">
        <f>R137</f>
        <v>0</v>
      </c>
      <c r="S136" s="99"/>
      <c r="T136" s="203">
        <f>T137</f>
        <v>0</v>
      </c>
      <c r="U136" s="99"/>
      <c r="V136" s="203">
        <f>V137</f>
        <v>14.34596726</v>
      </c>
      <c r="W136" s="99"/>
      <c r="X136" s="204">
        <f>X137</f>
        <v>0</v>
      </c>
      <c r="Y136" s="42"/>
      <c r="Z136" s="42"/>
      <c r="AA136" s="42"/>
      <c r="AB136" s="42"/>
      <c r="AC136" s="42"/>
      <c r="AD136" s="42"/>
      <c r="AE136" s="42"/>
      <c r="AT136" s="19" t="s">
        <v>80</v>
      </c>
      <c r="AU136" s="19" t="s">
        <v>187</v>
      </c>
      <c r="BK136" s="205">
        <f>BK137</f>
        <v>0</v>
      </c>
    </row>
    <row r="137" s="12" customFormat="1" ht="25.92" customHeight="1">
      <c r="A137" s="12"/>
      <c r="B137" s="206"/>
      <c r="C137" s="12"/>
      <c r="D137" s="207" t="s">
        <v>80</v>
      </c>
      <c r="E137" s="208" t="s">
        <v>379</v>
      </c>
      <c r="F137" s="208" t="s">
        <v>380</v>
      </c>
      <c r="G137" s="12"/>
      <c r="H137" s="12"/>
      <c r="I137" s="209"/>
      <c r="J137" s="209"/>
      <c r="K137" s="210">
        <f>BK137</f>
        <v>0</v>
      </c>
      <c r="L137" s="12"/>
      <c r="M137" s="206"/>
      <c r="N137" s="211"/>
      <c r="O137" s="212"/>
      <c r="P137" s="212"/>
      <c r="Q137" s="213">
        <f>Q138</f>
        <v>0</v>
      </c>
      <c r="R137" s="213">
        <f>R138</f>
        <v>0</v>
      </c>
      <c r="S137" s="212"/>
      <c r="T137" s="214">
        <f>T138</f>
        <v>0</v>
      </c>
      <c r="U137" s="212"/>
      <c r="V137" s="214">
        <f>V138</f>
        <v>14.34596726</v>
      </c>
      <c r="W137" s="212"/>
      <c r="X137" s="215">
        <f>X138</f>
        <v>0</v>
      </c>
      <c r="Y137" s="12"/>
      <c r="Z137" s="12"/>
      <c r="AA137" s="12"/>
      <c r="AB137" s="12"/>
      <c r="AC137" s="12"/>
      <c r="AD137" s="12"/>
      <c r="AE137" s="12"/>
      <c r="AR137" s="207" t="s">
        <v>93</v>
      </c>
      <c r="AT137" s="216" t="s">
        <v>80</v>
      </c>
      <c r="AU137" s="216" t="s">
        <v>81</v>
      </c>
      <c r="AY137" s="207" t="s">
        <v>220</v>
      </c>
      <c r="BK137" s="217">
        <f>BK138</f>
        <v>0</v>
      </c>
    </row>
    <row r="138" s="12" customFormat="1" ht="22.8" customHeight="1">
      <c r="A138" s="12"/>
      <c r="B138" s="206"/>
      <c r="C138" s="12"/>
      <c r="D138" s="207" t="s">
        <v>80</v>
      </c>
      <c r="E138" s="218" t="s">
        <v>628</v>
      </c>
      <c r="F138" s="218" t="s">
        <v>629</v>
      </c>
      <c r="G138" s="12"/>
      <c r="H138" s="12"/>
      <c r="I138" s="209"/>
      <c r="J138" s="209"/>
      <c r="K138" s="219">
        <f>BK138</f>
        <v>0</v>
      </c>
      <c r="L138" s="12"/>
      <c r="M138" s="206"/>
      <c r="N138" s="211"/>
      <c r="O138" s="212"/>
      <c r="P138" s="212"/>
      <c r="Q138" s="213">
        <f>SUM(Q139:Q242)</f>
        <v>0</v>
      </c>
      <c r="R138" s="213">
        <f>SUM(R139:R242)</f>
        <v>0</v>
      </c>
      <c r="S138" s="212"/>
      <c r="T138" s="214">
        <f>SUM(T139:T242)</f>
        <v>0</v>
      </c>
      <c r="U138" s="212"/>
      <c r="V138" s="214">
        <f>SUM(V139:V242)</f>
        <v>14.34596726</v>
      </c>
      <c r="W138" s="212"/>
      <c r="X138" s="215">
        <f>SUM(X139:X242)</f>
        <v>0</v>
      </c>
      <c r="Y138" s="12"/>
      <c r="Z138" s="12"/>
      <c r="AA138" s="12"/>
      <c r="AB138" s="12"/>
      <c r="AC138" s="12"/>
      <c r="AD138" s="12"/>
      <c r="AE138" s="12"/>
      <c r="AR138" s="207" t="s">
        <v>93</v>
      </c>
      <c r="AT138" s="216" t="s">
        <v>80</v>
      </c>
      <c r="AU138" s="216" t="s">
        <v>88</v>
      </c>
      <c r="AY138" s="207" t="s">
        <v>220</v>
      </c>
      <c r="BK138" s="217">
        <f>SUM(BK139:BK242)</f>
        <v>0</v>
      </c>
    </row>
    <row r="139" s="2" customFormat="1" ht="33" customHeight="1">
      <c r="A139" s="42"/>
      <c r="B139" s="186"/>
      <c r="C139" s="220" t="s">
        <v>88</v>
      </c>
      <c r="D139" s="220" t="s">
        <v>223</v>
      </c>
      <c r="E139" s="221" t="s">
        <v>630</v>
      </c>
      <c r="F139" s="222" t="s">
        <v>631</v>
      </c>
      <c r="G139" s="223" t="s">
        <v>302</v>
      </c>
      <c r="H139" s="224">
        <v>243.25999999999999</v>
      </c>
      <c r="I139" s="225"/>
      <c r="J139" s="225"/>
      <c r="K139" s="226">
        <f>ROUND(P139*H139,2)</f>
        <v>0</v>
      </c>
      <c r="L139" s="227"/>
      <c r="M139" s="43"/>
      <c r="N139" s="228" t="s">
        <v>1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0.00021000000000000001</v>
      </c>
      <c r="V139" s="231">
        <f>U139*H139</f>
        <v>0.051084600000000001</v>
      </c>
      <c r="W139" s="231">
        <v>0</v>
      </c>
      <c r="X139" s="232">
        <f>W139*H139</f>
        <v>0</v>
      </c>
      <c r="Y139" s="42"/>
      <c r="Z139" s="42"/>
      <c r="AA139" s="42"/>
      <c r="AB139" s="42"/>
      <c r="AC139" s="42"/>
      <c r="AD139" s="42"/>
      <c r="AE139" s="42"/>
      <c r="AR139" s="233" t="s">
        <v>387</v>
      </c>
      <c r="AT139" s="233" t="s">
        <v>223</v>
      </c>
      <c r="AU139" s="233" t="s">
        <v>93</v>
      </c>
      <c r="AY139" s="19" t="s">
        <v>220</v>
      </c>
      <c r="BE139" s="147">
        <f>IF(O139="základná",K139,0)</f>
        <v>0</v>
      </c>
      <c r="BF139" s="147">
        <f>IF(O139="znížená",K139,0)</f>
        <v>0</v>
      </c>
      <c r="BG139" s="147">
        <f>IF(O139="zákl. prenesená",K139,0)</f>
        <v>0</v>
      </c>
      <c r="BH139" s="147">
        <f>IF(O139="zníž. prenesená",K139,0)</f>
        <v>0</v>
      </c>
      <c r="BI139" s="147">
        <f>IF(O139="nulová",K139,0)</f>
        <v>0</v>
      </c>
      <c r="BJ139" s="19" t="s">
        <v>93</v>
      </c>
      <c r="BK139" s="147">
        <f>ROUND(P139*H139,2)</f>
        <v>0</v>
      </c>
      <c r="BL139" s="19" t="s">
        <v>387</v>
      </c>
      <c r="BM139" s="233" t="s">
        <v>632</v>
      </c>
    </row>
    <row r="140" s="14" customFormat="1">
      <c r="A140" s="14"/>
      <c r="B140" s="242"/>
      <c r="C140" s="14"/>
      <c r="D140" s="235" t="s">
        <v>228</v>
      </c>
      <c r="E140" s="243" t="s">
        <v>1</v>
      </c>
      <c r="F140" s="244" t="s">
        <v>633</v>
      </c>
      <c r="G140" s="14"/>
      <c r="H140" s="245">
        <v>6.4800000000000004</v>
      </c>
      <c r="I140" s="246"/>
      <c r="J140" s="246"/>
      <c r="K140" s="14"/>
      <c r="L140" s="14"/>
      <c r="M140" s="242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4"/>
      <c r="Z140" s="14"/>
      <c r="AA140" s="14"/>
      <c r="AB140" s="14"/>
      <c r="AC140" s="14"/>
      <c r="AD140" s="14"/>
      <c r="AE140" s="14"/>
      <c r="AT140" s="243" t="s">
        <v>228</v>
      </c>
      <c r="AU140" s="243" t="s">
        <v>93</v>
      </c>
      <c r="AV140" s="14" t="s">
        <v>93</v>
      </c>
      <c r="AW140" s="14" t="s">
        <v>4</v>
      </c>
      <c r="AX140" s="14" t="s">
        <v>81</v>
      </c>
      <c r="AY140" s="243" t="s">
        <v>220</v>
      </c>
    </row>
    <row r="141" s="14" customFormat="1">
      <c r="A141" s="14"/>
      <c r="B141" s="242"/>
      <c r="C141" s="14"/>
      <c r="D141" s="235" t="s">
        <v>228</v>
      </c>
      <c r="E141" s="243" t="s">
        <v>1</v>
      </c>
      <c r="F141" s="244" t="s">
        <v>634</v>
      </c>
      <c r="G141" s="14"/>
      <c r="H141" s="245">
        <v>29.760000000000002</v>
      </c>
      <c r="I141" s="246"/>
      <c r="J141" s="246"/>
      <c r="K141" s="14"/>
      <c r="L141" s="14"/>
      <c r="M141" s="242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9"/>
      <c r="Y141" s="14"/>
      <c r="Z141" s="14"/>
      <c r="AA141" s="14"/>
      <c r="AB141" s="14"/>
      <c r="AC141" s="14"/>
      <c r="AD141" s="14"/>
      <c r="AE141" s="14"/>
      <c r="AT141" s="243" t="s">
        <v>228</v>
      </c>
      <c r="AU141" s="243" t="s">
        <v>93</v>
      </c>
      <c r="AV141" s="14" t="s">
        <v>93</v>
      </c>
      <c r="AW141" s="14" t="s">
        <v>4</v>
      </c>
      <c r="AX141" s="14" t="s">
        <v>81</v>
      </c>
      <c r="AY141" s="243" t="s">
        <v>220</v>
      </c>
    </row>
    <row r="142" s="14" customFormat="1">
      <c r="A142" s="14"/>
      <c r="B142" s="242"/>
      <c r="C142" s="14"/>
      <c r="D142" s="235" t="s">
        <v>228</v>
      </c>
      <c r="E142" s="243" t="s">
        <v>1</v>
      </c>
      <c r="F142" s="244" t="s">
        <v>635</v>
      </c>
      <c r="G142" s="14"/>
      <c r="H142" s="245">
        <v>8.2100000000000009</v>
      </c>
      <c r="I142" s="246"/>
      <c r="J142" s="246"/>
      <c r="K142" s="14"/>
      <c r="L142" s="14"/>
      <c r="M142" s="242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4"/>
      <c r="Z142" s="14"/>
      <c r="AA142" s="14"/>
      <c r="AB142" s="14"/>
      <c r="AC142" s="14"/>
      <c r="AD142" s="14"/>
      <c r="AE142" s="14"/>
      <c r="AT142" s="243" t="s">
        <v>228</v>
      </c>
      <c r="AU142" s="243" t="s">
        <v>93</v>
      </c>
      <c r="AV142" s="14" t="s">
        <v>93</v>
      </c>
      <c r="AW142" s="14" t="s">
        <v>4</v>
      </c>
      <c r="AX142" s="14" t="s">
        <v>81</v>
      </c>
      <c r="AY142" s="243" t="s">
        <v>220</v>
      </c>
    </row>
    <row r="143" s="14" customFormat="1">
      <c r="A143" s="14"/>
      <c r="B143" s="242"/>
      <c r="C143" s="14"/>
      <c r="D143" s="235" t="s">
        <v>228</v>
      </c>
      <c r="E143" s="243" t="s">
        <v>1</v>
      </c>
      <c r="F143" s="244" t="s">
        <v>636</v>
      </c>
      <c r="G143" s="14"/>
      <c r="H143" s="245">
        <v>12.960000000000001</v>
      </c>
      <c r="I143" s="246"/>
      <c r="J143" s="246"/>
      <c r="K143" s="14"/>
      <c r="L143" s="14"/>
      <c r="M143" s="242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4"/>
      <c r="Z143" s="14"/>
      <c r="AA143" s="14"/>
      <c r="AB143" s="14"/>
      <c r="AC143" s="14"/>
      <c r="AD143" s="14"/>
      <c r="AE143" s="14"/>
      <c r="AT143" s="243" t="s">
        <v>228</v>
      </c>
      <c r="AU143" s="243" t="s">
        <v>93</v>
      </c>
      <c r="AV143" s="14" t="s">
        <v>93</v>
      </c>
      <c r="AW143" s="14" t="s">
        <v>4</v>
      </c>
      <c r="AX143" s="14" t="s">
        <v>81</v>
      </c>
      <c r="AY143" s="243" t="s">
        <v>220</v>
      </c>
    </row>
    <row r="144" s="14" customFormat="1">
      <c r="A144" s="14"/>
      <c r="B144" s="242"/>
      <c r="C144" s="14"/>
      <c r="D144" s="235" t="s">
        <v>228</v>
      </c>
      <c r="E144" s="243" t="s">
        <v>1</v>
      </c>
      <c r="F144" s="244" t="s">
        <v>637</v>
      </c>
      <c r="G144" s="14"/>
      <c r="H144" s="245">
        <v>8.8800000000000008</v>
      </c>
      <c r="I144" s="246"/>
      <c r="J144" s="246"/>
      <c r="K144" s="14"/>
      <c r="L144" s="14"/>
      <c r="M144" s="242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4"/>
      <c r="Z144" s="14"/>
      <c r="AA144" s="14"/>
      <c r="AB144" s="14"/>
      <c r="AC144" s="14"/>
      <c r="AD144" s="14"/>
      <c r="AE144" s="14"/>
      <c r="AT144" s="243" t="s">
        <v>228</v>
      </c>
      <c r="AU144" s="243" t="s">
        <v>93</v>
      </c>
      <c r="AV144" s="14" t="s">
        <v>93</v>
      </c>
      <c r="AW144" s="14" t="s">
        <v>4</v>
      </c>
      <c r="AX144" s="14" t="s">
        <v>81</v>
      </c>
      <c r="AY144" s="243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638</v>
      </c>
      <c r="G145" s="14"/>
      <c r="H145" s="245">
        <v>5.7999999999999998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639</v>
      </c>
      <c r="G146" s="14"/>
      <c r="H146" s="245">
        <v>11.52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640</v>
      </c>
      <c r="G147" s="14"/>
      <c r="H147" s="245">
        <v>11.76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641</v>
      </c>
      <c r="G148" s="14"/>
      <c r="H148" s="245">
        <v>29.399999999999999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642</v>
      </c>
      <c r="G149" s="14"/>
      <c r="H149" s="245">
        <v>10.779999999999999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643</v>
      </c>
      <c r="G150" s="14"/>
      <c r="H150" s="245">
        <v>6.4800000000000004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644</v>
      </c>
      <c r="G151" s="14"/>
      <c r="H151" s="245">
        <v>6.4800000000000004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645</v>
      </c>
      <c r="G152" s="14"/>
      <c r="H152" s="245">
        <v>11.279999999999999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81</v>
      </c>
      <c r="AY152" s="243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646</v>
      </c>
      <c r="G153" s="14"/>
      <c r="H153" s="245">
        <v>12.48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647</v>
      </c>
      <c r="G154" s="14"/>
      <c r="H154" s="245">
        <v>44.640000000000001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648</v>
      </c>
      <c r="G155" s="14"/>
      <c r="H155" s="245">
        <v>2.2799999999999998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649</v>
      </c>
      <c r="G156" s="14"/>
      <c r="H156" s="245">
        <v>16.02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650</v>
      </c>
      <c r="G157" s="14"/>
      <c r="H157" s="245">
        <v>8.0500000000000007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5" customFormat="1">
      <c r="A158" s="15"/>
      <c r="B158" s="250"/>
      <c r="C158" s="15"/>
      <c r="D158" s="235" t="s">
        <v>228</v>
      </c>
      <c r="E158" s="251" t="s">
        <v>1</v>
      </c>
      <c r="F158" s="252" t="s">
        <v>242</v>
      </c>
      <c r="G158" s="15"/>
      <c r="H158" s="253">
        <v>243.25999999999999</v>
      </c>
      <c r="I158" s="254"/>
      <c r="J158" s="254"/>
      <c r="K158" s="15"/>
      <c r="L158" s="15"/>
      <c r="M158" s="250"/>
      <c r="N158" s="255"/>
      <c r="O158" s="256"/>
      <c r="P158" s="256"/>
      <c r="Q158" s="256"/>
      <c r="R158" s="256"/>
      <c r="S158" s="256"/>
      <c r="T158" s="256"/>
      <c r="U158" s="256"/>
      <c r="V158" s="256"/>
      <c r="W158" s="256"/>
      <c r="X158" s="257"/>
      <c r="Y158" s="15"/>
      <c r="Z158" s="15"/>
      <c r="AA158" s="15"/>
      <c r="AB158" s="15"/>
      <c r="AC158" s="15"/>
      <c r="AD158" s="15"/>
      <c r="AE158" s="15"/>
      <c r="AT158" s="251" t="s">
        <v>228</v>
      </c>
      <c r="AU158" s="251" t="s">
        <v>93</v>
      </c>
      <c r="AV158" s="15" t="s">
        <v>98</v>
      </c>
      <c r="AW158" s="15" t="s">
        <v>4</v>
      </c>
      <c r="AX158" s="15" t="s">
        <v>88</v>
      </c>
      <c r="AY158" s="251" t="s">
        <v>220</v>
      </c>
    </row>
    <row r="159" s="2" customFormat="1" ht="55.5" customHeight="1">
      <c r="A159" s="42"/>
      <c r="B159" s="186"/>
      <c r="C159" s="273" t="s">
        <v>93</v>
      </c>
      <c r="D159" s="273" t="s">
        <v>564</v>
      </c>
      <c r="E159" s="274" t="s">
        <v>651</v>
      </c>
      <c r="F159" s="275" t="s">
        <v>652</v>
      </c>
      <c r="G159" s="276" t="s">
        <v>302</v>
      </c>
      <c r="H159" s="277">
        <v>510.846</v>
      </c>
      <c r="I159" s="278"/>
      <c r="J159" s="279"/>
      <c r="K159" s="280">
        <f>ROUND(P159*H159,2)</f>
        <v>0</v>
      </c>
      <c r="L159" s="279"/>
      <c r="M159" s="281"/>
      <c r="N159" s="282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0.00010000000000000001</v>
      </c>
      <c r="V159" s="231">
        <f>U159*H159</f>
        <v>0.051084600000000001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567</v>
      </c>
      <c r="AT159" s="233" t="s">
        <v>564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387</v>
      </c>
      <c r="BM159" s="233" t="s">
        <v>653</v>
      </c>
    </row>
    <row r="160" s="2" customFormat="1" ht="16.5" customHeight="1">
      <c r="A160" s="42"/>
      <c r="B160" s="186"/>
      <c r="C160" s="273" t="s">
        <v>98</v>
      </c>
      <c r="D160" s="273" t="s">
        <v>564</v>
      </c>
      <c r="E160" s="274" t="s">
        <v>654</v>
      </c>
      <c r="F160" s="275" t="s">
        <v>655</v>
      </c>
      <c r="G160" s="276" t="s">
        <v>226</v>
      </c>
      <c r="H160" s="277">
        <v>128.92599999999999</v>
      </c>
      <c r="I160" s="278"/>
      <c r="J160" s="279"/>
      <c r="K160" s="280">
        <f>ROUND(P160*H160,2)</f>
        <v>0</v>
      </c>
      <c r="L160" s="279"/>
      <c r="M160" s="281"/>
      <c r="N160" s="282" t="s">
        <v>1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0.051999999999999998</v>
      </c>
      <c r="V160" s="231">
        <f>U160*H160</f>
        <v>6.7041519999999988</v>
      </c>
      <c r="W160" s="231">
        <v>0</v>
      </c>
      <c r="X160" s="232">
        <f>W160*H160</f>
        <v>0</v>
      </c>
      <c r="Y160" s="42"/>
      <c r="Z160" s="42"/>
      <c r="AA160" s="42"/>
      <c r="AB160" s="42"/>
      <c r="AC160" s="42"/>
      <c r="AD160" s="42"/>
      <c r="AE160" s="42"/>
      <c r="AR160" s="233" t="s">
        <v>567</v>
      </c>
      <c r="AT160" s="233" t="s">
        <v>564</v>
      </c>
      <c r="AU160" s="233" t="s">
        <v>93</v>
      </c>
      <c r="AY160" s="19" t="s">
        <v>220</v>
      </c>
      <c r="BE160" s="147">
        <f>IF(O160="základná",K160,0)</f>
        <v>0</v>
      </c>
      <c r="BF160" s="147">
        <f>IF(O160="znížená",K160,0)</f>
        <v>0</v>
      </c>
      <c r="BG160" s="147">
        <f>IF(O160="zákl. prenesená",K160,0)</f>
        <v>0</v>
      </c>
      <c r="BH160" s="147">
        <f>IF(O160="zníž. prenesená",K160,0)</f>
        <v>0</v>
      </c>
      <c r="BI160" s="147">
        <f>IF(O160="nulová",K160,0)</f>
        <v>0</v>
      </c>
      <c r="BJ160" s="19" t="s">
        <v>93</v>
      </c>
      <c r="BK160" s="147">
        <f>ROUND(P160*H160,2)</f>
        <v>0</v>
      </c>
      <c r="BL160" s="19" t="s">
        <v>387</v>
      </c>
      <c r="BM160" s="233" t="s">
        <v>656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657</v>
      </c>
      <c r="G161" s="14"/>
      <c r="H161" s="245">
        <v>2.4220000000000002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658</v>
      </c>
      <c r="G162" s="14"/>
      <c r="H162" s="245">
        <v>22.231999999999999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659</v>
      </c>
      <c r="G163" s="14"/>
      <c r="H163" s="245">
        <v>4.2119999999999997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660</v>
      </c>
      <c r="G164" s="14"/>
      <c r="H164" s="245">
        <v>4.8440000000000003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661</v>
      </c>
      <c r="G165" s="14"/>
      <c r="H165" s="245">
        <v>4.9059999999999997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662</v>
      </c>
      <c r="G166" s="14"/>
      <c r="H166" s="245">
        <v>1.718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4" customFormat="1">
      <c r="A167" s="14"/>
      <c r="B167" s="242"/>
      <c r="C167" s="14"/>
      <c r="D167" s="235" t="s">
        <v>228</v>
      </c>
      <c r="E167" s="243" t="s">
        <v>1</v>
      </c>
      <c r="F167" s="244" t="s">
        <v>663</v>
      </c>
      <c r="G167" s="14"/>
      <c r="H167" s="245">
        <v>1.984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4</v>
      </c>
      <c r="AX167" s="14" t="s">
        <v>81</v>
      </c>
      <c r="AY167" s="243" t="s">
        <v>220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664</v>
      </c>
      <c r="G168" s="14"/>
      <c r="H168" s="245">
        <v>4.1420000000000003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665</v>
      </c>
      <c r="G169" s="14"/>
      <c r="H169" s="245">
        <v>10.355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666</v>
      </c>
      <c r="G170" s="14"/>
      <c r="H170" s="245">
        <v>6.8719999999999999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667</v>
      </c>
      <c r="G171" s="14"/>
      <c r="H171" s="245">
        <v>2.4220000000000002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668</v>
      </c>
      <c r="G172" s="14"/>
      <c r="H172" s="245">
        <v>2.4220000000000002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669</v>
      </c>
      <c r="G173" s="14"/>
      <c r="H173" s="245">
        <v>7.3899999999999997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670</v>
      </c>
      <c r="G174" s="14"/>
      <c r="H174" s="245">
        <v>8.6319999999999997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671</v>
      </c>
      <c r="G175" s="14"/>
      <c r="H175" s="245">
        <v>33.347999999999999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672</v>
      </c>
      <c r="G176" s="14"/>
      <c r="H176" s="245">
        <v>0.28499999999999998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673</v>
      </c>
      <c r="G177" s="14"/>
      <c r="H177" s="245">
        <v>7.1420000000000003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674</v>
      </c>
      <c r="G178" s="14"/>
      <c r="H178" s="245">
        <v>3.5979999999999999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128.92599999999999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88</v>
      </c>
      <c r="AY179" s="251" t="s">
        <v>220</v>
      </c>
    </row>
    <row r="180" s="2" customFormat="1" ht="21.75" customHeight="1">
      <c r="A180" s="42"/>
      <c r="B180" s="186"/>
      <c r="C180" s="220" t="s">
        <v>105</v>
      </c>
      <c r="D180" s="220" t="s">
        <v>223</v>
      </c>
      <c r="E180" s="221" t="s">
        <v>675</v>
      </c>
      <c r="F180" s="222" t="s">
        <v>676</v>
      </c>
      <c r="G180" s="223" t="s">
        <v>302</v>
      </c>
      <c r="H180" s="224">
        <v>52.710000000000001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0.00042000000000000002</v>
      </c>
      <c r="V180" s="231">
        <f>U180*H180</f>
        <v>0.0221382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387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387</v>
      </c>
      <c r="BM180" s="233" t="s">
        <v>677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678</v>
      </c>
      <c r="G181" s="14"/>
      <c r="H181" s="245">
        <v>8.2699999999999996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679</v>
      </c>
      <c r="G182" s="14"/>
      <c r="H182" s="245">
        <v>8.2699999999999996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680</v>
      </c>
      <c r="G183" s="14"/>
      <c r="H183" s="245">
        <v>16.539999999999999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681</v>
      </c>
      <c r="G184" s="14"/>
      <c r="H184" s="245">
        <v>7.4699999999999998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682</v>
      </c>
      <c r="G185" s="14"/>
      <c r="H185" s="245">
        <v>6.0800000000000001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683</v>
      </c>
      <c r="G186" s="14"/>
      <c r="H186" s="245">
        <v>6.0800000000000001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5" customFormat="1">
      <c r="A187" s="15"/>
      <c r="B187" s="250"/>
      <c r="C187" s="15"/>
      <c r="D187" s="235" t="s">
        <v>228</v>
      </c>
      <c r="E187" s="251" t="s">
        <v>1</v>
      </c>
      <c r="F187" s="252" t="s">
        <v>242</v>
      </c>
      <c r="G187" s="15"/>
      <c r="H187" s="253">
        <v>52.710000000000001</v>
      </c>
      <c r="I187" s="254"/>
      <c r="J187" s="254"/>
      <c r="K187" s="15"/>
      <c r="L187" s="15"/>
      <c r="M187" s="250"/>
      <c r="N187" s="255"/>
      <c r="O187" s="256"/>
      <c r="P187" s="256"/>
      <c r="Q187" s="256"/>
      <c r="R187" s="256"/>
      <c r="S187" s="256"/>
      <c r="T187" s="256"/>
      <c r="U187" s="256"/>
      <c r="V187" s="256"/>
      <c r="W187" s="256"/>
      <c r="X187" s="257"/>
      <c r="Y187" s="15"/>
      <c r="Z187" s="15"/>
      <c r="AA187" s="15"/>
      <c r="AB187" s="15"/>
      <c r="AC187" s="15"/>
      <c r="AD187" s="15"/>
      <c r="AE187" s="15"/>
      <c r="AT187" s="251" t="s">
        <v>228</v>
      </c>
      <c r="AU187" s="251" t="s">
        <v>93</v>
      </c>
      <c r="AV187" s="15" t="s">
        <v>98</v>
      </c>
      <c r="AW187" s="15" t="s">
        <v>4</v>
      </c>
      <c r="AX187" s="15" t="s">
        <v>88</v>
      </c>
      <c r="AY187" s="251" t="s">
        <v>220</v>
      </c>
    </row>
    <row r="188" s="2" customFormat="1" ht="24.15" customHeight="1">
      <c r="A188" s="42"/>
      <c r="B188" s="186"/>
      <c r="C188" s="273" t="s">
        <v>273</v>
      </c>
      <c r="D188" s="273" t="s">
        <v>564</v>
      </c>
      <c r="E188" s="274" t="s">
        <v>684</v>
      </c>
      <c r="F188" s="275" t="s">
        <v>685</v>
      </c>
      <c r="G188" s="276" t="s">
        <v>226</v>
      </c>
      <c r="H188" s="277">
        <v>22.539000000000001</v>
      </c>
      <c r="I188" s="278"/>
      <c r="J188" s="279"/>
      <c r="K188" s="280">
        <f>ROUND(P188*H188,2)</f>
        <v>0</v>
      </c>
      <c r="L188" s="279"/>
      <c r="M188" s="281"/>
      <c r="N188" s="282" t="s">
        <v>1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0.33000000000000002</v>
      </c>
      <c r="V188" s="231">
        <f>U188*H188</f>
        <v>7.4378700000000011</v>
      </c>
      <c r="W188" s="231">
        <v>0</v>
      </c>
      <c r="X188" s="232">
        <f>W188*H188</f>
        <v>0</v>
      </c>
      <c r="Y188" s="42"/>
      <c r="Z188" s="42"/>
      <c r="AA188" s="42"/>
      <c r="AB188" s="42"/>
      <c r="AC188" s="42"/>
      <c r="AD188" s="42"/>
      <c r="AE188" s="42"/>
      <c r="AR188" s="233" t="s">
        <v>567</v>
      </c>
      <c r="AT188" s="233" t="s">
        <v>564</v>
      </c>
      <c r="AU188" s="233" t="s">
        <v>93</v>
      </c>
      <c r="AY188" s="19" t="s">
        <v>220</v>
      </c>
      <c r="BE188" s="147">
        <f>IF(O188="základná",K188,0)</f>
        <v>0</v>
      </c>
      <c r="BF188" s="147">
        <f>IF(O188="znížená",K188,0)</f>
        <v>0</v>
      </c>
      <c r="BG188" s="147">
        <f>IF(O188="zákl. prenesená",K188,0)</f>
        <v>0</v>
      </c>
      <c r="BH188" s="147">
        <f>IF(O188="zníž. prenesená",K188,0)</f>
        <v>0</v>
      </c>
      <c r="BI188" s="147">
        <f>IF(O188="nulová",K188,0)</f>
        <v>0</v>
      </c>
      <c r="BJ188" s="19" t="s">
        <v>93</v>
      </c>
      <c r="BK188" s="147">
        <f>ROUND(P188*H188,2)</f>
        <v>0</v>
      </c>
      <c r="BL188" s="19" t="s">
        <v>387</v>
      </c>
      <c r="BM188" s="233" t="s">
        <v>686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687</v>
      </c>
      <c r="G189" s="14"/>
      <c r="H189" s="245">
        <v>3.9180000000000001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688</v>
      </c>
      <c r="G190" s="14"/>
      <c r="H190" s="245">
        <v>3.9180000000000001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689</v>
      </c>
      <c r="G191" s="14"/>
      <c r="H191" s="245">
        <v>7.835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4" customFormat="1">
      <c r="A192" s="14"/>
      <c r="B192" s="242"/>
      <c r="C192" s="14"/>
      <c r="D192" s="235" t="s">
        <v>228</v>
      </c>
      <c r="E192" s="243" t="s">
        <v>1</v>
      </c>
      <c r="F192" s="244" t="s">
        <v>690</v>
      </c>
      <c r="G192" s="14"/>
      <c r="H192" s="245">
        <v>2.8519999999999999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4</v>
      </c>
      <c r="AX192" s="14" t="s">
        <v>81</v>
      </c>
      <c r="AY192" s="243" t="s">
        <v>220</v>
      </c>
    </row>
    <row r="193" s="14" customFormat="1">
      <c r="A193" s="14"/>
      <c r="B193" s="242"/>
      <c r="C193" s="14"/>
      <c r="D193" s="235" t="s">
        <v>228</v>
      </c>
      <c r="E193" s="243" t="s">
        <v>1</v>
      </c>
      <c r="F193" s="244" t="s">
        <v>691</v>
      </c>
      <c r="G193" s="14"/>
      <c r="H193" s="245">
        <v>2.008</v>
      </c>
      <c r="I193" s="246"/>
      <c r="J193" s="246"/>
      <c r="K193" s="14"/>
      <c r="L193" s="14"/>
      <c r="M193" s="242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4"/>
      <c r="Z193" s="14"/>
      <c r="AA193" s="14"/>
      <c r="AB193" s="14"/>
      <c r="AC193" s="14"/>
      <c r="AD193" s="14"/>
      <c r="AE193" s="14"/>
      <c r="AT193" s="243" t="s">
        <v>228</v>
      </c>
      <c r="AU193" s="243" t="s">
        <v>93</v>
      </c>
      <c r="AV193" s="14" t="s">
        <v>93</v>
      </c>
      <c r="AW193" s="14" t="s">
        <v>4</v>
      </c>
      <c r="AX193" s="14" t="s">
        <v>81</v>
      </c>
      <c r="AY193" s="243" t="s">
        <v>220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692</v>
      </c>
      <c r="G194" s="14"/>
      <c r="H194" s="245">
        <v>2.008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5" customFormat="1">
      <c r="A195" s="15"/>
      <c r="B195" s="250"/>
      <c r="C195" s="15"/>
      <c r="D195" s="235" t="s">
        <v>228</v>
      </c>
      <c r="E195" s="251" t="s">
        <v>1</v>
      </c>
      <c r="F195" s="252" t="s">
        <v>242</v>
      </c>
      <c r="G195" s="15"/>
      <c r="H195" s="253">
        <v>22.539000000000001</v>
      </c>
      <c r="I195" s="254"/>
      <c r="J195" s="254"/>
      <c r="K195" s="15"/>
      <c r="L195" s="15"/>
      <c r="M195" s="250"/>
      <c r="N195" s="255"/>
      <c r="O195" s="256"/>
      <c r="P195" s="256"/>
      <c r="Q195" s="256"/>
      <c r="R195" s="256"/>
      <c r="S195" s="256"/>
      <c r="T195" s="256"/>
      <c r="U195" s="256"/>
      <c r="V195" s="256"/>
      <c r="W195" s="256"/>
      <c r="X195" s="257"/>
      <c r="Y195" s="15"/>
      <c r="Z195" s="15"/>
      <c r="AA195" s="15"/>
      <c r="AB195" s="15"/>
      <c r="AC195" s="15"/>
      <c r="AD195" s="15"/>
      <c r="AE195" s="15"/>
      <c r="AT195" s="251" t="s">
        <v>228</v>
      </c>
      <c r="AU195" s="251" t="s">
        <v>93</v>
      </c>
      <c r="AV195" s="15" t="s">
        <v>98</v>
      </c>
      <c r="AW195" s="15" t="s">
        <v>4</v>
      </c>
      <c r="AX195" s="15" t="s">
        <v>88</v>
      </c>
      <c r="AY195" s="251" t="s">
        <v>220</v>
      </c>
    </row>
    <row r="196" s="2" customFormat="1" ht="24.15" customHeight="1">
      <c r="A196" s="42"/>
      <c r="B196" s="186"/>
      <c r="C196" s="220" t="s">
        <v>299</v>
      </c>
      <c r="D196" s="220" t="s">
        <v>223</v>
      </c>
      <c r="E196" s="221" t="s">
        <v>693</v>
      </c>
      <c r="F196" s="222" t="s">
        <v>694</v>
      </c>
      <c r="G196" s="223" t="s">
        <v>583</v>
      </c>
      <c r="H196" s="224">
        <v>6</v>
      </c>
      <c r="I196" s="225"/>
      <c r="J196" s="225"/>
      <c r="K196" s="226">
        <f>ROUND(P196*H196,2)</f>
        <v>0</v>
      </c>
      <c r="L196" s="227"/>
      <c r="M196" s="43"/>
      <c r="N196" s="228" t="s">
        <v>1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0.00025000000000000001</v>
      </c>
      <c r="V196" s="231">
        <f>U196*H196</f>
        <v>0.0015</v>
      </c>
      <c r="W196" s="231">
        <v>0</v>
      </c>
      <c r="X196" s="232">
        <f>W196*H196</f>
        <v>0</v>
      </c>
      <c r="Y196" s="42"/>
      <c r="Z196" s="42"/>
      <c r="AA196" s="42"/>
      <c r="AB196" s="42"/>
      <c r="AC196" s="42"/>
      <c r="AD196" s="42"/>
      <c r="AE196" s="42"/>
      <c r="AR196" s="233" t="s">
        <v>387</v>
      </c>
      <c r="AT196" s="233" t="s">
        <v>223</v>
      </c>
      <c r="AU196" s="233" t="s">
        <v>93</v>
      </c>
      <c r="AY196" s="19" t="s">
        <v>220</v>
      </c>
      <c r="BE196" s="147">
        <f>IF(O196="základná",K196,0)</f>
        <v>0</v>
      </c>
      <c r="BF196" s="147">
        <f>IF(O196="znížená",K196,0)</f>
        <v>0</v>
      </c>
      <c r="BG196" s="147">
        <f>IF(O196="zákl. prenesená",K196,0)</f>
        <v>0</v>
      </c>
      <c r="BH196" s="147">
        <f>IF(O196="zníž. prenesená",K196,0)</f>
        <v>0</v>
      </c>
      <c r="BI196" s="147">
        <f>IF(O196="nulová",K196,0)</f>
        <v>0</v>
      </c>
      <c r="BJ196" s="19" t="s">
        <v>93</v>
      </c>
      <c r="BK196" s="147">
        <f>ROUND(P196*H196,2)</f>
        <v>0</v>
      </c>
      <c r="BL196" s="19" t="s">
        <v>387</v>
      </c>
      <c r="BM196" s="233" t="s">
        <v>695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696</v>
      </c>
      <c r="G197" s="14"/>
      <c r="H197" s="245">
        <v>1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697</v>
      </c>
      <c r="G198" s="14"/>
      <c r="H198" s="245">
        <v>4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698</v>
      </c>
      <c r="G199" s="14"/>
      <c r="H199" s="245">
        <v>1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5" customFormat="1">
      <c r="A200" s="15"/>
      <c r="B200" s="250"/>
      <c r="C200" s="15"/>
      <c r="D200" s="235" t="s">
        <v>228</v>
      </c>
      <c r="E200" s="251" t="s">
        <v>1</v>
      </c>
      <c r="F200" s="252" t="s">
        <v>242</v>
      </c>
      <c r="G200" s="15"/>
      <c r="H200" s="253">
        <v>6</v>
      </c>
      <c r="I200" s="254"/>
      <c r="J200" s="254"/>
      <c r="K200" s="15"/>
      <c r="L200" s="15"/>
      <c r="M200" s="250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5"/>
      <c r="Z200" s="15"/>
      <c r="AA200" s="15"/>
      <c r="AB200" s="15"/>
      <c r="AC200" s="15"/>
      <c r="AD200" s="15"/>
      <c r="AE200" s="15"/>
      <c r="AT200" s="251" t="s">
        <v>228</v>
      </c>
      <c r="AU200" s="251" t="s">
        <v>93</v>
      </c>
      <c r="AV200" s="15" t="s">
        <v>98</v>
      </c>
      <c r="AW200" s="15" t="s">
        <v>4</v>
      </c>
      <c r="AX200" s="15" t="s">
        <v>88</v>
      </c>
      <c r="AY200" s="251" t="s">
        <v>220</v>
      </c>
    </row>
    <row r="201" s="2" customFormat="1" ht="24.15" customHeight="1">
      <c r="A201" s="42"/>
      <c r="B201" s="186"/>
      <c r="C201" s="220" t="s">
        <v>320</v>
      </c>
      <c r="D201" s="220" t="s">
        <v>223</v>
      </c>
      <c r="E201" s="221" t="s">
        <v>699</v>
      </c>
      <c r="F201" s="222" t="s">
        <v>700</v>
      </c>
      <c r="G201" s="223" t="s">
        <v>583</v>
      </c>
      <c r="H201" s="224">
        <v>15</v>
      </c>
      <c r="I201" s="225"/>
      <c r="J201" s="225"/>
      <c r="K201" s="226">
        <f>ROUND(P201*H201,2)</f>
        <v>0</v>
      </c>
      <c r="L201" s="227"/>
      <c r="M201" s="43"/>
      <c r="N201" s="228" t="s">
        <v>1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0.00025999999999999998</v>
      </c>
      <c r="V201" s="231">
        <f>U201*H201</f>
        <v>0.0038999999999999998</v>
      </c>
      <c r="W201" s="231">
        <v>0</v>
      </c>
      <c r="X201" s="232">
        <f>W201*H201</f>
        <v>0</v>
      </c>
      <c r="Y201" s="42"/>
      <c r="Z201" s="42"/>
      <c r="AA201" s="42"/>
      <c r="AB201" s="42"/>
      <c r="AC201" s="42"/>
      <c r="AD201" s="42"/>
      <c r="AE201" s="42"/>
      <c r="AR201" s="233" t="s">
        <v>387</v>
      </c>
      <c r="AT201" s="233" t="s">
        <v>223</v>
      </c>
      <c r="AU201" s="233" t="s">
        <v>93</v>
      </c>
      <c r="AY201" s="19" t="s">
        <v>220</v>
      </c>
      <c r="BE201" s="147">
        <f>IF(O201="základná",K201,0)</f>
        <v>0</v>
      </c>
      <c r="BF201" s="147">
        <f>IF(O201="znížená",K201,0)</f>
        <v>0</v>
      </c>
      <c r="BG201" s="147">
        <f>IF(O201="zákl. prenesená",K201,0)</f>
        <v>0</v>
      </c>
      <c r="BH201" s="147">
        <f>IF(O201="zníž. prenesená",K201,0)</f>
        <v>0</v>
      </c>
      <c r="BI201" s="147">
        <f>IF(O201="nulová",K201,0)</f>
        <v>0</v>
      </c>
      <c r="BJ201" s="19" t="s">
        <v>93</v>
      </c>
      <c r="BK201" s="147">
        <f>ROUND(P201*H201,2)</f>
        <v>0</v>
      </c>
      <c r="BL201" s="19" t="s">
        <v>387</v>
      </c>
      <c r="BM201" s="233" t="s">
        <v>701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702</v>
      </c>
      <c r="G202" s="14"/>
      <c r="H202" s="245">
        <v>1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703</v>
      </c>
      <c r="G203" s="14"/>
      <c r="H203" s="245">
        <v>2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704</v>
      </c>
      <c r="G204" s="14"/>
      <c r="H204" s="245">
        <v>2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705</v>
      </c>
      <c r="G205" s="14"/>
      <c r="H205" s="245">
        <v>5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706</v>
      </c>
      <c r="G206" s="14"/>
      <c r="H206" s="245">
        <v>1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707</v>
      </c>
      <c r="G207" s="14"/>
      <c r="H207" s="245">
        <v>1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708</v>
      </c>
      <c r="G208" s="14"/>
      <c r="H208" s="245">
        <v>2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709</v>
      </c>
      <c r="G209" s="14"/>
      <c r="H209" s="245">
        <v>1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5" customFormat="1">
      <c r="A210" s="15"/>
      <c r="B210" s="250"/>
      <c r="C210" s="15"/>
      <c r="D210" s="235" t="s">
        <v>228</v>
      </c>
      <c r="E210" s="251" t="s">
        <v>1</v>
      </c>
      <c r="F210" s="252" t="s">
        <v>242</v>
      </c>
      <c r="G210" s="15"/>
      <c r="H210" s="253">
        <v>15</v>
      </c>
      <c r="I210" s="254"/>
      <c r="J210" s="254"/>
      <c r="K210" s="15"/>
      <c r="L210" s="15"/>
      <c r="M210" s="250"/>
      <c r="N210" s="255"/>
      <c r="O210" s="256"/>
      <c r="P210" s="256"/>
      <c r="Q210" s="256"/>
      <c r="R210" s="256"/>
      <c r="S210" s="256"/>
      <c r="T210" s="256"/>
      <c r="U210" s="256"/>
      <c r="V210" s="256"/>
      <c r="W210" s="256"/>
      <c r="X210" s="257"/>
      <c r="Y210" s="15"/>
      <c r="Z210" s="15"/>
      <c r="AA210" s="15"/>
      <c r="AB210" s="15"/>
      <c r="AC210" s="15"/>
      <c r="AD210" s="15"/>
      <c r="AE210" s="15"/>
      <c r="AT210" s="251" t="s">
        <v>228</v>
      </c>
      <c r="AU210" s="251" t="s">
        <v>93</v>
      </c>
      <c r="AV210" s="15" t="s">
        <v>98</v>
      </c>
      <c r="AW210" s="15" t="s">
        <v>4</v>
      </c>
      <c r="AX210" s="15" t="s">
        <v>88</v>
      </c>
      <c r="AY210" s="251" t="s">
        <v>220</v>
      </c>
    </row>
    <row r="211" s="2" customFormat="1" ht="24.15" customHeight="1">
      <c r="A211" s="42"/>
      <c r="B211" s="186"/>
      <c r="C211" s="220" t="s">
        <v>340</v>
      </c>
      <c r="D211" s="220" t="s">
        <v>223</v>
      </c>
      <c r="E211" s="221" t="s">
        <v>710</v>
      </c>
      <c r="F211" s="222" t="s">
        <v>711</v>
      </c>
      <c r="G211" s="223" t="s">
        <v>583</v>
      </c>
      <c r="H211" s="224">
        <v>2</v>
      </c>
      <c r="I211" s="225"/>
      <c r="J211" s="225"/>
      <c r="K211" s="226">
        <f>ROUND(P211*H211,2)</f>
        <v>0</v>
      </c>
      <c r="L211" s="227"/>
      <c r="M211" s="43"/>
      <c r="N211" s="228" t="s">
        <v>1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0.00029999999999999997</v>
      </c>
      <c r="V211" s="231">
        <f>U211*H211</f>
        <v>0.00059999999999999995</v>
      </c>
      <c r="W211" s="231">
        <v>0</v>
      </c>
      <c r="X211" s="232">
        <f>W211*H211</f>
        <v>0</v>
      </c>
      <c r="Y211" s="42"/>
      <c r="Z211" s="42"/>
      <c r="AA211" s="42"/>
      <c r="AB211" s="42"/>
      <c r="AC211" s="42"/>
      <c r="AD211" s="42"/>
      <c r="AE211" s="42"/>
      <c r="AR211" s="233" t="s">
        <v>387</v>
      </c>
      <c r="AT211" s="233" t="s">
        <v>223</v>
      </c>
      <c r="AU211" s="233" t="s">
        <v>93</v>
      </c>
      <c r="AY211" s="19" t="s">
        <v>220</v>
      </c>
      <c r="BE211" s="147">
        <f>IF(O211="základná",K211,0)</f>
        <v>0</v>
      </c>
      <c r="BF211" s="147">
        <f>IF(O211="znížená",K211,0)</f>
        <v>0</v>
      </c>
      <c r="BG211" s="147">
        <f>IF(O211="zákl. prenesená",K211,0)</f>
        <v>0</v>
      </c>
      <c r="BH211" s="147">
        <f>IF(O211="zníž. prenesená",K211,0)</f>
        <v>0</v>
      </c>
      <c r="BI211" s="147">
        <f>IF(O211="nulová",K211,0)</f>
        <v>0</v>
      </c>
      <c r="BJ211" s="19" t="s">
        <v>93</v>
      </c>
      <c r="BK211" s="147">
        <f>ROUND(P211*H211,2)</f>
        <v>0</v>
      </c>
      <c r="BL211" s="19" t="s">
        <v>387</v>
      </c>
      <c r="BM211" s="233" t="s">
        <v>712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713</v>
      </c>
      <c r="G212" s="14"/>
      <c r="H212" s="245">
        <v>1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714</v>
      </c>
      <c r="G213" s="14"/>
      <c r="H213" s="245">
        <v>1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5" customFormat="1">
      <c r="A214" s="15"/>
      <c r="B214" s="250"/>
      <c r="C214" s="15"/>
      <c r="D214" s="235" t="s">
        <v>228</v>
      </c>
      <c r="E214" s="251" t="s">
        <v>1</v>
      </c>
      <c r="F214" s="252" t="s">
        <v>242</v>
      </c>
      <c r="G214" s="15"/>
      <c r="H214" s="253">
        <v>2</v>
      </c>
      <c r="I214" s="254"/>
      <c r="J214" s="254"/>
      <c r="K214" s="15"/>
      <c r="L214" s="15"/>
      <c r="M214" s="250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5"/>
      <c r="Z214" s="15"/>
      <c r="AA214" s="15"/>
      <c r="AB214" s="15"/>
      <c r="AC214" s="15"/>
      <c r="AD214" s="15"/>
      <c r="AE214" s="15"/>
      <c r="AT214" s="251" t="s">
        <v>228</v>
      </c>
      <c r="AU214" s="251" t="s">
        <v>93</v>
      </c>
      <c r="AV214" s="15" t="s">
        <v>98</v>
      </c>
      <c r="AW214" s="15" t="s">
        <v>4</v>
      </c>
      <c r="AX214" s="15" t="s">
        <v>88</v>
      </c>
      <c r="AY214" s="251" t="s">
        <v>220</v>
      </c>
    </row>
    <row r="215" s="2" customFormat="1" ht="24.15" customHeight="1">
      <c r="A215" s="42"/>
      <c r="B215" s="186"/>
      <c r="C215" s="220" t="s">
        <v>221</v>
      </c>
      <c r="D215" s="220" t="s">
        <v>223</v>
      </c>
      <c r="E215" s="221" t="s">
        <v>715</v>
      </c>
      <c r="F215" s="222" t="s">
        <v>716</v>
      </c>
      <c r="G215" s="223" t="s">
        <v>583</v>
      </c>
      <c r="H215" s="224">
        <v>8</v>
      </c>
      <c r="I215" s="225"/>
      <c r="J215" s="225"/>
      <c r="K215" s="226">
        <f>ROUND(P215*H215,2)</f>
        <v>0</v>
      </c>
      <c r="L215" s="227"/>
      <c r="M215" s="43"/>
      <c r="N215" s="228" t="s">
        <v>1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0.00032000000000000003</v>
      </c>
      <c r="V215" s="231">
        <f>U215*H215</f>
        <v>0.0025600000000000002</v>
      </c>
      <c r="W215" s="231">
        <v>0</v>
      </c>
      <c r="X215" s="232">
        <f>W215*H215</f>
        <v>0</v>
      </c>
      <c r="Y215" s="42"/>
      <c r="Z215" s="42"/>
      <c r="AA215" s="42"/>
      <c r="AB215" s="42"/>
      <c r="AC215" s="42"/>
      <c r="AD215" s="42"/>
      <c r="AE215" s="42"/>
      <c r="AR215" s="233" t="s">
        <v>387</v>
      </c>
      <c r="AT215" s="233" t="s">
        <v>223</v>
      </c>
      <c r="AU215" s="233" t="s">
        <v>93</v>
      </c>
      <c r="AY215" s="19" t="s">
        <v>220</v>
      </c>
      <c r="BE215" s="147">
        <f>IF(O215="základná",K215,0)</f>
        <v>0</v>
      </c>
      <c r="BF215" s="147">
        <f>IF(O215="znížená",K215,0)</f>
        <v>0</v>
      </c>
      <c r="BG215" s="147">
        <f>IF(O215="zákl. prenesená",K215,0)</f>
        <v>0</v>
      </c>
      <c r="BH215" s="147">
        <f>IF(O215="zníž. prenesená",K215,0)</f>
        <v>0</v>
      </c>
      <c r="BI215" s="147">
        <f>IF(O215="nulová",K215,0)</f>
        <v>0</v>
      </c>
      <c r="BJ215" s="19" t="s">
        <v>93</v>
      </c>
      <c r="BK215" s="147">
        <f>ROUND(P215*H215,2)</f>
        <v>0</v>
      </c>
      <c r="BL215" s="19" t="s">
        <v>387</v>
      </c>
      <c r="BM215" s="233" t="s">
        <v>717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718</v>
      </c>
      <c r="G216" s="14"/>
      <c r="H216" s="245">
        <v>2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719</v>
      </c>
      <c r="G217" s="14"/>
      <c r="H217" s="245">
        <v>1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4" customFormat="1">
      <c r="A218" s="14"/>
      <c r="B218" s="242"/>
      <c r="C218" s="14"/>
      <c r="D218" s="235" t="s">
        <v>228</v>
      </c>
      <c r="E218" s="243" t="s">
        <v>1</v>
      </c>
      <c r="F218" s="244" t="s">
        <v>720</v>
      </c>
      <c r="G218" s="14"/>
      <c r="H218" s="245">
        <v>1</v>
      </c>
      <c r="I218" s="246"/>
      <c r="J218" s="246"/>
      <c r="K218" s="14"/>
      <c r="L218" s="14"/>
      <c r="M218" s="242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4"/>
      <c r="Z218" s="14"/>
      <c r="AA218" s="14"/>
      <c r="AB218" s="14"/>
      <c r="AC218" s="14"/>
      <c r="AD218" s="14"/>
      <c r="AE218" s="14"/>
      <c r="AT218" s="243" t="s">
        <v>228</v>
      </c>
      <c r="AU218" s="243" t="s">
        <v>93</v>
      </c>
      <c r="AV218" s="14" t="s">
        <v>93</v>
      </c>
      <c r="AW218" s="14" t="s">
        <v>4</v>
      </c>
      <c r="AX218" s="14" t="s">
        <v>81</v>
      </c>
      <c r="AY218" s="243" t="s">
        <v>220</v>
      </c>
    </row>
    <row r="219" s="14" customFormat="1">
      <c r="A219" s="14"/>
      <c r="B219" s="242"/>
      <c r="C219" s="14"/>
      <c r="D219" s="235" t="s">
        <v>228</v>
      </c>
      <c r="E219" s="243" t="s">
        <v>1</v>
      </c>
      <c r="F219" s="244" t="s">
        <v>721</v>
      </c>
      <c r="G219" s="14"/>
      <c r="H219" s="245">
        <v>1</v>
      </c>
      <c r="I219" s="246"/>
      <c r="J219" s="246"/>
      <c r="K219" s="14"/>
      <c r="L219" s="14"/>
      <c r="M219" s="242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4"/>
      <c r="Z219" s="14"/>
      <c r="AA219" s="14"/>
      <c r="AB219" s="14"/>
      <c r="AC219" s="14"/>
      <c r="AD219" s="14"/>
      <c r="AE219" s="14"/>
      <c r="AT219" s="243" t="s">
        <v>228</v>
      </c>
      <c r="AU219" s="243" t="s">
        <v>93</v>
      </c>
      <c r="AV219" s="14" t="s">
        <v>93</v>
      </c>
      <c r="AW219" s="14" t="s">
        <v>4</v>
      </c>
      <c r="AX219" s="14" t="s">
        <v>81</v>
      </c>
      <c r="AY219" s="243" t="s">
        <v>220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722</v>
      </c>
      <c r="G220" s="14"/>
      <c r="H220" s="245">
        <v>3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5" customFormat="1">
      <c r="A221" s="15"/>
      <c r="B221" s="250"/>
      <c r="C221" s="15"/>
      <c r="D221" s="235" t="s">
        <v>228</v>
      </c>
      <c r="E221" s="251" t="s">
        <v>1</v>
      </c>
      <c r="F221" s="252" t="s">
        <v>242</v>
      </c>
      <c r="G221" s="15"/>
      <c r="H221" s="253">
        <v>8</v>
      </c>
      <c r="I221" s="254"/>
      <c r="J221" s="254"/>
      <c r="K221" s="15"/>
      <c r="L221" s="15"/>
      <c r="M221" s="250"/>
      <c r="N221" s="255"/>
      <c r="O221" s="256"/>
      <c r="P221" s="256"/>
      <c r="Q221" s="256"/>
      <c r="R221" s="256"/>
      <c r="S221" s="256"/>
      <c r="T221" s="256"/>
      <c r="U221" s="256"/>
      <c r="V221" s="256"/>
      <c r="W221" s="256"/>
      <c r="X221" s="257"/>
      <c r="Y221" s="15"/>
      <c r="Z221" s="15"/>
      <c r="AA221" s="15"/>
      <c r="AB221" s="15"/>
      <c r="AC221" s="15"/>
      <c r="AD221" s="15"/>
      <c r="AE221" s="15"/>
      <c r="AT221" s="251" t="s">
        <v>228</v>
      </c>
      <c r="AU221" s="251" t="s">
        <v>93</v>
      </c>
      <c r="AV221" s="15" t="s">
        <v>98</v>
      </c>
      <c r="AW221" s="15" t="s">
        <v>4</v>
      </c>
      <c r="AX221" s="15" t="s">
        <v>88</v>
      </c>
      <c r="AY221" s="251" t="s">
        <v>220</v>
      </c>
    </row>
    <row r="222" s="2" customFormat="1" ht="24.15" customHeight="1">
      <c r="A222" s="42"/>
      <c r="B222" s="186"/>
      <c r="C222" s="273" t="s">
        <v>361</v>
      </c>
      <c r="D222" s="273" t="s">
        <v>564</v>
      </c>
      <c r="E222" s="274" t="s">
        <v>723</v>
      </c>
      <c r="F222" s="275" t="s">
        <v>724</v>
      </c>
      <c r="G222" s="276" t="s">
        <v>302</v>
      </c>
      <c r="H222" s="277">
        <v>62.348999999999997</v>
      </c>
      <c r="I222" s="278"/>
      <c r="J222" s="279"/>
      <c r="K222" s="280">
        <f>ROUND(P222*H222,2)</f>
        <v>0</v>
      </c>
      <c r="L222" s="279"/>
      <c r="M222" s="281"/>
      <c r="N222" s="282" t="s">
        <v>1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0.00114</v>
      </c>
      <c r="V222" s="231">
        <f>U222*H222</f>
        <v>0.071077859999999993</v>
      </c>
      <c r="W222" s="231">
        <v>0</v>
      </c>
      <c r="X222" s="232">
        <f>W222*H222</f>
        <v>0</v>
      </c>
      <c r="Y222" s="42"/>
      <c r="Z222" s="42"/>
      <c r="AA222" s="42"/>
      <c r="AB222" s="42"/>
      <c r="AC222" s="42"/>
      <c r="AD222" s="42"/>
      <c r="AE222" s="42"/>
      <c r="AR222" s="233" t="s">
        <v>567</v>
      </c>
      <c r="AT222" s="233" t="s">
        <v>564</v>
      </c>
      <c r="AU222" s="233" t="s">
        <v>93</v>
      </c>
      <c r="AY222" s="19" t="s">
        <v>220</v>
      </c>
      <c r="BE222" s="147">
        <f>IF(O222="základná",K222,0)</f>
        <v>0</v>
      </c>
      <c r="BF222" s="147">
        <f>IF(O222="znížená",K222,0)</f>
        <v>0</v>
      </c>
      <c r="BG222" s="147">
        <f>IF(O222="zákl. prenesená",K222,0)</f>
        <v>0</v>
      </c>
      <c r="BH222" s="147">
        <f>IF(O222="zníž. prenesená",K222,0)</f>
        <v>0</v>
      </c>
      <c r="BI222" s="147">
        <f>IF(O222="nulová",K222,0)</f>
        <v>0</v>
      </c>
      <c r="BJ222" s="19" t="s">
        <v>93</v>
      </c>
      <c r="BK222" s="147">
        <f>ROUND(P222*H222,2)</f>
        <v>0</v>
      </c>
      <c r="BL222" s="19" t="s">
        <v>387</v>
      </c>
      <c r="BM222" s="233" t="s">
        <v>725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525</v>
      </c>
      <c r="G223" s="14"/>
      <c r="H223" s="245">
        <v>1.1699999999999999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526</v>
      </c>
      <c r="G224" s="14"/>
      <c r="H224" s="245">
        <v>10.74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527</v>
      </c>
      <c r="G225" s="14"/>
      <c r="H225" s="245">
        <v>2.0350000000000001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528</v>
      </c>
      <c r="G226" s="14"/>
      <c r="H226" s="245">
        <v>2.3399999999999999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529</v>
      </c>
      <c r="G227" s="14"/>
      <c r="H227" s="245">
        <v>2.3700000000000001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530</v>
      </c>
      <c r="G228" s="14"/>
      <c r="H228" s="245">
        <v>0.82999999999999996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531</v>
      </c>
      <c r="G229" s="14"/>
      <c r="H229" s="245">
        <v>0.57399999999999995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532</v>
      </c>
      <c r="G230" s="14"/>
      <c r="H230" s="245">
        <v>2.3399999999999999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533</v>
      </c>
      <c r="G231" s="14"/>
      <c r="H231" s="245">
        <v>5.8499999999999996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534</v>
      </c>
      <c r="G232" s="14"/>
      <c r="H232" s="245">
        <v>3.3199999999999998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535</v>
      </c>
      <c r="G233" s="14"/>
      <c r="H233" s="245">
        <v>1.1699999999999999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536</v>
      </c>
      <c r="G234" s="14"/>
      <c r="H234" s="245">
        <v>1.1699999999999999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537</v>
      </c>
      <c r="G235" s="14"/>
      <c r="H235" s="245">
        <v>3.5699999999999998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538</v>
      </c>
      <c r="G236" s="14"/>
      <c r="H236" s="245">
        <v>4.1699999999999999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539</v>
      </c>
      <c r="G237" s="14"/>
      <c r="H237" s="245">
        <v>16.109999999999999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540</v>
      </c>
      <c r="G238" s="14"/>
      <c r="H238" s="245">
        <v>0.56999999999999995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4" customFormat="1">
      <c r="A239" s="14"/>
      <c r="B239" s="242"/>
      <c r="C239" s="14"/>
      <c r="D239" s="235" t="s">
        <v>228</v>
      </c>
      <c r="E239" s="243" t="s">
        <v>1</v>
      </c>
      <c r="F239" s="244" t="s">
        <v>541</v>
      </c>
      <c r="G239" s="14"/>
      <c r="H239" s="245">
        <v>2.6800000000000002</v>
      </c>
      <c r="I239" s="246"/>
      <c r="J239" s="246"/>
      <c r="K239" s="14"/>
      <c r="L239" s="14"/>
      <c r="M239" s="242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4"/>
      <c r="Z239" s="14"/>
      <c r="AA239" s="14"/>
      <c r="AB239" s="14"/>
      <c r="AC239" s="14"/>
      <c r="AD239" s="14"/>
      <c r="AE239" s="14"/>
      <c r="AT239" s="243" t="s">
        <v>228</v>
      </c>
      <c r="AU239" s="243" t="s">
        <v>93</v>
      </c>
      <c r="AV239" s="14" t="s">
        <v>93</v>
      </c>
      <c r="AW239" s="14" t="s">
        <v>4</v>
      </c>
      <c r="AX239" s="14" t="s">
        <v>81</v>
      </c>
      <c r="AY239" s="243" t="s">
        <v>220</v>
      </c>
    </row>
    <row r="240" s="14" customFormat="1">
      <c r="A240" s="14"/>
      <c r="B240" s="242"/>
      <c r="C240" s="14"/>
      <c r="D240" s="235" t="s">
        <v>228</v>
      </c>
      <c r="E240" s="243" t="s">
        <v>1</v>
      </c>
      <c r="F240" s="244" t="s">
        <v>542</v>
      </c>
      <c r="G240" s="14"/>
      <c r="H240" s="245">
        <v>1.3400000000000001</v>
      </c>
      <c r="I240" s="246"/>
      <c r="J240" s="246"/>
      <c r="K240" s="14"/>
      <c r="L240" s="14"/>
      <c r="M240" s="242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4"/>
      <c r="Z240" s="14"/>
      <c r="AA240" s="14"/>
      <c r="AB240" s="14"/>
      <c r="AC240" s="14"/>
      <c r="AD240" s="14"/>
      <c r="AE240" s="14"/>
      <c r="AT240" s="243" t="s">
        <v>228</v>
      </c>
      <c r="AU240" s="243" t="s">
        <v>93</v>
      </c>
      <c r="AV240" s="14" t="s">
        <v>93</v>
      </c>
      <c r="AW240" s="14" t="s">
        <v>4</v>
      </c>
      <c r="AX240" s="14" t="s">
        <v>81</v>
      </c>
      <c r="AY240" s="243" t="s">
        <v>220</v>
      </c>
    </row>
    <row r="241" s="15" customFormat="1">
      <c r="A241" s="15"/>
      <c r="B241" s="250"/>
      <c r="C241" s="15"/>
      <c r="D241" s="235" t="s">
        <v>228</v>
      </c>
      <c r="E241" s="251" t="s">
        <v>1</v>
      </c>
      <c r="F241" s="252" t="s">
        <v>242</v>
      </c>
      <c r="G241" s="15"/>
      <c r="H241" s="253">
        <v>62.348999999999997</v>
      </c>
      <c r="I241" s="254"/>
      <c r="J241" s="254"/>
      <c r="K241" s="15"/>
      <c r="L241" s="15"/>
      <c r="M241" s="250"/>
      <c r="N241" s="255"/>
      <c r="O241" s="256"/>
      <c r="P241" s="256"/>
      <c r="Q241" s="256"/>
      <c r="R241" s="256"/>
      <c r="S241" s="256"/>
      <c r="T241" s="256"/>
      <c r="U241" s="256"/>
      <c r="V241" s="256"/>
      <c r="W241" s="256"/>
      <c r="X241" s="257"/>
      <c r="Y241" s="15"/>
      <c r="Z241" s="15"/>
      <c r="AA241" s="15"/>
      <c r="AB241" s="15"/>
      <c r="AC241" s="15"/>
      <c r="AD241" s="15"/>
      <c r="AE241" s="15"/>
      <c r="AT241" s="251" t="s">
        <v>228</v>
      </c>
      <c r="AU241" s="251" t="s">
        <v>93</v>
      </c>
      <c r="AV241" s="15" t="s">
        <v>98</v>
      </c>
      <c r="AW241" s="15" t="s">
        <v>4</v>
      </c>
      <c r="AX241" s="15" t="s">
        <v>88</v>
      </c>
      <c r="AY241" s="251" t="s">
        <v>220</v>
      </c>
    </row>
    <row r="242" s="2" customFormat="1" ht="24.15" customHeight="1">
      <c r="A242" s="42"/>
      <c r="B242" s="186"/>
      <c r="C242" s="220" t="s">
        <v>366</v>
      </c>
      <c r="D242" s="220" t="s">
        <v>223</v>
      </c>
      <c r="E242" s="221" t="s">
        <v>726</v>
      </c>
      <c r="F242" s="222" t="s">
        <v>727</v>
      </c>
      <c r="G242" s="223" t="s">
        <v>393</v>
      </c>
      <c r="H242" s="266"/>
      <c r="I242" s="225"/>
      <c r="J242" s="225"/>
      <c r="K242" s="226">
        <f>ROUND(P242*H242,2)</f>
        <v>0</v>
      </c>
      <c r="L242" s="227"/>
      <c r="M242" s="43"/>
      <c r="N242" s="267" t="s">
        <v>1</v>
      </c>
      <c r="O242" s="268" t="s">
        <v>45</v>
      </c>
      <c r="P242" s="269">
        <f>I242+J242</f>
        <v>0</v>
      </c>
      <c r="Q242" s="269">
        <f>ROUND(I242*H242,2)</f>
        <v>0</v>
      </c>
      <c r="R242" s="269">
        <f>ROUND(J242*H242,2)</f>
        <v>0</v>
      </c>
      <c r="S242" s="270"/>
      <c r="T242" s="271">
        <f>S242*H242</f>
        <v>0</v>
      </c>
      <c r="U242" s="271">
        <v>0</v>
      </c>
      <c r="V242" s="271">
        <f>U242*H242</f>
        <v>0</v>
      </c>
      <c r="W242" s="271">
        <v>0</v>
      </c>
      <c r="X242" s="272">
        <f>W242*H242</f>
        <v>0</v>
      </c>
      <c r="Y242" s="42"/>
      <c r="Z242" s="42"/>
      <c r="AA242" s="42"/>
      <c r="AB242" s="42"/>
      <c r="AC242" s="42"/>
      <c r="AD242" s="42"/>
      <c r="AE242" s="42"/>
      <c r="AR242" s="233" t="s">
        <v>387</v>
      </c>
      <c r="AT242" s="233" t="s">
        <v>223</v>
      </c>
      <c r="AU242" s="233" t="s">
        <v>93</v>
      </c>
      <c r="AY242" s="19" t="s">
        <v>220</v>
      </c>
      <c r="BE242" s="147">
        <f>IF(O242="základná",K242,0)</f>
        <v>0</v>
      </c>
      <c r="BF242" s="147">
        <f>IF(O242="znížená",K242,0)</f>
        <v>0</v>
      </c>
      <c r="BG242" s="147">
        <f>IF(O242="zákl. prenesená",K242,0)</f>
        <v>0</v>
      </c>
      <c r="BH242" s="147">
        <f>IF(O242="zníž. prenesená",K242,0)</f>
        <v>0</v>
      </c>
      <c r="BI242" s="147">
        <f>IF(O242="nulová",K242,0)</f>
        <v>0</v>
      </c>
      <c r="BJ242" s="19" t="s">
        <v>93</v>
      </c>
      <c r="BK242" s="147">
        <f>ROUND(P242*H242,2)</f>
        <v>0</v>
      </c>
      <c r="BL242" s="19" t="s">
        <v>387</v>
      </c>
      <c r="BM242" s="233" t="s">
        <v>728</v>
      </c>
    </row>
    <row r="243" s="2" customFormat="1" ht="6.96" customHeight="1">
      <c r="A243" s="42"/>
      <c r="B243" s="69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43"/>
      <c r="N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</row>
  </sheetData>
  <autoFilter ref="C135:L24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6:F106"/>
    <mergeCell ref="D107:F107"/>
    <mergeCell ref="D108:F108"/>
    <mergeCell ref="D109:F109"/>
    <mergeCell ref="D110:F110"/>
    <mergeCell ref="E122:H122"/>
    <mergeCell ref="E126:H126"/>
    <mergeCell ref="E124:H124"/>
    <mergeCell ref="E128:H12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177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729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K120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ROUND((SUM(BE120:BE127) + SUM(BE151:BE860)),  2)</f>
        <v>0</v>
      </c>
      <c r="G41" s="163"/>
      <c r="H41" s="163"/>
      <c r="I41" s="164">
        <v>0.20000000000000001</v>
      </c>
      <c r="J41" s="163"/>
      <c r="K41" s="162">
        <f>ROUND(((SUM(BE120:BE127) + SUM(BE151:BE860))*I41),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ROUND((SUM(BF120:BF127) + SUM(BF151:BF860)),  2)</f>
        <v>0</v>
      </c>
      <c r="G42" s="163"/>
      <c r="H42" s="163"/>
      <c r="I42" s="164">
        <v>0.20000000000000001</v>
      </c>
      <c r="J42" s="163"/>
      <c r="K42" s="162">
        <f>ROUND(((SUM(BF120:BF127) + SUM(BF151:BF860))*I42),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ROUND((SUM(BG120:BG127) + SUM(BG151:BG860)),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ROUND((SUM(BH120:BH127) + SUM(BH151:BH860)),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ROUND((SUM(BI120:BI127) + SUM(BI151:BI860)),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177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21-105b-01-01-02-04 - Ostatné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Q151</f>
        <v>0</v>
      </c>
      <c r="J100" s="105">
        <f>R151</f>
        <v>0</v>
      </c>
      <c r="K100" s="105">
        <f>K151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Q152</f>
        <v>0</v>
      </c>
      <c r="J101" s="179">
        <f>R152</f>
        <v>0</v>
      </c>
      <c r="K101" s="179">
        <f>K152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730</v>
      </c>
      <c r="E102" s="182"/>
      <c r="F102" s="182"/>
      <c r="G102" s="182"/>
      <c r="H102" s="182"/>
      <c r="I102" s="183">
        <f>Q153</f>
        <v>0</v>
      </c>
      <c r="J102" s="183">
        <f>R153</f>
        <v>0</v>
      </c>
      <c r="K102" s="183">
        <f>K153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731</v>
      </c>
      <c r="E103" s="182"/>
      <c r="F103" s="182"/>
      <c r="G103" s="182"/>
      <c r="H103" s="182"/>
      <c r="I103" s="183">
        <f>Q193</f>
        <v>0</v>
      </c>
      <c r="J103" s="183">
        <f>R193</f>
        <v>0</v>
      </c>
      <c r="K103" s="183">
        <f>K193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433</v>
      </c>
      <c r="E104" s="182"/>
      <c r="F104" s="182"/>
      <c r="G104" s="182"/>
      <c r="H104" s="182"/>
      <c r="I104" s="183">
        <f>Q202</f>
        <v>0</v>
      </c>
      <c r="J104" s="183">
        <f>R202</f>
        <v>0</v>
      </c>
      <c r="K104" s="183">
        <f>K202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434</v>
      </c>
      <c r="E105" s="182"/>
      <c r="F105" s="182"/>
      <c r="G105" s="182"/>
      <c r="H105" s="182"/>
      <c r="I105" s="183">
        <f>Q254</f>
        <v>0</v>
      </c>
      <c r="J105" s="183">
        <f>R254</f>
        <v>0</v>
      </c>
      <c r="K105" s="183">
        <f>K254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9"/>
      <c r="D106" s="177" t="s">
        <v>190</v>
      </c>
      <c r="E106" s="178"/>
      <c r="F106" s="178"/>
      <c r="G106" s="178"/>
      <c r="H106" s="178"/>
      <c r="I106" s="179">
        <f>Q256</f>
        <v>0</v>
      </c>
      <c r="J106" s="179">
        <f>R256</f>
        <v>0</v>
      </c>
      <c r="K106" s="179">
        <f>K256</f>
        <v>0</v>
      </c>
      <c r="L106" s="9"/>
      <c r="M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0"/>
      <c r="D107" s="181" t="s">
        <v>549</v>
      </c>
      <c r="E107" s="182"/>
      <c r="F107" s="182"/>
      <c r="G107" s="182"/>
      <c r="H107" s="182"/>
      <c r="I107" s="183">
        <f>Q257</f>
        <v>0</v>
      </c>
      <c r="J107" s="183">
        <f>R257</f>
        <v>0</v>
      </c>
      <c r="K107" s="183">
        <f>K257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732</v>
      </c>
      <c r="E108" s="182"/>
      <c r="F108" s="182"/>
      <c r="G108" s="182"/>
      <c r="H108" s="182"/>
      <c r="I108" s="183">
        <f>Q575</f>
        <v>0</v>
      </c>
      <c r="J108" s="183">
        <f>R575</f>
        <v>0</v>
      </c>
      <c r="K108" s="183">
        <f>K575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733</v>
      </c>
      <c r="E109" s="182"/>
      <c r="F109" s="182"/>
      <c r="G109" s="182"/>
      <c r="H109" s="182"/>
      <c r="I109" s="183">
        <f>Q577</f>
        <v>0</v>
      </c>
      <c r="J109" s="183">
        <f>R577</f>
        <v>0</v>
      </c>
      <c r="K109" s="183">
        <f>K577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0"/>
      <c r="D110" s="181" t="s">
        <v>734</v>
      </c>
      <c r="E110" s="182"/>
      <c r="F110" s="182"/>
      <c r="G110" s="182"/>
      <c r="H110" s="182"/>
      <c r="I110" s="183">
        <f>Q584</f>
        <v>0</v>
      </c>
      <c r="J110" s="183">
        <f>R584</f>
        <v>0</v>
      </c>
      <c r="K110" s="183">
        <f>K584</f>
        <v>0</v>
      </c>
      <c r="L110" s="10"/>
      <c r="M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0"/>
      <c r="D111" s="181" t="s">
        <v>735</v>
      </c>
      <c r="E111" s="182"/>
      <c r="F111" s="182"/>
      <c r="G111" s="182"/>
      <c r="H111" s="182"/>
      <c r="I111" s="183">
        <f>Q586</f>
        <v>0</v>
      </c>
      <c r="J111" s="183">
        <f>R586</f>
        <v>0</v>
      </c>
      <c r="K111" s="183">
        <f>K586</f>
        <v>0</v>
      </c>
      <c r="L111" s="10"/>
      <c r="M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0"/>
      <c r="D112" s="181" t="s">
        <v>736</v>
      </c>
      <c r="E112" s="182"/>
      <c r="F112" s="182"/>
      <c r="G112" s="182"/>
      <c r="H112" s="182"/>
      <c r="I112" s="183">
        <f>Q588</f>
        <v>0</v>
      </c>
      <c r="J112" s="183">
        <f>R588</f>
        <v>0</v>
      </c>
      <c r="K112" s="183">
        <f>K588</f>
        <v>0</v>
      </c>
      <c r="L112" s="10"/>
      <c r="M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0"/>
      <c r="D113" s="181" t="s">
        <v>737</v>
      </c>
      <c r="E113" s="182"/>
      <c r="F113" s="182"/>
      <c r="G113" s="182"/>
      <c r="H113" s="182"/>
      <c r="I113" s="183">
        <f>Q590</f>
        <v>0</v>
      </c>
      <c r="J113" s="183">
        <f>R590</f>
        <v>0</v>
      </c>
      <c r="K113" s="183">
        <f>K590</f>
        <v>0</v>
      </c>
      <c r="L113" s="10"/>
      <c r="M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0"/>
      <c r="C114" s="10"/>
      <c r="D114" s="181" t="s">
        <v>192</v>
      </c>
      <c r="E114" s="182"/>
      <c r="F114" s="182"/>
      <c r="G114" s="182"/>
      <c r="H114" s="182"/>
      <c r="I114" s="183">
        <f>Q644</f>
        <v>0</v>
      </c>
      <c r="J114" s="183">
        <f>R644</f>
        <v>0</v>
      </c>
      <c r="K114" s="183">
        <f>K644</f>
        <v>0</v>
      </c>
      <c r="L114" s="10"/>
      <c r="M114" s="18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0"/>
      <c r="C115" s="10"/>
      <c r="D115" s="181" t="s">
        <v>738</v>
      </c>
      <c r="E115" s="182"/>
      <c r="F115" s="182"/>
      <c r="G115" s="182"/>
      <c r="H115" s="182"/>
      <c r="I115" s="183">
        <f>Q817</f>
        <v>0</v>
      </c>
      <c r="J115" s="183">
        <f>R817</f>
        <v>0</v>
      </c>
      <c r="K115" s="183">
        <f>K817</f>
        <v>0</v>
      </c>
      <c r="L115" s="10"/>
      <c r="M115" s="18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6"/>
      <c r="C116" s="9"/>
      <c r="D116" s="177" t="s">
        <v>739</v>
      </c>
      <c r="E116" s="178"/>
      <c r="F116" s="178"/>
      <c r="G116" s="178"/>
      <c r="H116" s="178"/>
      <c r="I116" s="179">
        <f>Q858</f>
        <v>0</v>
      </c>
      <c r="J116" s="179">
        <f>R858</f>
        <v>0</v>
      </c>
      <c r="K116" s="179">
        <f>K858</f>
        <v>0</v>
      </c>
      <c r="L116" s="9"/>
      <c r="M116" s="17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0"/>
      <c r="C117" s="10"/>
      <c r="D117" s="181" t="s">
        <v>740</v>
      </c>
      <c r="E117" s="182"/>
      <c r="F117" s="182"/>
      <c r="G117" s="182"/>
      <c r="H117" s="182"/>
      <c r="I117" s="183">
        <f>Q859</f>
        <v>0</v>
      </c>
      <c r="J117" s="183">
        <f>R859</f>
        <v>0</v>
      </c>
      <c r="K117" s="183">
        <f>K859</f>
        <v>0</v>
      </c>
      <c r="L117" s="10"/>
      <c r="M117" s="18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6.96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29.28" customHeight="1">
      <c r="A120" s="42"/>
      <c r="B120" s="43"/>
      <c r="C120" s="175" t="s">
        <v>193</v>
      </c>
      <c r="D120" s="42"/>
      <c r="E120" s="42"/>
      <c r="F120" s="42"/>
      <c r="G120" s="42"/>
      <c r="H120" s="42"/>
      <c r="I120" s="42"/>
      <c r="J120" s="42"/>
      <c r="K120" s="184">
        <f>ROUND(K121 + K122 + K123 + K124 + K125 + K126,2)</f>
        <v>0</v>
      </c>
      <c r="L120" s="42"/>
      <c r="M120" s="64"/>
      <c r="O120" s="185" t="s">
        <v>43</v>
      </c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18" customHeight="1">
      <c r="A121" s="42"/>
      <c r="B121" s="186"/>
      <c r="C121" s="187"/>
      <c r="D121" s="148" t="s">
        <v>194</v>
      </c>
      <c r="E121" s="188"/>
      <c r="F121" s="188"/>
      <c r="G121" s="187"/>
      <c r="H121" s="187"/>
      <c r="I121" s="187"/>
      <c r="J121" s="187"/>
      <c r="K121" s="144">
        <v>0</v>
      </c>
      <c r="L121" s="187"/>
      <c r="M121" s="189"/>
      <c r="N121" s="190"/>
      <c r="O121" s="191" t="s">
        <v>45</v>
      </c>
      <c r="P121" s="190"/>
      <c r="Q121" s="190"/>
      <c r="R121" s="190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2" t="s">
        <v>195</v>
      </c>
      <c r="AZ121" s="190"/>
      <c r="BA121" s="190"/>
      <c r="BB121" s="190"/>
      <c r="BC121" s="190"/>
      <c r="BD121" s="190"/>
      <c r="BE121" s="193">
        <f>IF(O121="základná",K121,0)</f>
        <v>0</v>
      </c>
      <c r="BF121" s="193">
        <f>IF(O121="znížená",K121,0)</f>
        <v>0</v>
      </c>
      <c r="BG121" s="193">
        <f>IF(O121="zákl. prenesená",K121,0)</f>
        <v>0</v>
      </c>
      <c r="BH121" s="193">
        <f>IF(O121="zníž. prenesená",K121,0)</f>
        <v>0</v>
      </c>
      <c r="BI121" s="193">
        <f>IF(O121="nulová",K121,0)</f>
        <v>0</v>
      </c>
      <c r="BJ121" s="192" t="s">
        <v>93</v>
      </c>
      <c r="BK121" s="190"/>
      <c r="BL121" s="190"/>
      <c r="BM121" s="190"/>
    </row>
    <row r="122" s="2" customFormat="1" ht="18" customHeight="1">
      <c r="A122" s="42"/>
      <c r="B122" s="186"/>
      <c r="C122" s="187"/>
      <c r="D122" s="148" t="s">
        <v>196</v>
      </c>
      <c r="E122" s="188"/>
      <c r="F122" s="188"/>
      <c r="G122" s="187"/>
      <c r="H122" s="187"/>
      <c r="I122" s="187"/>
      <c r="J122" s="187"/>
      <c r="K122" s="144">
        <v>0</v>
      </c>
      <c r="L122" s="187"/>
      <c r="M122" s="189"/>
      <c r="N122" s="190"/>
      <c r="O122" s="191" t="s">
        <v>45</v>
      </c>
      <c r="P122" s="190"/>
      <c r="Q122" s="190"/>
      <c r="R122" s="190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2" t="s">
        <v>195</v>
      </c>
      <c r="AZ122" s="190"/>
      <c r="BA122" s="190"/>
      <c r="BB122" s="190"/>
      <c r="BC122" s="190"/>
      <c r="BD122" s="190"/>
      <c r="BE122" s="193">
        <f>IF(O122="základná",K122,0)</f>
        <v>0</v>
      </c>
      <c r="BF122" s="193">
        <f>IF(O122="znížená",K122,0)</f>
        <v>0</v>
      </c>
      <c r="BG122" s="193">
        <f>IF(O122="zákl. prenesená",K122,0)</f>
        <v>0</v>
      </c>
      <c r="BH122" s="193">
        <f>IF(O122="zníž. prenesená",K122,0)</f>
        <v>0</v>
      </c>
      <c r="BI122" s="193">
        <f>IF(O122="nulová",K122,0)</f>
        <v>0</v>
      </c>
      <c r="BJ122" s="192" t="s">
        <v>93</v>
      </c>
      <c r="BK122" s="190"/>
      <c r="BL122" s="190"/>
      <c r="BM122" s="190"/>
    </row>
    <row r="123" s="2" customFormat="1" ht="18" customHeight="1">
      <c r="A123" s="42"/>
      <c r="B123" s="186"/>
      <c r="C123" s="187"/>
      <c r="D123" s="148" t="s">
        <v>197</v>
      </c>
      <c r="E123" s="188"/>
      <c r="F123" s="188"/>
      <c r="G123" s="187"/>
      <c r="H123" s="187"/>
      <c r="I123" s="187"/>
      <c r="J123" s="187"/>
      <c r="K123" s="144">
        <v>0</v>
      </c>
      <c r="L123" s="187"/>
      <c r="M123" s="189"/>
      <c r="N123" s="190"/>
      <c r="O123" s="191" t="s">
        <v>45</v>
      </c>
      <c r="P123" s="190"/>
      <c r="Q123" s="190"/>
      <c r="R123" s="190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2" t="s">
        <v>195</v>
      </c>
      <c r="AZ123" s="190"/>
      <c r="BA123" s="190"/>
      <c r="BB123" s="190"/>
      <c r="BC123" s="190"/>
      <c r="BD123" s="190"/>
      <c r="BE123" s="193">
        <f>IF(O123="základná",K123,0)</f>
        <v>0</v>
      </c>
      <c r="BF123" s="193">
        <f>IF(O123="znížená",K123,0)</f>
        <v>0</v>
      </c>
      <c r="BG123" s="193">
        <f>IF(O123="zákl. prenesená",K123,0)</f>
        <v>0</v>
      </c>
      <c r="BH123" s="193">
        <f>IF(O123="zníž. prenesená",K123,0)</f>
        <v>0</v>
      </c>
      <c r="BI123" s="193">
        <f>IF(O123="nulová",K123,0)</f>
        <v>0</v>
      </c>
      <c r="BJ123" s="192" t="s">
        <v>93</v>
      </c>
      <c r="BK123" s="190"/>
      <c r="BL123" s="190"/>
      <c r="BM123" s="190"/>
    </row>
    <row r="124" s="2" customFormat="1" ht="18" customHeight="1">
      <c r="A124" s="42"/>
      <c r="B124" s="186"/>
      <c r="C124" s="187"/>
      <c r="D124" s="148" t="s">
        <v>198</v>
      </c>
      <c r="E124" s="188"/>
      <c r="F124" s="188"/>
      <c r="G124" s="187"/>
      <c r="H124" s="187"/>
      <c r="I124" s="187"/>
      <c r="J124" s="187"/>
      <c r="K124" s="144">
        <v>0</v>
      </c>
      <c r="L124" s="187"/>
      <c r="M124" s="189"/>
      <c r="N124" s="190"/>
      <c r="O124" s="191" t="s">
        <v>45</v>
      </c>
      <c r="P124" s="190"/>
      <c r="Q124" s="190"/>
      <c r="R124" s="190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2" t="s">
        <v>195</v>
      </c>
      <c r="AZ124" s="190"/>
      <c r="BA124" s="190"/>
      <c r="BB124" s="190"/>
      <c r="BC124" s="190"/>
      <c r="BD124" s="190"/>
      <c r="BE124" s="193">
        <f>IF(O124="základná",K124,0)</f>
        <v>0</v>
      </c>
      <c r="BF124" s="193">
        <f>IF(O124="znížená",K124,0)</f>
        <v>0</v>
      </c>
      <c r="BG124" s="193">
        <f>IF(O124="zákl. prenesená",K124,0)</f>
        <v>0</v>
      </c>
      <c r="BH124" s="193">
        <f>IF(O124="zníž. prenesená",K124,0)</f>
        <v>0</v>
      </c>
      <c r="BI124" s="193">
        <f>IF(O124="nulová",K124,0)</f>
        <v>0</v>
      </c>
      <c r="BJ124" s="192" t="s">
        <v>93</v>
      </c>
      <c r="BK124" s="190"/>
      <c r="BL124" s="190"/>
      <c r="BM124" s="190"/>
    </row>
    <row r="125" s="2" customFormat="1" ht="18" customHeight="1">
      <c r="A125" s="42"/>
      <c r="B125" s="186"/>
      <c r="C125" s="187"/>
      <c r="D125" s="148" t="s">
        <v>199</v>
      </c>
      <c r="E125" s="188"/>
      <c r="F125" s="188"/>
      <c r="G125" s="187"/>
      <c r="H125" s="187"/>
      <c r="I125" s="187"/>
      <c r="J125" s="187"/>
      <c r="K125" s="144">
        <v>0</v>
      </c>
      <c r="L125" s="187"/>
      <c r="M125" s="189"/>
      <c r="N125" s="190"/>
      <c r="O125" s="191" t="s">
        <v>45</v>
      </c>
      <c r="P125" s="190"/>
      <c r="Q125" s="190"/>
      <c r="R125" s="190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2" t="s">
        <v>195</v>
      </c>
      <c r="AZ125" s="190"/>
      <c r="BA125" s="190"/>
      <c r="BB125" s="190"/>
      <c r="BC125" s="190"/>
      <c r="BD125" s="190"/>
      <c r="BE125" s="193">
        <f>IF(O125="základná",K125,0)</f>
        <v>0</v>
      </c>
      <c r="BF125" s="193">
        <f>IF(O125="znížená",K125,0)</f>
        <v>0</v>
      </c>
      <c r="BG125" s="193">
        <f>IF(O125="zákl. prenesená",K125,0)</f>
        <v>0</v>
      </c>
      <c r="BH125" s="193">
        <f>IF(O125="zníž. prenesená",K125,0)</f>
        <v>0</v>
      </c>
      <c r="BI125" s="193">
        <f>IF(O125="nulová",K125,0)</f>
        <v>0</v>
      </c>
      <c r="BJ125" s="192" t="s">
        <v>93</v>
      </c>
      <c r="BK125" s="190"/>
      <c r="BL125" s="190"/>
      <c r="BM125" s="190"/>
    </row>
    <row r="126" s="2" customFormat="1" ht="18" customHeight="1">
      <c r="A126" s="42"/>
      <c r="B126" s="186"/>
      <c r="C126" s="187"/>
      <c r="D126" s="188" t="s">
        <v>200</v>
      </c>
      <c r="E126" s="187"/>
      <c r="F126" s="187"/>
      <c r="G126" s="187"/>
      <c r="H126" s="187"/>
      <c r="I126" s="187"/>
      <c r="J126" s="187"/>
      <c r="K126" s="144">
        <f>ROUND(K34*T126,2)</f>
        <v>0</v>
      </c>
      <c r="L126" s="187"/>
      <c r="M126" s="189"/>
      <c r="N126" s="190"/>
      <c r="O126" s="191" t="s">
        <v>45</v>
      </c>
      <c r="P126" s="190"/>
      <c r="Q126" s="190"/>
      <c r="R126" s="190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2" t="s">
        <v>201</v>
      </c>
      <c r="AZ126" s="190"/>
      <c r="BA126" s="190"/>
      <c r="BB126" s="190"/>
      <c r="BC126" s="190"/>
      <c r="BD126" s="190"/>
      <c r="BE126" s="193">
        <f>IF(O126="základná",K126,0)</f>
        <v>0</v>
      </c>
      <c r="BF126" s="193">
        <f>IF(O126="znížená",K126,0)</f>
        <v>0</v>
      </c>
      <c r="BG126" s="193">
        <f>IF(O126="zákl. prenesená",K126,0)</f>
        <v>0</v>
      </c>
      <c r="BH126" s="193">
        <f>IF(O126="zníž. prenesená",K126,0)</f>
        <v>0</v>
      </c>
      <c r="BI126" s="193">
        <f>IF(O126="nulová",K126,0)</f>
        <v>0</v>
      </c>
      <c r="BJ126" s="192" t="s">
        <v>93</v>
      </c>
      <c r="BK126" s="190"/>
      <c r="BL126" s="190"/>
      <c r="BM126" s="190"/>
    </row>
    <row r="127" s="2" customFormat="1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29.28" customHeight="1">
      <c r="A128" s="42"/>
      <c r="B128" s="43"/>
      <c r="C128" s="151" t="s">
        <v>172</v>
      </c>
      <c r="D128" s="152"/>
      <c r="E128" s="152"/>
      <c r="F128" s="152"/>
      <c r="G128" s="152"/>
      <c r="H128" s="152"/>
      <c r="I128" s="152"/>
      <c r="J128" s="152"/>
      <c r="K128" s="153">
        <f>ROUND(K100+K120,2)</f>
        <v>0</v>
      </c>
      <c r="L128" s="15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3" s="2" customFormat="1" ht="6.96" customHeight="1">
      <c r="A133" s="42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24.96" customHeight="1">
      <c r="A134" s="42"/>
      <c r="B134" s="43"/>
      <c r="C134" s="23" t="s">
        <v>202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2" customHeight="1">
      <c r="A136" s="42"/>
      <c r="B136" s="43"/>
      <c r="C136" s="32" t="s">
        <v>16</v>
      </c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6.5" customHeight="1">
      <c r="A137" s="42"/>
      <c r="B137" s="43"/>
      <c r="C137" s="42"/>
      <c r="D137" s="42"/>
      <c r="E137" s="155" t="str">
        <f>E7</f>
        <v>Zníženie energetickej náročnosti budov ZŠ a MŠ v obci Kováčová</v>
      </c>
      <c r="F137" s="32"/>
      <c r="G137" s="32"/>
      <c r="H137" s="3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1" customFormat="1" ht="12" customHeight="1">
      <c r="B138" s="22"/>
      <c r="C138" s="32" t="s">
        <v>174</v>
      </c>
      <c r="M138" s="22"/>
    </row>
    <row r="139" s="1" customFormat="1" ht="16.5" customHeight="1">
      <c r="B139" s="22"/>
      <c r="E139" s="155" t="s">
        <v>175</v>
      </c>
      <c r="F139" s="1"/>
      <c r="G139" s="1"/>
      <c r="H139" s="1"/>
      <c r="M139" s="22"/>
    </row>
    <row r="140" s="1" customFormat="1" ht="12" customHeight="1">
      <c r="B140" s="22"/>
      <c r="C140" s="32" t="s">
        <v>176</v>
      </c>
      <c r="M140" s="22"/>
    </row>
    <row r="141" s="2" customFormat="1" ht="16.5" customHeight="1">
      <c r="A141" s="42"/>
      <c r="B141" s="43"/>
      <c r="C141" s="42"/>
      <c r="D141" s="42"/>
      <c r="E141" s="156" t="s">
        <v>177</v>
      </c>
      <c r="F141" s="42"/>
      <c r="G141" s="42"/>
      <c r="H141" s="42"/>
      <c r="I141" s="42"/>
      <c r="J141" s="42"/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12" customHeight="1">
      <c r="A142" s="42"/>
      <c r="B142" s="43"/>
      <c r="C142" s="32" t="s">
        <v>431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64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="2" customFormat="1" ht="16.5" customHeight="1">
      <c r="A143" s="42"/>
      <c r="B143" s="43"/>
      <c r="C143" s="42"/>
      <c r="D143" s="42"/>
      <c r="E143" s="76" t="str">
        <f>E13</f>
        <v>21-105b-01-01-02-04 - Ostatné</v>
      </c>
      <c r="F143" s="42"/>
      <c r="G143" s="42"/>
      <c r="H143" s="42"/>
      <c r="I143" s="42"/>
      <c r="J143" s="42"/>
      <c r="K143" s="42"/>
      <c r="L143" s="42"/>
      <c r="M143" s="64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="2" customFormat="1" ht="6.96" customHeight="1">
      <c r="A144" s="42"/>
      <c r="B144" s="43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64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="2" customFormat="1" ht="12" customHeight="1">
      <c r="A145" s="42"/>
      <c r="B145" s="43"/>
      <c r="C145" s="32" t="s">
        <v>20</v>
      </c>
      <c r="D145" s="42"/>
      <c r="E145" s="42"/>
      <c r="F145" s="27" t="str">
        <f>F16</f>
        <v>Kováčová</v>
      </c>
      <c r="G145" s="42"/>
      <c r="H145" s="42"/>
      <c r="I145" s="32" t="s">
        <v>22</v>
      </c>
      <c r="J145" s="78" t="str">
        <f>IF(J16="","",J16)</f>
        <v>16. 11. 2021</v>
      </c>
      <c r="K145" s="42"/>
      <c r="L145" s="42"/>
      <c r="M145" s="64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="2" customFormat="1" ht="6.96" customHeight="1">
      <c r="A146" s="42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64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  <row r="147" s="2" customFormat="1" ht="15.15" customHeight="1">
      <c r="A147" s="42"/>
      <c r="B147" s="43"/>
      <c r="C147" s="32" t="s">
        <v>24</v>
      </c>
      <c r="D147" s="42"/>
      <c r="E147" s="42"/>
      <c r="F147" s="27" t="str">
        <f>E19</f>
        <v>Obec Kováčová</v>
      </c>
      <c r="G147" s="42"/>
      <c r="H147" s="42"/>
      <c r="I147" s="32" t="s">
        <v>30</v>
      </c>
      <c r="J147" s="36" t="str">
        <f>E25</f>
        <v>HS partner, s.r.o.</v>
      </c>
      <c r="K147" s="42"/>
      <c r="L147" s="42"/>
      <c r="M147" s="64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="2" customFormat="1" ht="15.15" customHeight="1">
      <c r="A148" s="42"/>
      <c r="B148" s="43"/>
      <c r="C148" s="32" t="s">
        <v>28</v>
      </c>
      <c r="D148" s="42"/>
      <c r="E148" s="42"/>
      <c r="F148" s="27" t="str">
        <f>IF(E22="","",E22)</f>
        <v>Vyplň údaj</v>
      </c>
      <c r="G148" s="42"/>
      <c r="H148" s="42"/>
      <c r="I148" s="32" t="s">
        <v>32</v>
      </c>
      <c r="J148" s="36" t="str">
        <f>E28</f>
        <v>Ing. Miroslav Plevka</v>
      </c>
      <c r="K148" s="42"/>
      <c r="L148" s="42"/>
      <c r="M148" s="64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="2" customFormat="1" ht="10.32" customHeight="1">
      <c r="A149" s="42"/>
      <c r="B149" s="43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64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="11" customFormat="1" ht="29.28" customHeight="1">
      <c r="A150" s="194"/>
      <c r="B150" s="195"/>
      <c r="C150" s="196" t="s">
        <v>203</v>
      </c>
      <c r="D150" s="197" t="s">
        <v>64</v>
      </c>
      <c r="E150" s="197" t="s">
        <v>60</v>
      </c>
      <c r="F150" s="197" t="s">
        <v>61</v>
      </c>
      <c r="G150" s="197" t="s">
        <v>204</v>
      </c>
      <c r="H150" s="197" t="s">
        <v>205</v>
      </c>
      <c r="I150" s="197" t="s">
        <v>206</v>
      </c>
      <c r="J150" s="197" t="s">
        <v>207</v>
      </c>
      <c r="K150" s="198" t="s">
        <v>185</v>
      </c>
      <c r="L150" s="199" t="s">
        <v>208</v>
      </c>
      <c r="M150" s="200"/>
      <c r="N150" s="95" t="s">
        <v>1</v>
      </c>
      <c r="O150" s="96" t="s">
        <v>43</v>
      </c>
      <c r="P150" s="96" t="s">
        <v>209</v>
      </c>
      <c r="Q150" s="96" t="s">
        <v>210</v>
      </c>
      <c r="R150" s="96" t="s">
        <v>211</v>
      </c>
      <c r="S150" s="96" t="s">
        <v>212</v>
      </c>
      <c r="T150" s="96" t="s">
        <v>213</v>
      </c>
      <c r="U150" s="96" t="s">
        <v>214</v>
      </c>
      <c r="V150" s="96" t="s">
        <v>215</v>
      </c>
      <c r="W150" s="96" t="s">
        <v>216</v>
      </c>
      <c r="X150" s="97" t="s">
        <v>217</v>
      </c>
      <c r="Y150" s="194"/>
      <c r="Z150" s="194"/>
      <c r="AA150" s="194"/>
      <c r="AB150" s="194"/>
      <c r="AC150" s="194"/>
      <c r="AD150" s="194"/>
      <c r="AE150" s="194"/>
    </row>
    <row r="151" s="2" customFormat="1" ht="22.8" customHeight="1">
      <c r="A151" s="42"/>
      <c r="B151" s="43"/>
      <c r="C151" s="102" t="s">
        <v>180</v>
      </c>
      <c r="D151" s="42"/>
      <c r="E151" s="42"/>
      <c r="F151" s="42"/>
      <c r="G151" s="42"/>
      <c r="H151" s="42"/>
      <c r="I151" s="42"/>
      <c r="J151" s="42"/>
      <c r="K151" s="201">
        <f>BK151</f>
        <v>0</v>
      </c>
      <c r="L151" s="42"/>
      <c r="M151" s="43"/>
      <c r="N151" s="98"/>
      <c r="O151" s="82"/>
      <c r="P151" s="99"/>
      <c r="Q151" s="202">
        <f>Q152+Q256+Q858</f>
        <v>0</v>
      </c>
      <c r="R151" s="202">
        <f>R152+R256+R858</f>
        <v>0</v>
      </c>
      <c r="S151" s="99"/>
      <c r="T151" s="203">
        <f>T152+T256+T858</f>
        <v>0</v>
      </c>
      <c r="U151" s="99"/>
      <c r="V151" s="203">
        <f>V152+V256+V858</f>
        <v>103.60571448000002</v>
      </c>
      <c r="W151" s="99"/>
      <c r="X151" s="204">
        <f>X152+X256+X858</f>
        <v>0</v>
      </c>
      <c r="Y151" s="42"/>
      <c r="Z151" s="42"/>
      <c r="AA151" s="42"/>
      <c r="AB151" s="42"/>
      <c r="AC151" s="42"/>
      <c r="AD151" s="42"/>
      <c r="AE151" s="42"/>
      <c r="AT151" s="19" t="s">
        <v>80</v>
      </c>
      <c r="AU151" s="19" t="s">
        <v>187</v>
      </c>
      <c r="BK151" s="205">
        <f>BK152+BK256+BK858</f>
        <v>0</v>
      </c>
    </row>
    <row r="152" s="12" customFormat="1" ht="25.92" customHeight="1">
      <c r="A152" s="12"/>
      <c r="B152" s="206"/>
      <c r="C152" s="12"/>
      <c r="D152" s="207" t="s">
        <v>80</v>
      </c>
      <c r="E152" s="208" t="s">
        <v>218</v>
      </c>
      <c r="F152" s="208" t="s">
        <v>219</v>
      </c>
      <c r="G152" s="12"/>
      <c r="H152" s="12"/>
      <c r="I152" s="209"/>
      <c r="J152" s="209"/>
      <c r="K152" s="210">
        <f>BK152</f>
        <v>0</v>
      </c>
      <c r="L152" s="12"/>
      <c r="M152" s="206"/>
      <c r="N152" s="211"/>
      <c r="O152" s="212"/>
      <c r="P152" s="212"/>
      <c r="Q152" s="213">
        <f>Q153+Q193+Q202+Q254</f>
        <v>0</v>
      </c>
      <c r="R152" s="213">
        <f>R153+R193+R202+R254</f>
        <v>0</v>
      </c>
      <c r="S152" s="212"/>
      <c r="T152" s="214">
        <f>T153+T193+T202+T254</f>
        <v>0</v>
      </c>
      <c r="U152" s="212"/>
      <c r="V152" s="214">
        <f>V153+V193+V202+V254</f>
        <v>95.668144680000012</v>
      </c>
      <c r="W152" s="212"/>
      <c r="X152" s="215">
        <f>X153+X193+X202+X254</f>
        <v>0</v>
      </c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16" t="s">
        <v>80</v>
      </c>
      <c r="AU152" s="216" t="s">
        <v>81</v>
      </c>
      <c r="AY152" s="207" t="s">
        <v>220</v>
      </c>
      <c r="BK152" s="217">
        <f>BK153+BK193+BK202+BK254</f>
        <v>0</v>
      </c>
    </row>
    <row r="153" s="12" customFormat="1" ht="22.8" customHeight="1">
      <c r="A153" s="12"/>
      <c r="B153" s="206"/>
      <c r="C153" s="12"/>
      <c r="D153" s="207" t="s">
        <v>80</v>
      </c>
      <c r="E153" s="218" t="s">
        <v>98</v>
      </c>
      <c r="F153" s="218" t="s">
        <v>741</v>
      </c>
      <c r="G153" s="12"/>
      <c r="H153" s="12"/>
      <c r="I153" s="209"/>
      <c r="J153" s="209"/>
      <c r="K153" s="219">
        <f>BK153</f>
        <v>0</v>
      </c>
      <c r="L153" s="12"/>
      <c r="M153" s="206"/>
      <c r="N153" s="211"/>
      <c r="O153" s="212"/>
      <c r="P153" s="212"/>
      <c r="Q153" s="213">
        <f>SUM(Q154:Q192)</f>
        <v>0</v>
      </c>
      <c r="R153" s="213">
        <f>SUM(R154:R192)</f>
        <v>0</v>
      </c>
      <c r="S153" s="212"/>
      <c r="T153" s="214">
        <f>SUM(T154:T192)</f>
        <v>0</v>
      </c>
      <c r="U153" s="212"/>
      <c r="V153" s="214">
        <f>SUM(V154:V192)</f>
        <v>21.712331759999998</v>
      </c>
      <c r="W153" s="212"/>
      <c r="X153" s="215">
        <f>SUM(X154:X192)</f>
        <v>0</v>
      </c>
      <c r="Y153" s="12"/>
      <c r="Z153" s="12"/>
      <c r="AA153" s="12"/>
      <c r="AB153" s="12"/>
      <c r="AC153" s="12"/>
      <c r="AD153" s="12"/>
      <c r="AE153" s="12"/>
      <c r="AR153" s="207" t="s">
        <v>88</v>
      </c>
      <c r="AT153" s="216" t="s">
        <v>80</v>
      </c>
      <c r="AU153" s="216" t="s">
        <v>88</v>
      </c>
      <c r="AY153" s="207" t="s">
        <v>220</v>
      </c>
      <c r="BK153" s="217">
        <f>SUM(BK154:BK192)</f>
        <v>0</v>
      </c>
    </row>
    <row r="154" s="2" customFormat="1" ht="37.8" customHeight="1">
      <c r="A154" s="42"/>
      <c r="B154" s="186"/>
      <c r="C154" s="220" t="s">
        <v>88</v>
      </c>
      <c r="D154" s="220" t="s">
        <v>223</v>
      </c>
      <c r="E154" s="221" t="s">
        <v>742</v>
      </c>
      <c r="F154" s="222" t="s">
        <v>743</v>
      </c>
      <c r="G154" s="223" t="s">
        <v>256</v>
      </c>
      <c r="H154" s="224">
        <v>13.919000000000001</v>
      </c>
      <c r="I154" s="225"/>
      <c r="J154" s="225"/>
      <c r="K154" s="226">
        <f>ROUND(P154*H154,2)</f>
        <v>0</v>
      </c>
      <c r="L154" s="227"/>
      <c r="M154" s="43"/>
      <c r="N154" s="228" t="s">
        <v>1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0.82155999999999996</v>
      </c>
      <c r="V154" s="231">
        <f>U154*H154</f>
        <v>11.435293639999999</v>
      </c>
      <c r="W154" s="231">
        <v>0</v>
      </c>
      <c r="X154" s="232">
        <f>W154*H154</f>
        <v>0</v>
      </c>
      <c r="Y154" s="42"/>
      <c r="Z154" s="42"/>
      <c r="AA154" s="42"/>
      <c r="AB154" s="42"/>
      <c r="AC154" s="42"/>
      <c r="AD154" s="42"/>
      <c r="AE154" s="42"/>
      <c r="AR154" s="233" t="s">
        <v>105</v>
      </c>
      <c r="AT154" s="233" t="s">
        <v>223</v>
      </c>
      <c r="AU154" s="233" t="s">
        <v>93</v>
      </c>
      <c r="AY154" s="19" t="s">
        <v>220</v>
      </c>
      <c r="BE154" s="147">
        <f>IF(O154="základná",K154,0)</f>
        <v>0</v>
      </c>
      <c r="BF154" s="147">
        <f>IF(O154="znížená",K154,0)</f>
        <v>0</v>
      </c>
      <c r="BG154" s="147">
        <f>IF(O154="zákl. prenesená",K154,0)</f>
        <v>0</v>
      </c>
      <c r="BH154" s="147">
        <f>IF(O154="zníž. prenesená",K154,0)</f>
        <v>0</v>
      </c>
      <c r="BI154" s="147">
        <f>IF(O154="nulová",K154,0)</f>
        <v>0</v>
      </c>
      <c r="BJ154" s="19" t="s">
        <v>93</v>
      </c>
      <c r="BK154" s="147">
        <f>ROUND(P154*H154,2)</f>
        <v>0</v>
      </c>
      <c r="BL154" s="19" t="s">
        <v>105</v>
      </c>
      <c r="BM154" s="233" t="s">
        <v>744</v>
      </c>
    </row>
    <row r="155" s="13" customFormat="1">
      <c r="A155" s="13"/>
      <c r="B155" s="234"/>
      <c r="C155" s="13"/>
      <c r="D155" s="235" t="s">
        <v>228</v>
      </c>
      <c r="E155" s="236" t="s">
        <v>1</v>
      </c>
      <c r="F155" s="237" t="s">
        <v>229</v>
      </c>
      <c r="G155" s="13"/>
      <c r="H155" s="236" t="s">
        <v>1</v>
      </c>
      <c r="I155" s="238"/>
      <c r="J155" s="238"/>
      <c r="K155" s="13"/>
      <c r="L155" s="13"/>
      <c r="M155" s="234"/>
      <c r="N155" s="239"/>
      <c r="O155" s="240"/>
      <c r="P155" s="240"/>
      <c r="Q155" s="240"/>
      <c r="R155" s="240"/>
      <c r="S155" s="240"/>
      <c r="T155" s="240"/>
      <c r="U155" s="240"/>
      <c r="V155" s="240"/>
      <c r="W155" s="240"/>
      <c r="X155" s="241"/>
      <c r="Y155" s="13"/>
      <c r="Z155" s="13"/>
      <c r="AA155" s="13"/>
      <c r="AB155" s="13"/>
      <c r="AC155" s="13"/>
      <c r="AD155" s="13"/>
      <c r="AE155" s="13"/>
      <c r="AT155" s="236" t="s">
        <v>228</v>
      </c>
      <c r="AU155" s="236" t="s">
        <v>93</v>
      </c>
      <c r="AV155" s="13" t="s">
        <v>88</v>
      </c>
      <c r="AW155" s="13" t="s">
        <v>4</v>
      </c>
      <c r="AX155" s="13" t="s">
        <v>81</v>
      </c>
      <c r="AY155" s="236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745</v>
      </c>
      <c r="G156" s="14"/>
      <c r="H156" s="245">
        <v>1.548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5" customFormat="1">
      <c r="A157" s="15"/>
      <c r="B157" s="250"/>
      <c r="C157" s="15"/>
      <c r="D157" s="235" t="s">
        <v>228</v>
      </c>
      <c r="E157" s="251" t="s">
        <v>1</v>
      </c>
      <c r="F157" s="252" t="s">
        <v>242</v>
      </c>
      <c r="G157" s="15"/>
      <c r="H157" s="253">
        <v>1.548</v>
      </c>
      <c r="I157" s="254"/>
      <c r="J157" s="254"/>
      <c r="K157" s="15"/>
      <c r="L157" s="15"/>
      <c r="M157" s="250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5"/>
      <c r="Z157" s="15"/>
      <c r="AA157" s="15"/>
      <c r="AB157" s="15"/>
      <c r="AC157" s="15"/>
      <c r="AD157" s="15"/>
      <c r="AE157" s="15"/>
      <c r="AT157" s="251" t="s">
        <v>228</v>
      </c>
      <c r="AU157" s="251" t="s">
        <v>93</v>
      </c>
      <c r="AV157" s="15" t="s">
        <v>98</v>
      </c>
      <c r="AW157" s="15" t="s">
        <v>4</v>
      </c>
      <c r="AX157" s="15" t="s">
        <v>81</v>
      </c>
      <c r="AY157" s="251" t="s">
        <v>220</v>
      </c>
    </row>
    <row r="158" s="13" customFormat="1">
      <c r="A158" s="13"/>
      <c r="B158" s="234"/>
      <c r="C158" s="13"/>
      <c r="D158" s="235" t="s">
        <v>228</v>
      </c>
      <c r="E158" s="236" t="s">
        <v>1</v>
      </c>
      <c r="F158" s="237" t="s">
        <v>243</v>
      </c>
      <c r="G158" s="13"/>
      <c r="H158" s="236" t="s">
        <v>1</v>
      </c>
      <c r="I158" s="238"/>
      <c r="J158" s="238"/>
      <c r="K158" s="13"/>
      <c r="L158" s="13"/>
      <c r="M158" s="234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13"/>
      <c r="Z158" s="13"/>
      <c r="AA158" s="13"/>
      <c r="AB158" s="13"/>
      <c r="AC158" s="13"/>
      <c r="AD158" s="13"/>
      <c r="AE158" s="13"/>
      <c r="AT158" s="236" t="s">
        <v>228</v>
      </c>
      <c r="AU158" s="236" t="s">
        <v>93</v>
      </c>
      <c r="AV158" s="13" t="s">
        <v>88</v>
      </c>
      <c r="AW158" s="13" t="s">
        <v>4</v>
      </c>
      <c r="AX158" s="13" t="s">
        <v>81</v>
      </c>
      <c r="AY158" s="236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746</v>
      </c>
      <c r="G159" s="14"/>
      <c r="H159" s="245">
        <v>1.3460000000000001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747</v>
      </c>
      <c r="G160" s="14"/>
      <c r="H160" s="245">
        <v>1.476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748</v>
      </c>
      <c r="G161" s="14"/>
      <c r="H161" s="245">
        <v>1.44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749</v>
      </c>
      <c r="G162" s="14"/>
      <c r="H162" s="245">
        <v>0.28799999999999998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750</v>
      </c>
      <c r="G163" s="14"/>
      <c r="H163" s="245">
        <v>7.8209999999999997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5" customFormat="1">
      <c r="A164" s="15"/>
      <c r="B164" s="250"/>
      <c r="C164" s="15"/>
      <c r="D164" s="235" t="s">
        <v>228</v>
      </c>
      <c r="E164" s="251" t="s">
        <v>1</v>
      </c>
      <c r="F164" s="252" t="s">
        <v>242</v>
      </c>
      <c r="G164" s="15"/>
      <c r="H164" s="253">
        <v>12.371</v>
      </c>
      <c r="I164" s="254"/>
      <c r="J164" s="254"/>
      <c r="K164" s="15"/>
      <c r="L164" s="15"/>
      <c r="M164" s="250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5"/>
      <c r="Z164" s="15"/>
      <c r="AA164" s="15"/>
      <c r="AB164" s="15"/>
      <c r="AC164" s="15"/>
      <c r="AD164" s="15"/>
      <c r="AE164" s="15"/>
      <c r="AT164" s="251" t="s">
        <v>228</v>
      </c>
      <c r="AU164" s="251" t="s">
        <v>93</v>
      </c>
      <c r="AV164" s="15" t="s">
        <v>98</v>
      </c>
      <c r="AW164" s="15" t="s">
        <v>4</v>
      </c>
      <c r="AX164" s="15" t="s">
        <v>81</v>
      </c>
      <c r="AY164" s="251" t="s">
        <v>220</v>
      </c>
    </row>
    <row r="165" s="16" customFormat="1">
      <c r="A165" s="16"/>
      <c r="B165" s="258"/>
      <c r="C165" s="16"/>
      <c r="D165" s="235" t="s">
        <v>228</v>
      </c>
      <c r="E165" s="259" t="s">
        <v>1</v>
      </c>
      <c r="F165" s="260" t="s">
        <v>253</v>
      </c>
      <c r="G165" s="16"/>
      <c r="H165" s="261">
        <v>13.919000000000001</v>
      </c>
      <c r="I165" s="262"/>
      <c r="J165" s="262"/>
      <c r="K165" s="16"/>
      <c r="L165" s="16"/>
      <c r="M165" s="258"/>
      <c r="N165" s="263"/>
      <c r="O165" s="264"/>
      <c r="P165" s="264"/>
      <c r="Q165" s="264"/>
      <c r="R165" s="264"/>
      <c r="S165" s="264"/>
      <c r="T165" s="264"/>
      <c r="U165" s="264"/>
      <c r="V165" s="264"/>
      <c r="W165" s="264"/>
      <c r="X165" s="265"/>
      <c r="Y165" s="16"/>
      <c r="Z165" s="16"/>
      <c r="AA165" s="16"/>
      <c r="AB165" s="16"/>
      <c r="AC165" s="16"/>
      <c r="AD165" s="16"/>
      <c r="AE165" s="16"/>
      <c r="AT165" s="259" t="s">
        <v>228</v>
      </c>
      <c r="AU165" s="259" t="s">
        <v>93</v>
      </c>
      <c r="AV165" s="16" t="s">
        <v>105</v>
      </c>
      <c r="AW165" s="16" t="s">
        <v>4</v>
      </c>
      <c r="AX165" s="16" t="s">
        <v>88</v>
      </c>
      <c r="AY165" s="259" t="s">
        <v>220</v>
      </c>
    </row>
    <row r="166" s="2" customFormat="1" ht="33" customHeight="1">
      <c r="A166" s="42"/>
      <c r="B166" s="186"/>
      <c r="C166" s="220" t="s">
        <v>93</v>
      </c>
      <c r="D166" s="220" t="s">
        <v>223</v>
      </c>
      <c r="E166" s="221" t="s">
        <v>751</v>
      </c>
      <c r="F166" s="222" t="s">
        <v>752</v>
      </c>
      <c r="G166" s="223" t="s">
        <v>256</v>
      </c>
      <c r="H166" s="224">
        <v>4.0839999999999996</v>
      </c>
      <c r="I166" s="225"/>
      <c r="J166" s="225"/>
      <c r="K166" s="226">
        <f>ROUND(P166*H166,2)</f>
        <v>0</v>
      </c>
      <c r="L166" s="227"/>
      <c r="M166" s="43"/>
      <c r="N166" s="228" t="s">
        <v>1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0.50192999999999999</v>
      </c>
      <c r="V166" s="231">
        <f>U166*H166</f>
        <v>2.0498821199999999</v>
      </c>
      <c r="W166" s="231">
        <v>0</v>
      </c>
      <c r="X166" s="232">
        <f>W166*H166</f>
        <v>0</v>
      </c>
      <c r="Y166" s="42"/>
      <c r="Z166" s="42"/>
      <c r="AA166" s="42"/>
      <c r="AB166" s="42"/>
      <c r="AC166" s="42"/>
      <c r="AD166" s="42"/>
      <c r="AE166" s="42"/>
      <c r="AR166" s="233" t="s">
        <v>105</v>
      </c>
      <c r="AT166" s="233" t="s">
        <v>223</v>
      </c>
      <c r="AU166" s="233" t="s">
        <v>93</v>
      </c>
      <c r="AY166" s="19" t="s">
        <v>220</v>
      </c>
      <c r="BE166" s="147">
        <f>IF(O166="základná",K166,0)</f>
        <v>0</v>
      </c>
      <c r="BF166" s="147">
        <f>IF(O166="znížená",K166,0)</f>
        <v>0</v>
      </c>
      <c r="BG166" s="147">
        <f>IF(O166="zákl. prenesená",K166,0)</f>
        <v>0</v>
      </c>
      <c r="BH166" s="147">
        <f>IF(O166="zníž. prenesená",K166,0)</f>
        <v>0</v>
      </c>
      <c r="BI166" s="147">
        <f>IF(O166="nulová",K166,0)</f>
        <v>0</v>
      </c>
      <c r="BJ166" s="19" t="s">
        <v>93</v>
      </c>
      <c r="BK166" s="147">
        <f>ROUND(P166*H166,2)</f>
        <v>0</v>
      </c>
      <c r="BL166" s="19" t="s">
        <v>105</v>
      </c>
      <c r="BM166" s="233" t="s">
        <v>753</v>
      </c>
    </row>
    <row r="167" s="14" customFormat="1">
      <c r="A167" s="14"/>
      <c r="B167" s="242"/>
      <c r="C167" s="14"/>
      <c r="D167" s="235" t="s">
        <v>228</v>
      </c>
      <c r="E167" s="243" t="s">
        <v>1</v>
      </c>
      <c r="F167" s="244" t="s">
        <v>754</v>
      </c>
      <c r="G167" s="14"/>
      <c r="H167" s="245">
        <v>4.0839999999999996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4</v>
      </c>
      <c r="AX167" s="14" t="s">
        <v>88</v>
      </c>
      <c r="AY167" s="243" t="s">
        <v>220</v>
      </c>
    </row>
    <row r="168" s="2" customFormat="1" ht="24.15" customHeight="1">
      <c r="A168" s="42"/>
      <c r="B168" s="186"/>
      <c r="C168" s="220" t="s">
        <v>98</v>
      </c>
      <c r="D168" s="220" t="s">
        <v>223</v>
      </c>
      <c r="E168" s="221" t="s">
        <v>755</v>
      </c>
      <c r="F168" s="222" t="s">
        <v>756</v>
      </c>
      <c r="G168" s="223" t="s">
        <v>583</v>
      </c>
      <c r="H168" s="224">
        <v>10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0.052130000000000003</v>
      </c>
      <c r="V168" s="231">
        <f>U168*H168</f>
        <v>0.52129999999999999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105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105</v>
      </c>
      <c r="BM168" s="233" t="s">
        <v>757</v>
      </c>
    </row>
    <row r="169" s="13" customFormat="1">
      <c r="A169" s="13"/>
      <c r="B169" s="234"/>
      <c r="C169" s="13"/>
      <c r="D169" s="235" t="s">
        <v>228</v>
      </c>
      <c r="E169" s="236" t="s">
        <v>1</v>
      </c>
      <c r="F169" s="237" t="s">
        <v>229</v>
      </c>
      <c r="G169" s="13"/>
      <c r="H169" s="236" t="s">
        <v>1</v>
      </c>
      <c r="I169" s="238"/>
      <c r="J169" s="238"/>
      <c r="K169" s="13"/>
      <c r="L169" s="13"/>
      <c r="M169" s="234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13"/>
      <c r="Z169" s="13"/>
      <c r="AA169" s="13"/>
      <c r="AB169" s="13"/>
      <c r="AC169" s="13"/>
      <c r="AD169" s="13"/>
      <c r="AE169" s="13"/>
      <c r="AT169" s="236" t="s">
        <v>228</v>
      </c>
      <c r="AU169" s="236" t="s">
        <v>93</v>
      </c>
      <c r="AV169" s="13" t="s">
        <v>88</v>
      </c>
      <c r="AW169" s="13" t="s">
        <v>4</v>
      </c>
      <c r="AX169" s="13" t="s">
        <v>81</v>
      </c>
      <c r="AY169" s="236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758</v>
      </c>
      <c r="G170" s="14"/>
      <c r="H170" s="245">
        <v>10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88</v>
      </c>
      <c r="AY170" s="243" t="s">
        <v>220</v>
      </c>
    </row>
    <row r="171" s="2" customFormat="1" ht="24.15" customHeight="1">
      <c r="A171" s="42"/>
      <c r="B171" s="186"/>
      <c r="C171" s="220" t="s">
        <v>105</v>
      </c>
      <c r="D171" s="220" t="s">
        <v>223</v>
      </c>
      <c r="E171" s="221" t="s">
        <v>759</v>
      </c>
      <c r="F171" s="222" t="s">
        <v>760</v>
      </c>
      <c r="G171" s="223" t="s">
        <v>583</v>
      </c>
      <c r="H171" s="224">
        <v>11</v>
      </c>
      <c r="I171" s="225"/>
      <c r="J171" s="225"/>
      <c r="K171" s="226">
        <f>ROUND(P171*H171,2)</f>
        <v>0</v>
      </c>
      <c r="L171" s="227"/>
      <c r="M171" s="43"/>
      <c r="N171" s="228" t="s">
        <v>1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0.026579999999999999</v>
      </c>
      <c r="V171" s="231">
        <f>U171*H171</f>
        <v>0.29237999999999997</v>
      </c>
      <c r="W171" s="231">
        <v>0</v>
      </c>
      <c r="X171" s="232">
        <f>W171*H171</f>
        <v>0</v>
      </c>
      <c r="Y171" s="42"/>
      <c r="Z171" s="42"/>
      <c r="AA171" s="42"/>
      <c r="AB171" s="42"/>
      <c r="AC171" s="42"/>
      <c r="AD171" s="42"/>
      <c r="AE171" s="42"/>
      <c r="AR171" s="233" t="s">
        <v>105</v>
      </c>
      <c r="AT171" s="233" t="s">
        <v>223</v>
      </c>
      <c r="AU171" s="233" t="s">
        <v>93</v>
      </c>
      <c r="AY171" s="19" t="s">
        <v>220</v>
      </c>
      <c r="BE171" s="147">
        <f>IF(O171="základná",K171,0)</f>
        <v>0</v>
      </c>
      <c r="BF171" s="147">
        <f>IF(O171="znížená",K171,0)</f>
        <v>0</v>
      </c>
      <c r="BG171" s="147">
        <f>IF(O171="zákl. prenesená",K171,0)</f>
        <v>0</v>
      </c>
      <c r="BH171" s="147">
        <f>IF(O171="zníž. prenesená",K171,0)</f>
        <v>0</v>
      </c>
      <c r="BI171" s="147">
        <f>IF(O171="nulová",K171,0)</f>
        <v>0</v>
      </c>
      <c r="BJ171" s="19" t="s">
        <v>93</v>
      </c>
      <c r="BK171" s="147">
        <f>ROUND(P171*H171,2)</f>
        <v>0</v>
      </c>
      <c r="BL171" s="19" t="s">
        <v>105</v>
      </c>
      <c r="BM171" s="233" t="s">
        <v>761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762</v>
      </c>
      <c r="G172" s="14"/>
      <c r="H172" s="245">
        <v>5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763</v>
      </c>
      <c r="G173" s="14"/>
      <c r="H173" s="245">
        <v>6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5" customFormat="1">
      <c r="A174" s="15"/>
      <c r="B174" s="250"/>
      <c r="C174" s="15"/>
      <c r="D174" s="235" t="s">
        <v>228</v>
      </c>
      <c r="E174" s="251" t="s">
        <v>1</v>
      </c>
      <c r="F174" s="252" t="s">
        <v>242</v>
      </c>
      <c r="G174" s="15"/>
      <c r="H174" s="253">
        <v>11</v>
      </c>
      <c r="I174" s="254"/>
      <c r="J174" s="254"/>
      <c r="K174" s="15"/>
      <c r="L174" s="15"/>
      <c r="M174" s="250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5"/>
      <c r="Z174" s="15"/>
      <c r="AA174" s="15"/>
      <c r="AB174" s="15"/>
      <c r="AC174" s="15"/>
      <c r="AD174" s="15"/>
      <c r="AE174" s="15"/>
      <c r="AT174" s="251" t="s">
        <v>228</v>
      </c>
      <c r="AU174" s="251" t="s">
        <v>93</v>
      </c>
      <c r="AV174" s="15" t="s">
        <v>98</v>
      </c>
      <c r="AW174" s="15" t="s">
        <v>4</v>
      </c>
      <c r="AX174" s="15" t="s">
        <v>88</v>
      </c>
      <c r="AY174" s="251" t="s">
        <v>220</v>
      </c>
    </row>
    <row r="175" s="2" customFormat="1" ht="24.15" customHeight="1">
      <c r="A175" s="42"/>
      <c r="B175" s="186"/>
      <c r="C175" s="220" t="s">
        <v>273</v>
      </c>
      <c r="D175" s="220" t="s">
        <v>223</v>
      </c>
      <c r="E175" s="221" t="s">
        <v>764</v>
      </c>
      <c r="F175" s="222" t="s">
        <v>765</v>
      </c>
      <c r="G175" s="223" t="s">
        <v>583</v>
      </c>
      <c r="H175" s="224">
        <v>5</v>
      </c>
      <c r="I175" s="225"/>
      <c r="J175" s="225"/>
      <c r="K175" s="226">
        <f>ROUND(P175*H175,2)</f>
        <v>0</v>
      </c>
      <c r="L175" s="227"/>
      <c r="M175" s="43"/>
      <c r="N175" s="228" t="s">
        <v>1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0.039870000000000003</v>
      </c>
      <c r="V175" s="231">
        <f>U175*H175</f>
        <v>0.19935000000000003</v>
      </c>
      <c r="W175" s="231">
        <v>0</v>
      </c>
      <c r="X175" s="232">
        <f>W175*H175</f>
        <v>0</v>
      </c>
      <c r="Y175" s="42"/>
      <c r="Z175" s="42"/>
      <c r="AA175" s="42"/>
      <c r="AB175" s="42"/>
      <c r="AC175" s="42"/>
      <c r="AD175" s="42"/>
      <c r="AE175" s="42"/>
      <c r="AR175" s="233" t="s">
        <v>105</v>
      </c>
      <c r="AT175" s="233" t="s">
        <v>223</v>
      </c>
      <c r="AU175" s="233" t="s">
        <v>93</v>
      </c>
      <c r="AY175" s="19" t="s">
        <v>220</v>
      </c>
      <c r="BE175" s="147">
        <f>IF(O175="základná",K175,0)</f>
        <v>0</v>
      </c>
      <c r="BF175" s="147">
        <f>IF(O175="znížená",K175,0)</f>
        <v>0</v>
      </c>
      <c r="BG175" s="147">
        <f>IF(O175="zákl. prenesená",K175,0)</f>
        <v>0</v>
      </c>
      <c r="BH175" s="147">
        <f>IF(O175="zníž. prenesená",K175,0)</f>
        <v>0</v>
      </c>
      <c r="BI175" s="147">
        <f>IF(O175="nulová",K175,0)</f>
        <v>0</v>
      </c>
      <c r="BJ175" s="19" t="s">
        <v>93</v>
      </c>
      <c r="BK175" s="147">
        <f>ROUND(P175*H175,2)</f>
        <v>0</v>
      </c>
      <c r="BL175" s="19" t="s">
        <v>105</v>
      </c>
      <c r="BM175" s="233" t="s">
        <v>766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767</v>
      </c>
      <c r="G176" s="14"/>
      <c r="H176" s="245">
        <v>3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768</v>
      </c>
      <c r="G177" s="14"/>
      <c r="H177" s="245">
        <v>2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5" customFormat="1">
      <c r="A178" s="15"/>
      <c r="B178" s="250"/>
      <c r="C178" s="15"/>
      <c r="D178" s="235" t="s">
        <v>228</v>
      </c>
      <c r="E178" s="251" t="s">
        <v>1</v>
      </c>
      <c r="F178" s="252" t="s">
        <v>242</v>
      </c>
      <c r="G178" s="15"/>
      <c r="H178" s="253">
        <v>5</v>
      </c>
      <c r="I178" s="254"/>
      <c r="J178" s="254"/>
      <c r="K178" s="15"/>
      <c r="L178" s="15"/>
      <c r="M178" s="250"/>
      <c r="N178" s="255"/>
      <c r="O178" s="256"/>
      <c r="P178" s="256"/>
      <c r="Q178" s="256"/>
      <c r="R178" s="256"/>
      <c r="S178" s="256"/>
      <c r="T178" s="256"/>
      <c r="U178" s="256"/>
      <c r="V178" s="256"/>
      <c r="W178" s="256"/>
      <c r="X178" s="257"/>
      <c r="Y178" s="15"/>
      <c r="Z178" s="15"/>
      <c r="AA178" s="15"/>
      <c r="AB178" s="15"/>
      <c r="AC178" s="15"/>
      <c r="AD178" s="15"/>
      <c r="AE178" s="15"/>
      <c r="AT178" s="251" t="s">
        <v>228</v>
      </c>
      <c r="AU178" s="251" t="s">
        <v>93</v>
      </c>
      <c r="AV178" s="15" t="s">
        <v>98</v>
      </c>
      <c r="AW178" s="15" t="s">
        <v>4</v>
      </c>
      <c r="AX178" s="15" t="s">
        <v>88</v>
      </c>
      <c r="AY178" s="251" t="s">
        <v>220</v>
      </c>
    </row>
    <row r="179" s="2" customFormat="1" ht="33" customHeight="1">
      <c r="A179" s="42"/>
      <c r="B179" s="186"/>
      <c r="C179" s="220" t="s">
        <v>299</v>
      </c>
      <c r="D179" s="220" t="s">
        <v>223</v>
      </c>
      <c r="E179" s="221" t="s">
        <v>769</v>
      </c>
      <c r="F179" s="222" t="s">
        <v>770</v>
      </c>
      <c r="G179" s="223" t="s">
        <v>226</v>
      </c>
      <c r="H179" s="224">
        <v>49</v>
      </c>
      <c r="I179" s="225"/>
      <c r="J179" s="225"/>
      <c r="K179" s="226">
        <f>ROUND(P179*H179,2)</f>
        <v>0</v>
      </c>
      <c r="L179" s="227"/>
      <c r="M179" s="43"/>
      <c r="N179" s="228" t="s">
        <v>1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0.07424</v>
      </c>
      <c r="V179" s="231">
        <f>U179*H179</f>
        <v>3.6377600000000001</v>
      </c>
      <c r="W179" s="231">
        <v>0</v>
      </c>
      <c r="X179" s="232">
        <f>W179*H179</f>
        <v>0</v>
      </c>
      <c r="Y179" s="42"/>
      <c r="Z179" s="42"/>
      <c r="AA179" s="42"/>
      <c r="AB179" s="42"/>
      <c r="AC179" s="42"/>
      <c r="AD179" s="42"/>
      <c r="AE179" s="42"/>
      <c r="AR179" s="233" t="s">
        <v>105</v>
      </c>
      <c r="AT179" s="233" t="s">
        <v>223</v>
      </c>
      <c r="AU179" s="233" t="s">
        <v>93</v>
      </c>
      <c r="AY179" s="19" t="s">
        <v>220</v>
      </c>
      <c r="BE179" s="147">
        <f>IF(O179="základná",K179,0)</f>
        <v>0</v>
      </c>
      <c r="BF179" s="147">
        <f>IF(O179="znížená",K179,0)</f>
        <v>0</v>
      </c>
      <c r="BG179" s="147">
        <f>IF(O179="zákl. prenesená",K179,0)</f>
        <v>0</v>
      </c>
      <c r="BH179" s="147">
        <f>IF(O179="zníž. prenesená",K179,0)</f>
        <v>0</v>
      </c>
      <c r="BI179" s="147">
        <f>IF(O179="nulová",K179,0)</f>
        <v>0</v>
      </c>
      <c r="BJ179" s="19" t="s">
        <v>93</v>
      </c>
      <c r="BK179" s="147">
        <f>ROUND(P179*H179,2)</f>
        <v>0</v>
      </c>
      <c r="BL179" s="19" t="s">
        <v>105</v>
      </c>
      <c r="BM179" s="233" t="s">
        <v>771</v>
      </c>
    </row>
    <row r="180" s="13" customFormat="1">
      <c r="A180" s="13"/>
      <c r="B180" s="234"/>
      <c r="C180" s="13"/>
      <c r="D180" s="235" t="s">
        <v>228</v>
      </c>
      <c r="E180" s="236" t="s">
        <v>1</v>
      </c>
      <c r="F180" s="237" t="s">
        <v>229</v>
      </c>
      <c r="G180" s="13"/>
      <c r="H180" s="236" t="s">
        <v>1</v>
      </c>
      <c r="I180" s="238"/>
      <c r="J180" s="238"/>
      <c r="K180" s="13"/>
      <c r="L180" s="13"/>
      <c r="M180" s="234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13"/>
      <c r="Z180" s="13"/>
      <c r="AA180" s="13"/>
      <c r="AB180" s="13"/>
      <c r="AC180" s="13"/>
      <c r="AD180" s="13"/>
      <c r="AE180" s="13"/>
      <c r="AT180" s="236" t="s">
        <v>228</v>
      </c>
      <c r="AU180" s="236" t="s">
        <v>93</v>
      </c>
      <c r="AV180" s="13" t="s">
        <v>88</v>
      </c>
      <c r="AW180" s="13" t="s">
        <v>4</v>
      </c>
      <c r="AX180" s="13" t="s">
        <v>81</v>
      </c>
      <c r="AY180" s="236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772</v>
      </c>
      <c r="G181" s="14"/>
      <c r="H181" s="245">
        <v>4.7999999999999998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773</v>
      </c>
      <c r="G182" s="14"/>
      <c r="H182" s="245">
        <v>17.699999999999999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774</v>
      </c>
      <c r="G183" s="14"/>
      <c r="H183" s="245">
        <v>6.4000000000000004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775</v>
      </c>
      <c r="G184" s="14"/>
      <c r="H184" s="245">
        <v>3.2000000000000002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776</v>
      </c>
      <c r="G185" s="14"/>
      <c r="H185" s="245">
        <v>4.6500000000000004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777</v>
      </c>
      <c r="G186" s="14"/>
      <c r="H186" s="245">
        <v>12.25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5" customFormat="1">
      <c r="A187" s="15"/>
      <c r="B187" s="250"/>
      <c r="C187" s="15"/>
      <c r="D187" s="235" t="s">
        <v>228</v>
      </c>
      <c r="E187" s="251" t="s">
        <v>1</v>
      </c>
      <c r="F187" s="252" t="s">
        <v>242</v>
      </c>
      <c r="G187" s="15"/>
      <c r="H187" s="253">
        <v>49</v>
      </c>
      <c r="I187" s="254"/>
      <c r="J187" s="254"/>
      <c r="K187" s="15"/>
      <c r="L187" s="15"/>
      <c r="M187" s="250"/>
      <c r="N187" s="255"/>
      <c r="O187" s="256"/>
      <c r="P187" s="256"/>
      <c r="Q187" s="256"/>
      <c r="R187" s="256"/>
      <c r="S187" s="256"/>
      <c r="T187" s="256"/>
      <c r="U187" s="256"/>
      <c r="V187" s="256"/>
      <c r="W187" s="256"/>
      <c r="X187" s="257"/>
      <c r="Y187" s="15"/>
      <c r="Z187" s="15"/>
      <c r="AA187" s="15"/>
      <c r="AB187" s="15"/>
      <c r="AC187" s="15"/>
      <c r="AD187" s="15"/>
      <c r="AE187" s="15"/>
      <c r="AT187" s="251" t="s">
        <v>228</v>
      </c>
      <c r="AU187" s="251" t="s">
        <v>93</v>
      </c>
      <c r="AV187" s="15" t="s">
        <v>98</v>
      </c>
      <c r="AW187" s="15" t="s">
        <v>4</v>
      </c>
      <c r="AX187" s="15" t="s">
        <v>88</v>
      </c>
      <c r="AY187" s="251" t="s">
        <v>220</v>
      </c>
    </row>
    <row r="188" s="2" customFormat="1" ht="33" customHeight="1">
      <c r="A188" s="42"/>
      <c r="B188" s="186"/>
      <c r="C188" s="220" t="s">
        <v>320</v>
      </c>
      <c r="D188" s="220" t="s">
        <v>223</v>
      </c>
      <c r="E188" s="221" t="s">
        <v>778</v>
      </c>
      <c r="F188" s="222" t="s">
        <v>779</v>
      </c>
      <c r="G188" s="223" t="s">
        <v>226</v>
      </c>
      <c r="H188" s="224">
        <v>32.149999999999999</v>
      </c>
      <c r="I188" s="225"/>
      <c r="J188" s="225"/>
      <c r="K188" s="226">
        <f>ROUND(P188*H188,2)</f>
        <v>0</v>
      </c>
      <c r="L188" s="227"/>
      <c r="M188" s="43"/>
      <c r="N188" s="228" t="s">
        <v>1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0.11124000000000001</v>
      </c>
      <c r="V188" s="231">
        <f>U188*H188</f>
        <v>3.5763660000000002</v>
      </c>
      <c r="W188" s="231">
        <v>0</v>
      </c>
      <c r="X188" s="232">
        <f>W188*H188</f>
        <v>0</v>
      </c>
      <c r="Y188" s="42"/>
      <c r="Z188" s="42"/>
      <c r="AA188" s="42"/>
      <c r="AB188" s="42"/>
      <c r="AC188" s="42"/>
      <c r="AD188" s="42"/>
      <c r="AE188" s="42"/>
      <c r="AR188" s="233" t="s">
        <v>105</v>
      </c>
      <c r="AT188" s="233" t="s">
        <v>223</v>
      </c>
      <c r="AU188" s="233" t="s">
        <v>93</v>
      </c>
      <c r="AY188" s="19" t="s">
        <v>220</v>
      </c>
      <c r="BE188" s="147">
        <f>IF(O188="základná",K188,0)</f>
        <v>0</v>
      </c>
      <c r="BF188" s="147">
        <f>IF(O188="znížená",K188,0)</f>
        <v>0</v>
      </c>
      <c r="BG188" s="147">
        <f>IF(O188="zákl. prenesená",K188,0)</f>
        <v>0</v>
      </c>
      <c r="BH188" s="147">
        <f>IF(O188="zníž. prenesená",K188,0)</f>
        <v>0</v>
      </c>
      <c r="BI188" s="147">
        <f>IF(O188="nulová",K188,0)</f>
        <v>0</v>
      </c>
      <c r="BJ188" s="19" t="s">
        <v>93</v>
      </c>
      <c r="BK188" s="147">
        <f>ROUND(P188*H188,2)</f>
        <v>0</v>
      </c>
      <c r="BL188" s="19" t="s">
        <v>105</v>
      </c>
      <c r="BM188" s="233" t="s">
        <v>780</v>
      </c>
    </row>
    <row r="189" s="13" customFormat="1">
      <c r="A189" s="13"/>
      <c r="B189" s="234"/>
      <c r="C189" s="13"/>
      <c r="D189" s="235" t="s">
        <v>228</v>
      </c>
      <c r="E189" s="236" t="s">
        <v>1</v>
      </c>
      <c r="F189" s="237" t="s">
        <v>229</v>
      </c>
      <c r="G189" s="13"/>
      <c r="H189" s="236" t="s">
        <v>1</v>
      </c>
      <c r="I189" s="238"/>
      <c r="J189" s="238"/>
      <c r="K189" s="13"/>
      <c r="L189" s="13"/>
      <c r="M189" s="234"/>
      <c r="N189" s="239"/>
      <c r="O189" s="240"/>
      <c r="P189" s="240"/>
      <c r="Q189" s="240"/>
      <c r="R189" s="240"/>
      <c r="S189" s="240"/>
      <c r="T189" s="240"/>
      <c r="U189" s="240"/>
      <c r="V189" s="240"/>
      <c r="W189" s="240"/>
      <c r="X189" s="241"/>
      <c r="Y189" s="13"/>
      <c r="Z189" s="13"/>
      <c r="AA189" s="13"/>
      <c r="AB189" s="13"/>
      <c r="AC189" s="13"/>
      <c r="AD189" s="13"/>
      <c r="AE189" s="13"/>
      <c r="AT189" s="236" t="s">
        <v>228</v>
      </c>
      <c r="AU189" s="236" t="s">
        <v>93</v>
      </c>
      <c r="AV189" s="13" t="s">
        <v>88</v>
      </c>
      <c r="AW189" s="13" t="s">
        <v>4</v>
      </c>
      <c r="AX189" s="13" t="s">
        <v>81</v>
      </c>
      <c r="AY189" s="236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781</v>
      </c>
      <c r="G190" s="14"/>
      <c r="H190" s="245">
        <v>27.050000000000001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782</v>
      </c>
      <c r="G191" s="14"/>
      <c r="H191" s="245">
        <v>5.0999999999999996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5" customFormat="1">
      <c r="A192" s="15"/>
      <c r="B192" s="250"/>
      <c r="C192" s="15"/>
      <c r="D192" s="235" t="s">
        <v>228</v>
      </c>
      <c r="E192" s="251" t="s">
        <v>1</v>
      </c>
      <c r="F192" s="252" t="s">
        <v>242</v>
      </c>
      <c r="G192" s="15"/>
      <c r="H192" s="253">
        <v>32.149999999999999</v>
      </c>
      <c r="I192" s="254"/>
      <c r="J192" s="254"/>
      <c r="K192" s="15"/>
      <c r="L192" s="15"/>
      <c r="M192" s="250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5"/>
      <c r="Z192" s="15"/>
      <c r="AA192" s="15"/>
      <c r="AB192" s="15"/>
      <c r="AC192" s="15"/>
      <c r="AD192" s="15"/>
      <c r="AE192" s="15"/>
      <c r="AT192" s="251" t="s">
        <v>228</v>
      </c>
      <c r="AU192" s="251" t="s">
        <v>93</v>
      </c>
      <c r="AV192" s="15" t="s">
        <v>98</v>
      </c>
      <c r="AW192" s="15" t="s">
        <v>4</v>
      </c>
      <c r="AX192" s="15" t="s">
        <v>88</v>
      </c>
      <c r="AY192" s="251" t="s">
        <v>220</v>
      </c>
    </row>
    <row r="193" s="12" customFormat="1" ht="22.8" customHeight="1">
      <c r="A193" s="12"/>
      <c r="B193" s="206"/>
      <c r="C193" s="12"/>
      <c r="D193" s="207" t="s">
        <v>80</v>
      </c>
      <c r="E193" s="218" t="s">
        <v>105</v>
      </c>
      <c r="F193" s="218" t="s">
        <v>783</v>
      </c>
      <c r="G193" s="12"/>
      <c r="H193" s="12"/>
      <c r="I193" s="209"/>
      <c r="J193" s="209"/>
      <c r="K193" s="219">
        <f>BK193</f>
        <v>0</v>
      </c>
      <c r="L193" s="12"/>
      <c r="M193" s="206"/>
      <c r="N193" s="211"/>
      <c r="O193" s="212"/>
      <c r="P193" s="212"/>
      <c r="Q193" s="213">
        <f>SUM(Q194:Q201)</f>
        <v>0</v>
      </c>
      <c r="R193" s="213">
        <f>SUM(R194:R201)</f>
        <v>0</v>
      </c>
      <c r="S193" s="212"/>
      <c r="T193" s="214">
        <f>SUM(T194:T201)</f>
        <v>0</v>
      </c>
      <c r="U193" s="212"/>
      <c r="V193" s="214">
        <f>SUM(V194:V201)</f>
        <v>4.6110835199999993</v>
      </c>
      <c r="W193" s="212"/>
      <c r="X193" s="215">
        <f>SUM(X194:X201)</f>
        <v>0</v>
      </c>
      <c r="Y193" s="12"/>
      <c r="Z193" s="12"/>
      <c r="AA193" s="12"/>
      <c r="AB193" s="12"/>
      <c r="AC193" s="12"/>
      <c r="AD193" s="12"/>
      <c r="AE193" s="12"/>
      <c r="AR193" s="207" t="s">
        <v>88</v>
      </c>
      <c r="AT193" s="216" t="s">
        <v>80</v>
      </c>
      <c r="AU193" s="216" t="s">
        <v>88</v>
      </c>
      <c r="AY193" s="207" t="s">
        <v>220</v>
      </c>
      <c r="BK193" s="217">
        <f>SUM(BK194:BK201)</f>
        <v>0</v>
      </c>
    </row>
    <row r="194" s="2" customFormat="1" ht="21.75" customHeight="1">
      <c r="A194" s="42"/>
      <c r="B194" s="186"/>
      <c r="C194" s="220" t="s">
        <v>340</v>
      </c>
      <c r="D194" s="220" t="s">
        <v>223</v>
      </c>
      <c r="E194" s="221" t="s">
        <v>784</v>
      </c>
      <c r="F194" s="222" t="s">
        <v>785</v>
      </c>
      <c r="G194" s="223" t="s">
        <v>256</v>
      </c>
      <c r="H194" s="224">
        <v>1.96</v>
      </c>
      <c r="I194" s="225"/>
      <c r="J194" s="225"/>
      <c r="K194" s="226">
        <f>ROUND(P194*H194,2)</f>
        <v>0</v>
      </c>
      <c r="L194" s="227"/>
      <c r="M194" s="43"/>
      <c r="N194" s="228" t="s">
        <v>1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2.29698</v>
      </c>
      <c r="V194" s="231">
        <f>U194*H194</f>
        <v>4.5020807999999999</v>
      </c>
      <c r="W194" s="231">
        <v>0</v>
      </c>
      <c r="X194" s="232">
        <f>W194*H194</f>
        <v>0</v>
      </c>
      <c r="Y194" s="42"/>
      <c r="Z194" s="42"/>
      <c r="AA194" s="42"/>
      <c r="AB194" s="42"/>
      <c r="AC194" s="42"/>
      <c r="AD194" s="42"/>
      <c r="AE194" s="42"/>
      <c r="AR194" s="233" t="s">
        <v>105</v>
      </c>
      <c r="AT194" s="233" t="s">
        <v>223</v>
      </c>
      <c r="AU194" s="233" t="s">
        <v>93</v>
      </c>
      <c r="AY194" s="19" t="s">
        <v>220</v>
      </c>
      <c r="BE194" s="147">
        <f>IF(O194="základná",K194,0)</f>
        <v>0</v>
      </c>
      <c r="BF194" s="147">
        <f>IF(O194="znížená",K194,0)</f>
        <v>0</v>
      </c>
      <c r="BG194" s="147">
        <f>IF(O194="zákl. prenesená",K194,0)</f>
        <v>0</v>
      </c>
      <c r="BH194" s="147">
        <f>IF(O194="zníž. prenesená",K194,0)</f>
        <v>0</v>
      </c>
      <c r="BI194" s="147">
        <f>IF(O194="nulová",K194,0)</f>
        <v>0</v>
      </c>
      <c r="BJ194" s="19" t="s">
        <v>93</v>
      </c>
      <c r="BK194" s="147">
        <f>ROUND(P194*H194,2)</f>
        <v>0</v>
      </c>
      <c r="BL194" s="19" t="s">
        <v>105</v>
      </c>
      <c r="BM194" s="233" t="s">
        <v>786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787</v>
      </c>
      <c r="G195" s="14"/>
      <c r="H195" s="245">
        <v>1.96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88</v>
      </c>
      <c r="AY195" s="243" t="s">
        <v>220</v>
      </c>
    </row>
    <row r="196" s="2" customFormat="1" ht="24.15" customHeight="1">
      <c r="A196" s="42"/>
      <c r="B196" s="186"/>
      <c r="C196" s="220" t="s">
        <v>221</v>
      </c>
      <c r="D196" s="220" t="s">
        <v>223</v>
      </c>
      <c r="E196" s="221" t="s">
        <v>788</v>
      </c>
      <c r="F196" s="222" t="s">
        <v>789</v>
      </c>
      <c r="G196" s="223" t="s">
        <v>226</v>
      </c>
      <c r="H196" s="224">
        <v>8.7119999999999997</v>
      </c>
      <c r="I196" s="225"/>
      <c r="J196" s="225"/>
      <c r="K196" s="226">
        <f>ROUND(P196*H196,2)</f>
        <v>0</v>
      </c>
      <c r="L196" s="227"/>
      <c r="M196" s="43"/>
      <c r="N196" s="228" t="s">
        <v>1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0.0034099999999999998</v>
      </c>
      <c r="V196" s="231">
        <f>U196*H196</f>
        <v>0.029707919999999999</v>
      </c>
      <c r="W196" s="231">
        <v>0</v>
      </c>
      <c r="X196" s="232">
        <f>W196*H196</f>
        <v>0</v>
      </c>
      <c r="Y196" s="42"/>
      <c r="Z196" s="42"/>
      <c r="AA196" s="42"/>
      <c r="AB196" s="42"/>
      <c r="AC196" s="42"/>
      <c r="AD196" s="42"/>
      <c r="AE196" s="42"/>
      <c r="AR196" s="233" t="s">
        <v>105</v>
      </c>
      <c r="AT196" s="233" t="s">
        <v>223</v>
      </c>
      <c r="AU196" s="233" t="s">
        <v>93</v>
      </c>
      <c r="AY196" s="19" t="s">
        <v>220</v>
      </c>
      <c r="BE196" s="147">
        <f>IF(O196="základná",K196,0)</f>
        <v>0</v>
      </c>
      <c r="BF196" s="147">
        <f>IF(O196="znížená",K196,0)</f>
        <v>0</v>
      </c>
      <c r="BG196" s="147">
        <f>IF(O196="zákl. prenesená",K196,0)</f>
        <v>0</v>
      </c>
      <c r="BH196" s="147">
        <f>IF(O196="zníž. prenesená",K196,0)</f>
        <v>0</v>
      </c>
      <c r="BI196" s="147">
        <f>IF(O196="nulová",K196,0)</f>
        <v>0</v>
      </c>
      <c r="BJ196" s="19" t="s">
        <v>93</v>
      </c>
      <c r="BK196" s="147">
        <f>ROUND(P196*H196,2)</f>
        <v>0</v>
      </c>
      <c r="BL196" s="19" t="s">
        <v>105</v>
      </c>
      <c r="BM196" s="233" t="s">
        <v>790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791</v>
      </c>
      <c r="G197" s="14"/>
      <c r="H197" s="245">
        <v>8.7119999999999997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88</v>
      </c>
      <c r="AY197" s="243" t="s">
        <v>220</v>
      </c>
    </row>
    <row r="198" s="2" customFormat="1" ht="24.15" customHeight="1">
      <c r="A198" s="42"/>
      <c r="B198" s="186"/>
      <c r="C198" s="220" t="s">
        <v>361</v>
      </c>
      <c r="D198" s="220" t="s">
        <v>223</v>
      </c>
      <c r="E198" s="221" t="s">
        <v>792</v>
      </c>
      <c r="F198" s="222" t="s">
        <v>793</v>
      </c>
      <c r="G198" s="223" t="s">
        <v>226</v>
      </c>
      <c r="H198" s="224">
        <v>8.7119999999999997</v>
      </c>
      <c r="I198" s="225"/>
      <c r="J198" s="225"/>
      <c r="K198" s="226">
        <f>ROUND(P198*H198,2)</f>
        <v>0</v>
      </c>
      <c r="L198" s="227"/>
      <c r="M198" s="43"/>
      <c r="N198" s="228" t="s">
        <v>1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2"/>
      <c r="Z198" s="42"/>
      <c r="AA198" s="42"/>
      <c r="AB198" s="42"/>
      <c r="AC198" s="42"/>
      <c r="AD198" s="42"/>
      <c r="AE198" s="42"/>
      <c r="AR198" s="233" t="s">
        <v>105</v>
      </c>
      <c r="AT198" s="233" t="s">
        <v>223</v>
      </c>
      <c r="AU198" s="233" t="s">
        <v>93</v>
      </c>
      <c r="AY198" s="19" t="s">
        <v>220</v>
      </c>
      <c r="BE198" s="147">
        <f>IF(O198="základná",K198,0)</f>
        <v>0</v>
      </c>
      <c r="BF198" s="147">
        <f>IF(O198="znížená",K198,0)</f>
        <v>0</v>
      </c>
      <c r="BG198" s="147">
        <f>IF(O198="zákl. prenesená",K198,0)</f>
        <v>0</v>
      </c>
      <c r="BH198" s="147">
        <f>IF(O198="zníž. prenesená",K198,0)</f>
        <v>0</v>
      </c>
      <c r="BI198" s="147">
        <f>IF(O198="nulová",K198,0)</f>
        <v>0</v>
      </c>
      <c r="BJ198" s="19" t="s">
        <v>93</v>
      </c>
      <c r="BK198" s="147">
        <f>ROUND(P198*H198,2)</f>
        <v>0</v>
      </c>
      <c r="BL198" s="19" t="s">
        <v>105</v>
      </c>
      <c r="BM198" s="233" t="s">
        <v>794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791</v>
      </c>
      <c r="G199" s="14"/>
      <c r="H199" s="245">
        <v>8.7119999999999997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88</v>
      </c>
      <c r="AY199" s="243" t="s">
        <v>220</v>
      </c>
    </row>
    <row r="200" s="2" customFormat="1" ht="24.15" customHeight="1">
      <c r="A200" s="42"/>
      <c r="B200" s="186"/>
      <c r="C200" s="220" t="s">
        <v>366</v>
      </c>
      <c r="D200" s="220" t="s">
        <v>223</v>
      </c>
      <c r="E200" s="221" t="s">
        <v>795</v>
      </c>
      <c r="F200" s="222" t="s">
        <v>796</v>
      </c>
      <c r="G200" s="223" t="s">
        <v>359</v>
      </c>
      <c r="H200" s="224">
        <v>0.078</v>
      </c>
      <c r="I200" s="225"/>
      <c r="J200" s="225"/>
      <c r="K200" s="226">
        <f>ROUND(P200*H200,2)</f>
        <v>0</v>
      </c>
      <c r="L200" s="227"/>
      <c r="M200" s="43"/>
      <c r="N200" s="228" t="s">
        <v>1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1.0166</v>
      </c>
      <c r="V200" s="231">
        <f>U200*H200</f>
        <v>0.079294799999999999</v>
      </c>
      <c r="W200" s="231">
        <v>0</v>
      </c>
      <c r="X200" s="232">
        <f>W200*H200</f>
        <v>0</v>
      </c>
      <c r="Y200" s="42"/>
      <c r="Z200" s="42"/>
      <c r="AA200" s="42"/>
      <c r="AB200" s="42"/>
      <c r="AC200" s="42"/>
      <c r="AD200" s="42"/>
      <c r="AE200" s="42"/>
      <c r="AR200" s="233" t="s">
        <v>105</v>
      </c>
      <c r="AT200" s="233" t="s">
        <v>223</v>
      </c>
      <c r="AU200" s="233" t="s">
        <v>93</v>
      </c>
      <c r="AY200" s="19" t="s">
        <v>220</v>
      </c>
      <c r="BE200" s="147">
        <f>IF(O200="základná",K200,0)</f>
        <v>0</v>
      </c>
      <c r="BF200" s="147">
        <f>IF(O200="znížená",K200,0)</f>
        <v>0</v>
      </c>
      <c r="BG200" s="147">
        <f>IF(O200="zákl. prenesená",K200,0)</f>
        <v>0</v>
      </c>
      <c r="BH200" s="147">
        <f>IF(O200="zníž. prenesená",K200,0)</f>
        <v>0</v>
      </c>
      <c r="BI200" s="147">
        <f>IF(O200="nulová",K200,0)</f>
        <v>0</v>
      </c>
      <c r="BJ200" s="19" t="s">
        <v>93</v>
      </c>
      <c r="BK200" s="147">
        <f>ROUND(P200*H200,2)</f>
        <v>0</v>
      </c>
      <c r="BL200" s="19" t="s">
        <v>105</v>
      </c>
      <c r="BM200" s="233" t="s">
        <v>797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798</v>
      </c>
      <c r="G201" s="14"/>
      <c r="H201" s="245">
        <v>0.078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88</v>
      </c>
      <c r="AY201" s="243" t="s">
        <v>220</v>
      </c>
    </row>
    <row r="202" s="12" customFormat="1" ht="22.8" customHeight="1">
      <c r="A202" s="12"/>
      <c r="B202" s="206"/>
      <c r="C202" s="12"/>
      <c r="D202" s="207" t="s">
        <v>80</v>
      </c>
      <c r="E202" s="218" t="s">
        <v>299</v>
      </c>
      <c r="F202" s="218" t="s">
        <v>436</v>
      </c>
      <c r="G202" s="12"/>
      <c r="H202" s="12"/>
      <c r="I202" s="209"/>
      <c r="J202" s="209"/>
      <c r="K202" s="219">
        <f>BK202</f>
        <v>0</v>
      </c>
      <c r="L202" s="12"/>
      <c r="M202" s="206"/>
      <c r="N202" s="211"/>
      <c r="O202" s="212"/>
      <c r="P202" s="212"/>
      <c r="Q202" s="213">
        <f>SUM(Q203:Q253)</f>
        <v>0</v>
      </c>
      <c r="R202" s="213">
        <f>SUM(R203:R253)</f>
        <v>0</v>
      </c>
      <c r="S202" s="212"/>
      <c r="T202" s="214">
        <f>SUM(T203:T253)</f>
        <v>0</v>
      </c>
      <c r="U202" s="212"/>
      <c r="V202" s="214">
        <f>SUM(V203:V253)</f>
        <v>69.344729400000006</v>
      </c>
      <c r="W202" s="212"/>
      <c r="X202" s="215">
        <f>SUM(X203:X253)</f>
        <v>0</v>
      </c>
      <c r="Y202" s="12"/>
      <c r="Z202" s="12"/>
      <c r="AA202" s="12"/>
      <c r="AB202" s="12"/>
      <c r="AC202" s="12"/>
      <c r="AD202" s="12"/>
      <c r="AE202" s="12"/>
      <c r="AR202" s="207" t="s">
        <v>88</v>
      </c>
      <c r="AT202" s="216" t="s">
        <v>80</v>
      </c>
      <c r="AU202" s="216" t="s">
        <v>88</v>
      </c>
      <c r="AY202" s="207" t="s">
        <v>220</v>
      </c>
      <c r="BK202" s="217">
        <f>SUM(BK203:BK253)</f>
        <v>0</v>
      </c>
    </row>
    <row r="203" s="2" customFormat="1" ht="24.15" customHeight="1">
      <c r="A203" s="42"/>
      <c r="B203" s="186"/>
      <c r="C203" s="220" t="s">
        <v>370</v>
      </c>
      <c r="D203" s="220" t="s">
        <v>223</v>
      </c>
      <c r="E203" s="221" t="s">
        <v>799</v>
      </c>
      <c r="F203" s="222" t="s">
        <v>800</v>
      </c>
      <c r="G203" s="223" t="s">
        <v>226</v>
      </c>
      <c r="H203" s="224">
        <v>590.57000000000005</v>
      </c>
      <c r="I203" s="225"/>
      <c r="J203" s="225"/>
      <c r="K203" s="226">
        <f>ROUND(P203*H203,2)</f>
        <v>0</v>
      </c>
      <c r="L203" s="227"/>
      <c r="M203" s="43"/>
      <c r="N203" s="228" t="s">
        <v>1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0.11742</v>
      </c>
      <c r="V203" s="231">
        <f>U203*H203</f>
        <v>69.344729400000006</v>
      </c>
      <c r="W203" s="231">
        <v>0</v>
      </c>
      <c r="X203" s="232">
        <f>W203*H203</f>
        <v>0</v>
      </c>
      <c r="Y203" s="42"/>
      <c r="Z203" s="42"/>
      <c r="AA203" s="42"/>
      <c r="AB203" s="42"/>
      <c r="AC203" s="42"/>
      <c r="AD203" s="42"/>
      <c r="AE203" s="42"/>
      <c r="AR203" s="233" t="s">
        <v>105</v>
      </c>
      <c r="AT203" s="233" t="s">
        <v>223</v>
      </c>
      <c r="AU203" s="233" t="s">
        <v>93</v>
      </c>
      <c r="AY203" s="19" t="s">
        <v>220</v>
      </c>
      <c r="BE203" s="147">
        <f>IF(O203="základná",K203,0)</f>
        <v>0</v>
      </c>
      <c r="BF203" s="147">
        <f>IF(O203="znížená",K203,0)</f>
        <v>0</v>
      </c>
      <c r="BG203" s="147">
        <f>IF(O203="zákl. prenesená",K203,0)</f>
        <v>0</v>
      </c>
      <c r="BH203" s="147">
        <f>IF(O203="zníž. prenesená",K203,0)</f>
        <v>0</v>
      </c>
      <c r="BI203" s="147">
        <f>IF(O203="nulová",K203,0)</f>
        <v>0</v>
      </c>
      <c r="BJ203" s="19" t="s">
        <v>93</v>
      </c>
      <c r="BK203" s="147">
        <f>ROUND(P203*H203,2)</f>
        <v>0</v>
      </c>
      <c r="BL203" s="19" t="s">
        <v>105</v>
      </c>
      <c r="BM203" s="233" t="s">
        <v>801</v>
      </c>
    </row>
    <row r="204" s="13" customFormat="1">
      <c r="A204" s="13"/>
      <c r="B204" s="234"/>
      <c r="C204" s="13"/>
      <c r="D204" s="235" t="s">
        <v>228</v>
      </c>
      <c r="E204" s="236" t="s">
        <v>1</v>
      </c>
      <c r="F204" s="237" t="s">
        <v>802</v>
      </c>
      <c r="G204" s="13"/>
      <c r="H204" s="236" t="s">
        <v>1</v>
      </c>
      <c r="I204" s="238"/>
      <c r="J204" s="238"/>
      <c r="K204" s="13"/>
      <c r="L204" s="13"/>
      <c r="M204" s="234"/>
      <c r="N204" s="239"/>
      <c r="O204" s="240"/>
      <c r="P204" s="240"/>
      <c r="Q204" s="240"/>
      <c r="R204" s="240"/>
      <c r="S204" s="240"/>
      <c r="T204" s="240"/>
      <c r="U204" s="240"/>
      <c r="V204" s="240"/>
      <c r="W204" s="240"/>
      <c r="X204" s="241"/>
      <c r="Y204" s="13"/>
      <c r="Z204" s="13"/>
      <c r="AA204" s="13"/>
      <c r="AB204" s="13"/>
      <c r="AC204" s="13"/>
      <c r="AD204" s="13"/>
      <c r="AE204" s="13"/>
      <c r="AT204" s="236" t="s">
        <v>228</v>
      </c>
      <c r="AU204" s="236" t="s">
        <v>93</v>
      </c>
      <c r="AV204" s="13" t="s">
        <v>88</v>
      </c>
      <c r="AW204" s="13" t="s">
        <v>4</v>
      </c>
      <c r="AX204" s="13" t="s">
        <v>81</v>
      </c>
      <c r="AY204" s="236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803</v>
      </c>
      <c r="G205" s="14"/>
      <c r="H205" s="245">
        <v>20.239999999999998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804</v>
      </c>
      <c r="G206" s="14"/>
      <c r="H206" s="245">
        <v>20.199999999999999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805</v>
      </c>
      <c r="G207" s="14"/>
      <c r="H207" s="245">
        <v>29.5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806</v>
      </c>
      <c r="G208" s="14"/>
      <c r="H208" s="245">
        <v>18.84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807</v>
      </c>
      <c r="G209" s="14"/>
      <c r="H209" s="245">
        <v>14.720000000000001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808</v>
      </c>
      <c r="G210" s="14"/>
      <c r="H210" s="245">
        <v>5.2199999999999998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809</v>
      </c>
      <c r="G211" s="14"/>
      <c r="H211" s="245">
        <v>4.6100000000000003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810</v>
      </c>
      <c r="G212" s="14"/>
      <c r="H212" s="245">
        <v>39.450000000000003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811</v>
      </c>
      <c r="G213" s="14"/>
      <c r="H213" s="245">
        <v>36.82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812</v>
      </c>
      <c r="G214" s="14"/>
      <c r="H214" s="245">
        <v>42.759999999999998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81</v>
      </c>
      <c r="AY214" s="243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813</v>
      </c>
      <c r="G215" s="14"/>
      <c r="H215" s="245">
        <v>5.46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814</v>
      </c>
      <c r="G216" s="14"/>
      <c r="H216" s="245">
        <v>4.7199999999999998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815</v>
      </c>
      <c r="G217" s="14"/>
      <c r="H217" s="245">
        <v>7.5199999999999996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4" customFormat="1">
      <c r="A218" s="14"/>
      <c r="B218" s="242"/>
      <c r="C218" s="14"/>
      <c r="D218" s="235" t="s">
        <v>228</v>
      </c>
      <c r="E218" s="243" t="s">
        <v>1</v>
      </c>
      <c r="F218" s="244" t="s">
        <v>816</v>
      </c>
      <c r="G218" s="14"/>
      <c r="H218" s="245">
        <v>26.850000000000001</v>
      </c>
      <c r="I218" s="246"/>
      <c r="J218" s="246"/>
      <c r="K218" s="14"/>
      <c r="L218" s="14"/>
      <c r="M218" s="242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4"/>
      <c r="Z218" s="14"/>
      <c r="AA218" s="14"/>
      <c r="AB218" s="14"/>
      <c r="AC218" s="14"/>
      <c r="AD218" s="14"/>
      <c r="AE218" s="14"/>
      <c r="AT218" s="243" t="s">
        <v>228</v>
      </c>
      <c r="AU218" s="243" t="s">
        <v>93</v>
      </c>
      <c r="AV218" s="14" t="s">
        <v>93</v>
      </c>
      <c r="AW218" s="14" t="s">
        <v>4</v>
      </c>
      <c r="AX218" s="14" t="s">
        <v>81</v>
      </c>
      <c r="AY218" s="243" t="s">
        <v>220</v>
      </c>
    </row>
    <row r="219" s="15" customFormat="1">
      <c r="A219" s="15"/>
      <c r="B219" s="250"/>
      <c r="C219" s="15"/>
      <c r="D219" s="235" t="s">
        <v>228</v>
      </c>
      <c r="E219" s="251" t="s">
        <v>1</v>
      </c>
      <c r="F219" s="252" t="s">
        <v>242</v>
      </c>
      <c r="G219" s="15"/>
      <c r="H219" s="253">
        <v>276.91000000000003</v>
      </c>
      <c r="I219" s="254"/>
      <c r="J219" s="254"/>
      <c r="K219" s="15"/>
      <c r="L219" s="15"/>
      <c r="M219" s="250"/>
      <c r="N219" s="255"/>
      <c r="O219" s="256"/>
      <c r="P219" s="256"/>
      <c r="Q219" s="256"/>
      <c r="R219" s="256"/>
      <c r="S219" s="256"/>
      <c r="T219" s="256"/>
      <c r="U219" s="256"/>
      <c r="V219" s="256"/>
      <c r="W219" s="256"/>
      <c r="X219" s="257"/>
      <c r="Y219" s="15"/>
      <c r="Z219" s="15"/>
      <c r="AA219" s="15"/>
      <c r="AB219" s="15"/>
      <c r="AC219" s="15"/>
      <c r="AD219" s="15"/>
      <c r="AE219" s="15"/>
      <c r="AT219" s="251" t="s">
        <v>228</v>
      </c>
      <c r="AU219" s="251" t="s">
        <v>93</v>
      </c>
      <c r="AV219" s="15" t="s">
        <v>98</v>
      </c>
      <c r="AW219" s="15" t="s">
        <v>4</v>
      </c>
      <c r="AX219" s="15" t="s">
        <v>81</v>
      </c>
      <c r="AY219" s="251" t="s">
        <v>220</v>
      </c>
    </row>
    <row r="220" s="13" customFormat="1">
      <c r="A220" s="13"/>
      <c r="B220" s="234"/>
      <c r="C220" s="13"/>
      <c r="D220" s="235" t="s">
        <v>228</v>
      </c>
      <c r="E220" s="236" t="s">
        <v>1</v>
      </c>
      <c r="F220" s="237" t="s">
        <v>817</v>
      </c>
      <c r="G220" s="13"/>
      <c r="H220" s="236" t="s">
        <v>1</v>
      </c>
      <c r="I220" s="238"/>
      <c r="J220" s="238"/>
      <c r="K220" s="13"/>
      <c r="L220" s="13"/>
      <c r="M220" s="234"/>
      <c r="N220" s="239"/>
      <c r="O220" s="240"/>
      <c r="P220" s="240"/>
      <c r="Q220" s="240"/>
      <c r="R220" s="240"/>
      <c r="S220" s="240"/>
      <c r="T220" s="240"/>
      <c r="U220" s="240"/>
      <c r="V220" s="240"/>
      <c r="W220" s="240"/>
      <c r="X220" s="241"/>
      <c r="Y220" s="13"/>
      <c r="Z220" s="13"/>
      <c r="AA220" s="13"/>
      <c r="AB220" s="13"/>
      <c r="AC220" s="13"/>
      <c r="AD220" s="13"/>
      <c r="AE220" s="13"/>
      <c r="AT220" s="236" t="s">
        <v>228</v>
      </c>
      <c r="AU220" s="236" t="s">
        <v>93</v>
      </c>
      <c r="AV220" s="13" t="s">
        <v>88</v>
      </c>
      <c r="AW220" s="13" t="s">
        <v>4</v>
      </c>
      <c r="AX220" s="13" t="s">
        <v>81</v>
      </c>
      <c r="AY220" s="236" t="s">
        <v>220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818</v>
      </c>
      <c r="G221" s="14"/>
      <c r="H221" s="245">
        <v>7.3200000000000003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81</v>
      </c>
      <c r="AY221" s="243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819</v>
      </c>
      <c r="G222" s="14"/>
      <c r="H222" s="245">
        <v>8.0800000000000001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820</v>
      </c>
      <c r="G223" s="14"/>
      <c r="H223" s="245">
        <v>2.7999999999999998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821</v>
      </c>
      <c r="G224" s="14"/>
      <c r="H224" s="245">
        <v>1.3899999999999999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822</v>
      </c>
      <c r="G225" s="14"/>
      <c r="H225" s="245">
        <v>2.1499999999999999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823</v>
      </c>
      <c r="G226" s="14"/>
      <c r="H226" s="245">
        <v>3.3599999999999999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824</v>
      </c>
      <c r="G227" s="14"/>
      <c r="H227" s="245">
        <v>2.48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825</v>
      </c>
      <c r="G228" s="14"/>
      <c r="H228" s="245">
        <v>1.47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826</v>
      </c>
      <c r="G229" s="14"/>
      <c r="H229" s="245">
        <v>4.1600000000000001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827</v>
      </c>
      <c r="G230" s="14"/>
      <c r="H230" s="245">
        <v>1.95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828</v>
      </c>
      <c r="G231" s="14"/>
      <c r="H231" s="245">
        <v>1.1699999999999999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829</v>
      </c>
      <c r="G232" s="14"/>
      <c r="H232" s="245">
        <v>8.1999999999999993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5" customFormat="1">
      <c r="A233" s="15"/>
      <c r="B233" s="250"/>
      <c r="C233" s="15"/>
      <c r="D233" s="235" t="s">
        <v>228</v>
      </c>
      <c r="E233" s="251" t="s">
        <v>1</v>
      </c>
      <c r="F233" s="252" t="s">
        <v>242</v>
      </c>
      <c r="G233" s="15"/>
      <c r="H233" s="253">
        <v>44.530000000000001</v>
      </c>
      <c r="I233" s="254"/>
      <c r="J233" s="254"/>
      <c r="K233" s="15"/>
      <c r="L233" s="15"/>
      <c r="M233" s="250"/>
      <c r="N233" s="255"/>
      <c r="O233" s="256"/>
      <c r="P233" s="256"/>
      <c r="Q233" s="256"/>
      <c r="R233" s="256"/>
      <c r="S233" s="256"/>
      <c r="T233" s="256"/>
      <c r="U233" s="256"/>
      <c r="V233" s="256"/>
      <c r="W233" s="256"/>
      <c r="X233" s="257"/>
      <c r="Y233" s="15"/>
      <c r="Z233" s="15"/>
      <c r="AA233" s="15"/>
      <c r="AB233" s="15"/>
      <c r="AC233" s="15"/>
      <c r="AD233" s="15"/>
      <c r="AE233" s="15"/>
      <c r="AT233" s="251" t="s">
        <v>228</v>
      </c>
      <c r="AU233" s="251" t="s">
        <v>93</v>
      </c>
      <c r="AV233" s="15" t="s">
        <v>98</v>
      </c>
      <c r="AW233" s="15" t="s">
        <v>4</v>
      </c>
      <c r="AX233" s="15" t="s">
        <v>81</v>
      </c>
      <c r="AY233" s="251" t="s">
        <v>220</v>
      </c>
    </row>
    <row r="234" s="13" customFormat="1">
      <c r="A234" s="13"/>
      <c r="B234" s="234"/>
      <c r="C234" s="13"/>
      <c r="D234" s="235" t="s">
        <v>228</v>
      </c>
      <c r="E234" s="236" t="s">
        <v>1</v>
      </c>
      <c r="F234" s="237" t="s">
        <v>830</v>
      </c>
      <c r="G234" s="13"/>
      <c r="H234" s="236" t="s">
        <v>1</v>
      </c>
      <c r="I234" s="238"/>
      <c r="J234" s="238"/>
      <c r="K234" s="13"/>
      <c r="L234" s="13"/>
      <c r="M234" s="234"/>
      <c r="N234" s="239"/>
      <c r="O234" s="240"/>
      <c r="P234" s="240"/>
      <c r="Q234" s="240"/>
      <c r="R234" s="240"/>
      <c r="S234" s="240"/>
      <c r="T234" s="240"/>
      <c r="U234" s="240"/>
      <c r="V234" s="240"/>
      <c r="W234" s="240"/>
      <c r="X234" s="241"/>
      <c r="Y234" s="13"/>
      <c r="Z234" s="13"/>
      <c r="AA234" s="13"/>
      <c r="AB234" s="13"/>
      <c r="AC234" s="13"/>
      <c r="AD234" s="13"/>
      <c r="AE234" s="13"/>
      <c r="AT234" s="236" t="s">
        <v>228</v>
      </c>
      <c r="AU234" s="236" t="s">
        <v>93</v>
      </c>
      <c r="AV234" s="13" t="s">
        <v>88</v>
      </c>
      <c r="AW234" s="13" t="s">
        <v>4</v>
      </c>
      <c r="AX234" s="13" t="s">
        <v>81</v>
      </c>
      <c r="AY234" s="236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831</v>
      </c>
      <c r="G235" s="14"/>
      <c r="H235" s="245">
        <v>7.3200000000000003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832</v>
      </c>
      <c r="G236" s="14"/>
      <c r="H236" s="245">
        <v>8.0800000000000001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833</v>
      </c>
      <c r="G237" s="14"/>
      <c r="H237" s="245">
        <v>2.7999999999999998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834</v>
      </c>
      <c r="G238" s="14"/>
      <c r="H238" s="245">
        <v>3.1299999999999999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5" customFormat="1">
      <c r="A239" s="15"/>
      <c r="B239" s="250"/>
      <c r="C239" s="15"/>
      <c r="D239" s="235" t="s">
        <v>228</v>
      </c>
      <c r="E239" s="251" t="s">
        <v>1</v>
      </c>
      <c r="F239" s="252" t="s">
        <v>242</v>
      </c>
      <c r="G239" s="15"/>
      <c r="H239" s="253">
        <v>21.329999999999998</v>
      </c>
      <c r="I239" s="254"/>
      <c r="J239" s="254"/>
      <c r="K239" s="15"/>
      <c r="L239" s="15"/>
      <c r="M239" s="250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5"/>
      <c r="Z239" s="15"/>
      <c r="AA239" s="15"/>
      <c r="AB239" s="15"/>
      <c r="AC239" s="15"/>
      <c r="AD239" s="15"/>
      <c r="AE239" s="15"/>
      <c r="AT239" s="251" t="s">
        <v>228</v>
      </c>
      <c r="AU239" s="251" t="s">
        <v>93</v>
      </c>
      <c r="AV239" s="15" t="s">
        <v>98</v>
      </c>
      <c r="AW239" s="15" t="s">
        <v>4</v>
      </c>
      <c r="AX239" s="15" t="s">
        <v>81</v>
      </c>
      <c r="AY239" s="251" t="s">
        <v>220</v>
      </c>
    </row>
    <row r="240" s="13" customFormat="1">
      <c r="A240" s="13"/>
      <c r="B240" s="234"/>
      <c r="C240" s="13"/>
      <c r="D240" s="235" t="s">
        <v>228</v>
      </c>
      <c r="E240" s="236" t="s">
        <v>1</v>
      </c>
      <c r="F240" s="237" t="s">
        <v>835</v>
      </c>
      <c r="G240" s="13"/>
      <c r="H240" s="236" t="s">
        <v>1</v>
      </c>
      <c r="I240" s="238"/>
      <c r="J240" s="238"/>
      <c r="K240" s="13"/>
      <c r="L240" s="13"/>
      <c r="M240" s="234"/>
      <c r="N240" s="239"/>
      <c r="O240" s="240"/>
      <c r="P240" s="240"/>
      <c r="Q240" s="240"/>
      <c r="R240" s="240"/>
      <c r="S240" s="240"/>
      <c r="T240" s="240"/>
      <c r="U240" s="240"/>
      <c r="V240" s="240"/>
      <c r="W240" s="240"/>
      <c r="X240" s="241"/>
      <c r="Y240" s="13"/>
      <c r="Z240" s="13"/>
      <c r="AA240" s="13"/>
      <c r="AB240" s="13"/>
      <c r="AC240" s="13"/>
      <c r="AD240" s="13"/>
      <c r="AE240" s="13"/>
      <c r="AT240" s="236" t="s">
        <v>228</v>
      </c>
      <c r="AU240" s="236" t="s">
        <v>93</v>
      </c>
      <c r="AV240" s="13" t="s">
        <v>88</v>
      </c>
      <c r="AW240" s="13" t="s">
        <v>4</v>
      </c>
      <c r="AX240" s="13" t="s">
        <v>81</v>
      </c>
      <c r="AY240" s="236" t="s">
        <v>220</v>
      </c>
    </row>
    <row r="241" s="14" customFormat="1">
      <c r="A241" s="14"/>
      <c r="B241" s="242"/>
      <c r="C241" s="14"/>
      <c r="D241" s="235" t="s">
        <v>228</v>
      </c>
      <c r="E241" s="243" t="s">
        <v>1</v>
      </c>
      <c r="F241" s="244" t="s">
        <v>836</v>
      </c>
      <c r="G241" s="14"/>
      <c r="H241" s="245">
        <v>20.600000000000001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4</v>
      </c>
      <c r="AX241" s="14" t="s">
        <v>81</v>
      </c>
      <c r="AY241" s="243" t="s">
        <v>220</v>
      </c>
    </row>
    <row r="242" s="14" customFormat="1">
      <c r="A242" s="14"/>
      <c r="B242" s="242"/>
      <c r="C242" s="14"/>
      <c r="D242" s="235" t="s">
        <v>228</v>
      </c>
      <c r="E242" s="243" t="s">
        <v>1</v>
      </c>
      <c r="F242" s="244" t="s">
        <v>837</v>
      </c>
      <c r="G242" s="14"/>
      <c r="H242" s="245">
        <v>16.18</v>
      </c>
      <c r="I242" s="246"/>
      <c r="J242" s="246"/>
      <c r="K242" s="14"/>
      <c r="L242" s="14"/>
      <c r="M242" s="242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4"/>
      <c r="Z242" s="14"/>
      <c r="AA242" s="14"/>
      <c r="AB242" s="14"/>
      <c r="AC242" s="14"/>
      <c r="AD242" s="14"/>
      <c r="AE242" s="14"/>
      <c r="AT242" s="243" t="s">
        <v>228</v>
      </c>
      <c r="AU242" s="243" t="s">
        <v>93</v>
      </c>
      <c r="AV242" s="14" t="s">
        <v>93</v>
      </c>
      <c r="AW242" s="14" t="s">
        <v>4</v>
      </c>
      <c r="AX242" s="14" t="s">
        <v>81</v>
      </c>
      <c r="AY242" s="243" t="s">
        <v>220</v>
      </c>
    </row>
    <row r="243" s="14" customFormat="1">
      <c r="A243" s="14"/>
      <c r="B243" s="242"/>
      <c r="C243" s="14"/>
      <c r="D243" s="235" t="s">
        <v>228</v>
      </c>
      <c r="E243" s="243" t="s">
        <v>1</v>
      </c>
      <c r="F243" s="244" t="s">
        <v>838</v>
      </c>
      <c r="G243" s="14"/>
      <c r="H243" s="245">
        <v>10.810000000000001</v>
      </c>
      <c r="I243" s="246"/>
      <c r="J243" s="246"/>
      <c r="K243" s="14"/>
      <c r="L243" s="14"/>
      <c r="M243" s="242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4"/>
      <c r="Z243" s="14"/>
      <c r="AA243" s="14"/>
      <c r="AB243" s="14"/>
      <c r="AC243" s="14"/>
      <c r="AD243" s="14"/>
      <c r="AE243" s="14"/>
      <c r="AT243" s="243" t="s">
        <v>228</v>
      </c>
      <c r="AU243" s="243" t="s">
        <v>93</v>
      </c>
      <c r="AV243" s="14" t="s">
        <v>93</v>
      </c>
      <c r="AW243" s="14" t="s">
        <v>4</v>
      </c>
      <c r="AX243" s="14" t="s">
        <v>81</v>
      </c>
      <c r="AY243" s="243" t="s">
        <v>220</v>
      </c>
    </row>
    <row r="244" s="14" customFormat="1">
      <c r="A244" s="14"/>
      <c r="B244" s="242"/>
      <c r="C244" s="14"/>
      <c r="D244" s="235" t="s">
        <v>228</v>
      </c>
      <c r="E244" s="243" t="s">
        <v>1</v>
      </c>
      <c r="F244" s="244" t="s">
        <v>839</v>
      </c>
      <c r="G244" s="14"/>
      <c r="H244" s="245">
        <v>18.84</v>
      </c>
      <c r="I244" s="246"/>
      <c r="J244" s="246"/>
      <c r="K244" s="14"/>
      <c r="L244" s="14"/>
      <c r="M244" s="242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4"/>
      <c r="Z244" s="14"/>
      <c r="AA244" s="14"/>
      <c r="AB244" s="14"/>
      <c r="AC244" s="14"/>
      <c r="AD244" s="14"/>
      <c r="AE244" s="14"/>
      <c r="AT244" s="243" t="s">
        <v>228</v>
      </c>
      <c r="AU244" s="243" t="s">
        <v>93</v>
      </c>
      <c r="AV244" s="14" t="s">
        <v>93</v>
      </c>
      <c r="AW244" s="14" t="s">
        <v>4</v>
      </c>
      <c r="AX244" s="14" t="s">
        <v>81</v>
      </c>
      <c r="AY244" s="243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840</v>
      </c>
      <c r="G245" s="14"/>
      <c r="H245" s="245">
        <v>16.109999999999999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841</v>
      </c>
      <c r="G246" s="14"/>
      <c r="H246" s="245">
        <v>8.2599999999999998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842</v>
      </c>
      <c r="G247" s="14"/>
      <c r="H247" s="245">
        <v>3.5099999999999998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843</v>
      </c>
      <c r="G248" s="14"/>
      <c r="H248" s="245">
        <v>44.770000000000003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844</v>
      </c>
      <c r="G249" s="14"/>
      <c r="H249" s="245">
        <v>36.82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845</v>
      </c>
      <c r="G250" s="14"/>
      <c r="H250" s="245">
        <v>45.600000000000001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846</v>
      </c>
      <c r="G251" s="14"/>
      <c r="H251" s="245">
        <v>26.300000000000001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5" customFormat="1">
      <c r="A252" s="15"/>
      <c r="B252" s="250"/>
      <c r="C252" s="15"/>
      <c r="D252" s="235" t="s">
        <v>228</v>
      </c>
      <c r="E252" s="251" t="s">
        <v>1</v>
      </c>
      <c r="F252" s="252" t="s">
        <v>242</v>
      </c>
      <c r="G252" s="15"/>
      <c r="H252" s="253">
        <v>247.80000000000001</v>
      </c>
      <c r="I252" s="254"/>
      <c r="J252" s="254"/>
      <c r="K252" s="15"/>
      <c r="L252" s="15"/>
      <c r="M252" s="250"/>
      <c r="N252" s="255"/>
      <c r="O252" s="256"/>
      <c r="P252" s="256"/>
      <c r="Q252" s="256"/>
      <c r="R252" s="256"/>
      <c r="S252" s="256"/>
      <c r="T252" s="256"/>
      <c r="U252" s="256"/>
      <c r="V252" s="256"/>
      <c r="W252" s="256"/>
      <c r="X252" s="257"/>
      <c r="Y252" s="15"/>
      <c r="Z252" s="15"/>
      <c r="AA252" s="15"/>
      <c r="AB252" s="15"/>
      <c r="AC252" s="15"/>
      <c r="AD252" s="15"/>
      <c r="AE252" s="15"/>
      <c r="AT252" s="251" t="s">
        <v>228</v>
      </c>
      <c r="AU252" s="251" t="s">
        <v>93</v>
      </c>
      <c r="AV252" s="15" t="s">
        <v>98</v>
      </c>
      <c r="AW252" s="15" t="s">
        <v>4</v>
      </c>
      <c r="AX252" s="15" t="s">
        <v>81</v>
      </c>
      <c r="AY252" s="251" t="s">
        <v>220</v>
      </c>
    </row>
    <row r="253" s="16" customFormat="1">
      <c r="A253" s="16"/>
      <c r="B253" s="258"/>
      <c r="C253" s="16"/>
      <c r="D253" s="235" t="s">
        <v>228</v>
      </c>
      <c r="E253" s="259" t="s">
        <v>1</v>
      </c>
      <c r="F253" s="260" t="s">
        <v>253</v>
      </c>
      <c r="G253" s="16"/>
      <c r="H253" s="261">
        <v>590.57000000000005</v>
      </c>
      <c r="I253" s="262"/>
      <c r="J253" s="262"/>
      <c r="K253" s="16"/>
      <c r="L253" s="16"/>
      <c r="M253" s="258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5"/>
      <c r="Y253" s="16"/>
      <c r="Z253" s="16"/>
      <c r="AA253" s="16"/>
      <c r="AB253" s="16"/>
      <c r="AC253" s="16"/>
      <c r="AD253" s="16"/>
      <c r="AE253" s="16"/>
      <c r="AT253" s="259" t="s">
        <v>228</v>
      </c>
      <c r="AU253" s="259" t="s">
        <v>93</v>
      </c>
      <c r="AV253" s="16" t="s">
        <v>105</v>
      </c>
      <c r="AW253" s="16" t="s">
        <v>4</v>
      </c>
      <c r="AX253" s="16" t="s">
        <v>88</v>
      </c>
      <c r="AY253" s="259" t="s">
        <v>220</v>
      </c>
    </row>
    <row r="254" s="12" customFormat="1" ht="22.8" customHeight="1">
      <c r="A254" s="12"/>
      <c r="B254" s="206"/>
      <c r="C254" s="12"/>
      <c r="D254" s="207" t="s">
        <v>80</v>
      </c>
      <c r="E254" s="218" t="s">
        <v>515</v>
      </c>
      <c r="F254" s="218" t="s">
        <v>516</v>
      </c>
      <c r="G254" s="12"/>
      <c r="H254" s="12"/>
      <c r="I254" s="209"/>
      <c r="J254" s="209"/>
      <c r="K254" s="219">
        <f>BK254</f>
        <v>0</v>
      </c>
      <c r="L254" s="12"/>
      <c r="M254" s="206"/>
      <c r="N254" s="211"/>
      <c r="O254" s="212"/>
      <c r="P254" s="212"/>
      <c r="Q254" s="213">
        <f>Q255</f>
        <v>0</v>
      </c>
      <c r="R254" s="213">
        <f>R255</f>
        <v>0</v>
      </c>
      <c r="S254" s="212"/>
      <c r="T254" s="214">
        <f>T255</f>
        <v>0</v>
      </c>
      <c r="U254" s="212"/>
      <c r="V254" s="214">
        <f>V255</f>
        <v>0</v>
      </c>
      <c r="W254" s="212"/>
      <c r="X254" s="215">
        <f>X255</f>
        <v>0</v>
      </c>
      <c r="Y254" s="12"/>
      <c r="Z254" s="12"/>
      <c r="AA254" s="12"/>
      <c r="AB254" s="12"/>
      <c r="AC254" s="12"/>
      <c r="AD254" s="12"/>
      <c r="AE254" s="12"/>
      <c r="AR254" s="207" t="s">
        <v>88</v>
      </c>
      <c r="AT254" s="216" t="s">
        <v>80</v>
      </c>
      <c r="AU254" s="216" t="s">
        <v>88</v>
      </c>
      <c r="AY254" s="207" t="s">
        <v>220</v>
      </c>
      <c r="BK254" s="217">
        <f>BK255</f>
        <v>0</v>
      </c>
    </row>
    <row r="255" s="2" customFormat="1" ht="24.15" customHeight="1">
      <c r="A255" s="42"/>
      <c r="B255" s="186"/>
      <c r="C255" s="220" t="s">
        <v>375</v>
      </c>
      <c r="D255" s="220" t="s">
        <v>223</v>
      </c>
      <c r="E255" s="221" t="s">
        <v>517</v>
      </c>
      <c r="F255" s="222" t="s">
        <v>518</v>
      </c>
      <c r="G255" s="223" t="s">
        <v>359</v>
      </c>
      <c r="H255" s="224">
        <v>95.668000000000006</v>
      </c>
      <c r="I255" s="225"/>
      <c r="J255" s="225"/>
      <c r="K255" s="226">
        <f>ROUND(P255*H255,2)</f>
        <v>0</v>
      </c>
      <c r="L255" s="227"/>
      <c r="M255" s="43"/>
      <c r="N255" s="228" t="s">
        <v>1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2"/>
      <c r="Z255" s="42"/>
      <c r="AA255" s="42"/>
      <c r="AB255" s="42"/>
      <c r="AC255" s="42"/>
      <c r="AD255" s="42"/>
      <c r="AE255" s="42"/>
      <c r="AR255" s="233" t="s">
        <v>105</v>
      </c>
      <c r="AT255" s="233" t="s">
        <v>223</v>
      </c>
      <c r="AU255" s="233" t="s">
        <v>93</v>
      </c>
      <c r="AY255" s="19" t="s">
        <v>220</v>
      </c>
      <c r="BE255" s="147">
        <f>IF(O255="základná",K255,0)</f>
        <v>0</v>
      </c>
      <c r="BF255" s="147">
        <f>IF(O255="znížená",K255,0)</f>
        <v>0</v>
      </c>
      <c r="BG255" s="147">
        <f>IF(O255="zákl. prenesená",K255,0)</f>
        <v>0</v>
      </c>
      <c r="BH255" s="147">
        <f>IF(O255="zníž. prenesená",K255,0)</f>
        <v>0</v>
      </c>
      <c r="BI255" s="147">
        <f>IF(O255="nulová",K255,0)</f>
        <v>0</v>
      </c>
      <c r="BJ255" s="19" t="s">
        <v>93</v>
      </c>
      <c r="BK255" s="147">
        <f>ROUND(P255*H255,2)</f>
        <v>0</v>
      </c>
      <c r="BL255" s="19" t="s">
        <v>105</v>
      </c>
      <c r="BM255" s="233" t="s">
        <v>847</v>
      </c>
    </row>
    <row r="256" s="12" customFormat="1" ht="25.92" customHeight="1">
      <c r="A256" s="12"/>
      <c r="B256" s="206"/>
      <c r="C256" s="12"/>
      <c r="D256" s="207" t="s">
        <v>80</v>
      </c>
      <c r="E256" s="208" t="s">
        <v>379</v>
      </c>
      <c r="F256" s="208" t="s">
        <v>380</v>
      </c>
      <c r="G256" s="12"/>
      <c r="H256" s="12"/>
      <c r="I256" s="209"/>
      <c r="J256" s="209"/>
      <c r="K256" s="210">
        <f>BK256</f>
        <v>0</v>
      </c>
      <c r="L256" s="12"/>
      <c r="M256" s="206"/>
      <c r="N256" s="211"/>
      <c r="O256" s="212"/>
      <c r="P256" s="212"/>
      <c r="Q256" s="213">
        <f>Q257+Q575+Q577+Q584+Q586+Q588+Q590+Q644+Q817</f>
        <v>0</v>
      </c>
      <c r="R256" s="213">
        <f>R257+R575+R577+R584+R586+R588+R590+R644+R817</f>
        <v>0</v>
      </c>
      <c r="S256" s="212"/>
      <c r="T256" s="214">
        <f>T257+T575+T577+T584+T586+T588+T590+T644+T817</f>
        <v>0</v>
      </c>
      <c r="U256" s="212"/>
      <c r="V256" s="214">
        <f>V257+V575+V577+V584+V586+V588+V590+V644+V817</f>
        <v>7.9375697999999995</v>
      </c>
      <c r="W256" s="212"/>
      <c r="X256" s="215">
        <f>X257+X575+X577+X584+X586+X588+X590+X644+X817</f>
        <v>0</v>
      </c>
      <c r="Y256" s="12"/>
      <c r="Z256" s="12"/>
      <c r="AA256" s="12"/>
      <c r="AB256" s="12"/>
      <c r="AC256" s="12"/>
      <c r="AD256" s="12"/>
      <c r="AE256" s="12"/>
      <c r="AR256" s="207" t="s">
        <v>93</v>
      </c>
      <c r="AT256" s="216" t="s">
        <v>80</v>
      </c>
      <c r="AU256" s="216" t="s">
        <v>81</v>
      </c>
      <c r="AY256" s="207" t="s">
        <v>220</v>
      </c>
      <c r="BK256" s="217">
        <f>BK257+BK575+BK577+BK584+BK586+BK588+BK590+BK644+BK817</f>
        <v>0</v>
      </c>
    </row>
    <row r="257" s="12" customFormat="1" ht="22.8" customHeight="1">
      <c r="A257" s="12"/>
      <c r="B257" s="206"/>
      <c r="C257" s="12"/>
      <c r="D257" s="207" t="s">
        <v>80</v>
      </c>
      <c r="E257" s="218" t="s">
        <v>600</v>
      </c>
      <c r="F257" s="218" t="s">
        <v>601</v>
      </c>
      <c r="G257" s="12"/>
      <c r="H257" s="12"/>
      <c r="I257" s="209"/>
      <c r="J257" s="209"/>
      <c r="K257" s="219">
        <f>BK257</f>
        <v>0</v>
      </c>
      <c r="L257" s="12"/>
      <c r="M257" s="206"/>
      <c r="N257" s="211"/>
      <c r="O257" s="212"/>
      <c r="P257" s="212"/>
      <c r="Q257" s="213">
        <f>SUM(Q258:Q574)</f>
        <v>0</v>
      </c>
      <c r="R257" s="213">
        <f>SUM(R258:R574)</f>
        <v>0</v>
      </c>
      <c r="S257" s="212"/>
      <c r="T257" s="214">
        <f>SUM(T258:T574)</f>
        <v>0</v>
      </c>
      <c r="U257" s="212"/>
      <c r="V257" s="214">
        <f>SUM(V258:V574)</f>
        <v>0.67406889999999997</v>
      </c>
      <c r="W257" s="212"/>
      <c r="X257" s="215">
        <f>SUM(X258:X574)</f>
        <v>0</v>
      </c>
      <c r="Y257" s="12"/>
      <c r="Z257" s="12"/>
      <c r="AA257" s="12"/>
      <c r="AB257" s="12"/>
      <c r="AC257" s="12"/>
      <c r="AD257" s="12"/>
      <c r="AE257" s="12"/>
      <c r="AR257" s="207" t="s">
        <v>93</v>
      </c>
      <c r="AT257" s="216" t="s">
        <v>80</v>
      </c>
      <c r="AU257" s="216" t="s">
        <v>88</v>
      </c>
      <c r="AY257" s="207" t="s">
        <v>220</v>
      </c>
      <c r="BK257" s="217">
        <f>SUM(BK258:BK574)</f>
        <v>0</v>
      </c>
    </row>
    <row r="258" s="2" customFormat="1" ht="16.5" customHeight="1">
      <c r="A258" s="42"/>
      <c r="B258" s="186"/>
      <c r="C258" s="220" t="s">
        <v>383</v>
      </c>
      <c r="D258" s="220" t="s">
        <v>223</v>
      </c>
      <c r="E258" s="221" t="s">
        <v>848</v>
      </c>
      <c r="F258" s="222" t="s">
        <v>849</v>
      </c>
      <c r="G258" s="223" t="s">
        <v>226</v>
      </c>
      <c r="H258" s="224">
        <v>601.38</v>
      </c>
      <c r="I258" s="225"/>
      <c r="J258" s="225"/>
      <c r="K258" s="226">
        <f>ROUND(P258*H258,2)</f>
        <v>0</v>
      </c>
      <c r="L258" s="227"/>
      <c r="M258" s="43"/>
      <c r="N258" s="228" t="s">
        <v>1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2"/>
      <c r="Z258" s="42"/>
      <c r="AA258" s="42"/>
      <c r="AB258" s="42"/>
      <c r="AC258" s="42"/>
      <c r="AD258" s="42"/>
      <c r="AE258" s="42"/>
      <c r="AR258" s="233" t="s">
        <v>387</v>
      </c>
      <c r="AT258" s="233" t="s">
        <v>223</v>
      </c>
      <c r="AU258" s="233" t="s">
        <v>93</v>
      </c>
      <c r="AY258" s="19" t="s">
        <v>220</v>
      </c>
      <c r="BE258" s="147">
        <f>IF(O258="základná",K258,0)</f>
        <v>0</v>
      </c>
      <c r="BF258" s="147">
        <f>IF(O258="znížená",K258,0)</f>
        <v>0</v>
      </c>
      <c r="BG258" s="147">
        <f>IF(O258="zákl. prenesená",K258,0)</f>
        <v>0</v>
      </c>
      <c r="BH258" s="147">
        <f>IF(O258="zníž. prenesená",K258,0)</f>
        <v>0</v>
      </c>
      <c r="BI258" s="147">
        <f>IF(O258="nulová",K258,0)</f>
        <v>0</v>
      </c>
      <c r="BJ258" s="19" t="s">
        <v>93</v>
      </c>
      <c r="BK258" s="147">
        <f>ROUND(P258*H258,2)</f>
        <v>0</v>
      </c>
      <c r="BL258" s="19" t="s">
        <v>387</v>
      </c>
      <c r="BM258" s="233" t="s">
        <v>850</v>
      </c>
    </row>
    <row r="259" s="13" customFormat="1">
      <c r="A259" s="13"/>
      <c r="B259" s="234"/>
      <c r="C259" s="13"/>
      <c r="D259" s="235" t="s">
        <v>228</v>
      </c>
      <c r="E259" s="236" t="s">
        <v>1</v>
      </c>
      <c r="F259" s="237" t="s">
        <v>851</v>
      </c>
      <c r="G259" s="13"/>
      <c r="H259" s="236" t="s">
        <v>1</v>
      </c>
      <c r="I259" s="238"/>
      <c r="J259" s="238"/>
      <c r="K259" s="13"/>
      <c r="L259" s="13"/>
      <c r="M259" s="234"/>
      <c r="N259" s="239"/>
      <c r="O259" s="240"/>
      <c r="P259" s="240"/>
      <c r="Q259" s="240"/>
      <c r="R259" s="240"/>
      <c r="S259" s="240"/>
      <c r="T259" s="240"/>
      <c r="U259" s="240"/>
      <c r="V259" s="240"/>
      <c r="W259" s="240"/>
      <c r="X259" s="241"/>
      <c r="Y259" s="13"/>
      <c r="Z259" s="13"/>
      <c r="AA259" s="13"/>
      <c r="AB259" s="13"/>
      <c r="AC259" s="13"/>
      <c r="AD259" s="13"/>
      <c r="AE259" s="13"/>
      <c r="AT259" s="236" t="s">
        <v>228</v>
      </c>
      <c r="AU259" s="236" t="s">
        <v>93</v>
      </c>
      <c r="AV259" s="13" t="s">
        <v>88</v>
      </c>
      <c r="AW259" s="13" t="s">
        <v>4</v>
      </c>
      <c r="AX259" s="13" t="s">
        <v>81</v>
      </c>
      <c r="AY259" s="236" t="s">
        <v>220</v>
      </c>
    </row>
    <row r="260" s="14" customFormat="1">
      <c r="A260" s="14"/>
      <c r="B260" s="242"/>
      <c r="C260" s="14"/>
      <c r="D260" s="235" t="s">
        <v>228</v>
      </c>
      <c r="E260" s="243" t="s">
        <v>1</v>
      </c>
      <c r="F260" s="244" t="s">
        <v>803</v>
      </c>
      <c r="G260" s="14"/>
      <c r="H260" s="245">
        <v>20.239999999999998</v>
      </c>
      <c r="I260" s="246"/>
      <c r="J260" s="246"/>
      <c r="K260" s="14"/>
      <c r="L260" s="14"/>
      <c r="M260" s="242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4"/>
      <c r="Z260" s="14"/>
      <c r="AA260" s="14"/>
      <c r="AB260" s="14"/>
      <c r="AC260" s="14"/>
      <c r="AD260" s="14"/>
      <c r="AE260" s="14"/>
      <c r="AT260" s="243" t="s">
        <v>228</v>
      </c>
      <c r="AU260" s="243" t="s">
        <v>93</v>
      </c>
      <c r="AV260" s="14" t="s">
        <v>93</v>
      </c>
      <c r="AW260" s="14" t="s">
        <v>4</v>
      </c>
      <c r="AX260" s="14" t="s">
        <v>81</v>
      </c>
      <c r="AY260" s="243" t="s">
        <v>220</v>
      </c>
    </row>
    <row r="261" s="14" customFormat="1">
      <c r="A261" s="14"/>
      <c r="B261" s="242"/>
      <c r="C261" s="14"/>
      <c r="D261" s="235" t="s">
        <v>228</v>
      </c>
      <c r="E261" s="243" t="s">
        <v>1</v>
      </c>
      <c r="F261" s="244" t="s">
        <v>804</v>
      </c>
      <c r="G261" s="14"/>
      <c r="H261" s="245">
        <v>20.199999999999999</v>
      </c>
      <c r="I261" s="246"/>
      <c r="J261" s="246"/>
      <c r="K261" s="14"/>
      <c r="L261" s="14"/>
      <c r="M261" s="242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4"/>
      <c r="Z261" s="14"/>
      <c r="AA261" s="14"/>
      <c r="AB261" s="14"/>
      <c r="AC261" s="14"/>
      <c r="AD261" s="14"/>
      <c r="AE261" s="14"/>
      <c r="AT261" s="243" t="s">
        <v>228</v>
      </c>
      <c r="AU261" s="243" t="s">
        <v>93</v>
      </c>
      <c r="AV261" s="14" t="s">
        <v>93</v>
      </c>
      <c r="AW261" s="14" t="s">
        <v>4</v>
      </c>
      <c r="AX261" s="14" t="s">
        <v>81</v>
      </c>
      <c r="AY261" s="243" t="s">
        <v>220</v>
      </c>
    </row>
    <row r="262" s="14" customFormat="1">
      <c r="A262" s="14"/>
      <c r="B262" s="242"/>
      <c r="C262" s="14"/>
      <c r="D262" s="235" t="s">
        <v>228</v>
      </c>
      <c r="E262" s="243" t="s">
        <v>1</v>
      </c>
      <c r="F262" s="244" t="s">
        <v>852</v>
      </c>
      <c r="G262" s="14"/>
      <c r="H262" s="245">
        <v>10.810000000000001</v>
      </c>
      <c r="I262" s="246"/>
      <c r="J262" s="246"/>
      <c r="K262" s="14"/>
      <c r="L262" s="14"/>
      <c r="M262" s="242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4"/>
      <c r="Z262" s="14"/>
      <c r="AA262" s="14"/>
      <c r="AB262" s="14"/>
      <c r="AC262" s="14"/>
      <c r="AD262" s="14"/>
      <c r="AE262" s="14"/>
      <c r="AT262" s="243" t="s">
        <v>228</v>
      </c>
      <c r="AU262" s="243" t="s">
        <v>93</v>
      </c>
      <c r="AV262" s="14" t="s">
        <v>93</v>
      </c>
      <c r="AW262" s="14" t="s">
        <v>4</v>
      </c>
      <c r="AX262" s="14" t="s">
        <v>81</v>
      </c>
      <c r="AY262" s="243" t="s">
        <v>220</v>
      </c>
    </row>
    <row r="263" s="14" customFormat="1">
      <c r="A263" s="14"/>
      <c r="B263" s="242"/>
      <c r="C263" s="14"/>
      <c r="D263" s="235" t="s">
        <v>228</v>
      </c>
      <c r="E263" s="243" t="s">
        <v>1</v>
      </c>
      <c r="F263" s="244" t="s">
        <v>805</v>
      </c>
      <c r="G263" s="14"/>
      <c r="H263" s="245">
        <v>29.5</v>
      </c>
      <c r="I263" s="246"/>
      <c r="J263" s="246"/>
      <c r="K263" s="14"/>
      <c r="L263" s="14"/>
      <c r="M263" s="242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4"/>
      <c r="Z263" s="14"/>
      <c r="AA263" s="14"/>
      <c r="AB263" s="14"/>
      <c r="AC263" s="14"/>
      <c r="AD263" s="14"/>
      <c r="AE263" s="14"/>
      <c r="AT263" s="243" t="s">
        <v>228</v>
      </c>
      <c r="AU263" s="243" t="s">
        <v>93</v>
      </c>
      <c r="AV263" s="14" t="s">
        <v>93</v>
      </c>
      <c r="AW263" s="14" t="s">
        <v>4</v>
      </c>
      <c r="AX263" s="14" t="s">
        <v>81</v>
      </c>
      <c r="AY263" s="243" t="s">
        <v>220</v>
      </c>
    </row>
    <row r="264" s="14" customFormat="1">
      <c r="A264" s="14"/>
      <c r="B264" s="242"/>
      <c r="C264" s="14"/>
      <c r="D264" s="235" t="s">
        <v>228</v>
      </c>
      <c r="E264" s="243" t="s">
        <v>1</v>
      </c>
      <c r="F264" s="244" t="s">
        <v>806</v>
      </c>
      <c r="G264" s="14"/>
      <c r="H264" s="245">
        <v>18.84</v>
      </c>
      <c r="I264" s="246"/>
      <c r="J264" s="246"/>
      <c r="K264" s="14"/>
      <c r="L264" s="14"/>
      <c r="M264" s="242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4"/>
      <c r="Z264" s="14"/>
      <c r="AA264" s="14"/>
      <c r="AB264" s="14"/>
      <c r="AC264" s="14"/>
      <c r="AD264" s="14"/>
      <c r="AE264" s="14"/>
      <c r="AT264" s="243" t="s">
        <v>228</v>
      </c>
      <c r="AU264" s="243" t="s">
        <v>93</v>
      </c>
      <c r="AV264" s="14" t="s">
        <v>93</v>
      </c>
      <c r="AW264" s="14" t="s">
        <v>4</v>
      </c>
      <c r="AX264" s="14" t="s">
        <v>81</v>
      </c>
      <c r="AY264" s="243" t="s">
        <v>220</v>
      </c>
    </row>
    <row r="265" s="14" customFormat="1">
      <c r="A265" s="14"/>
      <c r="B265" s="242"/>
      <c r="C265" s="14"/>
      <c r="D265" s="235" t="s">
        <v>228</v>
      </c>
      <c r="E265" s="243" t="s">
        <v>1</v>
      </c>
      <c r="F265" s="244" t="s">
        <v>807</v>
      </c>
      <c r="G265" s="14"/>
      <c r="H265" s="245">
        <v>14.720000000000001</v>
      </c>
      <c r="I265" s="246"/>
      <c r="J265" s="246"/>
      <c r="K265" s="14"/>
      <c r="L265" s="14"/>
      <c r="M265" s="242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4"/>
      <c r="Z265" s="14"/>
      <c r="AA265" s="14"/>
      <c r="AB265" s="14"/>
      <c r="AC265" s="14"/>
      <c r="AD265" s="14"/>
      <c r="AE265" s="14"/>
      <c r="AT265" s="243" t="s">
        <v>228</v>
      </c>
      <c r="AU265" s="243" t="s">
        <v>93</v>
      </c>
      <c r="AV265" s="14" t="s">
        <v>93</v>
      </c>
      <c r="AW265" s="14" t="s">
        <v>4</v>
      </c>
      <c r="AX265" s="14" t="s">
        <v>81</v>
      </c>
      <c r="AY265" s="243" t="s">
        <v>220</v>
      </c>
    </row>
    <row r="266" s="14" customFormat="1">
      <c r="A266" s="14"/>
      <c r="B266" s="242"/>
      <c r="C266" s="14"/>
      <c r="D266" s="235" t="s">
        <v>228</v>
      </c>
      <c r="E266" s="243" t="s">
        <v>1</v>
      </c>
      <c r="F266" s="244" t="s">
        <v>808</v>
      </c>
      <c r="G266" s="14"/>
      <c r="H266" s="245">
        <v>5.2199999999999998</v>
      </c>
      <c r="I266" s="246"/>
      <c r="J266" s="246"/>
      <c r="K266" s="14"/>
      <c r="L266" s="14"/>
      <c r="M266" s="242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4"/>
      <c r="Z266" s="14"/>
      <c r="AA266" s="14"/>
      <c r="AB266" s="14"/>
      <c r="AC266" s="14"/>
      <c r="AD266" s="14"/>
      <c r="AE266" s="14"/>
      <c r="AT266" s="243" t="s">
        <v>228</v>
      </c>
      <c r="AU266" s="243" t="s">
        <v>93</v>
      </c>
      <c r="AV266" s="14" t="s">
        <v>93</v>
      </c>
      <c r="AW266" s="14" t="s">
        <v>4</v>
      </c>
      <c r="AX266" s="14" t="s">
        <v>81</v>
      </c>
      <c r="AY266" s="243" t="s">
        <v>220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809</v>
      </c>
      <c r="G267" s="14"/>
      <c r="H267" s="245">
        <v>4.6100000000000003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81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243" t="s">
        <v>1</v>
      </c>
      <c r="F268" s="244" t="s">
        <v>810</v>
      </c>
      <c r="G268" s="14"/>
      <c r="H268" s="245">
        <v>39.450000000000003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4</v>
      </c>
      <c r="AX268" s="14" t="s">
        <v>81</v>
      </c>
      <c r="AY268" s="243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811</v>
      </c>
      <c r="G269" s="14"/>
      <c r="H269" s="245">
        <v>36.82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812</v>
      </c>
      <c r="G270" s="14"/>
      <c r="H270" s="245">
        <v>42.759999999999998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4" customFormat="1">
      <c r="A271" s="14"/>
      <c r="B271" s="242"/>
      <c r="C271" s="14"/>
      <c r="D271" s="235" t="s">
        <v>228</v>
      </c>
      <c r="E271" s="243" t="s">
        <v>1</v>
      </c>
      <c r="F271" s="244" t="s">
        <v>813</v>
      </c>
      <c r="G271" s="14"/>
      <c r="H271" s="245">
        <v>5.46</v>
      </c>
      <c r="I271" s="246"/>
      <c r="J271" s="246"/>
      <c r="K271" s="14"/>
      <c r="L271" s="14"/>
      <c r="M271" s="242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4"/>
      <c r="Z271" s="14"/>
      <c r="AA271" s="14"/>
      <c r="AB271" s="14"/>
      <c r="AC271" s="14"/>
      <c r="AD271" s="14"/>
      <c r="AE271" s="14"/>
      <c r="AT271" s="243" t="s">
        <v>228</v>
      </c>
      <c r="AU271" s="243" t="s">
        <v>93</v>
      </c>
      <c r="AV271" s="14" t="s">
        <v>93</v>
      </c>
      <c r="AW271" s="14" t="s">
        <v>4</v>
      </c>
      <c r="AX271" s="14" t="s">
        <v>81</v>
      </c>
      <c r="AY271" s="243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814</v>
      </c>
      <c r="G272" s="14"/>
      <c r="H272" s="245">
        <v>4.7199999999999998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815</v>
      </c>
      <c r="G273" s="14"/>
      <c r="H273" s="245">
        <v>7.5199999999999996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816</v>
      </c>
      <c r="G274" s="14"/>
      <c r="H274" s="245">
        <v>26.850000000000001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5" customFormat="1">
      <c r="A275" s="15"/>
      <c r="B275" s="250"/>
      <c r="C275" s="15"/>
      <c r="D275" s="235" t="s">
        <v>228</v>
      </c>
      <c r="E275" s="251" t="s">
        <v>1</v>
      </c>
      <c r="F275" s="252" t="s">
        <v>242</v>
      </c>
      <c r="G275" s="15"/>
      <c r="H275" s="253">
        <v>287.72000000000003</v>
      </c>
      <c r="I275" s="254"/>
      <c r="J275" s="254"/>
      <c r="K275" s="15"/>
      <c r="L275" s="15"/>
      <c r="M275" s="250"/>
      <c r="N275" s="255"/>
      <c r="O275" s="256"/>
      <c r="P275" s="256"/>
      <c r="Q275" s="256"/>
      <c r="R275" s="256"/>
      <c r="S275" s="256"/>
      <c r="T275" s="256"/>
      <c r="U275" s="256"/>
      <c r="V275" s="256"/>
      <c r="W275" s="256"/>
      <c r="X275" s="257"/>
      <c r="Y275" s="15"/>
      <c r="Z275" s="15"/>
      <c r="AA275" s="15"/>
      <c r="AB275" s="15"/>
      <c r="AC275" s="15"/>
      <c r="AD275" s="15"/>
      <c r="AE275" s="15"/>
      <c r="AT275" s="251" t="s">
        <v>228</v>
      </c>
      <c r="AU275" s="251" t="s">
        <v>93</v>
      </c>
      <c r="AV275" s="15" t="s">
        <v>98</v>
      </c>
      <c r="AW275" s="15" t="s">
        <v>4</v>
      </c>
      <c r="AX275" s="15" t="s">
        <v>81</v>
      </c>
      <c r="AY275" s="251" t="s">
        <v>220</v>
      </c>
    </row>
    <row r="276" s="13" customFormat="1">
      <c r="A276" s="13"/>
      <c r="B276" s="234"/>
      <c r="C276" s="13"/>
      <c r="D276" s="235" t="s">
        <v>228</v>
      </c>
      <c r="E276" s="236" t="s">
        <v>1</v>
      </c>
      <c r="F276" s="237" t="s">
        <v>817</v>
      </c>
      <c r="G276" s="13"/>
      <c r="H276" s="236" t="s">
        <v>1</v>
      </c>
      <c r="I276" s="238"/>
      <c r="J276" s="238"/>
      <c r="K276" s="13"/>
      <c r="L276" s="13"/>
      <c r="M276" s="234"/>
      <c r="N276" s="239"/>
      <c r="O276" s="240"/>
      <c r="P276" s="240"/>
      <c r="Q276" s="240"/>
      <c r="R276" s="240"/>
      <c r="S276" s="240"/>
      <c r="T276" s="240"/>
      <c r="U276" s="240"/>
      <c r="V276" s="240"/>
      <c r="W276" s="240"/>
      <c r="X276" s="241"/>
      <c r="Y276" s="13"/>
      <c r="Z276" s="13"/>
      <c r="AA276" s="13"/>
      <c r="AB276" s="13"/>
      <c r="AC276" s="13"/>
      <c r="AD276" s="13"/>
      <c r="AE276" s="13"/>
      <c r="AT276" s="236" t="s">
        <v>228</v>
      </c>
      <c r="AU276" s="236" t="s">
        <v>93</v>
      </c>
      <c r="AV276" s="13" t="s">
        <v>88</v>
      </c>
      <c r="AW276" s="13" t="s">
        <v>4</v>
      </c>
      <c r="AX276" s="13" t="s">
        <v>81</v>
      </c>
      <c r="AY276" s="236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818</v>
      </c>
      <c r="G277" s="14"/>
      <c r="H277" s="245">
        <v>7.3200000000000003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819</v>
      </c>
      <c r="G278" s="14"/>
      <c r="H278" s="245">
        <v>8.0800000000000001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4" customFormat="1">
      <c r="A279" s="14"/>
      <c r="B279" s="242"/>
      <c r="C279" s="14"/>
      <c r="D279" s="235" t="s">
        <v>228</v>
      </c>
      <c r="E279" s="243" t="s">
        <v>1</v>
      </c>
      <c r="F279" s="244" t="s">
        <v>820</v>
      </c>
      <c r="G279" s="14"/>
      <c r="H279" s="245">
        <v>2.7999999999999998</v>
      </c>
      <c r="I279" s="246"/>
      <c r="J279" s="246"/>
      <c r="K279" s="14"/>
      <c r="L279" s="14"/>
      <c r="M279" s="242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4"/>
      <c r="Z279" s="14"/>
      <c r="AA279" s="14"/>
      <c r="AB279" s="14"/>
      <c r="AC279" s="14"/>
      <c r="AD279" s="14"/>
      <c r="AE279" s="14"/>
      <c r="AT279" s="243" t="s">
        <v>228</v>
      </c>
      <c r="AU279" s="243" t="s">
        <v>93</v>
      </c>
      <c r="AV279" s="14" t="s">
        <v>93</v>
      </c>
      <c r="AW279" s="14" t="s">
        <v>4</v>
      </c>
      <c r="AX279" s="14" t="s">
        <v>81</v>
      </c>
      <c r="AY279" s="243" t="s">
        <v>220</v>
      </c>
    </row>
    <row r="280" s="14" customFormat="1">
      <c r="A280" s="14"/>
      <c r="B280" s="242"/>
      <c r="C280" s="14"/>
      <c r="D280" s="235" t="s">
        <v>228</v>
      </c>
      <c r="E280" s="243" t="s">
        <v>1</v>
      </c>
      <c r="F280" s="244" t="s">
        <v>821</v>
      </c>
      <c r="G280" s="14"/>
      <c r="H280" s="245">
        <v>1.3899999999999999</v>
      </c>
      <c r="I280" s="246"/>
      <c r="J280" s="246"/>
      <c r="K280" s="14"/>
      <c r="L280" s="14"/>
      <c r="M280" s="242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4"/>
      <c r="Z280" s="14"/>
      <c r="AA280" s="14"/>
      <c r="AB280" s="14"/>
      <c r="AC280" s="14"/>
      <c r="AD280" s="14"/>
      <c r="AE280" s="14"/>
      <c r="AT280" s="243" t="s">
        <v>228</v>
      </c>
      <c r="AU280" s="243" t="s">
        <v>93</v>
      </c>
      <c r="AV280" s="14" t="s">
        <v>93</v>
      </c>
      <c r="AW280" s="14" t="s">
        <v>4</v>
      </c>
      <c r="AX280" s="14" t="s">
        <v>81</v>
      </c>
      <c r="AY280" s="243" t="s">
        <v>220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822</v>
      </c>
      <c r="G281" s="14"/>
      <c r="H281" s="245">
        <v>2.1499999999999999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81</v>
      </c>
      <c r="AY281" s="243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823</v>
      </c>
      <c r="G282" s="14"/>
      <c r="H282" s="245">
        <v>3.3599999999999999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824</v>
      </c>
      <c r="G283" s="14"/>
      <c r="H283" s="245">
        <v>2.48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81</v>
      </c>
      <c r="AY283" s="243" t="s">
        <v>220</v>
      </c>
    </row>
    <row r="284" s="14" customFormat="1">
      <c r="A284" s="14"/>
      <c r="B284" s="242"/>
      <c r="C284" s="14"/>
      <c r="D284" s="235" t="s">
        <v>228</v>
      </c>
      <c r="E284" s="243" t="s">
        <v>1</v>
      </c>
      <c r="F284" s="244" t="s">
        <v>825</v>
      </c>
      <c r="G284" s="14"/>
      <c r="H284" s="245">
        <v>1.47</v>
      </c>
      <c r="I284" s="246"/>
      <c r="J284" s="246"/>
      <c r="K284" s="14"/>
      <c r="L284" s="14"/>
      <c r="M284" s="242"/>
      <c r="N284" s="247"/>
      <c r="O284" s="248"/>
      <c r="P284" s="248"/>
      <c r="Q284" s="248"/>
      <c r="R284" s="248"/>
      <c r="S284" s="248"/>
      <c r="T284" s="248"/>
      <c r="U284" s="248"/>
      <c r="V284" s="248"/>
      <c r="W284" s="248"/>
      <c r="X284" s="249"/>
      <c r="Y284" s="14"/>
      <c r="Z284" s="14"/>
      <c r="AA284" s="14"/>
      <c r="AB284" s="14"/>
      <c r="AC284" s="14"/>
      <c r="AD284" s="14"/>
      <c r="AE284" s="14"/>
      <c r="AT284" s="243" t="s">
        <v>228</v>
      </c>
      <c r="AU284" s="243" t="s">
        <v>93</v>
      </c>
      <c r="AV284" s="14" t="s">
        <v>93</v>
      </c>
      <c r="AW284" s="14" t="s">
        <v>4</v>
      </c>
      <c r="AX284" s="14" t="s">
        <v>81</v>
      </c>
      <c r="AY284" s="243" t="s">
        <v>220</v>
      </c>
    </row>
    <row r="285" s="14" customFormat="1">
      <c r="A285" s="14"/>
      <c r="B285" s="242"/>
      <c r="C285" s="14"/>
      <c r="D285" s="235" t="s">
        <v>228</v>
      </c>
      <c r="E285" s="243" t="s">
        <v>1</v>
      </c>
      <c r="F285" s="244" t="s">
        <v>826</v>
      </c>
      <c r="G285" s="14"/>
      <c r="H285" s="245">
        <v>4.1600000000000001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4</v>
      </c>
      <c r="AX285" s="14" t="s">
        <v>81</v>
      </c>
      <c r="AY285" s="243" t="s">
        <v>220</v>
      </c>
    </row>
    <row r="286" s="14" customFormat="1">
      <c r="A286" s="14"/>
      <c r="B286" s="242"/>
      <c r="C286" s="14"/>
      <c r="D286" s="235" t="s">
        <v>228</v>
      </c>
      <c r="E286" s="243" t="s">
        <v>1</v>
      </c>
      <c r="F286" s="244" t="s">
        <v>827</v>
      </c>
      <c r="G286" s="14"/>
      <c r="H286" s="245">
        <v>1.95</v>
      </c>
      <c r="I286" s="246"/>
      <c r="J286" s="246"/>
      <c r="K286" s="14"/>
      <c r="L286" s="14"/>
      <c r="M286" s="242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4"/>
      <c r="Z286" s="14"/>
      <c r="AA286" s="14"/>
      <c r="AB286" s="14"/>
      <c r="AC286" s="14"/>
      <c r="AD286" s="14"/>
      <c r="AE286" s="14"/>
      <c r="AT286" s="243" t="s">
        <v>228</v>
      </c>
      <c r="AU286" s="243" t="s">
        <v>93</v>
      </c>
      <c r="AV286" s="14" t="s">
        <v>93</v>
      </c>
      <c r="AW286" s="14" t="s">
        <v>4</v>
      </c>
      <c r="AX286" s="14" t="s">
        <v>81</v>
      </c>
      <c r="AY286" s="243" t="s">
        <v>220</v>
      </c>
    </row>
    <row r="287" s="14" customFormat="1">
      <c r="A287" s="14"/>
      <c r="B287" s="242"/>
      <c r="C287" s="14"/>
      <c r="D287" s="235" t="s">
        <v>228</v>
      </c>
      <c r="E287" s="243" t="s">
        <v>1</v>
      </c>
      <c r="F287" s="244" t="s">
        <v>828</v>
      </c>
      <c r="G287" s="14"/>
      <c r="H287" s="245">
        <v>1.1699999999999999</v>
      </c>
      <c r="I287" s="246"/>
      <c r="J287" s="246"/>
      <c r="K287" s="14"/>
      <c r="L287" s="14"/>
      <c r="M287" s="242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4"/>
      <c r="Z287" s="14"/>
      <c r="AA287" s="14"/>
      <c r="AB287" s="14"/>
      <c r="AC287" s="14"/>
      <c r="AD287" s="14"/>
      <c r="AE287" s="14"/>
      <c r="AT287" s="243" t="s">
        <v>228</v>
      </c>
      <c r="AU287" s="243" t="s">
        <v>93</v>
      </c>
      <c r="AV287" s="14" t="s">
        <v>93</v>
      </c>
      <c r="AW287" s="14" t="s">
        <v>4</v>
      </c>
      <c r="AX287" s="14" t="s">
        <v>81</v>
      </c>
      <c r="AY287" s="243" t="s">
        <v>220</v>
      </c>
    </row>
    <row r="288" s="14" customFormat="1">
      <c r="A288" s="14"/>
      <c r="B288" s="242"/>
      <c r="C288" s="14"/>
      <c r="D288" s="235" t="s">
        <v>228</v>
      </c>
      <c r="E288" s="243" t="s">
        <v>1</v>
      </c>
      <c r="F288" s="244" t="s">
        <v>829</v>
      </c>
      <c r="G288" s="14"/>
      <c r="H288" s="245">
        <v>8.1999999999999993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4</v>
      </c>
      <c r="AX288" s="14" t="s">
        <v>81</v>
      </c>
      <c r="AY288" s="243" t="s">
        <v>220</v>
      </c>
    </row>
    <row r="289" s="15" customFormat="1">
      <c r="A289" s="15"/>
      <c r="B289" s="250"/>
      <c r="C289" s="15"/>
      <c r="D289" s="235" t="s">
        <v>228</v>
      </c>
      <c r="E289" s="251" t="s">
        <v>1</v>
      </c>
      <c r="F289" s="252" t="s">
        <v>242</v>
      </c>
      <c r="G289" s="15"/>
      <c r="H289" s="253">
        <v>44.530000000000001</v>
      </c>
      <c r="I289" s="254"/>
      <c r="J289" s="254"/>
      <c r="K289" s="15"/>
      <c r="L289" s="15"/>
      <c r="M289" s="250"/>
      <c r="N289" s="255"/>
      <c r="O289" s="256"/>
      <c r="P289" s="256"/>
      <c r="Q289" s="256"/>
      <c r="R289" s="256"/>
      <c r="S289" s="256"/>
      <c r="T289" s="256"/>
      <c r="U289" s="256"/>
      <c r="V289" s="256"/>
      <c r="W289" s="256"/>
      <c r="X289" s="257"/>
      <c r="Y289" s="15"/>
      <c r="Z289" s="15"/>
      <c r="AA289" s="15"/>
      <c r="AB289" s="15"/>
      <c r="AC289" s="15"/>
      <c r="AD289" s="15"/>
      <c r="AE289" s="15"/>
      <c r="AT289" s="251" t="s">
        <v>228</v>
      </c>
      <c r="AU289" s="251" t="s">
        <v>93</v>
      </c>
      <c r="AV289" s="15" t="s">
        <v>98</v>
      </c>
      <c r="AW289" s="15" t="s">
        <v>4</v>
      </c>
      <c r="AX289" s="15" t="s">
        <v>81</v>
      </c>
      <c r="AY289" s="251" t="s">
        <v>220</v>
      </c>
    </row>
    <row r="290" s="13" customFormat="1">
      <c r="A290" s="13"/>
      <c r="B290" s="234"/>
      <c r="C290" s="13"/>
      <c r="D290" s="235" t="s">
        <v>228</v>
      </c>
      <c r="E290" s="236" t="s">
        <v>1</v>
      </c>
      <c r="F290" s="237" t="s">
        <v>830</v>
      </c>
      <c r="G290" s="13"/>
      <c r="H290" s="236" t="s">
        <v>1</v>
      </c>
      <c r="I290" s="238"/>
      <c r="J290" s="238"/>
      <c r="K290" s="13"/>
      <c r="L290" s="13"/>
      <c r="M290" s="234"/>
      <c r="N290" s="239"/>
      <c r="O290" s="240"/>
      <c r="P290" s="240"/>
      <c r="Q290" s="240"/>
      <c r="R290" s="240"/>
      <c r="S290" s="240"/>
      <c r="T290" s="240"/>
      <c r="U290" s="240"/>
      <c r="V290" s="240"/>
      <c r="W290" s="240"/>
      <c r="X290" s="241"/>
      <c r="Y290" s="13"/>
      <c r="Z290" s="13"/>
      <c r="AA290" s="13"/>
      <c r="AB290" s="13"/>
      <c r="AC290" s="13"/>
      <c r="AD290" s="13"/>
      <c r="AE290" s="13"/>
      <c r="AT290" s="236" t="s">
        <v>228</v>
      </c>
      <c r="AU290" s="236" t="s">
        <v>93</v>
      </c>
      <c r="AV290" s="13" t="s">
        <v>88</v>
      </c>
      <c r="AW290" s="13" t="s">
        <v>4</v>
      </c>
      <c r="AX290" s="13" t="s">
        <v>81</v>
      </c>
      <c r="AY290" s="236" t="s">
        <v>220</v>
      </c>
    </row>
    <row r="291" s="14" customFormat="1">
      <c r="A291" s="14"/>
      <c r="B291" s="242"/>
      <c r="C291" s="14"/>
      <c r="D291" s="235" t="s">
        <v>228</v>
      </c>
      <c r="E291" s="243" t="s">
        <v>1</v>
      </c>
      <c r="F291" s="244" t="s">
        <v>831</v>
      </c>
      <c r="G291" s="14"/>
      <c r="H291" s="245">
        <v>7.3200000000000003</v>
      </c>
      <c r="I291" s="246"/>
      <c r="J291" s="246"/>
      <c r="K291" s="14"/>
      <c r="L291" s="14"/>
      <c r="M291" s="242"/>
      <c r="N291" s="247"/>
      <c r="O291" s="248"/>
      <c r="P291" s="248"/>
      <c r="Q291" s="248"/>
      <c r="R291" s="248"/>
      <c r="S291" s="248"/>
      <c r="T291" s="248"/>
      <c r="U291" s="248"/>
      <c r="V291" s="248"/>
      <c r="W291" s="248"/>
      <c r="X291" s="249"/>
      <c r="Y291" s="14"/>
      <c r="Z291" s="14"/>
      <c r="AA291" s="14"/>
      <c r="AB291" s="14"/>
      <c r="AC291" s="14"/>
      <c r="AD291" s="14"/>
      <c r="AE291" s="14"/>
      <c r="AT291" s="243" t="s">
        <v>228</v>
      </c>
      <c r="AU291" s="243" t="s">
        <v>93</v>
      </c>
      <c r="AV291" s="14" t="s">
        <v>93</v>
      </c>
      <c r="AW291" s="14" t="s">
        <v>4</v>
      </c>
      <c r="AX291" s="14" t="s">
        <v>81</v>
      </c>
      <c r="AY291" s="243" t="s">
        <v>220</v>
      </c>
    </row>
    <row r="292" s="14" customFormat="1">
      <c r="A292" s="14"/>
      <c r="B292" s="242"/>
      <c r="C292" s="14"/>
      <c r="D292" s="235" t="s">
        <v>228</v>
      </c>
      <c r="E292" s="243" t="s">
        <v>1</v>
      </c>
      <c r="F292" s="244" t="s">
        <v>832</v>
      </c>
      <c r="G292" s="14"/>
      <c r="H292" s="245">
        <v>8.0800000000000001</v>
      </c>
      <c r="I292" s="246"/>
      <c r="J292" s="246"/>
      <c r="K292" s="14"/>
      <c r="L292" s="14"/>
      <c r="M292" s="242"/>
      <c r="N292" s="247"/>
      <c r="O292" s="248"/>
      <c r="P292" s="248"/>
      <c r="Q292" s="248"/>
      <c r="R292" s="248"/>
      <c r="S292" s="248"/>
      <c r="T292" s="248"/>
      <c r="U292" s="248"/>
      <c r="V292" s="248"/>
      <c r="W292" s="248"/>
      <c r="X292" s="249"/>
      <c r="Y292" s="14"/>
      <c r="Z292" s="14"/>
      <c r="AA292" s="14"/>
      <c r="AB292" s="14"/>
      <c r="AC292" s="14"/>
      <c r="AD292" s="14"/>
      <c r="AE292" s="14"/>
      <c r="AT292" s="243" t="s">
        <v>228</v>
      </c>
      <c r="AU292" s="243" t="s">
        <v>93</v>
      </c>
      <c r="AV292" s="14" t="s">
        <v>93</v>
      </c>
      <c r="AW292" s="14" t="s">
        <v>4</v>
      </c>
      <c r="AX292" s="14" t="s">
        <v>81</v>
      </c>
      <c r="AY292" s="243" t="s">
        <v>220</v>
      </c>
    </row>
    <row r="293" s="14" customFormat="1">
      <c r="A293" s="14"/>
      <c r="B293" s="242"/>
      <c r="C293" s="14"/>
      <c r="D293" s="235" t="s">
        <v>228</v>
      </c>
      <c r="E293" s="243" t="s">
        <v>1</v>
      </c>
      <c r="F293" s="244" t="s">
        <v>833</v>
      </c>
      <c r="G293" s="14"/>
      <c r="H293" s="245">
        <v>2.7999999999999998</v>
      </c>
      <c r="I293" s="246"/>
      <c r="J293" s="246"/>
      <c r="K293" s="14"/>
      <c r="L293" s="14"/>
      <c r="M293" s="242"/>
      <c r="N293" s="247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4"/>
      <c r="Z293" s="14"/>
      <c r="AA293" s="14"/>
      <c r="AB293" s="14"/>
      <c r="AC293" s="14"/>
      <c r="AD293" s="14"/>
      <c r="AE293" s="14"/>
      <c r="AT293" s="243" t="s">
        <v>228</v>
      </c>
      <c r="AU293" s="243" t="s">
        <v>93</v>
      </c>
      <c r="AV293" s="14" t="s">
        <v>93</v>
      </c>
      <c r="AW293" s="14" t="s">
        <v>4</v>
      </c>
      <c r="AX293" s="14" t="s">
        <v>81</v>
      </c>
      <c r="AY293" s="243" t="s">
        <v>220</v>
      </c>
    </row>
    <row r="294" s="14" customFormat="1">
      <c r="A294" s="14"/>
      <c r="B294" s="242"/>
      <c r="C294" s="14"/>
      <c r="D294" s="235" t="s">
        <v>228</v>
      </c>
      <c r="E294" s="243" t="s">
        <v>1</v>
      </c>
      <c r="F294" s="244" t="s">
        <v>834</v>
      </c>
      <c r="G294" s="14"/>
      <c r="H294" s="245">
        <v>3.1299999999999999</v>
      </c>
      <c r="I294" s="246"/>
      <c r="J294" s="246"/>
      <c r="K294" s="14"/>
      <c r="L294" s="14"/>
      <c r="M294" s="242"/>
      <c r="N294" s="247"/>
      <c r="O294" s="248"/>
      <c r="P294" s="248"/>
      <c r="Q294" s="248"/>
      <c r="R294" s="248"/>
      <c r="S294" s="248"/>
      <c r="T294" s="248"/>
      <c r="U294" s="248"/>
      <c r="V294" s="248"/>
      <c r="W294" s="248"/>
      <c r="X294" s="249"/>
      <c r="Y294" s="14"/>
      <c r="Z294" s="14"/>
      <c r="AA294" s="14"/>
      <c r="AB294" s="14"/>
      <c r="AC294" s="14"/>
      <c r="AD294" s="14"/>
      <c r="AE294" s="14"/>
      <c r="AT294" s="243" t="s">
        <v>228</v>
      </c>
      <c r="AU294" s="243" t="s">
        <v>93</v>
      </c>
      <c r="AV294" s="14" t="s">
        <v>93</v>
      </c>
      <c r="AW294" s="14" t="s">
        <v>4</v>
      </c>
      <c r="AX294" s="14" t="s">
        <v>81</v>
      </c>
      <c r="AY294" s="243" t="s">
        <v>220</v>
      </c>
    </row>
    <row r="295" s="15" customFormat="1">
      <c r="A295" s="15"/>
      <c r="B295" s="250"/>
      <c r="C295" s="15"/>
      <c r="D295" s="235" t="s">
        <v>228</v>
      </c>
      <c r="E295" s="251" t="s">
        <v>1</v>
      </c>
      <c r="F295" s="252" t="s">
        <v>242</v>
      </c>
      <c r="G295" s="15"/>
      <c r="H295" s="253">
        <v>21.329999999999998</v>
      </c>
      <c r="I295" s="254"/>
      <c r="J295" s="254"/>
      <c r="K295" s="15"/>
      <c r="L295" s="15"/>
      <c r="M295" s="250"/>
      <c r="N295" s="255"/>
      <c r="O295" s="256"/>
      <c r="P295" s="256"/>
      <c r="Q295" s="256"/>
      <c r="R295" s="256"/>
      <c r="S295" s="256"/>
      <c r="T295" s="256"/>
      <c r="U295" s="256"/>
      <c r="V295" s="256"/>
      <c r="W295" s="256"/>
      <c r="X295" s="257"/>
      <c r="Y295" s="15"/>
      <c r="Z295" s="15"/>
      <c r="AA295" s="15"/>
      <c r="AB295" s="15"/>
      <c r="AC295" s="15"/>
      <c r="AD295" s="15"/>
      <c r="AE295" s="15"/>
      <c r="AT295" s="251" t="s">
        <v>228</v>
      </c>
      <c r="AU295" s="251" t="s">
        <v>93</v>
      </c>
      <c r="AV295" s="15" t="s">
        <v>98</v>
      </c>
      <c r="AW295" s="15" t="s">
        <v>4</v>
      </c>
      <c r="AX295" s="15" t="s">
        <v>81</v>
      </c>
      <c r="AY295" s="251" t="s">
        <v>220</v>
      </c>
    </row>
    <row r="296" s="13" customFormat="1">
      <c r="A296" s="13"/>
      <c r="B296" s="234"/>
      <c r="C296" s="13"/>
      <c r="D296" s="235" t="s">
        <v>228</v>
      </c>
      <c r="E296" s="236" t="s">
        <v>1</v>
      </c>
      <c r="F296" s="237" t="s">
        <v>853</v>
      </c>
      <c r="G296" s="13"/>
      <c r="H296" s="236" t="s">
        <v>1</v>
      </c>
      <c r="I296" s="238"/>
      <c r="J296" s="238"/>
      <c r="K296" s="13"/>
      <c r="L296" s="13"/>
      <c r="M296" s="234"/>
      <c r="N296" s="239"/>
      <c r="O296" s="240"/>
      <c r="P296" s="240"/>
      <c r="Q296" s="240"/>
      <c r="R296" s="240"/>
      <c r="S296" s="240"/>
      <c r="T296" s="240"/>
      <c r="U296" s="240"/>
      <c r="V296" s="240"/>
      <c r="W296" s="240"/>
      <c r="X296" s="241"/>
      <c r="Y296" s="13"/>
      <c r="Z296" s="13"/>
      <c r="AA296" s="13"/>
      <c r="AB296" s="13"/>
      <c r="AC296" s="13"/>
      <c r="AD296" s="13"/>
      <c r="AE296" s="13"/>
      <c r="AT296" s="236" t="s">
        <v>228</v>
      </c>
      <c r="AU296" s="236" t="s">
        <v>93</v>
      </c>
      <c r="AV296" s="13" t="s">
        <v>88</v>
      </c>
      <c r="AW296" s="13" t="s">
        <v>4</v>
      </c>
      <c r="AX296" s="13" t="s">
        <v>81</v>
      </c>
      <c r="AY296" s="236" t="s">
        <v>220</v>
      </c>
    </row>
    <row r="297" s="14" customFormat="1">
      <c r="A297" s="14"/>
      <c r="B297" s="242"/>
      <c r="C297" s="14"/>
      <c r="D297" s="235" t="s">
        <v>228</v>
      </c>
      <c r="E297" s="243" t="s">
        <v>1</v>
      </c>
      <c r="F297" s="244" t="s">
        <v>836</v>
      </c>
      <c r="G297" s="14"/>
      <c r="H297" s="245">
        <v>20.600000000000001</v>
      </c>
      <c r="I297" s="246"/>
      <c r="J297" s="246"/>
      <c r="K297" s="14"/>
      <c r="L297" s="14"/>
      <c r="M297" s="242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4"/>
      <c r="Z297" s="14"/>
      <c r="AA297" s="14"/>
      <c r="AB297" s="14"/>
      <c r="AC297" s="14"/>
      <c r="AD297" s="14"/>
      <c r="AE297" s="14"/>
      <c r="AT297" s="243" t="s">
        <v>228</v>
      </c>
      <c r="AU297" s="243" t="s">
        <v>93</v>
      </c>
      <c r="AV297" s="14" t="s">
        <v>93</v>
      </c>
      <c r="AW297" s="14" t="s">
        <v>4</v>
      </c>
      <c r="AX297" s="14" t="s">
        <v>81</v>
      </c>
      <c r="AY297" s="243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837</v>
      </c>
      <c r="G298" s="14"/>
      <c r="H298" s="245">
        <v>16.18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838</v>
      </c>
      <c r="G299" s="14"/>
      <c r="H299" s="245">
        <v>10.810000000000001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4" customFormat="1">
      <c r="A300" s="14"/>
      <c r="B300" s="242"/>
      <c r="C300" s="14"/>
      <c r="D300" s="235" t="s">
        <v>228</v>
      </c>
      <c r="E300" s="243" t="s">
        <v>1</v>
      </c>
      <c r="F300" s="244" t="s">
        <v>839</v>
      </c>
      <c r="G300" s="14"/>
      <c r="H300" s="245">
        <v>18.84</v>
      </c>
      <c r="I300" s="246"/>
      <c r="J300" s="246"/>
      <c r="K300" s="14"/>
      <c r="L300" s="14"/>
      <c r="M300" s="242"/>
      <c r="N300" s="247"/>
      <c r="O300" s="248"/>
      <c r="P300" s="248"/>
      <c r="Q300" s="248"/>
      <c r="R300" s="248"/>
      <c r="S300" s="248"/>
      <c r="T300" s="248"/>
      <c r="U300" s="248"/>
      <c r="V300" s="248"/>
      <c r="W300" s="248"/>
      <c r="X300" s="249"/>
      <c r="Y300" s="14"/>
      <c r="Z300" s="14"/>
      <c r="AA300" s="14"/>
      <c r="AB300" s="14"/>
      <c r="AC300" s="14"/>
      <c r="AD300" s="14"/>
      <c r="AE300" s="14"/>
      <c r="AT300" s="243" t="s">
        <v>228</v>
      </c>
      <c r="AU300" s="243" t="s">
        <v>93</v>
      </c>
      <c r="AV300" s="14" t="s">
        <v>93</v>
      </c>
      <c r="AW300" s="14" t="s">
        <v>4</v>
      </c>
      <c r="AX300" s="14" t="s">
        <v>81</v>
      </c>
      <c r="AY300" s="243" t="s">
        <v>220</v>
      </c>
    </row>
    <row r="301" s="14" customFormat="1">
      <c r="A301" s="14"/>
      <c r="B301" s="242"/>
      <c r="C301" s="14"/>
      <c r="D301" s="235" t="s">
        <v>228</v>
      </c>
      <c r="E301" s="243" t="s">
        <v>1</v>
      </c>
      <c r="F301" s="244" t="s">
        <v>840</v>
      </c>
      <c r="G301" s="14"/>
      <c r="H301" s="245">
        <v>16.109999999999999</v>
      </c>
      <c r="I301" s="246"/>
      <c r="J301" s="246"/>
      <c r="K301" s="14"/>
      <c r="L301" s="14"/>
      <c r="M301" s="242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4"/>
      <c r="Z301" s="14"/>
      <c r="AA301" s="14"/>
      <c r="AB301" s="14"/>
      <c r="AC301" s="14"/>
      <c r="AD301" s="14"/>
      <c r="AE301" s="14"/>
      <c r="AT301" s="243" t="s">
        <v>228</v>
      </c>
      <c r="AU301" s="243" t="s">
        <v>93</v>
      </c>
      <c r="AV301" s="14" t="s">
        <v>93</v>
      </c>
      <c r="AW301" s="14" t="s">
        <v>4</v>
      </c>
      <c r="AX301" s="14" t="s">
        <v>81</v>
      </c>
      <c r="AY301" s="243" t="s">
        <v>220</v>
      </c>
    </row>
    <row r="302" s="14" customFormat="1">
      <c r="A302" s="14"/>
      <c r="B302" s="242"/>
      <c r="C302" s="14"/>
      <c r="D302" s="235" t="s">
        <v>228</v>
      </c>
      <c r="E302" s="243" t="s">
        <v>1</v>
      </c>
      <c r="F302" s="244" t="s">
        <v>841</v>
      </c>
      <c r="G302" s="14"/>
      <c r="H302" s="245">
        <v>8.2599999999999998</v>
      </c>
      <c r="I302" s="246"/>
      <c r="J302" s="246"/>
      <c r="K302" s="14"/>
      <c r="L302" s="14"/>
      <c r="M302" s="242"/>
      <c r="N302" s="247"/>
      <c r="O302" s="248"/>
      <c r="P302" s="248"/>
      <c r="Q302" s="248"/>
      <c r="R302" s="248"/>
      <c r="S302" s="248"/>
      <c r="T302" s="248"/>
      <c r="U302" s="248"/>
      <c r="V302" s="248"/>
      <c r="W302" s="248"/>
      <c r="X302" s="249"/>
      <c r="Y302" s="14"/>
      <c r="Z302" s="14"/>
      <c r="AA302" s="14"/>
      <c r="AB302" s="14"/>
      <c r="AC302" s="14"/>
      <c r="AD302" s="14"/>
      <c r="AE302" s="14"/>
      <c r="AT302" s="243" t="s">
        <v>228</v>
      </c>
      <c r="AU302" s="243" t="s">
        <v>93</v>
      </c>
      <c r="AV302" s="14" t="s">
        <v>93</v>
      </c>
      <c r="AW302" s="14" t="s">
        <v>4</v>
      </c>
      <c r="AX302" s="14" t="s">
        <v>81</v>
      </c>
      <c r="AY302" s="243" t="s">
        <v>220</v>
      </c>
    </row>
    <row r="303" s="14" customFormat="1">
      <c r="A303" s="14"/>
      <c r="B303" s="242"/>
      <c r="C303" s="14"/>
      <c r="D303" s="235" t="s">
        <v>228</v>
      </c>
      <c r="E303" s="243" t="s">
        <v>1</v>
      </c>
      <c r="F303" s="244" t="s">
        <v>842</v>
      </c>
      <c r="G303" s="14"/>
      <c r="H303" s="245">
        <v>3.5099999999999998</v>
      </c>
      <c r="I303" s="246"/>
      <c r="J303" s="246"/>
      <c r="K303" s="14"/>
      <c r="L303" s="14"/>
      <c r="M303" s="242"/>
      <c r="N303" s="247"/>
      <c r="O303" s="248"/>
      <c r="P303" s="248"/>
      <c r="Q303" s="248"/>
      <c r="R303" s="248"/>
      <c r="S303" s="248"/>
      <c r="T303" s="248"/>
      <c r="U303" s="248"/>
      <c r="V303" s="248"/>
      <c r="W303" s="248"/>
      <c r="X303" s="249"/>
      <c r="Y303" s="14"/>
      <c r="Z303" s="14"/>
      <c r="AA303" s="14"/>
      <c r="AB303" s="14"/>
      <c r="AC303" s="14"/>
      <c r="AD303" s="14"/>
      <c r="AE303" s="14"/>
      <c r="AT303" s="243" t="s">
        <v>228</v>
      </c>
      <c r="AU303" s="243" t="s">
        <v>93</v>
      </c>
      <c r="AV303" s="14" t="s">
        <v>93</v>
      </c>
      <c r="AW303" s="14" t="s">
        <v>4</v>
      </c>
      <c r="AX303" s="14" t="s">
        <v>81</v>
      </c>
      <c r="AY303" s="243" t="s">
        <v>220</v>
      </c>
    </row>
    <row r="304" s="14" customFormat="1">
      <c r="A304" s="14"/>
      <c r="B304" s="242"/>
      <c r="C304" s="14"/>
      <c r="D304" s="235" t="s">
        <v>228</v>
      </c>
      <c r="E304" s="243" t="s">
        <v>1</v>
      </c>
      <c r="F304" s="244" t="s">
        <v>843</v>
      </c>
      <c r="G304" s="14"/>
      <c r="H304" s="245">
        <v>44.770000000000003</v>
      </c>
      <c r="I304" s="246"/>
      <c r="J304" s="246"/>
      <c r="K304" s="14"/>
      <c r="L304" s="14"/>
      <c r="M304" s="242"/>
      <c r="N304" s="247"/>
      <c r="O304" s="248"/>
      <c r="P304" s="248"/>
      <c r="Q304" s="248"/>
      <c r="R304" s="248"/>
      <c r="S304" s="248"/>
      <c r="T304" s="248"/>
      <c r="U304" s="248"/>
      <c r="V304" s="248"/>
      <c r="W304" s="248"/>
      <c r="X304" s="249"/>
      <c r="Y304" s="14"/>
      <c r="Z304" s="14"/>
      <c r="AA304" s="14"/>
      <c r="AB304" s="14"/>
      <c r="AC304" s="14"/>
      <c r="AD304" s="14"/>
      <c r="AE304" s="14"/>
      <c r="AT304" s="243" t="s">
        <v>228</v>
      </c>
      <c r="AU304" s="243" t="s">
        <v>93</v>
      </c>
      <c r="AV304" s="14" t="s">
        <v>93</v>
      </c>
      <c r="AW304" s="14" t="s">
        <v>4</v>
      </c>
      <c r="AX304" s="14" t="s">
        <v>81</v>
      </c>
      <c r="AY304" s="243" t="s">
        <v>220</v>
      </c>
    </row>
    <row r="305" s="14" customFormat="1">
      <c r="A305" s="14"/>
      <c r="B305" s="242"/>
      <c r="C305" s="14"/>
      <c r="D305" s="235" t="s">
        <v>228</v>
      </c>
      <c r="E305" s="243" t="s">
        <v>1</v>
      </c>
      <c r="F305" s="244" t="s">
        <v>844</v>
      </c>
      <c r="G305" s="14"/>
      <c r="H305" s="245">
        <v>36.82</v>
      </c>
      <c r="I305" s="246"/>
      <c r="J305" s="246"/>
      <c r="K305" s="14"/>
      <c r="L305" s="14"/>
      <c r="M305" s="242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4"/>
      <c r="Z305" s="14"/>
      <c r="AA305" s="14"/>
      <c r="AB305" s="14"/>
      <c r="AC305" s="14"/>
      <c r="AD305" s="14"/>
      <c r="AE305" s="14"/>
      <c r="AT305" s="243" t="s">
        <v>228</v>
      </c>
      <c r="AU305" s="243" t="s">
        <v>93</v>
      </c>
      <c r="AV305" s="14" t="s">
        <v>93</v>
      </c>
      <c r="AW305" s="14" t="s">
        <v>4</v>
      </c>
      <c r="AX305" s="14" t="s">
        <v>81</v>
      </c>
      <c r="AY305" s="243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845</v>
      </c>
      <c r="G306" s="14"/>
      <c r="H306" s="245">
        <v>45.600000000000001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846</v>
      </c>
      <c r="G307" s="14"/>
      <c r="H307" s="245">
        <v>26.300000000000001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5" customFormat="1">
      <c r="A308" s="15"/>
      <c r="B308" s="250"/>
      <c r="C308" s="15"/>
      <c r="D308" s="235" t="s">
        <v>228</v>
      </c>
      <c r="E308" s="251" t="s">
        <v>1</v>
      </c>
      <c r="F308" s="252" t="s">
        <v>242</v>
      </c>
      <c r="G308" s="15"/>
      <c r="H308" s="253">
        <v>247.80000000000001</v>
      </c>
      <c r="I308" s="254"/>
      <c r="J308" s="254"/>
      <c r="K308" s="15"/>
      <c r="L308" s="15"/>
      <c r="M308" s="250"/>
      <c r="N308" s="255"/>
      <c r="O308" s="256"/>
      <c r="P308" s="256"/>
      <c r="Q308" s="256"/>
      <c r="R308" s="256"/>
      <c r="S308" s="256"/>
      <c r="T308" s="256"/>
      <c r="U308" s="256"/>
      <c r="V308" s="256"/>
      <c r="W308" s="256"/>
      <c r="X308" s="257"/>
      <c r="Y308" s="15"/>
      <c r="Z308" s="15"/>
      <c r="AA308" s="15"/>
      <c r="AB308" s="15"/>
      <c r="AC308" s="15"/>
      <c r="AD308" s="15"/>
      <c r="AE308" s="15"/>
      <c r="AT308" s="251" t="s">
        <v>228</v>
      </c>
      <c r="AU308" s="251" t="s">
        <v>93</v>
      </c>
      <c r="AV308" s="15" t="s">
        <v>98</v>
      </c>
      <c r="AW308" s="15" t="s">
        <v>4</v>
      </c>
      <c r="AX308" s="15" t="s">
        <v>81</v>
      </c>
      <c r="AY308" s="251" t="s">
        <v>220</v>
      </c>
    </row>
    <row r="309" s="16" customFormat="1">
      <c r="A309" s="16"/>
      <c r="B309" s="258"/>
      <c r="C309" s="16"/>
      <c r="D309" s="235" t="s">
        <v>228</v>
      </c>
      <c r="E309" s="259" t="s">
        <v>1</v>
      </c>
      <c r="F309" s="260" t="s">
        <v>253</v>
      </c>
      <c r="G309" s="16"/>
      <c r="H309" s="261">
        <v>601.38</v>
      </c>
      <c r="I309" s="262"/>
      <c r="J309" s="262"/>
      <c r="K309" s="16"/>
      <c r="L309" s="16"/>
      <c r="M309" s="258"/>
      <c r="N309" s="263"/>
      <c r="O309" s="264"/>
      <c r="P309" s="264"/>
      <c r="Q309" s="264"/>
      <c r="R309" s="264"/>
      <c r="S309" s="264"/>
      <c r="T309" s="264"/>
      <c r="U309" s="264"/>
      <c r="V309" s="264"/>
      <c r="W309" s="264"/>
      <c r="X309" s="265"/>
      <c r="Y309" s="16"/>
      <c r="Z309" s="16"/>
      <c r="AA309" s="16"/>
      <c r="AB309" s="16"/>
      <c r="AC309" s="16"/>
      <c r="AD309" s="16"/>
      <c r="AE309" s="16"/>
      <c r="AT309" s="259" t="s">
        <v>228</v>
      </c>
      <c r="AU309" s="259" t="s">
        <v>93</v>
      </c>
      <c r="AV309" s="16" t="s">
        <v>105</v>
      </c>
      <c r="AW309" s="16" t="s">
        <v>4</v>
      </c>
      <c r="AX309" s="16" t="s">
        <v>88</v>
      </c>
      <c r="AY309" s="259" t="s">
        <v>220</v>
      </c>
    </row>
    <row r="310" s="2" customFormat="1" ht="24.15" customHeight="1">
      <c r="A310" s="42"/>
      <c r="B310" s="186"/>
      <c r="C310" s="273" t="s">
        <v>390</v>
      </c>
      <c r="D310" s="273" t="s">
        <v>564</v>
      </c>
      <c r="E310" s="274" t="s">
        <v>854</v>
      </c>
      <c r="F310" s="275" t="s">
        <v>855</v>
      </c>
      <c r="G310" s="276" t="s">
        <v>226</v>
      </c>
      <c r="H310" s="277">
        <v>691.58699999999999</v>
      </c>
      <c r="I310" s="278"/>
      <c r="J310" s="279"/>
      <c r="K310" s="280">
        <f>ROUND(P310*H310,2)</f>
        <v>0</v>
      </c>
      <c r="L310" s="279"/>
      <c r="M310" s="281"/>
      <c r="N310" s="282" t="s">
        <v>1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0.00010000000000000001</v>
      </c>
      <c r="V310" s="231">
        <f>U310*H310</f>
        <v>0.069158700000000004</v>
      </c>
      <c r="W310" s="231">
        <v>0</v>
      </c>
      <c r="X310" s="232">
        <f>W310*H310</f>
        <v>0</v>
      </c>
      <c r="Y310" s="42"/>
      <c r="Z310" s="42"/>
      <c r="AA310" s="42"/>
      <c r="AB310" s="42"/>
      <c r="AC310" s="42"/>
      <c r="AD310" s="42"/>
      <c r="AE310" s="42"/>
      <c r="AR310" s="233" t="s">
        <v>567</v>
      </c>
      <c r="AT310" s="233" t="s">
        <v>564</v>
      </c>
      <c r="AU310" s="233" t="s">
        <v>93</v>
      </c>
      <c r="AY310" s="19" t="s">
        <v>220</v>
      </c>
      <c r="BE310" s="147">
        <f>IF(O310="základná",K310,0)</f>
        <v>0</v>
      </c>
      <c r="BF310" s="147">
        <f>IF(O310="znížená",K310,0)</f>
        <v>0</v>
      </c>
      <c r="BG310" s="147">
        <f>IF(O310="zákl. prenesená",K310,0)</f>
        <v>0</v>
      </c>
      <c r="BH310" s="147">
        <f>IF(O310="zníž. prenesená",K310,0)</f>
        <v>0</v>
      </c>
      <c r="BI310" s="147">
        <f>IF(O310="nulová",K310,0)</f>
        <v>0</v>
      </c>
      <c r="BJ310" s="19" t="s">
        <v>93</v>
      </c>
      <c r="BK310" s="147">
        <f>ROUND(P310*H310,2)</f>
        <v>0</v>
      </c>
      <c r="BL310" s="19" t="s">
        <v>387</v>
      </c>
      <c r="BM310" s="233" t="s">
        <v>856</v>
      </c>
    </row>
    <row r="311" s="13" customFormat="1">
      <c r="A311" s="13"/>
      <c r="B311" s="234"/>
      <c r="C311" s="13"/>
      <c r="D311" s="235" t="s">
        <v>228</v>
      </c>
      <c r="E311" s="236" t="s">
        <v>1</v>
      </c>
      <c r="F311" s="237" t="s">
        <v>851</v>
      </c>
      <c r="G311" s="13"/>
      <c r="H311" s="236" t="s">
        <v>1</v>
      </c>
      <c r="I311" s="238"/>
      <c r="J311" s="238"/>
      <c r="K311" s="13"/>
      <c r="L311" s="13"/>
      <c r="M311" s="234"/>
      <c r="N311" s="239"/>
      <c r="O311" s="240"/>
      <c r="P311" s="240"/>
      <c r="Q311" s="240"/>
      <c r="R311" s="240"/>
      <c r="S311" s="240"/>
      <c r="T311" s="240"/>
      <c r="U311" s="240"/>
      <c r="V311" s="240"/>
      <c r="W311" s="240"/>
      <c r="X311" s="241"/>
      <c r="Y311" s="13"/>
      <c r="Z311" s="13"/>
      <c r="AA311" s="13"/>
      <c r="AB311" s="13"/>
      <c r="AC311" s="13"/>
      <c r="AD311" s="13"/>
      <c r="AE311" s="13"/>
      <c r="AT311" s="236" t="s">
        <v>228</v>
      </c>
      <c r="AU311" s="236" t="s">
        <v>93</v>
      </c>
      <c r="AV311" s="13" t="s">
        <v>88</v>
      </c>
      <c r="AW311" s="13" t="s">
        <v>4</v>
      </c>
      <c r="AX311" s="13" t="s">
        <v>81</v>
      </c>
      <c r="AY311" s="236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803</v>
      </c>
      <c r="G312" s="14"/>
      <c r="H312" s="245">
        <v>20.239999999999998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4" customFormat="1">
      <c r="A313" s="14"/>
      <c r="B313" s="242"/>
      <c r="C313" s="14"/>
      <c r="D313" s="235" t="s">
        <v>228</v>
      </c>
      <c r="E313" s="243" t="s">
        <v>1</v>
      </c>
      <c r="F313" s="244" t="s">
        <v>804</v>
      </c>
      <c r="G313" s="14"/>
      <c r="H313" s="245">
        <v>20.199999999999999</v>
      </c>
      <c r="I313" s="246"/>
      <c r="J313" s="246"/>
      <c r="K313" s="14"/>
      <c r="L313" s="14"/>
      <c r="M313" s="242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4"/>
      <c r="Z313" s="14"/>
      <c r="AA313" s="14"/>
      <c r="AB313" s="14"/>
      <c r="AC313" s="14"/>
      <c r="AD313" s="14"/>
      <c r="AE313" s="14"/>
      <c r="AT313" s="243" t="s">
        <v>228</v>
      </c>
      <c r="AU313" s="243" t="s">
        <v>93</v>
      </c>
      <c r="AV313" s="14" t="s">
        <v>93</v>
      </c>
      <c r="AW313" s="14" t="s">
        <v>4</v>
      </c>
      <c r="AX313" s="14" t="s">
        <v>81</v>
      </c>
      <c r="AY313" s="243" t="s">
        <v>220</v>
      </c>
    </row>
    <row r="314" s="14" customFormat="1">
      <c r="A314" s="14"/>
      <c r="B314" s="242"/>
      <c r="C314" s="14"/>
      <c r="D314" s="235" t="s">
        <v>228</v>
      </c>
      <c r="E314" s="243" t="s">
        <v>1</v>
      </c>
      <c r="F314" s="244" t="s">
        <v>852</v>
      </c>
      <c r="G314" s="14"/>
      <c r="H314" s="245">
        <v>10.810000000000001</v>
      </c>
      <c r="I314" s="246"/>
      <c r="J314" s="246"/>
      <c r="K314" s="14"/>
      <c r="L314" s="14"/>
      <c r="M314" s="242"/>
      <c r="N314" s="247"/>
      <c r="O314" s="248"/>
      <c r="P314" s="248"/>
      <c r="Q314" s="248"/>
      <c r="R314" s="248"/>
      <c r="S314" s="248"/>
      <c r="T314" s="248"/>
      <c r="U314" s="248"/>
      <c r="V314" s="248"/>
      <c r="W314" s="248"/>
      <c r="X314" s="249"/>
      <c r="Y314" s="14"/>
      <c r="Z314" s="14"/>
      <c r="AA314" s="14"/>
      <c r="AB314" s="14"/>
      <c r="AC314" s="14"/>
      <c r="AD314" s="14"/>
      <c r="AE314" s="14"/>
      <c r="AT314" s="243" t="s">
        <v>228</v>
      </c>
      <c r="AU314" s="243" t="s">
        <v>93</v>
      </c>
      <c r="AV314" s="14" t="s">
        <v>93</v>
      </c>
      <c r="AW314" s="14" t="s">
        <v>4</v>
      </c>
      <c r="AX314" s="14" t="s">
        <v>81</v>
      </c>
      <c r="AY314" s="243" t="s">
        <v>220</v>
      </c>
    </row>
    <row r="315" s="14" customFormat="1">
      <c r="A315" s="14"/>
      <c r="B315" s="242"/>
      <c r="C315" s="14"/>
      <c r="D315" s="235" t="s">
        <v>228</v>
      </c>
      <c r="E315" s="243" t="s">
        <v>1</v>
      </c>
      <c r="F315" s="244" t="s">
        <v>805</v>
      </c>
      <c r="G315" s="14"/>
      <c r="H315" s="245">
        <v>29.5</v>
      </c>
      <c r="I315" s="246"/>
      <c r="J315" s="246"/>
      <c r="K315" s="14"/>
      <c r="L315" s="14"/>
      <c r="M315" s="242"/>
      <c r="N315" s="247"/>
      <c r="O315" s="248"/>
      <c r="P315" s="248"/>
      <c r="Q315" s="248"/>
      <c r="R315" s="248"/>
      <c r="S315" s="248"/>
      <c r="T315" s="248"/>
      <c r="U315" s="248"/>
      <c r="V315" s="248"/>
      <c r="W315" s="248"/>
      <c r="X315" s="249"/>
      <c r="Y315" s="14"/>
      <c r="Z315" s="14"/>
      <c r="AA315" s="14"/>
      <c r="AB315" s="14"/>
      <c r="AC315" s="14"/>
      <c r="AD315" s="14"/>
      <c r="AE315" s="14"/>
      <c r="AT315" s="243" t="s">
        <v>228</v>
      </c>
      <c r="AU315" s="243" t="s">
        <v>93</v>
      </c>
      <c r="AV315" s="14" t="s">
        <v>93</v>
      </c>
      <c r="AW315" s="14" t="s">
        <v>4</v>
      </c>
      <c r="AX315" s="14" t="s">
        <v>81</v>
      </c>
      <c r="AY315" s="243" t="s">
        <v>220</v>
      </c>
    </row>
    <row r="316" s="14" customFormat="1">
      <c r="A316" s="14"/>
      <c r="B316" s="242"/>
      <c r="C316" s="14"/>
      <c r="D316" s="235" t="s">
        <v>228</v>
      </c>
      <c r="E316" s="243" t="s">
        <v>1</v>
      </c>
      <c r="F316" s="244" t="s">
        <v>806</v>
      </c>
      <c r="G316" s="14"/>
      <c r="H316" s="245">
        <v>18.84</v>
      </c>
      <c r="I316" s="246"/>
      <c r="J316" s="246"/>
      <c r="K316" s="14"/>
      <c r="L316" s="14"/>
      <c r="M316" s="242"/>
      <c r="N316" s="247"/>
      <c r="O316" s="248"/>
      <c r="P316" s="248"/>
      <c r="Q316" s="248"/>
      <c r="R316" s="248"/>
      <c r="S316" s="248"/>
      <c r="T316" s="248"/>
      <c r="U316" s="248"/>
      <c r="V316" s="248"/>
      <c r="W316" s="248"/>
      <c r="X316" s="249"/>
      <c r="Y316" s="14"/>
      <c r="Z316" s="14"/>
      <c r="AA316" s="14"/>
      <c r="AB316" s="14"/>
      <c r="AC316" s="14"/>
      <c r="AD316" s="14"/>
      <c r="AE316" s="14"/>
      <c r="AT316" s="243" t="s">
        <v>228</v>
      </c>
      <c r="AU316" s="243" t="s">
        <v>93</v>
      </c>
      <c r="AV316" s="14" t="s">
        <v>93</v>
      </c>
      <c r="AW316" s="14" t="s">
        <v>4</v>
      </c>
      <c r="AX316" s="14" t="s">
        <v>81</v>
      </c>
      <c r="AY316" s="243" t="s">
        <v>220</v>
      </c>
    </row>
    <row r="317" s="14" customFormat="1">
      <c r="A317" s="14"/>
      <c r="B317" s="242"/>
      <c r="C317" s="14"/>
      <c r="D317" s="235" t="s">
        <v>228</v>
      </c>
      <c r="E317" s="243" t="s">
        <v>1</v>
      </c>
      <c r="F317" s="244" t="s">
        <v>807</v>
      </c>
      <c r="G317" s="14"/>
      <c r="H317" s="245">
        <v>14.720000000000001</v>
      </c>
      <c r="I317" s="246"/>
      <c r="J317" s="246"/>
      <c r="K317" s="14"/>
      <c r="L317" s="14"/>
      <c r="M317" s="242"/>
      <c r="N317" s="247"/>
      <c r="O317" s="248"/>
      <c r="P317" s="248"/>
      <c r="Q317" s="248"/>
      <c r="R317" s="248"/>
      <c r="S317" s="248"/>
      <c r="T317" s="248"/>
      <c r="U317" s="248"/>
      <c r="V317" s="248"/>
      <c r="W317" s="248"/>
      <c r="X317" s="249"/>
      <c r="Y317" s="14"/>
      <c r="Z317" s="14"/>
      <c r="AA317" s="14"/>
      <c r="AB317" s="14"/>
      <c r="AC317" s="14"/>
      <c r="AD317" s="14"/>
      <c r="AE317" s="14"/>
      <c r="AT317" s="243" t="s">
        <v>228</v>
      </c>
      <c r="AU317" s="243" t="s">
        <v>93</v>
      </c>
      <c r="AV317" s="14" t="s">
        <v>93</v>
      </c>
      <c r="AW317" s="14" t="s">
        <v>4</v>
      </c>
      <c r="AX317" s="14" t="s">
        <v>81</v>
      </c>
      <c r="AY317" s="243" t="s">
        <v>220</v>
      </c>
    </row>
    <row r="318" s="14" customFormat="1">
      <c r="A318" s="14"/>
      <c r="B318" s="242"/>
      <c r="C318" s="14"/>
      <c r="D318" s="235" t="s">
        <v>228</v>
      </c>
      <c r="E318" s="243" t="s">
        <v>1</v>
      </c>
      <c r="F318" s="244" t="s">
        <v>808</v>
      </c>
      <c r="G318" s="14"/>
      <c r="H318" s="245">
        <v>5.2199999999999998</v>
      </c>
      <c r="I318" s="246"/>
      <c r="J318" s="246"/>
      <c r="K318" s="14"/>
      <c r="L318" s="14"/>
      <c r="M318" s="242"/>
      <c r="N318" s="247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14"/>
      <c r="Z318" s="14"/>
      <c r="AA318" s="14"/>
      <c r="AB318" s="14"/>
      <c r="AC318" s="14"/>
      <c r="AD318" s="14"/>
      <c r="AE318" s="14"/>
      <c r="AT318" s="243" t="s">
        <v>228</v>
      </c>
      <c r="AU318" s="243" t="s">
        <v>93</v>
      </c>
      <c r="AV318" s="14" t="s">
        <v>93</v>
      </c>
      <c r="AW318" s="14" t="s">
        <v>4</v>
      </c>
      <c r="AX318" s="14" t="s">
        <v>81</v>
      </c>
      <c r="AY318" s="243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809</v>
      </c>
      <c r="G319" s="14"/>
      <c r="H319" s="245">
        <v>4.6100000000000003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810</v>
      </c>
      <c r="G320" s="14"/>
      <c r="H320" s="245">
        <v>39.450000000000003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4" customFormat="1">
      <c r="A321" s="14"/>
      <c r="B321" s="242"/>
      <c r="C321" s="14"/>
      <c r="D321" s="235" t="s">
        <v>228</v>
      </c>
      <c r="E321" s="243" t="s">
        <v>1</v>
      </c>
      <c r="F321" s="244" t="s">
        <v>811</v>
      </c>
      <c r="G321" s="14"/>
      <c r="H321" s="245">
        <v>36.82</v>
      </c>
      <c r="I321" s="246"/>
      <c r="J321" s="246"/>
      <c r="K321" s="14"/>
      <c r="L321" s="14"/>
      <c r="M321" s="242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Y321" s="14"/>
      <c r="Z321" s="14"/>
      <c r="AA321" s="14"/>
      <c r="AB321" s="14"/>
      <c r="AC321" s="14"/>
      <c r="AD321" s="14"/>
      <c r="AE321" s="14"/>
      <c r="AT321" s="243" t="s">
        <v>228</v>
      </c>
      <c r="AU321" s="243" t="s">
        <v>93</v>
      </c>
      <c r="AV321" s="14" t="s">
        <v>93</v>
      </c>
      <c r="AW321" s="14" t="s">
        <v>4</v>
      </c>
      <c r="AX321" s="14" t="s">
        <v>81</v>
      </c>
      <c r="AY321" s="243" t="s">
        <v>220</v>
      </c>
    </row>
    <row r="322" s="14" customFormat="1">
      <c r="A322" s="14"/>
      <c r="B322" s="242"/>
      <c r="C322" s="14"/>
      <c r="D322" s="235" t="s">
        <v>228</v>
      </c>
      <c r="E322" s="243" t="s">
        <v>1</v>
      </c>
      <c r="F322" s="244" t="s">
        <v>812</v>
      </c>
      <c r="G322" s="14"/>
      <c r="H322" s="245">
        <v>42.759999999999998</v>
      </c>
      <c r="I322" s="246"/>
      <c r="J322" s="246"/>
      <c r="K322" s="14"/>
      <c r="L322" s="14"/>
      <c r="M322" s="242"/>
      <c r="N322" s="247"/>
      <c r="O322" s="248"/>
      <c r="P322" s="248"/>
      <c r="Q322" s="248"/>
      <c r="R322" s="248"/>
      <c r="S322" s="248"/>
      <c r="T322" s="248"/>
      <c r="U322" s="248"/>
      <c r="V322" s="248"/>
      <c r="W322" s="248"/>
      <c r="X322" s="249"/>
      <c r="Y322" s="14"/>
      <c r="Z322" s="14"/>
      <c r="AA322" s="14"/>
      <c r="AB322" s="14"/>
      <c r="AC322" s="14"/>
      <c r="AD322" s="14"/>
      <c r="AE322" s="14"/>
      <c r="AT322" s="243" t="s">
        <v>228</v>
      </c>
      <c r="AU322" s="243" t="s">
        <v>93</v>
      </c>
      <c r="AV322" s="14" t="s">
        <v>93</v>
      </c>
      <c r="AW322" s="14" t="s">
        <v>4</v>
      </c>
      <c r="AX322" s="14" t="s">
        <v>81</v>
      </c>
      <c r="AY322" s="243" t="s">
        <v>220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813</v>
      </c>
      <c r="G323" s="14"/>
      <c r="H323" s="245">
        <v>5.46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81</v>
      </c>
      <c r="AY323" s="243" t="s">
        <v>220</v>
      </c>
    </row>
    <row r="324" s="14" customFormat="1">
      <c r="A324" s="14"/>
      <c r="B324" s="242"/>
      <c r="C324" s="14"/>
      <c r="D324" s="235" t="s">
        <v>228</v>
      </c>
      <c r="E324" s="243" t="s">
        <v>1</v>
      </c>
      <c r="F324" s="244" t="s">
        <v>814</v>
      </c>
      <c r="G324" s="14"/>
      <c r="H324" s="245">
        <v>4.7199999999999998</v>
      </c>
      <c r="I324" s="246"/>
      <c r="J324" s="246"/>
      <c r="K324" s="14"/>
      <c r="L324" s="14"/>
      <c r="M324" s="242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4"/>
      <c r="Z324" s="14"/>
      <c r="AA324" s="14"/>
      <c r="AB324" s="14"/>
      <c r="AC324" s="14"/>
      <c r="AD324" s="14"/>
      <c r="AE324" s="14"/>
      <c r="AT324" s="243" t="s">
        <v>228</v>
      </c>
      <c r="AU324" s="243" t="s">
        <v>93</v>
      </c>
      <c r="AV324" s="14" t="s">
        <v>93</v>
      </c>
      <c r="AW324" s="14" t="s">
        <v>4</v>
      </c>
      <c r="AX324" s="14" t="s">
        <v>81</v>
      </c>
      <c r="AY324" s="243" t="s">
        <v>220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815</v>
      </c>
      <c r="G325" s="14"/>
      <c r="H325" s="245">
        <v>7.5199999999999996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81</v>
      </c>
      <c r="AY325" s="243" t="s">
        <v>220</v>
      </c>
    </row>
    <row r="326" s="14" customFormat="1">
      <c r="A326" s="14"/>
      <c r="B326" s="242"/>
      <c r="C326" s="14"/>
      <c r="D326" s="235" t="s">
        <v>228</v>
      </c>
      <c r="E326" s="243" t="s">
        <v>1</v>
      </c>
      <c r="F326" s="244" t="s">
        <v>816</v>
      </c>
      <c r="G326" s="14"/>
      <c r="H326" s="245">
        <v>26.850000000000001</v>
      </c>
      <c r="I326" s="246"/>
      <c r="J326" s="246"/>
      <c r="K326" s="14"/>
      <c r="L326" s="14"/>
      <c r="M326" s="242"/>
      <c r="N326" s="247"/>
      <c r="O326" s="248"/>
      <c r="P326" s="248"/>
      <c r="Q326" s="248"/>
      <c r="R326" s="248"/>
      <c r="S326" s="248"/>
      <c r="T326" s="248"/>
      <c r="U326" s="248"/>
      <c r="V326" s="248"/>
      <c r="W326" s="248"/>
      <c r="X326" s="249"/>
      <c r="Y326" s="14"/>
      <c r="Z326" s="14"/>
      <c r="AA326" s="14"/>
      <c r="AB326" s="14"/>
      <c r="AC326" s="14"/>
      <c r="AD326" s="14"/>
      <c r="AE326" s="14"/>
      <c r="AT326" s="243" t="s">
        <v>228</v>
      </c>
      <c r="AU326" s="243" t="s">
        <v>93</v>
      </c>
      <c r="AV326" s="14" t="s">
        <v>93</v>
      </c>
      <c r="AW326" s="14" t="s">
        <v>4</v>
      </c>
      <c r="AX326" s="14" t="s">
        <v>81</v>
      </c>
      <c r="AY326" s="243" t="s">
        <v>220</v>
      </c>
    </row>
    <row r="327" s="15" customFormat="1">
      <c r="A327" s="15"/>
      <c r="B327" s="250"/>
      <c r="C327" s="15"/>
      <c r="D327" s="235" t="s">
        <v>228</v>
      </c>
      <c r="E327" s="251" t="s">
        <v>1</v>
      </c>
      <c r="F327" s="252" t="s">
        <v>242</v>
      </c>
      <c r="G327" s="15"/>
      <c r="H327" s="253">
        <v>287.72000000000003</v>
      </c>
      <c r="I327" s="254"/>
      <c r="J327" s="254"/>
      <c r="K327" s="15"/>
      <c r="L327" s="15"/>
      <c r="M327" s="250"/>
      <c r="N327" s="255"/>
      <c r="O327" s="256"/>
      <c r="P327" s="256"/>
      <c r="Q327" s="256"/>
      <c r="R327" s="256"/>
      <c r="S327" s="256"/>
      <c r="T327" s="256"/>
      <c r="U327" s="256"/>
      <c r="V327" s="256"/>
      <c r="W327" s="256"/>
      <c r="X327" s="257"/>
      <c r="Y327" s="15"/>
      <c r="Z327" s="15"/>
      <c r="AA327" s="15"/>
      <c r="AB327" s="15"/>
      <c r="AC327" s="15"/>
      <c r="AD327" s="15"/>
      <c r="AE327" s="15"/>
      <c r="AT327" s="251" t="s">
        <v>228</v>
      </c>
      <c r="AU327" s="251" t="s">
        <v>93</v>
      </c>
      <c r="AV327" s="15" t="s">
        <v>98</v>
      </c>
      <c r="AW327" s="15" t="s">
        <v>4</v>
      </c>
      <c r="AX327" s="15" t="s">
        <v>81</v>
      </c>
      <c r="AY327" s="251" t="s">
        <v>220</v>
      </c>
    </row>
    <row r="328" s="13" customFormat="1">
      <c r="A328" s="13"/>
      <c r="B328" s="234"/>
      <c r="C328" s="13"/>
      <c r="D328" s="235" t="s">
        <v>228</v>
      </c>
      <c r="E328" s="236" t="s">
        <v>1</v>
      </c>
      <c r="F328" s="237" t="s">
        <v>817</v>
      </c>
      <c r="G328" s="13"/>
      <c r="H328" s="236" t="s">
        <v>1</v>
      </c>
      <c r="I328" s="238"/>
      <c r="J328" s="238"/>
      <c r="K328" s="13"/>
      <c r="L328" s="13"/>
      <c r="M328" s="234"/>
      <c r="N328" s="239"/>
      <c r="O328" s="240"/>
      <c r="P328" s="240"/>
      <c r="Q328" s="240"/>
      <c r="R328" s="240"/>
      <c r="S328" s="240"/>
      <c r="T328" s="240"/>
      <c r="U328" s="240"/>
      <c r="V328" s="240"/>
      <c r="W328" s="240"/>
      <c r="X328" s="241"/>
      <c r="Y328" s="13"/>
      <c r="Z328" s="13"/>
      <c r="AA328" s="13"/>
      <c r="AB328" s="13"/>
      <c r="AC328" s="13"/>
      <c r="AD328" s="13"/>
      <c r="AE328" s="13"/>
      <c r="AT328" s="236" t="s">
        <v>228</v>
      </c>
      <c r="AU328" s="236" t="s">
        <v>93</v>
      </c>
      <c r="AV328" s="13" t="s">
        <v>88</v>
      </c>
      <c r="AW328" s="13" t="s">
        <v>4</v>
      </c>
      <c r="AX328" s="13" t="s">
        <v>81</v>
      </c>
      <c r="AY328" s="236" t="s">
        <v>220</v>
      </c>
    </row>
    <row r="329" s="14" customFormat="1">
      <c r="A329" s="14"/>
      <c r="B329" s="242"/>
      <c r="C329" s="14"/>
      <c r="D329" s="235" t="s">
        <v>228</v>
      </c>
      <c r="E329" s="243" t="s">
        <v>1</v>
      </c>
      <c r="F329" s="244" t="s">
        <v>818</v>
      </c>
      <c r="G329" s="14"/>
      <c r="H329" s="245">
        <v>7.3200000000000003</v>
      </c>
      <c r="I329" s="246"/>
      <c r="J329" s="246"/>
      <c r="K329" s="14"/>
      <c r="L329" s="14"/>
      <c r="M329" s="242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Y329" s="14"/>
      <c r="Z329" s="14"/>
      <c r="AA329" s="14"/>
      <c r="AB329" s="14"/>
      <c r="AC329" s="14"/>
      <c r="AD329" s="14"/>
      <c r="AE329" s="14"/>
      <c r="AT329" s="243" t="s">
        <v>228</v>
      </c>
      <c r="AU329" s="243" t="s">
        <v>93</v>
      </c>
      <c r="AV329" s="14" t="s">
        <v>93</v>
      </c>
      <c r="AW329" s="14" t="s">
        <v>4</v>
      </c>
      <c r="AX329" s="14" t="s">
        <v>81</v>
      </c>
      <c r="AY329" s="243" t="s">
        <v>220</v>
      </c>
    </row>
    <row r="330" s="14" customFormat="1">
      <c r="A330" s="14"/>
      <c r="B330" s="242"/>
      <c r="C330" s="14"/>
      <c r="D330" s="235" t="s">
        <v>228</v>
      </c>
      <c r="E330" s="243" t="s">
        <v>1</v>
      </c>
      <c r="F330" s="244" t="s">
        <v>819</v>
      </c>
      <c r="G330" s="14"/>
      <c r="H330" s="245">
        <v>8.0800000000000001</v>
      </c>
      <c r="I330" s="246"/>
      <c r="J330" s="246"/>
      <c r="K330" s="14"/>
      <c r="L330" s="14"/>
      <c r="M330" s="242"/>
      <c r="N330" s="247"/>
      <c r="O330" s="248"/>
      <c r="P330" s="248"/>
      <c r="Q330" s="248"/>
      <c r="R330" s="248"/>
      <c r="S330" s="248"/>
      <c r="T330" s="248"/>
      <c r="U330" s="248"/>
      <c r="V330" s="248"/>
      <c r="W330" s="248"/>
      <c r="X330" s="249"/>
      <c r="Y330" s="14"/>
      <c r="Z330" s="14"/>
      <c r="AA330" s="14"/>
      <c r="AB330" s="14"/>
      <c r="AC330" s="14"/>
      <c r="AD330" s="14"/>
      <c r="AE330" s="14"/>
      <c r="AT330" s="243" t="s">
        <v>228</v>
      </c>
      <c r="AU330" s="243" t="s">
        <v>93</v>
      </c>
      <c r="AV330" s="14" t="s">
        <v>93</v>
      </c>
      <c r="AW330" s="14" t="s">
        <v>4</v>
      </c>
      <c r="AX330" s="14" t="s">
        <v>81</v>
      </c>
      <c r="AY330" s="243" t="s">
        <v>220</v>
      </c>
    </row>
    <row r="331" s="14" customFormat="1">
      <c r="A331" s="14"/>
      <c r="B331" s="242"/>
      <c r="C331" s="14"/>
      <c r="D331" s="235" t="s">
        <v>228</v>
      </c>
      <c r="E331" s="243" t="s">
        <v>1</v>
      </c>
      <c r="F331" s="244" t="s">
        <v>820</v>
      </c>
      <c r="G331" s="14"/>
      <c r="H331" s="245">
        <v>2.7999999999999998</v>
      </c>
      <c r="I331" s="246"/>
      <c r="J331" s="246"/>
      <c r="K331" s="14"/>
      <c r="L331" s="14"/>
      <c r="M331" s="242"/>
      <c r="N331" s="247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14"/>
      <c r="Z331" s="14"/>
      <c r="AA331" s="14"/>
      <c r="AB331" s="14"/>
      <c r="AC331" s="14"/>
      <c r="AD331" s="14"/>
      <c r="AE331" s="14"/>
      <c r="AT331" s="243" t="s">
        <v>228</v>
      </c>
      <c r="AU331" s="243" t="s">
        <v>93</v>
      </c>
      <c r="AV331" s="14" t="s">
        <v>93</v>
      </c>
      <c r="AW331" s="14" t="s">
        <v>4</v>
      </c>
      <c r="AX331" s="14" t="s">
        <v>81</v>
      </c>
      <c r="AY331" s="243" t="s">
        <v>220</v>
      </c>
    </row>
    <row r="332" s="14" customFormat="1">
      <c r="A332" s="14"/>
      <c r="B332" s="242"/>
      <c r="C332" s="14"/>
      <c r="D332" s="235" t="s">
        <v>228</v>
      </c>
      <c r="E332" s="243" t="s">
        <v>1</v>
      </c>
      <c r="F332" s="244" t="s">
        <v>821</v>
      </c>
      <c r="G332" s="14"/>
      <c r="H332" s="245">
        <v>1.3899999999999999</v>
      </c>
      <c r="I332" s="246"/>
      <c r="J332" s="246"/>
      <c r="K332" s="14"/>
      <c r="L332" s="14"/>
      <c r="M332" s="242"/>
      <c r="N332" s="247"/>
      <c r="O332" s="248"/>
      <c r="P332" s="248"/>
      <c r="Q332" s="248"/>
      <c r="R332" s="248"/>
      <c r="S332" s="248"/>
      <c r="T332" s="248"/>
      <c r="U332" s="248"/>
      <c r="V332" s="248"/>
      <c r="W332" s="248"/>
      <c r="X332" s="249"/>
      <c r="Y332" s="14"/>
      <c r="Z332" s="14"/>
      <c r="AA332" s="14"/>
      <c r="AB332" s="14"/>
      <c r="AC332" s="14"/>
      <c r="AD332" s="14"/>
      <c r="AE332" s="14"/>
      <c r="AT332" s="243" t="s">
        <v>228</v>
      </c>
      <c r="AU332" s="243" t="s">
        <v>93</v>
      </c>
      <c r="AV332" s="14" t="s">
        <v>93</v>
      </c>
      <c r="AW332" s="14" t="s">
        <v>4</v>
      </c>
      <c r="AX332" s="14" t="s">
        <v>81</v>
      </c>
      <c r="AY332" s="243" t="s">
        <v>220</v>
      </c>
    </row>
    <row r="333" s="14" customFormat="1">
      <c r="A333" s="14"/>
      <c r="B333" s="242"/>
      <c r="C333" s="14"/>
      <c r="D333" s="235" t="s">
        <v>228</v>
      </c>
      <c r="E333" s="243" t="s">
        <v>1</v>
      </c>
      <c r="F333" s="244" t="s">
        <v>822</v>
      </c>
      <c r="G333" s="14"/>
      <c r="H333" s="245">
        <v>2.1499999999999999</v>
      </c>
      <c r="I333" s="246"/>
      <c r="J333" s="246"/>
      <c r="K333" s="14"/>
      <c r="L333" s="14"/>
      <c r="M333" s="242"/>
      <c r="N333" s="247"/>
      <c r="O333" s="248"/>
      <c r="P333" s="248"/>
      <c r="Q333" s="248"/>
      <c r="R333" s="248"/>
      <c r="S333" s="248"/>
      <c r="T333" s="248"/>
      <c r="U333" s="248"/>
      <c r="V333" s="248"/>
      <c r="W333" s="248"/>
      <c r="X333" s="249"/>
      <c r="Y333" s="14"/>
      <c r="Z333" s="14"/>
      <c r="AA333" s="14"/>
      <c r="AB333" s="14"/>
      <c r="AC333" s="14"/>
      <c r="AD333" s="14"/>
      <c r="AE333" s="14"/>
      <c r="AT333" s="243" t="s">
        <v>228</v>
      </c>
      <c r="AU333" s="243" t="s">
        <v>93</v>
      </c>
      <c r="AV333" s="14" t="s">
        <v>93</v>
      </c>
      <c r="AW333" s="14" t="s">
        <v>4</v>
      </c>
      <c r="AX333" s="14" t="s">
        <v>81</v>
      </c>
      <c r="AY333" s="243" t="s">
        <v>220</v>
      </c>
    </row>
    <row r="334" s="14" customFormat="1">
      <c r="A334" s="14"/>
      <c r="B334" s="242"/>
      <c r="C334" s="14"/>
      <c r="D334" s="235" t="s">
        <v>228</v>
      </c>
      <c r="E334" s="243" t="s">
        <v>1</v>
      </c>
      <c r="F334" s="244" t="s">
        <v>823</v>
      </c>
      <c r="G334" s="14"/>
      <c r="H334" s="245">
        <v>3.3599999999999999</v>
      </c>
      <c r="I334" s="246"/>
      <c r="J334" s="246"/>
      <c r="K334" s="14"/>
      <c r="L334" s="14"/>
      <c r="M334" s="242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4"/>
      <c r="Z334" s="14"/>
      <c r="AA334" s="14"/>
      <c r="AB334" s="14"/>
      <c r="AC334" s="14"/>
      <c r="AD334" s="14"/>
      <c r="AE334" s="14"/>
      <c r="AT334" s="243" t="s">
        <v>228</v>
      </c>
      <c r="AU334" s="243" t="s">
        <v>93</v>
      </c>
      <c r="AV334" s="14" t="s">
        <v>93</v>
      </c>
      <c r="AW334" s="14" t="s">
        <v>4</v>
      </c>
      <c r="AX334" s="14" t="s">
        <v>81</v>
      </c>
      <c r="AY334" s="243" t="s">
        <v>220</v>
      </c>
    </row>
    <row r="335" s="14" customFormat="1">
      <c r="A335" s="14"/>
      <c r="B335" s="242"/>
      <c r="C335" s="14"/>
      <c r="D335" s="235" t="s">
        <v>228</v>
      </c>
      <c r="E335" s="243" t="s">
        <v>1</v>
      </c>
      <c r="F335" s="244" t="s">
        <v>824</v>
      </c>
      <c r="G335" s="14"/>
      <c r="H335" s="245">
        <v>2.48</v>
      </c>
      <c r="I335" s="246"/>
      <c r="J335" s="246"/>
      <c r="K335" s="14"/>
      <c r="L335" s="14"/>
      <c r="M335" s="242"/>
      <c r="N335" s="247"/>
      <c r="O335" s="248"/>
      <c r="P335" s="248"/>
      <c r="Q335" s="248"/>
      <c r="R335" s="248"/>
      <c r="S335" s="248"/>
      <c r="T335" s="248"/>
      <c r="U335" s="248"/>
      <c r="V335" s="248"/>
      <c r="W335" s="248"/>
      <c r="X335" s="249"/>
      <c r="Y335" s="14"/>
      <c r="Z335" s="14"/>
      <c r="AA335" s="14"/>
      <c r="AB335" s="14"/>
      <c r="AC335" s="14"/>
      <c r="AD335" s="14"/>
      <c r="AE335" s="14"/>
      <c r="AT335" s="243" t="s">
        <v>228</v>
      </c>
      <c r="AU335" s="243" t="s">
        <v>93</v>
      </c>
      <c r="AV335" s="14" t="s">
        <v>93</v>
      </c>
      <c r="AW335" s="14" t="s">
        <v>4</v>
      </c>
      <c r="AX335" s="14" t="s">
        <v>81</v>
      </c>
      <c r="AY335" s="243" t="s">
        <v>220</v>
      </c>
    </row>
    <row r="336" s="14" customFormat="1">
      <c r="A336" s="14"/>
      <c r="B336" s="242"/>
      <c r="C336" s="14"/>
      <c r="D336" s="235" t="s">
        <v>228</v>
      </c>
      <c r="E336" s="243" t="s">
        <v>1</v>
      </c>
      <c r="F336" s="244" t="s">
        <v>825</v>
      </c>
      <c r="G336" s="14"/>
      <c r="H336" s="245">
        <v>1.47</v>
      </c>
      <c r="I336" s="246"/>
      <c r="J336" s="246"/>
      <c r="K336" s="14"/>
      <c r="L336" s="14"/>
      <c r="M336" s="242"/>
      <c r="N336" s="247"/>
      <c r="O336" s="248"/>
      <c r="P336" s="248"/>
      <c r="Q336" s="248"/>
      <c r="R336" s="248"/>
      <c r="S336" s="248"/>
      <c r="T336" s="248"/>
      <c r="U336" s="248"/>
      <c r="V336" s="248"/>
      <c r="W336" s="248"/>
      <c r="X336" s="249"/>
      <c r="Y336" s="14"/>
      <c r="Z336" s="14"/>
      <c r="AA336" s="14"/>
      <c r="AB336" s="14"/>
      <c r="AC336" s="14"/>
      <c r="AD336" s="14"/>
      <c r="AE336" s="14"/>
      <c r="AT336" s="243" t="s">
        <v>228</v>
      </c>
      <c r="AU336" s="243" t="s">
        <v>93</v>
      </c>
      <c r="AV336" s="14" t="s">
        <v>93</v>
      </c>
      <c r="AW336" s="14" t="s">
        <v>4</v>
      </c>
      <c r="AX336" s="14" t="s">
        <v>81</v>
      </c>
      <c r="AY336" s="243" t="s">
        <v>220</v>
      </c>
    </row>
    <row r="337" s="14" customFormat="1">
      <c r="A337" s="14"/>
      <c r="B337" s="242"/>
      <c r="C337" s="14"/>
      <c r="D337" s="235" t="s">
        <v>228</v>
      </c>
      <c r="E337" s="243" t="s">
        <v>1</v>
      </c>
      <c r="F337" s="244" t="s">
        <v>826</v>
      </c>
      <c r="G337" s="14"/>
      <c r="H337" s="245">
        <v>4.1600000000000001</v>
      </c>
      <c r="I337" s="246"/>
      <c r="J337" s="246"/>
      <c r="K337" s="14"/>
      <c r="L337" s="14"/>
      <c r="M337" s="242"/>
      <c r="N337" s="247"/>
      <c r="O337" s="248"/>
      <c r="P337" s="248"/>
      <c r="Q337" s="248"/>
      <c r="R337" s="248"/>
      <c r="S337" s="248"/>
      <c r="T337" s="248"/>
      <c r="U337" s="248"/>
      <c r="V337" s="248"/>
      <c r="W337" s="248"/>
      <c r="X337" s="249"/>
      <c r="Y337" s="14"/>
      <c r="Z337" s="14"/>
      <c r="AA337" s="14"/>
      <c r="AB337" s="14"/>
      <c r="AC337" s="14"/>
      <c r="AD337" s="14"/>
      <c r="AE337" s="14"/>
      <c r="AT337" s="243" t="s">
        <v>228</v>
      </c>
      <c r="AU337" s="243" t="s">
        <v>93</v>
      </c>
      <c r="AV337" s="14" t="s">
        <v>93</v>
      </c>
      <c r="AW337" s="14" t="s">
        <v>4</v>
      </c>
      <c r="AX337" s="14" t="s">
        <v>81</v>
      </c>
      <c r="AY337" s="243" t="s">
        <v>220</v>
      </c>
    </row>
    <row r="338" s="14" customFormat="1">
      <c r="A338" s="14"/>
      <c r="B338" s="242"/>
      <c r="C338" s="14"/>
      <c r="D338" s="235" t="s">
        <v>228</v>
      </c>
      <c r="E338" s="243" t="s">
        <v>1</v>
      </c>
      <c r="F338" s="244" t="s">
        <v>827</v>
      </c>
      <c r="G338" s="14"/>
      <c r="H338" s="245">
        <v>1.95</v>
      </c>
      <c r="I338" s="246"/>
      <c r="J338" s="246"/>
      <c r="K338" s="14"/>
      <c r="L338" s="14"/>
      <c r="M338" s="242"/>
      <c r="N338" s="247"/>
      <c r="O338" s="248"/>
      <c r="P338" s="248"/>
      <c r="Q338" s="248"/>
      <c r="R338" s="248"/>
      <c r="S338" s="248"/>
      <c r="T338" s="248"/>
      <c r="U338" s="248"/>
      <c r="V338" s="248"/>
      <c r="W338" s="248"/>
      <c r="X338" s="249"/>
      <c r="Y338" s="14"/>
      <c r="Z338" s="14"/>
      <c r="AA338" s="14"/>
      <c r="AB338" s="14"/>
      <c r="AC338" s="14"/>
      <c r="AD338" s="14"/>
      <c r="AE338" s="14"/>
      <c r="AT338" s="243" t="s">
        <v>228</v>
      </c>
      <c r="AU338" s="243" t="s">
        <v>93</v>
      </c>
      <c r="AV338" s="14" t="s">
        <v>93</v>
      </c>
      <c r="AW338" s="14" t="s">
        <v>4</v>
      </c>
      <c r="AX338" s="14" t="s">
        <v>81</v>
      </c>
      <c r="AY338" s="243" t="s">
        <v>220</v>
      </c>
    </row>
    <row r="339" s="14" customFormat="1">
      <c r="A339" s="14"/>
      <c r="B339" s="242"/>
      <c r="C339" s="14"/>
      <c r="D339" s="235" t="s">
        <v>228</v>
      </c>
      <c r="E339" s="243" t="s">
        <v>1</v>
      </c>
      <c r="F339" s="244" t="s">
        <v>828</v>
      </c>
      <c r="G339" s="14"/>
      <c r="H339" s="245">
        <v>1.1699999999999999</v>
      </c>
      <c r="I339" s="246"/>
      <c r="J339" s="246"/>
      <c r="K339" s="14"/>
      <c r="L339" s="14"/>
      <c r="M339" s="242"/>
      <c r="N339" s="247"/>
      <c r="O339" s="248"/>
      <c r="P339" s="248"/>
      <c r="Q339" s="248"/>
      <c r="R339" s="248"/>
      <c r="S339" s="248"/>
      <c r="T339" s="248"/>
      <c r="U339" s="248"/>
      <c r="V339" s="248"/>
      <c r="W339" s="248"/>
      <c r="X339" s="249"/>
      <c r="Y339" s="14"/>
      <c r="Z339" s="14"/>
      <c r="AA339" s="14"/>
      <c r="AB339" s="14"/>
      <c r="AC339" s="14"/>
      <c r="AD339" s="14"/>
      <c r="AE339" s="14"/>
      <c r="AT339" s="243" t="s">
        <v>228</v>
      </c>
      <c r="AU339" s="243" t="s">
        <v>93</v>
      </c>
      <c r="AV339" s="14" t="s">
        <v>93</v>
      </c>
      <c r="AW339" s="14" t="s">
        <v>4</v>
      </c>
      <c r="AX339" s="14" t="s">
        <v>81</v>
      </c>
      <c r="AY339" s="243" t="s">
        <v>220</v>
      </c>
    </row>
    <row r="340" s="14" customFormat="1">
      <c r="A340" s="14"/>
      <c r="B340" s="242"/>
      <c r="C340" s="14"/>
      <c r="D340" s="235" t="s">
        <v>228</v>
      </c>
      <c r="E340" s="243" t="s">
        <v>1</v>
      </c>
      <c r="F340" s="244" t="s">
        <v>829</v>
      </c>
      <c r="G340" s="14"/>
      <c r="H340" s="245">
        <v>8.1999999999999993</v>
      </c>
      <c r="I340" s="246"/>
      <c r="J340" s="246"/>
      <c r="K340" s="14"/>
      <c r="L340" s="14"/>
      <c r="M340" s="242"/>
      <c r="N340" s="247"/>
      <c r="O340" s="248"/>
      <c r="P340" s="248"/>
      <c r="Q340" s="248"/>
      <c r="R340" s="248"/>
      <c r="S340" s="248"/>
      <c r="T340" s="248"/>
      <c r="U340" s="248"/>
      <c r="V340" s="248"/>
      <c r="W340" s="248"/>
      <c r="X340" s="249"/>
      <c r="Y340" s="14"/>
      <c r="Z340" s="14"/>
      <c r="AA340" s="14"/>
      <c r="AB340" s="14"/>
      <c r="AC340" s="14"/>
      <c r="AD340" s="14"/>
      <c r="AE340" s="14"/>
      <c r="AT340" s="243" t="s">
        <v>228</v>
      </c>
      <c r="AU340" s="243" t="s">
        <v>93</v>
      </c>
      <c r="AV340" s="14" t="s">
        <v>93</v>
      </c>
      <c r="AW340" s="14" t="s">
        <v>4</v>
      </c>
      <c r="AX340" s="14" t="s">
        <v>81</v>
      </c>
      <c r="AY340" s="243" t="s">
        <v>220</v>
      </c>
    </row>
    <row r="341" s="15" customFormat="1">
      <c r="A341" s="15"/>
      <c r="B341" s="250"/>
      <c r="C341" s="15"/>
      <c r="D341" s="235" t="s">
        <v>228</v>
      </c>
      <c r="E341" s="251" t="s">
        <v>1</v>
      </c>
      <c r="F341" s="252" t="s">
        <v>242</v>
      </c>
      <c r="G341" s="15"/>
      <c r="H341" s="253">
        <v>44.530000000000001</v>
      </c>
      <c r="I341" s="254"/>
      <c r="J341" s="254"/>
      <c r="K341" s="15"/>
      <c r="L341" s="15"/>
      <c r="M341" s="250"/>
      <c r="N341" s="255"/>
      <c r="O341" s="256"/>
      <c r="P341" s="256"/>
      <c r="Q341" s="256"/>
      <c r="R341" s="256"/>
      <c r="S341" s="256"/>
      <c r="T341" s="256"/>
      <c r="U341" s="256"/>
      <c r="V341" s="256"/>
      <c r="W341" s="256"/>
      <c r="X341" s="257"/>
      <c r="Y341" s="15"/>
      <c r="Z341" s="15"/>
      <c r="AA341" s="15"/>
      <c r="AB341" s="15"/>
      <c r="AC341" s="15"/>
      <c r="AD341" s="15"/>
      <c r="AE341" s="15"/>
      <c r="AT341" s="251" t="s">
        <v>228</v>
      </c>
      <c r="AU341" s="251" t="s">
        <v>93</v>
      </c>
      <c r="AV341" s="15" t="s">
        <v>98</v>
      </c>
      <c r="AW341" s="15" t="s">
        <v>4</v>
      </c>
      <c r="AX341" s="15" t="s">
        <v>81</v>
      </c>
      <c r="AY341" s="251" t="s">
        <v>220</v>
      </c>
    </row>
    <row r="342" s="13" customFormat="1">
      <c r="A342" s="13"/>
      <c r="B342" s="234"/>
      <c r="C342" s="13"/>
      <c r="D342" s="235" t="s">
        <v>228</v>
      </c>
      <c r="E342" s="236" t="s">
        <v>1</v>
      </c>
      <c r="F342" s="237" t="s">
        <v>830</v>
      </c>
      <c r="G342" s="13"/>
      <c r="H342" s="236" t="s">
        <v>1</v>
      </c>
      <c r="I342" s="238"/>
      <c r="J342" s="238"/>
      <c r="K342" s="13"/>
      <c r="L342" s="13"/>
      <c r="M342" s="234"/>
      <c r="N342" s="239"/>
      <c r="O342" s="240"/>
      <c r="P342" s="240"/>
      <c r="Q342" s="240"/>
      <c r="R342" s="240"/>
      <c r="S342" s="240"/>
      <c r="T342" s="240"/>
      <c r="U342" s="240"/>
      <c r="V342" s="240"/>
      <c r="W342" s="240"/>
      <c r="X342" s="241"/>
      <c r="Y342" s="13"/>
      <c r="Z342" s="13"/>
      <c r="AA342" s="13"/>
      <c r="AB342" s="13"/>
      <c r="AC342" s="13"/>
      <c r="AD342" s="13"/>
      <c r="AE342" s="13"/>
      <c r="AT342" s="236" t="s">
        <v>228</v>
      </c>
      <c r="AU342" s="236" t="s">
        <v>93</v>
      </c>
      <c r="AV342" s="13" t="s">
        <v>88</v>
      </c>
      <c r="AW342" s="13" t="s">
        <v>4</v>
      </c>
      <c r="AX342" s="13" t="s">
        <v>81</v>
      </c>
      <c r="AY342" s="236" t="s">
        <v>220</v>
      </c>
    </row>
    <row r="343" s="14" customFormat="1">
      <c r="A343" s="14"/>
      <c r="B343" s="242"/>
      <c r="C343" s="14"/>
      <c r="D343" s="235" t="s">
        <v>228</v>
      </c>
      <c r="E343" s="243" t="s">
        <v>1</v>
      </c>
      <c r="F343" s="244" t="s">
        <v>831</v>
      </c>
      <c r="G343" s="14"/>
      <c r="H343" s="245">
        <v>7.3200000000000003</v>
      </c>
      <c r="I343" s="246"/>
      <c r="J343" s="246"/>
      <c r="K343" s="14"/>
      <c r="L343" s="14"/>
      <c r="M343" s="242"/>
      <c r="N343" s="247"/>
      <c r="O343" s="248"/>
      <c r="P343" s="248"/>
      <c r="Q343" s="248"/>
      <c r="R343" s="248"/>
      <c r="S343" s="248"/>
      <c r="T343" s="248"/>
      <c r="U343" s="248"/>
      <c r="V343" s="248"/>
      <c r="W343" s="248"/>
      <c r="X343" s="249"/>
      <c r="Y343" s="14"/>
      <c r="Z343" s="14"/>
      <c r="AA343" s="14"/>
      <c r="AB343" s="14"/>
      <c r="AC343" s="14"/>
      <c r="AD343" s="14"/>
      <c r="AE343" s="14"/>
      <c r="AT343" s="243" t="s">
        <v>228</v>
      </c>
      <c r="AU343" s="243" t="s">
        <v>93</v>
      </c>
      <c r="AV343" s="14" t="s">
        <v>93</v>
      </c>
      <c r="AW343" s="14" t="s">
        <v>4</v>
      </c>
      <c r="AX343" s="14" t="s">
        <v>81</v>
      </c>
      <c r="AY343" s="243" t="s">
        <v>220</v>
      </c>
    </row>
    <row r="344" s="14" customFormat="1">
      <c r="A344" s="14"/>
      <c r="B344" s="242"/>
      <c r="C344" s="14"/>
      <c r="D344" s="235" t="s">
        <v>228</v>
      </c>
      <c r="E344" s="243" t="s">
        <v>1</v>
      </c>
      <c r="F344" s="244" t="s">
        <v>832</v>
      </c>
      <c r="G344" s="14"/>
      <c r="H344" s="245">
        <v>8.0800000000000001</v>
      </c>
      <c r="I344" s="246"/>
      <c r="J344" s="246"/>
      <c r="K344" s="14"/>
      <c r="L344" s="14"/>
      <c r="M344" s="242"/>
      <c r="N344" s="247"/>
      <c r="O344" s="248"/>
      <c r="P344" s="248"/>
      <c r="Q344" s="248"/>
      <c r="R344" s="248"/>
      <c r="S344" s="248"/>
      <c r="T344" s="248"/>
      <c r="U344" s="248"/>
      <c r="V344" s="248"/>
      <c r="W344" s="248"/>
      <c r="X344" s="249"/>
      <c r="Y344" s="14"/>
      <c r="Z344" s="14"/>
      <c r="AA344" s="14"/>
      <c r="AB344" s="14"/>
      <c r="AC344" s="14"/>
      <c r="AD344" s="14"/>
      <c r="AE344" s="14"/>
      <c r="AT344" s="243" t="s">
        <v>228</v>
      </c>
      <c r="AU344" s="243" t="s">
        <v>93</v>
      </c>
      <c r="AV344" s="14" t="s">
        <v>93</v>
      </c>
      <c r="AW344" s="14" t="s">
        <v>4</v>
      </c>
      <c r="AX344" s="14" t="s">
        <v>81</v>
      </c>
      <c r="AY344" s="243" t="s">
        <v>220</v>
      </c>
    </row>
    <row r="345" s="14" customFormat="1">
      <c r="A345" s="14"/>
      <c r="B345" s="242"/>
      <c r="C345" s="14"/>
      <c r="D345" s="235" t="s">
        <v>228</v>
      </c>
      <c r="E345" s="243" t="s">
        <v>1</v>
      </c>
      <c r="F345" s="244" t="s">
        <v>833</v>
      </c>
      <c r="G345" s="14"/>
      <c r="H345" s="245">
        <v>2.7999999999999998</v>
      </c>
      <c r="I345" s="246"/>
      <c r="J345" s="246"/>
      <c r="K345" s="14"/>
      <c r="L345" s="14"/>
      <c r="M345" s="242"/>
      <c r="N345" s="247"/>
      <c r="O345" s="248"/>
      <c r="P345" s="248"/>
      <c r="Q345" s="248"/>
      <c r="R345" s="248"/>
      <c r="S345" s="248"/>
      <c r="T345" s="248"/>
      <c r="U345" s="248"/>
      <c r="V345" s="248"/>
      <c r="W345" s="248"/>
      <c r="X345" s="249"/>
      <c r="Y345" s="14"/>
      <c r="Z345" s="14"/>
      <c r="AA345" s="14"/>
      <c r="AB345" s="14"/>
      <c r="AC345" s="14"/>
      <c r="AD345" s="14"/>
      <c r="AE345" s="14"/>
      <c r="AT345" s="243" t="s">
        <v>228</v>
      </c>
      <c r="AU345" s="243" t="s">
        <v>93</v>
      </c>
      <c r="AV345" s="14" t="s">
        <v>93</v>
      </c>
      <c r="AW345" s="14" t="s">
        <v>4</v>
      </c>
      <c r="AX345" s="14" t="s">
        <v>81</v>
      </c>
      <c r="AY345" s="243" t="s">
        <v>220</v>
      </c>
    </row>
    <row r="346" s="14" customFormat="1">
      <c r="A346" s="14"/>
      <c r="B346" s="242"/>
      <c r="C346" s="14"/>
      <c r="D346" s="235" t="s">
        <v>228</v>
      </c>
      <c r="E346" s="243" t="s">
        <v>1</v>
      </c>
      <c r="F346" s="244" t="s">
        <v>834</v>
      </c>
      <c r="G346" s="14"/>
      <c r="H346" s="245">
        <v>3.1299999999999999</v>
      </c>
      <c r="I346" s="246"/>
      <c r="J346" s="246"/>
      <c r="K346" s="14"/>
      <c r="L346" s="14"/>
      <c r="M346" s="242"/>
      <c r="N346" s="247"/>
      <c r="O346" s="248"/>
      <c r="P346" s="248"/>
      <c r="Q346" s="248"/>
      <c r="R346" s="248"/>
      <c r="S346" s="248"/>
      <c r="T346" s="248"/>
      <c r="U346" s="248"/>
      <c r="V346" s="248"/>
      <c r="W346" s="248"/>
      <c r="X346" s="249"/>
      <c r="Y346" s="14"/>
      <c r="Z346" s="14"/>
      <c r="AA346" s="14"/>
      <c r="AB346" s="14"/>
      <c r="AC346" s="14"/>
      <c r="AD346" s="14"/>
      <c r="AE346" s="14"/>
      <c r="AT346" s="243" t="s">
        <v>228</v>
      </c>
      <c r="AU346" s="243" t="s">
        <v>93</v>
      </c>
      <c r="AV346" s="14" t="s">
        <v>93</v>
      </c>
      <c r="AW346" s="14" t="s">
        <v>4</v>
      </c>
      <c r="AX346" s="14" t="s">
        <v>81</v>
      </c>
      <c r="AY346" s="243" t="s">
        <v>220</v>
      </c>
    </row>
    <row r="347" s="15" customFormat="1">
      <c r="A347" s="15"/>
      <c r="B347" s="250"/>
      <c r="C347" s="15"/>
      <c r="D347" s="235" t="s">
        <v>228</v>
      </c>
      <c r="E347" s="251" t="s">
        <v>1</v>
      </c>
      <c r="F347" s="252" t="s">
        <v>242</v>
      </c>
      <c r="G347" s="15"/>
      <c r="H347" s="253">
        <v>21.329999999999998</v>
      </c>
      <c r="I347" s="254"/>
      <c r="J347" s="254"/>
      <c r="K347" s="15"/>
      <c r="L347" s="15"/>
      <c r="M347" s="250"/>
      <c r="N347" s="255"/>
      <c r="O347" s="256"/>
      <c r="P347" s="256"/>
      <c r="Q347" s="256"/>
      <c r="R347" s="256"/>
      <c r="S347" s="256"/>
      <c r="T347" s="256"/>
      <c r="U347" s="256"/>
      <c r="V347" s="256"/>
      <c r="W347" s="256"/>
      <c r="X347" s="257"/>
      <c r="Y347" s="15"/>
      <c r="Z347" s="15"/>
      <c r="AA347" s="15"/>
      <c r="AB347" s="15"/>
      <c r="AC347" s="15"/>
      <c r="AD347" s="15"/>
      <c r="AE347" s="15"/>
      <c r="AT347" s="251" t="s">
        <v>228</v>
      </c>
      <c r="AU347" s="251" t="s">
        <v>93</v>
      </c>
      <c r="AV347" s="15" t="s">
        <v>98</v>
      </c>
      <c r="AW347" s="15" t="s">
        <v>4</v>
      </c>
      <c r="AX347" s="15" t="s">
        <v>81</v>
      </c>
      <c r="AY347" s="251" t="s">
        <v>220</v>
      </c>
    </row>
    <row r="348" s="13" customFormat="1">
      <c r="A348" s="13"/>
      <c r="B348" s="234"/>
      <c r="C348" s="13"/>
      <c r="D348" s="235" t="s">
        <v>228</v>
      </c>
      <c r="E348" s="236" t="s">
        <v>1</v>
      </c>
      <c r="F348" s="237" t="s">
        <v>853</v>
      </c>
      <c r="G348" s="13"/>
      <c r="H348" s="236" t="s">
        <v>1</v>
      </c>
      <c r="I348" s="238"/>
      <c r="J348" s="238"/>
      <c r="K348" s="13"/>
      <c r="L348" s="13"/>
      <c r="M348" s="234"/>
      <c r="N348" s="239"/>
      <c r="O348" s="240"/>
      <c r="P348" s="240"/>
      <c r="Q348" s="240"/>
      <c r="R348" s="240"/>
      <c r="S348" s="240"/>
      <c r="T348" s="240"/>
      <c r="U348" s="240"/>
      <c r="V348" s="240"/>
      <c r="W348" s="240"/>
      <c r="X348" s="241"/>
      <c r="Y348" s="13"/>
      <c r="Z348" s="13"/>
      <c r="AA348" s="13"/>
      <c r="AB348" s="13"/>
      <c r="AC348" s="13"/>
      <c r="AD348" s="13"/>
      <c r="AE348" s="13"/>
      <c r="AT348" s="236" t="s">
        <v>228</v>
      </c>
      <c r="AU348" s="236" t="s">
        <v>93</v>
      </c>
      <c r="AV348" s="13" t="s">
        <v>88</v>
      </c>
      <c r="AW348" s="13" t="s">
        <v>4</v>
      </c>
      <c r="AX348" s="13" t="s">
        <v>81</v>
      </c>
      <c r="AY348" s="236" t="s">
        <v>220</v>
      </c>
    </row>
    <row r="349" s="14" customFormat="1">
      <c r="A349" s="14"/>
      <c r="B349" s="242"/>
      <c r="C349" s="14"/>
      <c r="D349" s="235" t="s">
        <v>228</v>
      </c>
      <c r="E349" s="243" t="s">
        <v>1</v>
      </c>
      <c r="F349" s="244" t="s">
        <v>836</v>
      </c>
      <c r="G349" s="14"/>
      <c r="H349" s="245">
        <v>20.600000000000001</v>
      </c>
      <c r="I349" s="246"/>
      <c r="J349" s="246"/>
      <c r="K349" s="14"/>
      <c r="L349" s="14"/>
      <c r="M349" s="242"/>
      <c r="N349" s="247"/>
      <c r="O349" s="248"/>
      <c r="P349" s="248"/>
      <c r="Q349" s="248"/>
      <c r="R349" s="248"/>
      <c r="S349" s="248"/>
      <c r="T349" s="248"/>
      <c r="U349" s="248"/>
      <c r="V349" s="248"/>
      <c r="W349" s="248"/>
      <c r="X349" s="249"/>
      <c r="Y349" s="14"/>
      <c r="Z349" s="14"/>
      <c r="AA349" s="14"/>
      <c r="AB349" s="14"/>
      <c r="AC349" s="14"/>
      <c r="AD349" s="14"/>
      <c r="AE349" s="14"/>
      <c r="AT349" s="243" t="s">
        <v>228</v>
      </c>
      <c r="AU349" s="243" t="s">
        <v>93</v>
      </c>
      <c r="AV349" s="14" t="s">
        <v>93</v>
      </c>
      <c r="AW349" s="14" t="s">
        <v>4</v>
      </c>
      <c r="AX349" s="14" t="s">
        <v>81</v>
      </c>
      <c r="AY349" s="243" t="s">
        <v>220</v>
      </c>
    </row>
    <row r="350" s="14" customFormat="1">
      <c r="A350" s="14"/>
      <c r="B350" s="242"/>
      <c r="C350" s="14"/>
      <c r="D350" s="235" t="s">
        <v>228</v>
      </c>
      <c r="E350" s="243" t="s">
        <v>1</v>
      </c>
      <c r="F350" s="244" t="s">
        <v>837</v>
      </c>
      <c r="G350" s="14"/>
      <c r="H350" s="245">
        <v>16.18</v>
      </c>
      <c r="I350" s="246"/>
      <c r="J350" s="246"/>
      <c r="K350" s="14"/>
      <c r="L350" s="14"/>
      <c r="M350" s="242"/>
      <c r="N350" s="247"/>
      <c r="O350" s="248"/>
      <c r="P350" s="248"/>
      <c r="Q350" s="248"/>
      <c r="R350" s="248"/>
      <c r="S350" s="248"/>
      <c r="T350" s="248"/>
      <c r="U350" s="248"/>
      <c r="V350" s="248"/>
      <c r="W350" s="248"/>
      <c r="X350" s="249"/>
      <c r="Y350" s="14"/>
      <c r="Z350" s="14"/>
      <c r="AA350" s="14"/>
      <c r="AB350" s="14"/>
      <c r="AC350" s="14"/>
      <c r="AD350" s="14"/>
      <c r="AE350" s="14"/>
      <c r="AT350" s="243" t="s">
        <v>228</v>
      </c>
      <c r="AU350" s="243" t="s">
        <v>93</v>
      </c>
      <c r="AV350" s="14" t="s">
        <v>93</v>
      </c>
      <c r="AW350" s="14" t="s">
        <v>4</v>
      </c>
      <c r="AX350" s="14" t="s">
        <v>81</v>
      </c>
      <c r="AY350" s="243" t="s">
        <v>220</v>
      </c>
    </row>
    <row r="351" s="14" customFormat="1">
      <c r="A351" s="14"/>
      <c r="B351" s="242"/>
      <c r="C351" s="14"/>
      <c r="D351" s="235" t="s">
        <v>228</v>
      </c>
      <c r="E351" s="243" t="s">
        <v>1</v>
      </c>
      <c r="F351" s="244" t="s">
        <v>838</v>
      </c>
      <c r="G351" s="14"/>
      <c r="H351" s="245">
        <v>10.810000000000001</v>
      </c>
      <c r="I351" s="246"/>
      <c r="J351" s="246"/>
      <c r="K351" s="14"/>
      <c r="L351" s="14"/>
      <c r="M351" s="242"/>
      <c r="N351" s="247"/>
      <c r="O351" s="248"/>
      <c r="P351" s="248"/>
      <c r="Q351" s="248"/>
      <c r="R351" s="248"/>
      <c r="S351" s="248"/>
      <c r="T351" s="248"/>
      <c r="U351" s="248"/>
      <c r="V351" s="248"/>
      <c r="W351" s="248"/>
      <c r="X351" s="249"/>
      <c r="Y351" s="14"/>
      <c r="Z351" s="14"/>
      <c r="AA351" s="14"/>
      <c r="AB351" s="14"/>
      <c r="AC351" s="14"/>
      <c r="AD351" s="14"/>
      <c r="AE351" s="14"/>
      <c r="AT351" s="243" t="s">
        <v>228</v>
      </c>
      <c r="AU351" s="243" t="s">
        <v>93</v>
      </c>
      <c r="AV351" s="14" t="s">
        <v>93</v>
      </c>
      <c r="AW351" s="14" t="s">
        <v>4</v>
      </c>
      <c r="AX351" s="14" t="s">
        <v>81</v>
      </c>
      <c r="AY351" s="243" t="s">
        <v>220</v>
      </c>
    </row>
    <row r="352" s="14" customFormat="1">
      <c r="A352" s="14"/>
      <c r="B352" s="242"/>
      <c r="C352" s="14"/>
      <c r="D352" s="235" t="s">
        <v>228</v>
      </c>
      <c r="E352" s="243" t="s">
        <v>1</v>
      </c>
      <c r="F352" s="244" t="s">
        <v>839</v>
      </c>
      <c r="G352" s="14"/>
      <c r="H352" s="245">
        <v>18.84</v>
      </c>
      <c r="I352" s="246"/>
      <c r="J352" s="246"/>
      <c r="K352" s="14"/>
      <c r="L352" s="14"/>
      <c r="M352" s="242"/>
      <c r="N352" s="247"/>
      <c r="O352" s="248"/>
      <c r="P352" s="248"/>
      <c r="Q352" s="248"/>
      <c r="R352" s="248"/>
      <c r="S352" s="248"/>
      <c r="T352" s="248"/>
      <c r="U352" s="248"/>
      <c r="V352" s="248"/>
      <c r="W352" s="248"/>
      <c r="X352" s="249"/>
      <c r="Y352" s="14"/>
      <c r="Z352" s="14"/>
      <c r="AA352" s="14"/>
      <c r="AB352" s="14"/>
      <c r="AC352" s="14"/>
      <c r="AD352" s="14"/>
      <c r="AE352" s="14"/>
      <c r="AT352" s="243" t="s">
        <v>228</v>
      </c>
      <c r="AU352" s="243" t="s">
        <v>93</v>
      </c>
      <c r="AV352" s="14" t="s">
        <v>93</v>
      </c>
      <c r="AW352" s="14" t="s">
        <v>4</v>
      </c>
      <c r="AX352" s="14" t="s">
        <v>81</v>
      </c>
      <c r="AY352" s="243" t="s">
        <v>220</v>
      </c>
    </row>
    <row r="353" s="14" customFormat="1">
      <c r="A353" s="14"/>
      <c r="B353" s="242"/>
      <c r="C353" s="14"/>
      <c r="D353" s="235" t="s">
        <v>228</v>
      </c>
      <c r="E353" s="243" t="s">
        <v>1</v>
      </c>
      <c r="F353" s="244" t="s">
        <v>840</v>
      </c>
      <c r="G353" s="14"/>
      <c r="H353" s="245">
        <v>16.109999999999999</v>
      </c>
      <c r="I353" s="246"/>
      <c r="J353" s="246"/>
      <c r="K353" s="14"/>
      <c r="L353" s="14"/>
      <c r="M353" s="242"/>
      <c r="N353" s="247"/>
      <c r="O353" s="248"/>
      <c r="P353" s="248"/>
      <c r="Q353" s="248"/>
      <c r="R353" s="248"/>
      <c r="S353" s="248"/>
      <c r="T353" s="248"/>
      <c r="U353" s="248"/>
      <c r="V353" s="248"/>
      <c r="W353" s="248"/>
      <c r="X353" s="249"/>
      <c r="Y353" s="14"/>
      <c r="Z353" s="14"/>
      <c r="AA353" s="14"/>
      <c r="AB353" s="14"/>
      <c r="AC353" s="14"/>
      <c r="AD353" s="14"/>
      <c r="AE353" s="14"/>
      <c r="AT353" s="243" t="s">
        <v>228</v>
      </c>
      <c r="AU353" s="243" t="s">
        <v>93</v>
      </c>
      <c r="AV353" s="14" t="s">
        <v>93</v>
      </c>
      <c r="AW353" s="14" t="s">
        <v>4</v>
      </c>
      <c r="AX353" s="14" t="s">
        <v>81</v>
      </c>
      <c r="AY353" s="243" t="s">
        <v>220</v>
      </c>
    </row>
    <row r="354" s="14" customFormat="1">
      <c r="A354" s="14"/>
      <c r="B354" s="242"/>
      <c r="C354" s="14"/>
      <c r="D354" s="235" t="s">
        <v>228</v>
      </c>
      <c r="E354" s="243" t="s">
        <v>1</v>
      </c>
      <c r="F354" s="244" t="s">
        <v>841</v>
      </c>
      <c r="G354" s="14"/>
      <c r="H354" s="245">
        <v>8.2599999999999998</v>
      </c>
      <c r="I354" s="246"/>
      <c r="J354" s="246"/>
      <c r="K354" s="14"/>
      <c r="L354" s="14"/>
      <c r="M354" s="242"/>
      <c r="N354" s="247"/>
      <c r="O354" s="248"/>
      <c r="P354" s="248"/>
      <c r="Q354" s="248"/>
      <c r="R354" s="248"/>
      <c r="S354" s="248"/>
      <c r="T354" s="248"/>
      <c r="U354" s="248"/>
      <c r="V354" s="248"/>
      <c r="W354" s="248"/>
      <c r="X354" s="249"/>
      <c r="Y354" s="14"/>
      <c r="Z354" s="14"/>
      <c r="AA354" s="14"/>
      <c r="AB354" s="14"/>
      <c r="AC354" s="14"/>
      <c r="AD354" s="14"/>
      <c r="AE354" s="14"/>
      <c r="AT354" s="243" t="s">
        <v>228</v>
      </c>
      <c r="AU354" s="243" t="s">
        <v>93</v>
      </c>
      <c r="AV354" s="14" t="s">
        <v>93</v>
      </c>
      <c r="AW354" s="14" t="s">
        <v>4</v>
      </c>
      <c r="AX354" s="14" t="s">
        <v>81</v>
      </c>
      <c r="AY354" s="243" t="s">
        <v>220</v>
      </c>
    </row>
    <row r="355" s="14" customFormat="1">
      <c r="A355" s="14"/>
      <c r="B355" s="242"/>
      <c r="C355" s="14"/>
      <c r="D355" s="235" t="s">
        <v>228</v>
      </c>
      <c r="E355" s="243" t="s">
        <v>1</v>
      </c>
      <c r="F355" s="244" t="s">
        <v>842</v>
      </c>
      <c r="G355" s="14"/>
      <c r="H355" s="245">
        <v>3.5099999999999998</v>
      </c>
      <c r="I355" s="246"/>
      <c r="J355" s="246"/>
      <c r="K355" s="14"/>
      <c r="L355" s="14"/>
      <c r="M355" s="242"/>
      <c r="N355" s="247"/>
      <c r="O355" s="248"/>
      <c r="P355" s="248"/>
      <c r="Q355" s="248"/>
      <c r="R355" s="248"/>
      <c r="S355" s="248"/>
      <c r="T355" s="248"/>
      <c r="U355" s="248"/>
      <c r="V355" s="248"/>
      <c r="W355" s="248"/>
      <c r="X355" s="249"/>
      <c r="Y355" s="14"/>
      <c r="Z355" s="14"/>
      <c r="AA355" s="14"/>
      <c r="AB355" s="14"/>
      <c r="AC355" s="14"/>
      <c r="AD355" s="14"/>
      <c r="AE355" s="14"/>
      <c r="AT355" s="243" t="s">
        <v>228</v>
      </c>
      <c r="AU355" s="243" t="s">
        <v>93</v>
      </c>
      <c r="AV355" s="14" t="s">
        <v>93</v>
      </c>
      <c r="AW355" s="14" t="s">
        <v>4</v>
      </c>
      <c r="AX355" s="14" t="s">
        <v>81</v>
      </c>
      <c r="AY355" s="243" t="s">
        <v>220</v>
      </c>
    </row>
    <row r="356" s="14" customFormat="1">
      <c r="A356" s="14"/>
      <c r="B356" s="242"/>
      <c r="C356" s="14"/>
      <c r="D356" s="235" t="s">
        <v>228</v>
      </c>
      <c r="E356" s="243" t="s">
        <v>1</v>
      </c>
      <c r="F356" s="244" t="s">
        <v>843</v>
      </c>
      <c r="G356" s="14"/>
      <c r="H356" s="245">
        <v>44.770000000000003</v>
      </c>
      <c r="I356" s="246"/>
      <c r="J356" s="246"/>
      <c r="K356" s="14"/>
      <c r="L356" s="14"/>
      <c r="M356" s="242"/>
      <c r="N356" s="247"/>
      <c r="O356" s="248"/>
      <c r="P356" s="248"/>
      <c r="Q356" s="248"/>
      <c r="R356" s="248"/>
      <c r="S356" s="248"/>
      <c r="T356" s="248"/>
      <c r="U356" s="248"/>
      <c r="V356" s="248"/>
      <c r="W356" s="248"/>
      <c r="X356" s="249"/>
      <c r="Y356" s="14"/>
      <c r="Z356" s="14"/>
      <c r="AA356" s="14"/>
      <c r="AB356" s="14"/>
      <c r="AC356" s="14"/>
      <c r="AD356" s="14"/>
      <c r="AE356" s="14"/>
      <c r="AT356" s="243" t="s">
        <v>228</v>
      </c>
      <c r="AU356" s="243" t="s">
        <v>93</v>
      </c>
      <c r="AV356" s="14" t="s">
        <v>93</v>
      </c>
      <c r="AW356" s="14" t="s">
        <v>4</v>
      </c>
      <c r="AX356" s="14" t="s">
        <v>81</v>
      </c>
      <c r="AY356" s="243" t="s">
        <v>220</v>
      </c>
    </row>
    <row r="357" s="14" customFormat="1">
      <c r="A357" s="14"/>
      <c r="B357" s="242"/>
      <c r="C357" s="14"/>
      <c r="D357" s="235" t="s">
        <v>228</v>
      </c>
      <c r="E357" s="243" t="s">
        <v>1</v>
      </c>
      <c r="F357" s="244" t="s">
        <v>844</v>
      </c>
      <c r="G357" s="14"/>
      <c r="H357" s="245">
        <v>36.82</v>
      </c>
      <c r="I357" s="246"/>
      <c r="J357" s="246"/>
      <c r="K357" s="14"/>
      <c r="L357" s="14"/>
      <c r="M357" s="242"/>
      <c r="N357" s="247"/>
      <c r="O357" s="248"/>
      <c r="P357" s="248"/>
      <c r="Q357" s="248"/>
      <c r="R357" s="248"/>
      <c r="S357" s="248"/>
      <c r="T357" s="248"/>
      <c r="U357" s="248"/>
      <c r="V357" s="248"/>
      <c r="W357" s="248"/>
      <c r="X357" s="249"/>
      <c r="Y357" s="14"/>
      <c r="Z357" s="14"/>
      <c r="AA357" s="14"/>
      <c r="AB357" s="14"/>
      <c r="AC357" s="14"/>
      <c r="AD357" s="14"/>
      <c r="AE357" s="14"/>
      <c r="AT357" s="243" t="s">
        <v>228</v>
      </c>
      <c r="AU357" s="243" t="s">
        <v>93</v>
      </c>
      <c r="AV357" s="14" t="s">
        <v>93</v>
      </c>
      <c r="AW357" s="14" t="s">
        <v>4</v>
      </c>
      <c r="AX357" s="14" t="s">
        <v>81</v>
      </c>
      <c r="AY357" s="243" t="s">
        <v>220</v>
      </c>
    </row>
    <row r="358" s="14" customFormat="1">
      <c r="A358" s="14"/>
      <c r="B358" s="242"/>
      <c r="C358" s="14"/>
      <c r="D358" s="235" t="s">
        <v>228</v>
      </c>
      <c r="E358" s="243" t="s">
        <v>1</v>
      </c>
      <c r="F358" s="244" t="s">
        <v>845</v>
      </c>
      <c r="G358" s="14"/>
      <c r="H358" s="245">
        <v>45.600000000000001</v>
      </c>
      <c r="I358" s="246"/>
      <c r="J358" s="246"/>
      <c r="K358" s="14"/>
      <c r="L358" s="14"/>
      <c r="M358" s="242"/>
      <c r="N358" s="247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4"/>
      <c r="Z358" s="14"/>
      <c r="AA358" s="14"/>
      <c r="AB358" s="14"/>
      <c r="AC358" s="14"/>
      <c r="AD358" s="14"/>
      <c r="AE358" s="14"/>
      <c r="AT358" s="243" t="s">
        <v>228</v>
      </c>
      <c r="AU358" s="243" t="s">
        <v>93</v>
      </c>
      <c r="AV358" s="14" t="s">
        <v>93</v>
      </c>
      <c r="AW358" s="14" t="s">
        <v>4</v>
      </c>
      <c r="AX358" s="14" t="s">
        <v>81</v>
      </c>
      <c r="AY358" s="243" t="s">
        <v>220</v>
      </c>
    </row>
    <row r="359" s="14" customFormat="1">
      <c r="A359" s="14"/>
      <c r="B359" s="242"/>
      <c r="C359" s="14"/>
      <c r="D359" s="235" t="s">
        <v>228</v>
      </c>
      <c r="E359" s="243" t="s">
        <v>1</v>
      </c>
      <c r="F359" s="244" t="s">
        <v>846</v>
      </c>
      <c r="G359" s="14"/>
      <c r="H359" s="245">
        <v>26.300000000000001</v>
      </c>
      <c r="I359" s="246"/>
      <c r="J359" s="246"/>
      <c r="K359" s="14"/>
      <c r="L359" s="14"/>
      <c r="M359" s="242"/>
      <c r="N359" s="247"/>
      <c r="O359" s="248"/>
      <c r="P359" s="248"/>
      <c r="Q359" s="248"/>
      <c r="R359" s="248"/>
      <c r="S359" s="248"/>
      <c r="T359" s="248"/>
      <c r="U359" s="248"/>
      <c r="V359" s="248"/>
      <c r="W359" s="248"/>
      <c r="X359" s="249"/>
      <c r="Y359" s="14"/>
      <c r="Z359" s="14"/>
      <c r="AA359" s="14"/>
      <c r="AB359" s="14"/>
      <c r="AC359" s="14"/>
      <c r="AD359" s="14"/>
      <c r="AE359" s="14"/>
      <c r="AT359" s="243" t="s">
        <v>228</v>
      </c>
      <c r="AU359" s="243" t="s">
        <v>93</v>
      </c>
      <c r="AV359" s="14" t="s">
        <v>93</v>
      </c>
      <c r="AW359" s="14" t="s">
        <v>4</v>
      </c>
      <c r="AX359" s="14" t="s">
        <v>81</v>
      </c>
      <c r="AY359" s="243" t="s">
        <v>220</v>
      </c>
    </row>
    <row r="360" s="15" customFormat="1">
      <c r="A360" s="15"/>
      <c r="B360" s="250"/>
      <c r="C360" s="15"/>
      <c r="D360" s="235" t="s">
        <v>228</v>
      </c>
      <c r="E360" s="251" t="s">
        <v>1</v>
      </c>
      <c r="F360" s="252" t="s">
        <v>242</v>
      </c>
      <c r="G360" s="15"/>
      <c r="H360" s="253">
        <v>247.80000000000001</v>
      </c>
      <c r="I360" s="254"/>
      <c r="J360" s="254"/>
      <c r="K360" s="15"/>
      <c r="L360" s="15"/>
      <c r="M360" s="250"/>
      <c r="N360" s="255"/>
      <c r="O360" s="256"/>
      <c r="P360" s="256"/>
      <c r="Q360" s="256"/>
      <c r="R360" s="256"/>
      <c r="S360" s="256"/>
      <c r="T360" s="256"/>
      <c r="U360" s="256"/>
      <c r="V360" s="256"/>
      <c r="W360" s="256"/>
      <c r="X360" s="257"/>
      <c r="Y360" s="15"/>
      <c r="Z360" s="15"/>
      <c r="AA360" s="15"/>
      <c r="AB360" s="15"/>
      <c r="AC360" s="15"/>
      <c r="AD360" s="15"/>
      <c r="AE360" s="15"/>
      <c r="AT360" s="251" t="s">
        <v>228</v>
      </c>
      <c r="AU360" s="251" t="s">
        <v>93</v>
      </c>
      <c r="AV360" s="15" t="s">
        <v>98</v>
      </c>
      <c r="AW360" s="15" t="s">
        <v>4</v>
      </c>
      <c r="AX360" s="15" t="s">
        <v>81</v>
      </c>
      <c r="AY360" s="251" t="s">
        <v>220</v>
      </c>
    </row>
    <row r="361" s="16" customFormat="1">
      <c r="A361" s="16"/>
      <c r="B361" s="258"/>
      <c r="C361" s="16"/>
      <c r="D361" s="235" t="s">
        <v>228</v>
      </c>
      <c r="E361" s="259" t="s">
        <v>1</v>
      </c>
      <c r="F361" s="260" t="s">
        <v>253</v>
      </c>
      <c r="G361" s="16"/>
      <c r="H361" s="261">
        <v>601.38</v>
      </c>
      <c r="I361" s="262"/>
      <c r="J361" s="262"/>
      <c r="K361" s="16"/>
      <c r="L361" s="16"/>
      <c r="M361" s="258"/>
      <c r="N361" s="263"/>
      <c r="O361" s="264"/>
      <c r="P361" s="264"/>
      <c r="Q361" s="264"/>
      <c r="R361" s="264"/>
      <c r="S361" s="264"/>
      <c r="T361" s="264"/>
      <c r="U361" s="264"/>
      <c r="V361" s="264"/>
      <c r="W361" s="264"/>
      <c r="X361" s="265"/>
      <c r="Y361" s="16"/>
      <c r="Z361" s="16"/>
      <c r="AA361" s="16"/>
      <c r="AB361" s="16"/>
      <c r="AC361" s="16"/>
      <c r="AD361" s="16"/>
      <c r="AE361" s="16"/>
      <c r="AT361" s="259" t="s">
        <v>228</v>
      </c>
      <c r="AU361" s="259" t="s">
        <v>93</v>
      </c>
      <c r="AV361" s="16" t="s">
        <v>105</v>
      </c>
      <c r="AW361" s="16" t="s">
        <v>4</v>
      </c>
      <c r="AX361" s="16" t="s">
        <v>88</v>
      </c>
      <c r="AY361" s="259" t="s">
        <v>220</v>
      </c>
    </row>
    <row r="362" s="14" customFormat="1">
      <c r="A362" s="14"/>
      <c r="B362" s="242"/>
      <c r="C362" s="14"/>
      <c r="D362" s="235" t="s">
        <v>228</v>
      </c>
      <c r="E362" s="14"/>
      <c r="F362" s="244" t="s">
        <v>857</v>
      </c>
      <c r="G362" s="14"/>
      <c r="H362" s="245">
        <v>691.58699999999999</v>
      </c>
      <c r="I362" s="246"/>
      <c r="J362" s="246"/>
      <c r="K362" s="14"/>
      <c r="L362" s="14"/>
      <c r="M362" s="242"/>
      <c r="N362" s="247"/>
      <c r="O362" s="248"/>
      <c r="P362" s="248"/>
      <c r="Q362" s="248"/>
      <c r="R362" s="248"/>
      <c r="S362" s="248"/>
      <c r="T362" s="248"/>
      <c r="U362" s="248"/>
      <c r="V362" s="248"/>
      <c r="W362" s="248"/>
      <c r="X362" s="249"/>
      <c r="Y362" s="14"/>
      <c r="Z362" s="14"/>
      <c r="AA362" s="14"/>
      <c r="AB362" s="14"/>
      <c r="AC362" s="14"/>
      <c r="AD362" s="14"/>
      <c r="AE362" s="14"/>
      <c r="AT362" s="243" t="s">
        <v>228</v>
      </c>
      <c r="AU362" s="243" t="s">
        <v>93</v>
      </c>
      <c r="AV362" s="14" t="s">
        <v>93</v>
      </c>
      <c r="AW362" s="14" t="s">
        <v>3</v>
      </c>
      <c r="AX362" s="14" t="s">
        <v>88</v>
      </c>
      <c r="AY362" s="243" t="s">
        <v>220</v>
      </c>
    </row>
    <row r="363" s="2" customFormat="1" ht="24.15" customHeight="1">
      <c r="A363" s="42"/>
      <c r="B363" s="186"/>
      <c r="C363" s="220" t="s">
        <v>387</v>
      </c>
      <c r="D363" s="220" t="s">
        <v>223</v>
      </c>
      <c r="E363" s="221" t="s">
        <v>858</v>
      </c>
      <c r="F363" s="222" t="s">
        <v>859</v>
      </c>
      <c r="G363" s="223" t="s">
        <v>226</v>
      </c>
      <c r="H363" s="224">
        <v>269.13</v>
      </c>
      <c r="I363" s="225"/>
      <c r="J363" s="225"/>
      <c r="K363" s="226">
        <f>ROUND(P363*H363,2)</f>
        <v>0</v>
      </c>
      <c r="L363" s="227"/>
      <c r="M363" s="43"/>
      <c r="N363" s="228" t="s">
        <v>1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2"/>
      <c r="Z363" s="42"/>
      <c r="AA363" s="42"/>
      <c r="AB363" s="42"/>
      <c r="AC363" s="42"/>
      <c r="AD363" s="42"/>
      <c r="AE363" s="42"/>
      <c r="AR363" s="233" t="s">
        <v>387</v>
      </c>
      <c r="AT363" s="233" t="s">
        <v>223</v>
      </c>
      <c r="AU363" s="233" t="s">
        <v>93</v>
      </c>
      <c r="AY363" s="19" t="s">
        <v>220</v>
      </c>
      <c r="BE363" s="147">
        <f>IF(O363="základná",K363,0)</f>
        <v>0</v>
      </c>
      <c r="BF363" s="147">
        <f>IF(O363="znížená",K363,0)</f>
        <v>0</v>
      </c>
      <c r="BG363" s="147">
        <f>IF(O363="zákl. prenesená",K363,0)</f>
        <v>0</v>
      </c>
      <c r="BH363" s="147">
        <f>IF(O363="zníž. prenesená",K363,0)</f>
        <v>0</v>
      </c>
      <c r="BI363" s="147">
        <f>IF(O363="nulová",K363,0)</f>
        <v>0</v>
      </c>
      <c r="BJ363" s="19" t="s">
        <v>93</v>
      </c>
      <c r="BK363" s="147">
        <f>ROUND(P363*H363,2)</f>
        <v>0</v>
      </c>
      <c r="BL363" s="19" t="s">
        <v>387</v>
      </c>
      <c r="BM363" s="233" t="s">
        <v>860</v>
      </c>
    </row>
    <row r="364" s="13" customFormat="1">
      <c r="A364" s="13"/>
      <c r="B364" s="234"/>
      <c r="C364" s="13"/>
      <c r="D364" s="235" t="s">
        <v>228</v>
      </c>
      <c r="E364" s="236" t="s">
        <v>1</v>
      </c>
      <c r="F364" s="237" t="s">
        <v>830</v>
      </c>
      <c r="G364" s="13"/>
      <c r="H364" s="236" t="s">
        <v>1</v>
      </c>
      <c r="I364" s="238"/>
      <c r="J364" s="238"/>
      <c r="K364" s="13"/>
      <c r="L364" s="13"/>
      <c r="M364" s="234"/>
      <c r="N364" s="239"/>
      <c r="O364" s="240"/>
      <c r="P364" s="240"/>
      <c r="Q364" s="240"/>
      <c r="R364" s="240"/>
      <c r="S364" s="240"/>
      <c r="T364" s="240"/>
      <c r="U364" s="240"/>
      <c r="V364" s="240"/>
      <c r="W364" s="240"/>
      <c r="X364" s="241"/>
      <c r="Y364" s="13"/>
      <c r="Z364" s="13"/>
      <c r="AA364" s="13"/>
      <c r="AB364" s="13"/>
      <c r="AC364" s="13"/>
      <c r="AD364" s="13"/>
      <c r="AE364" s="13"/>
      <c r="AT364" s="236" t="s">
        <v>228</v>
      </c>
      <c r="AU364" s="236" t="s">
        <v>93</v>
      </c>
      <c r="AV364" s="13" t="s">
        <v>88</v>
      </c>
      <c r="AW364" s="13" t="s">
        <v>4</v>
      </c>
      <c r="AX364" s="13" t="s">
        <v>81</v>
      </c>
      <c r="AY364" s="236" t="s">
        <v>220</v>
      </c>
    </row>
    <row r="365" s="14" customFormat="1">
      <c r="A365" s="14"/>
      <c r="B365" s="242"/>
      <c r="C365" s="14"/>
      <c r="D365" s="235" t="s">
        <v>228</v>
      </c>
      <c r="E365" s="243" t="s">
        <v>1</v>
      </c>
      <c r="F365" s="244" t="s">
        <v>831</v>
      </c>
      <c r="G365" s="14"/>
      <c r="H365" s="245">
        <v>7.3200000000000003</v>
      </c>
      <c r="I365" s="246"/>
      <c r="J365" s="246"/>
      <c r="K365" s="14"/>
      <c r="L365" s="14"/>
      <c r="M365" s="242"/>
      <c r="N365" s="247"/>
      <c r="O365" s="248"/>
      <c r="P365" s="248"/>
      <c r="Q365" s="248"/>
      <c r="R365" s="248"/>
      <c r="S365" s="248"/>
      <c r="T365" s="248"/>
      <c r="U365" s="248"/>
      <c r="V365" s="248"/>
      <c r="W365" s="248"/>
      <c r="X365" s="249"/>
      <c r="Y365" s="14"/>
      <c r="Z365" s="14"/>
      <c r="AA365" s="14"/>
      <c r="AB365" s="14"/>
      <c r="AC365" s="14"/>
      <c r="AD365" s="14"/>
      <c r="AE365" s="14"/>
      <c r="AT365" s="243" t="s">
        <v>228</v>
      </c>
      <c r="AU365" s="243" t="s">
        <v>93</v>
      </c>
      <c r="AV365" s="14" t="s">
        <v>93</v>
      </c>
      <c r="AW365" s="14" t="s">
        <v>4</v>
      </c>
      <c r="AX365" s="14" t="s">
        <v>81</v>
      </c>
      <c r="AY365" s="243" t="s">
        <v>220</v>
      </c>
    </row>
    <row r="366" s="14" customFormat="1">
      <c r="A366" s="14"/>
      <c r="B366" s="242"/>
      <c r="C366" s="14"/>
      <c r="D366" s="235" t="s">
        <v>228</v>
      </c>
      <c r="E366" s="243" t="s">
        <v>1</v>
      </c>
      <c r="F366" s="244" t="s">
        <v>832</v>
      </c>
      <c r="G366" s="14"/>
      <c r="H366" s="245">
        <v>8.0800000000000001</v>
      </c>
      <c r="I366" s="246"/>
      <c r="J366" s="246"/>
      <c r="K366" s="14"/>
      <c r="L366" s="14"/>
      <c r="M366" s="242"/>
      <c r="N366" s="247"/>
      <c r="O366" s="248"/>
      <c r="P366" s="248"/>
      <c r="Q366" s="248"/>
      <c r="R366" s="248"/>
      <c r="S366" s="248"/>
      <c r="T366" s="248"/>
      <c r="U366" s="248"/>
      <c r="V366" s="248"/>
      <c r="W366" s="248"/>
      <c r="X366" s="249"/>
      <c r="Y366" s="14"/>
      <c r="Z366" s="14"/>
      <c r="AA366" s="14"/>
      <c r="AB366" s="14"/>
      <c r="AC366" s="14"/>
      <c r="AD366" s="14"/>
      <c r="AE366" s="14"/>
      <c r="AT366" s="243" t="s">
        <v>228</v>
      </c>
      <c r="AU366" s="243" t="s">
        <v>93</v>
      </c>
      <c r="AV366" s="14" t="s">
        <v>93</v>
      </c>
      <c r="AW366" s="14" t="s">
        <v>4</v>
      </c>
      <c r="AX366" s="14" t="s">
        <v>81</v>
      </c>
      <c r="AY366" s="243" t="s">
        <v>220</v>
      </c>
    </row>
    <row r="367" s="14" customFormat="1">
      <c r="A367" s="14"/>
      <c r="B367" s="242"/>
      <c r="C367" s="14"/>
      <c r="D367" s="235" t="s">
        <v>228</v>
      </c>
      <c r="E367" s="243" t="s">
        <v>1</v>
      </c>
      <c r="F367" s="244" t="s">
        <v>833</v>
      </c>
      <c r="G367" s="14"/>
      <c r="H367" s="245">
        <v>2.7999999999999998</v>
      </c>
      <c r="I367" s="246"/>
      <c r="J367" s="246"/>
      <c r="K367" s="14"/>
      <c r="L367" s="14"/>
      <c r="M367" s="242"/>
      <c r="N367" s="247"/>
      <c r="O367" s="248"/>
      <c r="P367" s="248"/>
      <c r="Q367" s="248"/>
      <c r="R367" s="248"/>
      <c r="S367" s="248"/>
      <c r="T367" s="248"/>
      <c r="U367" s="248"/>
      <c r="V367" s="248"/>
      <c r="W367" s="248"/>
      <c r="X367" s="249"/>
      <c r="Y367" s="14"/>
      <c r="Z367" s="14"/>
      <c r="AA367" s="14"/>
      <c r="AB367" s="14"/>
      <c r="AC367" s="14"/>
      <c r="AD367" s="14"/>
      <c r="AE367" s="14"/>
      <c r="AT367" s="243" t="s">
        <v>228</v>
      </c>
      <c r="AU367" s="243" t="s">
        <v>93</v>
      </c>
      <c r="AV367" s="14" t="s">
        <v>93</v>
      </c>
      <c r="AW367" s="14" t="s">
        <v>4</v>
      </c>
      <c r="AX367" s="14" t="s">
        <v>81</v>
      </c>
      <c r="AY367" s="243" t="s">
        <v>220</v>
      </c>
    </row>
    <row r="368" s="14" customFormat="1">
      <c r="A368" s="14"/>
      <c r="B368" s="242"/>
      <c r="C368" s="14"/>
      <c r="D368" s="235" t="s">
        <v>228</v>
      </c>
      <c r="E368" s="243" t="s">
        <v>1</v>
      </c>
      <c r="F368" s="244" t="s">
        <v>834</v>
      </c>
      <c r="G368" s="14"/>
      <c r="H368" s="245">
        <v>3.1299999999999999</v>
      </c>
      <c r="I368" s="246"/>
      <c r="J368" s="246"/>
      <c r="K368" s="14"/>
      <c r="L368" s="14"/>
      <c r="M368" s="242"/>
      <c r="N368" s="247"/>
      <c r="O368" s="248"/>
      <c r="P368" s="248"/>
      <c r="Q368" s="248"/>
      <c r="R368" s="248"/>
      <c r="S368" s="248"/>
      <c r="T368" s="248"/>
      <c r="U368" s="248"/>
      <c r="V368" s="248"/>
      <c r="W368" s="248"/>
      <c r="X368" s="249"/>
      <c r="Y368" s="14"/>
      <c r="Z368" s="14"/>
      <c r="AA368" s="14"/>
      <c r="AB368" s="14"/>
      <c r="AC368" s="14"/>
      <c r="AD368" s="14"/>
      <c r="AE368" s="14"/>
      <c r="AT368" s="243" t="s">
        <v>228</v>
      </c>
      <c r="AU368" s="243" t="s">
        <v>93</v>
      </c>
      <c r="AV368" s="14" t="s">
        <v>93</v>
      </c>
      <c r="AW368" s="14" t="s">
        <v>4</v>
      </c>
      <c r="AX368" s="14" t="s">
        <v>81</v>
      </c>
      <c r="AY368" s="243" t="s">
        <v>220</v>
      </c>
    </row>
    <row r="369" s="15" customFormat="1">
      <c r="A369" s="15"/>
      <c r="B369" s="250"/>
      <c r="C369" s="15"/>
      <c r="D369" s="235" t="s">
        <v>228</v>
      </c>
      <c r="E369" s="251" t="s">
        <v>1</v>
      </c>
      <c r="F369" s="252" t="s">
        <v>242</v>
      </c>
      <c r="G369" s="15"/>
      <c r="H369" s="253">
        <v>21.329999999999998</v>
      </c>
      <c r="I369" s="254"/>
      <c r="J369" s="254"/>
      <c r="K369" s="15"/>
      <c r="L369" s="15"/>
      <c r="M369" s="250"/>
      <c r="N369" s="255"/>
      <c r="O369" s="256"/>
      <c r="P369" s="256"/>
      <c r="Q369" s="256"/>
      <c r="R369" s="256"/>
      <c r="S369" s="256"/>
      <c r="T369" s="256"/>
      <c r="U369" s="256"/>
      <c r="V369" s="256"/>
      <c r="W369" s="256"/>
      <c r="X369" s="257"/>
      <c r="Y369" s="15"/>
      <c r="Z369" s="15"/>
      <c r="AA369" s="15"/>
      <c r="AB369" s="15"/>
      <c r="AC369" s="15"/>
      <c r="AD369" s="15"/>
      <c r="AE369" s="15"/>
      <c r="AT369" s="251" t="s">
        <v>228</v>
      </c>
      <c r="AU369" s="251" t="s">
        <v>93</v>
      </c>
      <c r="AV369" s="15" t="s">
        <v>98</v>
      </c>
      <c r="AW369" s="15" t="s">
        <v>4</v>
      </c>
      <c r="AX369" s="15" t="s">
        <v>81</v>
      </c>
      <c r="AY369" s="251" t="s">
        <v>220</v>
      </c>
    </row>
    <row r="370" s="13" customFormat="1">
      <c r="A370" s="13"/>
      <c r="B370" s="234"/>
      <c r="C370" s="13"/>
      <c r="D370" s="235" t="s">
        <v>228</v>
      </c>
      <c r="E370" s="236" t="s">
        <v>1</v>
      </c>
      <c r="F370" s="237" t="s">
        <v>853</v>
      </c>
      <c r="G370" s="13"/>
      <c r="H370" s="236" t="s">
        <v>1</v>
      </c>
      <c r="I370" s="238"/>
      <c r="J370" s="238"/>
      <c r="K370" s="13"/>
      <c r="L370" s="13"/>
      <c r="M370" s="234"/>
      <c r="N370" s="239"/>
      <c r="O370" s="240"/>
      <c r="P370" s="240"/>
      <c r="Q370" s="240"/>
      <c r="R370" s="240"/>
      <c r="S370" s="240"/>
      <c r="T370" s="240"/>
      <c r="U370" s="240"/>
      <c r="V370" s="240"/>
      <c r="W370" s="240"/>
      <c r="X370" s="241"/>
      <c r="Y370" s="13"/>
      <c r="Z370" s="13"/>
      <c r="AA370" s="13"/>
      <c r="AB370" s="13"/>
      <c r="AC370" s="13"/>
      <c r="AD370" s="13"/>
      <c r="AE370" s="13"/>
      <c r="AT370" s="236" t="s">
        <v>228</v>
      </c>
      <c r="AU370" s="236" t="s">
        <v>93</v>
      </c>
      <c r="AV370" s="13" t="s">
        <v>88</v>
      </c>
      <c r="AW370" s="13" t="s">
        <v>4</v>
      </c>
      <c r="AX370" s="13" t="s">
        <v>81</v>
      </c>
      <c r="AY370" s="236" t="s">
        <v>220</v>
      </c>
    </row>
    <row r="371" s="14" customFormat="1">
      <c r="A371" s="14"/>
      <c r="B371" s="242"/>
      <c r="C371" s="14"/>
      <c r="D371" s="235" t="s">
        <v>228</v>
      </c>
      <c r="E371" s="243" t="s">
        <v>1</v>
      </c>
      <c r="F371" s="244" t="s">
        <v>836</v>
      </c>
      <c r="G371" s="14"/>
      <c r="H371" s="245">
        <v>20.600000000000001</v>
      </c>
      <c r="I371" s="246"/>
      <c r="J371" s="246"/>
      <c r="K371" s="14"/>
      <c r="L371" s="14"/>
      <c r="M371" s="242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4"/>
      <c r="Z371" s="14"/>
      <c r="AA371" s="14"/>
      <c r="AB371" s="14"/>
      <c r="AC371" s="14"/>
      <c r="AD371" s="14"/>
      <c r="AE371" s="14"/>
      <c r="AT371" s="243" t="s">
        <v>228</v>
      </c>
      <c r="AU371" s="243" t="s">
        <v>93</v>
      </c>
      <c r="AV371" s="14" t="s">
        <v>93</v>
      </c>
      <c r="AW371" s="14" t="s">
        <v>4</v>
      </c>
      <c r="AX371" s="14" t="s">
        <v>81</v>
      </c>
      <c r="AY371" s="243" t="s">
        <v>220</v>
      </c>
    </row>
    <row r="372" s="14" customFormat="1">
      <c r="A372" s="14"/>
      <c r="B372" s="242"/>
      <c r="C372" s="14"/>
      <c r="D372" s="235" t="s">
        <v>228</v>
      </c>
      <c r="E372" s="243" t="s">
        <v>1</v>
      </c>
      <c r="F372" s="244" t="s">
        <v>837</v>
      </c>
      <c r="G372" s="14"/>
      <c r="H372" s="245">
        <v>16.18</v>
      </c>
      <c r="I372" s="246"/>
      <c r="J372" s="246"/>
      <c r="K372" s="14"/>
      <c r="L372" s="14"/>
      <c r="M372" s="242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4"/>
      <c r="Z372" s="14"/>
      <c r="AA372" s="14"/>
      <c r="AB372" s="14"/>
      <c r="AC372" s="14"/>
      <c r="AD372" s="14"/>
      <c r="AE372" s="14"/>
      <c r="AT372" s="243" t="s">
        <v>228</v>
      </c>
      <c r="AU372" s="243" t="s">
        <v>93</v>
      </c>
      <c r="AV372" s="14" t="s">
        <v>93</v>
      </c>
      <c r="AW372" s="14" t="s">
        <v>4</v>
      </c>
      <c r="AX372" s="14" t="s">
        <v>81</v>
      </c>
      <c r="AY372" s="243" t="s">
        <v>220</v>
      </c>
    </row>
    <row r="373" s="14" customFormat="1">
      <c r="A373" s="14"/>
      <c r="B373" s="242"/>
      <c r="C373" s="14"/>
      <c r="D373" s="235" t="s">
        <v>228</v>
      </c>
      <c r="E373" s="243" t="s">
        <v>1</v>
      </c>
      <c r="F373" s="244" t="s">
        <v>838</v>
      </c>
      <c r="G373" s="14"/>
      <c r="H373" s="245">
        <v>10.810000000000001</v>
      </c>
      <c r="I373" s="246"/>
      <c r="J373" s="246"/>
      <c r="K373" s="14"/>
      <c r="L373" s="14"/>
      <c r="M373" s="242"/>
      <c r="N373" s="247"/>
      <c r="O373" s="248"/>
      <c r="P373" s="248"/>
      <c r="Q373" s="248"/>
      <c r="R373" s="248"/>
      <c r="S373" s="248"/>
      <c r="T373" s="248"/>
      <c r="U373" s="248"/>
      <c r="V373" s="248"/>
      <c r="W373" s="248"/>
      <c r="X373" s="249"/>
      <c r="Y373" s="14"/>
      <c r="Z373" s="14"/>
      <c r="AA373" s="14"/>
      <c r="AB373" s="14"/>
      <c r="AC373" s="14"/>
      <c r="AD373" s="14"/>
      <c r="AE373" s="14"/>
      <c r="AT373" s="243" t="s">
        <v>228</v>
      </c>
      <c r="AU373" s="243" t="s">
        <v>93</v>
      </c>
      <c r="AV373" s="14" t="s">
        <v>93</v>
      </c>
      <c r="AW373" s="14" t="s">
        <v>4</v>
      </c>
      <c r="AX373" s="14" t="s">
        <v>81</v>
      </c>
      <c r="AY373" s="243" t="s">
        <v>220</v>
      </c>
    </row>
    <row r="374" s="14" customFormat="1">
      <c r="A374" s="14"/>
      <c r="B374" s="242"/>
      <c r="C374" s="14"/>
      <c r="D374" s="235" t="s">
        <v>228</v>
      </c>
      <c r="E374" s="243" t="s">
        <v>1</v>
      </c>
      <c r="F374" s="244" t="s">
        <v>839</v>
      </c>
      <c r="G374" s="14"/>
      <c r="H374" s="245">
        <v>18.84</v>
      </c>
      <c r="I374" s="246"/>
      <c r="J374" s="246"/>
      <c r="K374" s="14"/>
      <c r="L374" s="14"/>
      <c r="M374" s="242"/>
      <c r="N374" s="247"/>
      <c r="O374" s="248"/>
      <c r="P374" s="248"/>
      <c r="Q374" s="248"/>
      <c r="R374" s="248"/>
      <c r="S374" s="248"/>
      <c r="T374" s="248"/>
      <c r="U374" s="248"/>
      <c r="V374" s="248"/>
      <c r="W374" s="248"/>
      <c r="X374" s="249"/>
      <c r="Y374" s="14"/>
      <c r="Z374" s="14"/>
      <c r="AA374" s="14"/>
      <c r="AB374" s="14"/>
      <c r="AC374" s="14"/>
      <c r="AD374" s="14"/>
      <c r="AE374" s="14"/>
      <c r="AT374" s="243" t="s">
        <v>228</v>
      </c>
      <c r="AU374" s="243" t="s">
        <v>93</v>
      </c>
      <c r="AV374" s="14" t="s">
        <v>93</v>
      </c>
      <c r="AW374" s="14" t="s">
        <v>4</v>
      </c>
      <c r="AX374" s="14" t="s">
        <v>81</v>
      </c>
      <c r="AY374" s="243" t="s">
        <v>220</v>
      </c>
    </row>
    <row r="375" s="14" customFormat="1">
      <c r="A375" s="14"/>
      <c r="B375" s="242"/>
      <c r="C375" s="14"/>
      <c r="D375" s="235" t="s">
        <v>228</v>
      </c>
      <c r="E375" s="243" t="s">
        <v>1</v>
      </c>
      <c r="F375" s="244" t="s">
        <v>840</v>
      </c>
      <c r="G375" s="14"/>
      <c r="H375" s="245">
        <v>16.109999999999999</v>
      </c>
      <c r="I375" s="246"/>
      <c r="J375" s="246"/>
      <c r="K375" s="14"/>
      <c r="L375" s="14"/>
      <c r="M375" s="242"/>
      <c r="N375" s="247"/>
      <c r="O375" s="248"/>
      <c r="P375" s="248"/>
      <c r="Q375" s="248"/>
      <c r="R375" s="248"/>
      <c r="S375" s="248"/>
      <c r="T375" s="248"/>
      <c r="U375" s="248"/>
      <c r="V375" s="248"/>
      <c r="W375" s="248"/>
      <c r="X375" s="249"/>
      <c r="Y375" s="14"/>
      <c r="Z375" s="14"/>
      <c r="AA375" s="14"/>
      <c r="AB375" s="14"/>
      <c r="AC375" s="14"/>
      <c r="AD375" s="14"/>
      <c r="AE375" s="14"/>
      <c r="AT375" s="243" t="s">
        <v>228</v>
      </c>
      <c r="AU375" s="243" t="s">
        <v>93</v>
      </c>
      <c r="AV375" s="14" t="s">
        <v>93</v>
      </c>
      <c r="AW375" s="14" t="s">
        <v>4</v>
      </c>
      <c r="AX375" s="14" t="s">
        <v>81</v>
      </c>
      <c r="AY375" s="243" t="s">
        <v>220</v>
      </c>
    </row>
    <row r="376" s="14" customFormat="1">
      <c r="A376" s="14"/>
      <c r="B376" s="242"/>
      <c r="C376" s="14"/>
      <c r="D376" s="235" t="s">
        <v>228</v>
      </c>
      <c r="E376" s="243" t="s">
        <v>1</v>
      </c>
      <c r="F376" s="244" t="s">
        <v>841</v>
      </c>
      <c r="G376" s="14"/>
      <c r="H376" s="245">
        <v>8.2599999999999998</v>
      </c>
      <c r="I376" s="246"/>
      <c r="J376" s="246"/>
      <c r="K376" s="14"/>
      <c r="L376" s="14"/>
      <c r="M376" s="242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4"/>
      <c r="Z376" s="14"/>
      <c r="AA376" s="14"/>
      <c r="AB376" s="14"/>
      <c r="AC376" s="14"/>
      <c r="AD376" s="14"/>
      <c r="AE376" s="14"/>
      <c r="AT376" s="243" t="s">
        <v>228</v>
      </c>
      <c r="AU376" s="243" t="s">
        <v>93</v>
      </c>
      <c r="AV376" s="14" t="s">
        <v>93</v>
      </c>
      <c r="AW376" s="14" t="s">
        <v>4</v>
      </c>
      <c r="AX376" s="14" t="s">
        <v>81</v>
      </c>
      <c r="AY376" s="243" t="s">
        <v>220</v>
      </c>
    </row>
    <row r="377" s="14" customFormat="1">
      <c r="A377" s="14"/>
      <c r="B377" s="242"/>
      <c r="C377" s="14"/>
      <c r="D377" s="235" t="s">
        <v>228</v>
      </c>
      <c r="E377" s="243" t="s">
        <v>1</v>
      </c>
      <c r="F377" s="244" t="s">
        <v>842</v>
      </c>
      <c r="G377" s="14"/>
      <c r="H377" s="245">
        <v>3.5099999999999998</v>
      </c>
      <c r="I377" s="246"/>
      <c r="J377" s="246"/>
      <c r="K377" s="14"/>
      <c r="L377" s="14"/>
      <c r="M377" s="242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Y377" s="14"/>
      <c r="Z377" s="14"/>
      <c r="AA377" s="14"/>
      <c r="AB377" s="14"/>
      <c r="AC377" s="14"/>
      <c r="AD377" s="14"/>
      <c r="AE377" s="14"/>
      <c r="AT377" s="243" t="s">
        <v>228</v>
      </c>
      <c r="AU377" s="243" t="s">
        <v>93</v>
      </c>
      <c r="AV377" s="14" t="s">
        <v>93</v>
      </c>
      <c r="AW377" s="14" t="s">
        <v>4</v>
      </c>
      <c r="AX377" s="14" t="s">
        <v>81</v>
      </c>
      <c r="AY377" s="243" t="s">
        <v>220</v>
      </c>
    </row>
    <row r="378" s="14" customFormat="1">
      <c r="A378" s="14"/>
      <c r="B378" s="242"/>
      <c r="C378" s="14"/>
      <c r="D378" s="235" t="s">
        <v>228</v>
      </c>
      <c r="E378" s="243" t="s">
        <v>1</v>
      </c>
      <c r="F378" s="244" t="s">
        <v>843</v>
      </c>
      <c r="G378" s="14"/>
      <c r="H378" s="245">
        <v>44.770000000000003</v>
      </c>
      <c r="I378" s="246"/>
      <c r="J378" s="246"/>
      <c r="K378" s="14"/>
      <c r="L378" s="14"/>
      <c r="M378" s="242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4"/>
      <c r="Z378" s="14"/>
      <c r="AA378" s="14"/>
      <c r="AB378" s="14"/>
      <c r="AC378" s="14"/>
      <c r="AD378" s="14"/>
      <c r="AE378" s="14"/>
      <c r="AT378" s="243" t="s">
        <v>228</v>
      </c>
      <c r="AU378" s="243" t="s">
        <v>93</v>
      </c>
      <c r="AV378" s="14" t="s">
        <v>93</v>
      </c>
      <c r="AW378" s="14" t="s">
        <v>4</v>
      </c>
      <c r="AX378" s="14" t="s">
        <v>81</v>
      </c>
      <c r="AY378" s="243" t="s">
        <v>220</v>
      </c>
    </row>
    <row r="379" s="14" customFormat="1">
      <c r="A379" s="14"/>
      <c r="B379" s="242"/>
      <c r="C379" s="14"/>
      <c r="D379" s="235" t="s">
        <v>228</v>
      </c>
      <c r="E379" s="243" t="s">
        <v>1</v>
      </c>
      <c r="F379" s="244" t="s">
        <v>844</v>
      </c>
      <c r="G379" s="14"/>
      <c r="H379" s="245">
        <v>36.82</v>
      </c>
      <c r="I379" s="246"/>
      <c r="J379" s="246"/>
      <c r="K379" s="14"/>
      <c r="L379" s="14"/>
      <c r="M379" s="242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4"/>
      <c r="Z379" s="14"/>
      <c r="AA379" s="14"/>
      <c r="AB379" s="14"/>
      <c r="AC379" s="14"/>
      <c r="AD379" s="14"/>
      <c r="AE379" s="14"/>
      <c r="AT379" s="243" t="s">
        <v>228</v>
      </c>
      <c r="AU379" s="243" t="s">
        <v>93</v>
      </c>
      <c r="AV379" s="14" t="s">
        <v>93</v>
      </c>
      <c r="AW379" s="14" t="s">
        <v>4</v>
      </c>
      <c r="AX379" s="14" t="s">
        <v>81</v>
      </c>
      <c r="AY379" s="243" t="s">
        <v>220</v>
      </c>
    </row>
    <row r="380" s="14" customFormat="1">
      <c r="A380" s="14"/>
      <c r="B380" s="242"/>
      <c r="C380" s="14"/>
      <c r="D380" s="235" t="s">
        <v>228</v>
      </c>
      <c r="E380" s="243" t="s">
        <v>1</v>
      </c>
      <c r="F380" s="244" t="s">
        <v>845</v>
      </c>
      <c r="G380" s="14"/>
      <c r="H380" s="245">
        <v>45.600000000000001</v>
      </c>
      <c r="I380" s="246"/>
      <c r="J380" s="246"/>
      <c r="K380" s="14"/>
      <c r="L380" s="14"/>
      <c r="M380" s="242"/>
      <c r="N380" s="247"/>
      <c r="O380" s="248"/>
      <c r="P380" s="248"/>
      <c r="Q380" s="248"/>
      <c r="R380" s="248"/>
      <c r="S380" s="248"/>
      <c r="T380" s="248"/>
      <c r="U380" s="248"/>
      <c r="V380" s="248"/>
      <c r="W380" s="248"/>
      <c r="X380" s="249"/>
      <c r="Y380" s="14"/>
      <c r="Z380" s="14"/>
      <c r="AA380" s="14"/>
      <c r="AB380" s="14"/>
      <c r="AC380" s="14"/>
      <c r="AD380" s="14"/>
      <c r="AE380" s="14"/>
      <c r="AT380" s="243" t="s">
        <v>228</v>
      </c>
      <c r="AU380" s="243" t="s">
        <v>93</v>
      </c>
      <c r="AV380" s="14" t="s">
        <v>93</v>
      </c>
      <c r="AW380" s="14" t="s">
        <v>4</v>
      </c>
      <c r="AX380" s="14" t="s">
        <v>81</v>
      </c>
      <c r="AY380" s="243" t="s">
        <v>220</v>
      </c>
    </row>
    <row r="381" s="14" customFormat="1">
      <c r="A381" s="14"/>
      <c r="B381" s="242"/>
      <c r="C381" s="14"/>
      <c r="D381" s="235" t="s">
        <v>228</v>
      </c>
      <c r="E381" s="243" t="s">
        <v>1</v>
      </c>
      <c r="F381" s="244" t="s">
        <v>846</v>
      </c>
      <c r="G381" s="14"/>
      <c r="H381" s="245">
        <v>26.300000000000001</v>
      </c>
      <c r="I381" s="246"/>
      <c r="J381" s="246"/>
      <c r="K381" s="14"/>
      <c r="L381" s="14"/>
      <c r="M381" s="242"/>
      <c r="N381" s="247"/>
      <c r="O381" s="248"/>
      <c r="P381" s="248"/>
      <c r="Q381" s="248"/>
      <c r="R381" s="248"/>
      <c r="S381" s="248"/>
      <c r="T381" s="248"/>
      <c r="U381" s="248"/>
      <c r="V381" s="248"/>
      <c r="W381" s="248"/>
      <c r="X381" s="249"/>
      <c r="Y381" s="14"/>
      <c r="Z381" s="14"/>
      <c r="AA381" s="14"/>
      <c r="AB381" s="14"/>
      <c r="AC381" s="14"/>
      <c r="AD381" s="14"/>
      <c r="AE381" s="14"/>
      <c r="AT381" s="243" t="s">
        <v>228</v>
      </c>
      <c r="AU381" s="243" t="s">
        <v>93</v>
      </c>
      <c r="AV381" s="14" t="s">
        <v>93</v>
      </c>
      <c r="AW381" s="14" t="s">
        <v>4</v>
      </c>
      <c r="AX381" s="14" t="s">
        <v>81</v>
      </c>
      <c r="AY381" s="243" t="s">
        <v>220</v>
      </c>
    </row>
    <row r="382" s="15" customFormat="1">
      <c r="A382" s="15"/>
      <c r="B382" s="250"/>
      <c r="C382" s="15"/>
      <c r="D382" s="235" t="s">
        <v>228</v>
      </c>
      <c r="E382" s="251" t="s">
        <v>1</v>
      </c>
      <c r="F382" s="252" t="s">
        <v>242</v>
      </c>
      <c r="G382" s="15"/>
      <c r="H382" s="253">
        <v>247.80000000000001</v>
      </c>
      <c r="I382" s="254"/>
      <c r="J382" s="254"/>
      <c r="K382" s="15"/>
      <c r="L382" s="15"/>
      <c r="M382" s="250"/>
      <c r="N382" s="255"/>
      <c r="O382" s="256"/>
      <c r="P382" s="256"/>
      <c r="Q382" s="256"/>
      <c r="R382" s="256"/>
      <c r="S382" s="256"/>
      <c r="T382" s="256"/>
      <c r="U382" s="256"/>
      <c r="V382" s="256"/>
      <c r="W382" s="256"/>
      <c r="X382" s="257"/>
      <c r="Y382" s="15"/>
      <c r="Z382" s="15"/>
      <c r="AA382" s="15"/>
      <c r="AB382" s="15"/>
      <c r="AC382" s="15"/>
      <c r="AD382" s="15"/>
      <c r="AE382" s="15"/>
      <c r="AT382" s="251" t="s">
        <v>228</v>
      </c>
      <c r="AU382" s="251" t="s">
        <v>93</v>
      </c>
      <c r="AV382" s="15" t="s">
        <v>98</v>
      </c>
      <c r="AW382" s="15" t="s">
        <v>4</v>
      </c>
      <c r="AX382" s="15" t="s">
        <v>81</v>
      </c>
      <c r="AY382" s="251" t="s">
        <v>220</v>
      </c>
    </row>
    <row r="383" s="16" customFormat="1">
      <c r="A383" s="16"/>
      <c r="B383" s="258"/>
      <c r="C383" s="16"/>
      <c r="D383" s="235" t="s">
        <v>228</v>
      </c>
      <c r="E383" s="259" t="s">
        <v>1</v>
      </c>
      <c r="F383" s="260" t="s">
        <v>253</v>
      </c>
      <c r="G383" s="16"/>
      <c r="H383" s="261">
        <v>269.13</v>
      </c>
      <c r="I383" s="262"/>
      <c r="J383" s="262"/>
      <c r="K383" s="16"/>
      <c r="L383" s="16"/>
      <c r="M383" s="258"/>
      <c r="N383" s="263"/>
      <c r="O383" s="264"/>
      <c r="P383" s="264"/>
      <c r="Q383" s="264"/>
      <c r="R383" s="264"/>
      <c r="S383" s="264"/>
      <c r="T383" s="264"/>
      <c r="U383" s="264"/>
      <c r="V383" s="264"/>
      <c r="W383" s="264"/>
      <c r="X383" s="265"/>
      <c r="Y383" s="16"/>
      <c r="Z383" s="16"/>
      <c r="AA383" s="16"/>
      <c r="AB383" s="16"/>
      <c r="AC383" s="16"/>
      <c r="AD383" s="16"/>
      <c r="AE383" s="16"/>
      <c r="AT383" s="259" t="s">
        <v>228</v>
      </c>
      <c r="AU383" s="259" t="s">
        <v>93</v>
      </c>
      <c r="AV383" s="16" t="s">
        <v>105</v>
      </c>
      <c r="AW383" s="16" t="s">
        <v>4</v>
      </c>
      <c r="AX383" s="16" t="s">
        <v>88</v>
      </c>
      <c r="AY383" s="259" t="s">
        <v>220</v>
      </c>
    </row>
    <row r="384" s="2" customFormat="1" ht="24.15" customHeight="1">
      <c r="A384" s="42"/>
      <c r="B384" s="186"/>
      <c r="C384" s="273" t="s">
        <v>427</v>
      </c>
      <c r="D384" s="273" t="s">
        <v>564</v>
      </c>
      <c r="E384" s="274" t="s">
        <v>861</v>
      </c>
      <c r="F384" s="275" t="s">
        <v>862</v>
      </c>
      <c r="G384" s="276" t="s">
        <v>226</v>
      </c>
      <c r="H384" s="277">
        <v>269.13</v>
      </c>
      <c r="I384" s="278"/>
      <c r="J384" s="279"/>
      <c r="K384" s="280">
        <f>ROUND(P384*H384,2)</f>
        <v>0</v>
      </c>
      <c r="L384" s="279"/>
      <c r="M384" s="281"/>
      <c r="N384" s="282" t="s">
        <v>1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0.0018</v>
      </c>
      <c r="V384" s="231">
        <f>U384*H384</f>
        <v>0.48443399999999998</v>
      </c>
      <c r="W384" s="231">
        <v>0</v>
      </c>
      <c r="X384" s="232">
        <f>W384*H384</f>
        <v>0</v>
      </c>
      <c r="Y384" s="42"/>
      <c r="Z384" s="42"/>
      <c r="AA384" s="42"/>
      <c r="AB384" s="42"/>
      <c r="AC384" s="42"/>
      <c r="AD384" s="42"/>
      <c r="AE384" s="42"/>
      <c r="AR384" s="233" t="s">
        <v>567</v>
      </c>
      <c r="AT384" s="233" t="s">
        <v>564</v>
      </c>
      <c r="AU384" s="233" t="s">
        <v>93</v>
      </c>
      <c r="AY384" s="19" t="s">
        <v>220</v>
      </c>
      <c r="BE384" s="147">
        <f>IF(O384="základná",K384,0)</f>
        <v>0</v>
      </c>
      <c r="BF384" s="147">
        <f>IF(O384="znížená",K384,0)</f>
        <v>0</v>
      </c>
      <c r="BG384" s="147">
        <f>IF(O384="zákl. prenesená",K384,0)</f>
        <v>0</v>
      </c>
      <c r="BH384" s="147">
        <f>IF(O384="zníž. prenesená",K384,0)</f>
        <v>0</v>
      </c>
      <c r="BI384" s="147">
        <f>IF(O384="nulová",K384,0)</f>
        <v>0</v>
      </c>
      <c r="BJ384" s="19" t="s">
        <v>93</v>
      </c>
      <c r="BK384" s="147">
        <f>ROUND(P384*H384,2)</f>
        <v>0</v>
      </c>
      <c r="BL384" s="19" t="s">
        <v>387</v>
      </c>
      <c r="BM384" s="233" t="s">
        <v>863</v>
      </c>
    </row>
    <row r="385" s="13" customFormat="1">
      <c r="A385" s="13"/>
      <c r="B385" s="234"/>
      <c r="C385" s="13"/>
      <c r="D385" s="235" t="s">
        <v>228</v>
      </c>
      <c r="E385" s="236" t="s">
        <v>1</v>
      </c>
      <c r="F385" s="237" t="s">
        <v>830</v>
      </c>
      <c r="G385" s="13"/>
      <c r="H385" s="236" t="s">
        <v>1</v>
      </c>
      <c r="I385" s="238"/>
      <c r="J385" s="238"/>
      <c r="K385" s="13"/>
      <c r="L385" s="13"/>
      <c r="M385" s="234"/>
      <c r="N385" s="239"/>
      <c r="O385" s="240"/>
      <c r="P385" s="240"/>
      <c r="Q385" s="240"/>
      <c r="R385" s="240"/>
      <c r="S385" s="240"/>
      <c r="T385" s="240"/>
      <c r="U385" s="240"/>
      <c r="V385" s="240"/>
      <c r="W385" s="240"/>
      <c r="X385" s="241"/>
      <c r="Y385" s="13"/>
      <c r="Z385" s="13"/>
      <c r="AA385" s="13"/>
      <c r="AB385" s="13"/>
      <c r="AC385" s="13"/>
      <c r="AD385" s="13"/>
      <c r="AE385" s="13"/>
      <c r="AT385" s="236" t="s">
        <v>228</v>
      </c>
      <c r="AU385" s="236" t="s">
        <v>93</v>
      </c>
      <c r="AV385" s="13" t="s">
        <v>88</v>
      </c>
      <c r="AW385" s="13" t="s">
        <v>4</v>
      </c>
      <c r="AX385" s="13" t="s">
        <v>81</v>
      </c>
      <c r="AY385" s="236" t="s">
        <v>220</v>
      </c>
    </row>
    <row r="386" s="14" customFormat="1">
      <c r="A386" s="14"/>
      <c r="B386" s="242"/>
      <c r="C386" s="14"/>
      <c r="D386" s="235" t="s">
        <v>228</v>
      </c>
      <c r="E386" s="243" t="s">
        <v>1</v>
      </c>
      <c r="F386" s="244" t="s">
        <v>831</v>
      </c>
      <c r="G386" s="14"/>
      <c r="H386" s="245">
        <v>7.3200000000000003</v>
      </c>
      <c r="I386" s="246"/>
      <c r="J386" s="246"/>
      <c r="K386" s="14"/>
      <c r="L386" s="14"/>
      <c r="M386" s="242"/>
      <c r="N386" s="247"/>
      <c r="O386" s="248"/>
      <c r="P386" s="248"/>
      <c r="Q386" s="248"/>
      <c r="R386" s="248"/>
      <c r="S386" s="248"/>
      <c r="T386" s="248"/>
      <c r="U386" s="248"/>
      <c r="V386" s="248"/>
      <c r="W386" s="248"/>
      <c r="X386" s="249"/>
      <c r="Y386" s="14"/>
      <c r="Z386" s="14"/>
      <c r="AA386" s="14"/>
      <c r="AB386" s="14"/>
      <c r="AC386" s="14"/>
      <c r="AD386" s="14"/>
      <c r="AE386" s="14"/>
      <c r="AT386" s="243" t="s">
        <v>228</v>
      </c>
      <c r="AU386" s="243" t="s">
        <v>93</v>
      </c>
      <c r="AV386" s="14" t="s">
        <v>93</v>
      </c>
      <c r="AW386" s="14" t="s">
        <v>4</v>
      </c>
      <c r="AX386" s="14" t="s">
        <v>81</v>
      </c>
      <c r="AY386" s="243" t="s">
        <v>220</v>
      </c>
    </row>
    <row r="387" s="14" customFormat="1">
      <c r="A387" s="14"/>
      <c r="B387" s="242"/>
      <c r="C387" s="14"/>
      <c r="D387" s="235" t="s">
        <v>228</v>
      </c>
      <c r="E387" s="243" t="s">
        <v>1</v>
      </c>
      <c r="F387" s="244" t="s">
        <v>832</v>
      </c>
      <c r="G387" s="14"/>
      <c r="H387" s="245">
        <v>8.0800000000000001</v>
      </c>
      <c r="I387" s="246"/>
      <c r="J387" s="246"/>
      <c r="K387" s="14"/>
      <c r="L387" s="14"/>
      <c r="M387" s="242"/>
      <c r="N387" s="247"/>
      <c r="O387" s="248"/>
      <c r="P387" s="248"/>
      <c r="Q387" s="248"/>
      <c r="R387" s="248"/>
      <c r="S387" s="248"/>
      <c r="T387" s="248"/>
      <c r="U387" s="248"/>
      <c r="V387" s="248"/>
      <c r="W387" s="248"/>
      <c r="X387" s="249"/>
      <c r="Y387" s="14"/>
      <c r="Z387" s="14"/>
      <c r="AA387" s="14"/>
      <c r="AB387" s="14"/>
      <c r="AC387" s="14"/>
      <c r="AD387" s="14"/>
      <c r="AE387" s="14"/>
      <c r="AT387" s="243" t="s">
        <v>228</v>
      </c>
      <c r="AU387" s="243" t="s">
        <v>93</v>
      </c>
      <c r="AV387" s="14" t="s">
        <v>93</v>
      </c>
      <c r="AW387" s="14" t="s">
        <v>4</v>
      </c>
      <c r="AX387" s="14" t="s">
        <v>81</v>
      </c>
      <c r="AY387" s="243" t="s">
        <v>220</v>
      </c>
    </row>
    <row r="388" s="14" customFormat="1">
      <c r="A388" s="14"/>
      <c r="B388" s="242"/>
      <c r="C388" s="14"/>
      <c r="D388" s="235" t="s">
        <v>228</v>
      </c>
      <c r="E388" s="243" t="s">
        <v>1</v>
      </c>
      <c r="F388" s="244" t="s">
        <v>833</v>
      </c>
      <c r="G388" s="14"/>
      <c r="H388" s="245">
        <v>2.7999999999999998</v>
      </c>
      <c r="I388" s="246"/>
      <c r="J388" s="246"/>
      <c r="K388" s="14"/>
      <c r="L388" s="14"/>
      <c r="M388" s="242"/>
      <c r="N388" s="247"/>
      <c r="O388" s="248"/>
      <c r="P388" s="248"/>
      <c r="Q388" s="248"/>
      <c r="R388" s="248"/>
      <c r="S388" s="248"/>
      <c r="T388" s="248"/>
      <c r="U388" s="248"/>
      <c r="V388" s="248"/>
      <c r="W388" s="248"/>
      <c r="X388" s="249"/>
      <c r="Y388" s="14"/>
      <c r="Z388" s="14"/>
      <c r="AA388" s="14"/>
      <c r="AB388" s="14"/>
      <c r="AC388" s="14"/>
      <c r="AD388" s="14"/>
      <c r="AE388" s="14"/>
      <c r="AT388" s="243" t="s">
        <v>228</v>
      </c>
      <c r="AU388" s="243" t="s">
        <v>93</v>
      </c>
      <c r="AV388" s="14" t="s">
        <v>93</v>
      </c>
      <c r="AW388" s="14" t="s">
        <v>4</v>
      </c>
      <c r="AX388" s="14" t="s">
        <v>81</v>
      </c>
      <c r="AY388" s="243" t="s">
        <v>220</v>
      </c>
    </row>
    <row r="389" s="14" customFormat="1">
      <c r="A389" s="14"/>
      <c r="B389" s="242"/>
      <c r="C389" s="14"/>
      <c r="D389" s="235" t="s">
        <v>228</v>
      </c>
      <c r="E389" s="243" t="s">
        <v>1</v>
      </c>
      <c r="F389" s="244" t="s">
        <v>834</v>
      </c>
      <c r="G389" s="14"/>
      <c r="H389" s="245">
        <v>3.1299999999999999</v>
      </c>
      <c r="I389" s="246"/>
      <c r="J389" s="246"/>
      <c r="K389" s="14"/>
      <c r="L389" s="14"/>
      <c r="M389" s="242"/>
      <c r="N389" s="247"/>
      <c r="O389" s="248"/>
      <c r="P389" s="248"/>
      <c r="Q389" s="248"/>
      <c r="R389" s="248"/>
      <c r="S389" s="248"/>
      <c r="T389" s="248"/>
      <c r="U389" s="248"/>
      <c r="V389" s="248"/>
      <c r="W389" s="248"/>
      <c r="X389" s="249"/>
      <c r="Y389" s="14"/>
      <c r="Z389" s="14"/>
      <c r="AA389" s="14"/>
      <c r="AB389" s="14"/>
      <c r="AC389" s="14"/>
      <c r="AD389" s="14"/>
      <c r="AE389" s="14"/>
      <c r="AT389" s="243" t="s">
        <v>228</v>
      </c>
      <c r="AU389" s="243" t="s">
        <v>93</v>
      </c>
      <c r="AV389" s="14" t="s">
        <v>93</v>
      </c>
      <c r="AW389" s="14" t="s">
        <v>4</v>
      </c>
      <c r="AX389" s="14" t="s">
        <v>81</v>
      </c>
      <c r="AY389" s="243" t="s">
        <v>220</v>
      </c>
    </row>
    <row r="390" s="15" customFormat="1">
      <c r="A390" s="15"/>
      <c r="B390" s="250"/>
      <c r="C390" s="15"/>
      <c r="D390" s="235" t="s">
        <v>228</v>
      </c>
      <c r="E390" s="251" t="s">
        <v>1</v>
      </c>
      <c r="F390" s="252" t="s">
        <v>242</v>
      </c>
      <c r="G390" s="15"/>
      <c r="H390" s="253">
        <v>21.329999999999998</v>
      </c>
      <c r="I390" s="254"/>
      <c r="J390" s="254"/>
      <c r="K390" s="15"/>
      <c r="L390" s="15"/>
      <c r="M390" s="250"/>
      <c r="N390" s="255"/>
      <c r="O390" s="256"/>
      <c r="P390" s="256"/>
      <c r="Q390" s="256"/>
      <c r="R390" s="256"/>
      <c r="S390" s="256"/>
      <c r="T390" s="256"/>
      <c r="U390" s="256"/>
      <c r="V390" s="256"/>
      <c r="W390" s="256"/>
      <c r="X390" s="257"/>
      <c r="Y390" s="15"/>
      <c r="Z390" s="15"/>
      <c r="AA390" s="15"/>
      <c r="AB390" s="15"/>
      <c r="AC390" s="15"/>
      <c r="AD390" s="15"/>
      <c r="AE390" s="15"/>
      <c r="AT390" s="251" t="s">
        <v>228</v>
      </c>
      <c r="AU390" s="251" t="s">
        <v>93</v>
      </c>
      <c r="AV390" s="15" t="s">
        <v>98</v>
      </c>
      <c r="AW390" s="15" t="s">
        <v>4</v>
      </c>
      <c r="AX390" s="15" t="s">
        <v>81</v>
      </c>
      <c r="AY390" s="251" t="s">
        <v>220</v>
      </c>
    </row>
    <row r="391" s="13" customFormat="1">
      <c r="A391" s="13"/>
      <c r="B391" s="234"/>
      <c r="C391" s="13"/>
      <c r="D391" s="235" t="s">
        <v>228</v>
      </c>
      <c r="E391" s="236" t="s">
        <v>1</v>
      </c>
      <c r="F391" s="237" t="s">
        <v>853</v>
      </c>
      <c r="G391" s="13"/>
      <c r="H391" s="236" t="s">
        <v>1</v>
      </c>
      <c r="I391" s="238"/>
      <c r="J391" s="238"/>
      <c r="K391" s="13"/>
      <c r="L391" s="13"/>
      <c r="M391" s="234"/>
      <c r="N391" s="239"/>
      <c r="O391" s="240"/>
      <c r="P391" s="240"/>
      <c r="Q391" s="240"/>
      <c r="R391" s="240"/>
      <c r="S391" s="240"/>
      <c r="T391" s="240"/>
      <c r="U391" s="240"/>
      <c r="V391" s="240"/>
      <c r="W391" s="240"/>
      <c r="X391" s="241"/>
      <c r="Y391" s="13"/>
      <c r="Z391" s="13"/>
      <c r="AA391" s="13"/>
      <c r="AB391" s="13"/>
      <c r="AC391" s="13"/>
      <c r="AD391" s="13"/>
      <c r="AE391" s="13"/>
      <c r="AT391" s="236" t="s">
        <v>228</v>
      </c>
      <c r="AU391" s="236" t="s">
        <v>93</v>
      </c>
      <c r="AV391" s="13" t="s">
        <v>88</v>
      </c>
      <c r="AW391" s="13" t="s">
        <v>4</v>
      </c>
      <c r="AX391" s="13" t="s">
        <v>81</v>
      </c>
      <c r="AY391" s="236" t="s">
        <v>220</v>
      </c>
    </row>
    <row r="392" s="14" customFormat="1">
      <c r="A392" s="14"/>
      <c r="B392" s="242"/>
      <c r="C392" s="14"/>
      <c r="D392" s="235" t="s">
        <v>228</v>
      </c>
      <c r="E392" s="243" t="s">
        <v>1</v>
      </c>
      <c r="F392" s="244" t="s">
        <v>836</v>
      </c>
      <c r="G392" s="14"/>
      <c r="H392" s="245">
        <v>20.600000000000001</v>
      </c>
      <c r="I392" s="246"/>
      <c r="J392" s="246"/>
      <c r="K392" s="14"/>
      <c r="L392" s="14"/>
      <c r="M392" s="242"/>
      <c r="N392" s="247"/>
      <c r="O392" s="248"/>
      <c r="P392" s="248"/>
      <c r="Q392" s="248"/>
      <c r="R392" s="248"/>
      <c r="S392" s="248"/>
      <c r="T392" s="248"/>
      <c r="U392" s="248"/>
      <c r="V392" s="248"/>
      <c r="W392" s="248"/>
      <c r="X392" s="249"/>
      <c r="Y392" s="14"/>
      <c r="Z392" s="14"/>
      <c r="AA392" s="14"/>
      <c r="AB392" s="14"/>
      <c r="AC392" s="14"/>
      <c r="AD392" s="14"/>
      <c r="AE392" s="14"/>
      <c r="AT392" s="243" t="s">
        <v>228</v>
      </c>
      <c r="AU392" s="243" t="s">
        <v>93</v>
      </c>
      <c r="AV392" s="14" t="s">
        <v>93</v>
      </c>
      <c r="AW392" s="14" t="s">
        <v>4</v>
      </c>
      <c r="AX392" s="14" t="s">
        <v>81</v>
      </c>
      <c r="AY392" s="243" t="s">
        <v>220</v>
      </c>
    </row>
    <row r="393" s="14" customFormat="1">
      <c r="A393" s="14"/>
      <c r="B393" s="242"/>
      <c r="C393" s="14"/>
      <c r="D393" s="235" t="s">
        <v>228</v>
      </c>
      <c r="E393" s="243" t="s">
        <v>1</v>
      </c>
      <c r="F393" s="244" t="s">
        <v>837</v>
      </c>
      <c r="G393" s="14"/>
      <c r="H393" s="245">
        <v>16.18</v>
      </c>
      <c r="I393" s="246"/>
      <c r="J393" s="246"/>
      <c r="K393" s="14"/>
      <c r="L393" s="14"/>
      <c r="M393" s="242"/>
      <c r="N393" s="247"/>
      <c r="O393" s="248"/>
      <c r="P393" s="248"/>
      <c r="Q393" s="248"/>
      <c r="R393" s="248"/>
      <c r="S393" s="248"/>
      <c r="T393" s="248"/>
      <c r="U393" s="248"/>
      <c r="V393" s="248"/>
      <c r="W393" s="248"/>
      <c r="X393" s="249"/>
      <c r="Y393" s="14"/>
      <c r="Z393" s="14"/>
      <c r="AA393" s="14"/>
      <c r="AB393" s="14"/>
      <c r="AC393" s="14"/>
      <c r="AD393" s="14"/>
      <c r="AE393" s="14"/>
      <c r="AT393" s="243" t="s">
        <v>228</v>
      </c>
      <c r="AU393" s="243" t="s">
        <v>93</v>
      </c>
      <c r="AV393" s="14" t="s">
        <v>93</v>
      </c>
      <c r="AW393" s="14" t="s">
        <v>4</v>
      </c>
      <c r="AX393" s="14" t="s">
        <v>81</v>
      </c>
      <c r="AY393" s="243" t="s">
        <v>220</v>
      </c>
    </row>
    <row r="394" s="14" customFormat="1">
      <c r="A394" s="14"/>
      <c r="B394" s="242"/>
      <c r="C394" s="14"/>
      <c r="D394" s="235" t="s">
        <v>228</v>
      </c>
      <c r="E394" s="243" t="s">
        <v>1</v>
      </c>
      <c r="F394" s="244" t="s">
        <v>838</v>
      </c>
      <c r="G394" s="14"/>
      <c r="H394" s="245">
        <v>10.810000000000001</v>
      </c>
      <c r="I394" s="246"/>
      <c r="J394" s="246"/>
      <c r="K394" s="14"/>
      <c r="L394" s="14"/>
      <c r="M394" s="242"/>
      <c r="N394" s="247"/>
      <c r="O394" s="248"/>
      <c r="P394" s="248"/>
      <c r="Q394" s="248"/>
      <c r="R394" s="248"/>
      <c r="S394" s="248"/>
      <c r="T394" s="248"/>
      <c r="U394" s="248"/>
      <c r="V394" s="248"/>
      <c r="W394" s="248"/>
      <c r="X394" s="249"/>
      <c r="Y394" s="14"/>
      <c r="Z394" s="14"/>
      <c r="AA394" s="14"/>
      <c r="AB394" s="14"/>
      <c r="AC394" s="14"/>
      <c r="AD394" s="14"/>
      <c r="AE394" s="14"/>
      <c r="AT394" s="243" t="s">
        <v>228</v>
      </c>
      <c r="AU394" s="243" t="s">
        <v>93</v>
      </c>
      <c r="AV394" s="14" t="s">
        <v>93</v>
      </c>
      <c r="AW394" s="14" t="s">
        <v>4</v>
      </c>
      <c r="AX394" s="14" t="s">
        <v>81</v>
      </c>
      <c r="AY394" s="243" t="s">
        <v>220</v>
      </c>
    </row>
    <row r="395" s="14" customFormat="1">
      <c r="A395" s="14"/>
      <c r="B395" s="242"/>
      <c r="C395" s="14"/>
      <c r="D395" s="235" t="s">
        <v>228</v>
      </c>
      <c r="E395" s="243" t="s">
        <v>1</v>
      </c>
      <c r="F395" s="244" t="s">
        <v>839</v>
      </c>
      <c r="G395" s="14"/>
      <c r="H395" s="245">
        <v>18.84</v>
      </c>
      <c r="I395" s="246"/>
      <c r="J395" s="246"/>
      <c r="K395" s="14"/>
      <c r="L395" s="14"/>
      <c r="M395" s="242"/>
      <c r="N395" s="247"/>
      <c r="O395" s="248"/>
      <c r="P395" s="248"/>
      <c r="Q395" s="248"/>
      <c r="R395" s="248"/>
      <c r="S395" s="248"/>
      <c r="T395" s="248"/>
      <c r="U395" s="248"/>
      <c r="V395" s="248"/>
      <c r="W395" s="248"/>
      <c r="X395" s="249"/>
      <c r="Y395" s="14"/>
      <c r="Z395" s="14"/>
      <c r="AA395" s="14"/>
      <c r="AB395" s="14"/>
      <c r="AC395" s="14"/>
      <c r="AD395" s="14"/>
      <c r="AE395" s="14"/>
      <c r="AT395" s="243" t="s">
        <v>228</v>
      </c>
      <c r="AU395" s="243" t="s">
        <v>93</v>
      </c>
      <c r="AV395" s="14" t="s">
        <v>93</v>
      </c>
      <c r="AW395" s="14" t="s">
        <v>4</v>
      </c>
      <c r="AX395" s="14" t="s">
        <v>81</v>
      </c>
      <c r="AY395" s="243" t="s">
        <v>220</v>
      </c>
    </row>
    <row r="396" s="14" customFormat="1">
      <c r="A396" s="14"/>
      <c r="B396" s="242"/>
      <c r="C396" s="14"/>
      <c r="D396" s="235" t="s">
        <v>228</v>
      </c>
      <c r="E396" s="243" t="s">
        <v>1</v>
      </c>
      <c r="F396" s="244" t="s">
        <v>840</v>
      </c>
      <c r="G396" s="14"/>
      <c r="H396" s="245">
        <v>16.109999999999999</v>
      </c>
      <c r="I396" s="246"/>
      <c r="J396" s="246"/>
      <c r="K396" s="14"/>
      <c r="L396" s="14"/>
      <c r="M396" s="242"/>
      <c r="N396" s="247"/>
      <c r="O396" s="248"/>
      <c r="P396" s="248"/>
      <c r="Q396" s="248"/>
      <c r="R396" s="248"/>
      <c r="S396" s="248"/>
      <c r="T396" s="248"/>
      <c r="U396" s="248"/>
      <c r="V396" s="248"/>
      <c r="W396" s="248"/>
      <c r="X396" s="249"/>
      <c r="Y396" s="14"/>
      <c r="Z396" s="14"/>
      <c r="AA396" s="14"/>
      <c r="AB396" s="14"/>
      <c r="AC396" s="14"/>
      <c r="AD396" s="14"/>
      <c r="AE396" s="14"/>
      <c r="AT396" s="243" t="s">
        <v>228</v>
      </c>
      <c r="AU396" s="243" t="s">
        <v>93</v>
      </c>
      <c r="AV396" s="14" t="s">
        <v>93</v>
      </c>
      <c r="AW396" s="14" t="s">
        <v>4</v>
      </c>
      <c r="AX396" s="14" t="s">
        <v>81</v>
      </c>
      <c r="AY396" s="243" t="s">
        <v>220</v>
      </c>
    </row>
    <row r="397" s="14" customFormat="1">
      <c r="A397" s="14"/>
      <c r="B397" s="242"/>
      <c r="C397" s="14"/>
      <c r="D397" s="235" t="s">
        <v>228</v>
      </c>
      <c r="E397" s="243" t="s">
        <v>1</v>
      </c>
      <c r="F397" s="244" t="s">
        <v>841</v>
      </c>
      <c r="G397" s="14"/>
      <c r="H397" s="245">
        <v>8.2599999999999998</v>
      </c>
      <c r="I397" s="246"/>
      <c r="J397" s="246"/>
      <c r="K397" s="14"/>
      <c r="L397" s="14"/>
      <c r="M397" s="242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4"/>
      <c r="Z397" s="14"/>
      <c r="AA397" s="14"/>
      <c r="AB397" s="14"/>
      <c r="AC397" s="14"/>
      <c r="AD397" s="14"/>
      <c r="AE397" s="14"/>
      <c r="AT397" s="243" t="s">
        <v>228</v>
      </c>
      <c r="AU397" s="243" t="s">
        <v>93</v>
      </c>
      <c r="AV397" s="14" t="s">
        <v>93</v>
      </c>
      <c r="AW397" s="14" t="s">
        <v>4</v>
      </c>
      <c r="AX397" s="14" t="s">
        <v>81</v>
      </c>
      <c r="AY397" s="243" t="s">
        <v>220</v>
      </c>
    </row>
    <row r="398" s="14" customFormat="1">
      <c r="A398" s="14"/>
      <c r="B398" s="242"/>
      <c r="C398" s="14"/>
      <c r="D398" s="235" t="s">
        <v>228</v>
      </c>
      <c r="E398" s="243" t="s">
        <v>1</v>
      </c>
      <c r="F398" s="244" t="s">
        <v>842</v>
      </c>
      <c r="G398" s="14"/>
      <c r="H398" s="245">
        <v>3.5099999999999998</v>
      </c>
      <c r="I398" s="246"/>
      <c r="J398" s="246"/>
      <c r="K398" s="14"/>
      <c r="L398" s="14"/>
      <c r="M398" s="242"/>
      <c r="N398" s="247"/>
      <c r="O398" s="248"/>
      <c r="P398" s="248"/>
      <c r="Q398" s="248"/>
      <c r="R398" s="248"/>
      <c r="S398" s="248"/>
      <c r="T398" s="248"/>
      <c r="U398" s="248"/>
      <c r="V398" s="248"/>
      <c r="W398" s="248"/>
      <c r="X398" s="249"/>
      <c r="Y398" s="14"/>
      <c r="Z398" s="14"/>
      <c r="AA398" s="14"/>
      <c r="AB398" s="14"/>
      <c r="AC398" s="14"/>
      <c r="AD398" s="14"/>
      <c r="AE398" s="14"/>
      <c r="AT398" s="243" t="s">
        <v>228</v>
      </c>
      <c r="AU398" s="243" t="s">
        <v>93</v>
      </c>
      <c r="AV398" s="14" t="s">
        <v>93</v>
      </c>
      <c r="AW398" s="14" t="s">
        <v>4</v>
      </c>
      <c r="AX398" s="14" t="s">
        <v>81</v>
      </c>
      <c r="AY398" s="243" t="s">
        <v>220</v>
      </c>
    </row>
    <row r="399" s="14" customFormat="1">
      <c r="A399" s="14"/>
      <c r="B399" s="242"/>
      <c r="C399" s="14"/>
      <c r="D399" s="235" t="s">
        <v>228</v>
      </c>
      <c r="E399" s="243" t="s">
        <v>1</v>
      </c>
      <c r="F399" s="244" t="s">
        <v>843</v>
      </c>
      <c r="G399" s="14"/>
      <c r="H399" s="245">
        <v>44.770000000000003</v>
      </c>
      <c r="I399" s="246"/>
      <c r="J399" s="246"/>
      <c r="K399" s="14"/>
      <c r="L399" s="14"/>
      <c r="M399" s="242"/>
      <c r="N399" s="247"/>
      <c r="O399" s="248"/>
      <c r="P399" s="248"/>
      <c r="Q399" s="248"/>
      <c r="R399" s="248"/>
      <c r="S399" s="248"/>
      <c r="T399" s="248"/>
      <c r="U399" s="248"/>
      <c r="V399" s="248"/>
      <c r="W399" s="248"/>
      <c r="X399" s="249"/>
      <c r="Y399" s="14"/>
      <c r="Z399" s="14"/>
      <c r="AA399" s="14"/>
      <c r="AB399" s="14"/>
      <c r="AC399" s="14"/>
      <c r="AD399" s="14"/>
      <c r="AE399" s="14"/>
      <c r="AT399" s="243" t="s">
        <v>228</v>
      </c>
      <c r="AU399" s="243" t="s">
        <v>93</v>
      </c>
      <c r="AV399" s="14" t="s">
        <v>93</v>
      </c>
      <c r="AW399" s="14" t="s">
        <v>4</v>
      </c>
      <c r="AX399" s="14" t="s">
        <v>81</v>
      </c>
      <c r="AY399" s="243" t="s">
        <v>220</v>
      </c>
    </row>
    <row r="400" s="14" customFormat="1">
      <c r="A400" s="14"/>
      <c r="B400" s="242"/>
      <c r="C400" s="14"/>
      <c r="D400" s="235" t="s">
        <v>228</v>
      </c>
      <c r="E400" s="243" t="s">
        <v>1</v>
      </c>
      <c r="F400" s="244" t="s">
        <v>844</v>
      </c>
      <c r="G400" s="14"/>
      <c r="H400" s="245">
        <v>36.82</v>
      </c>
      <c r="I400" s="246"/>
      <c r="J400" s="246"/>
      <c r="K400" s="14"/>
      <c r="L400" s="14"/>
      <c r="M400" s="242"/>
      <c r="N400" s="247"/>
      <c r="O400" s="248"/>
      <c r="P400" s="248"/>
      <c r="Q400" s="248"/>
      <c r="R400" s="248"/>
      <c r="S400" s="248"/>
      <c r="T400" s="248"/>
      <c r="U400" s="248"/>
      <c r="V400" s="248"/>
      <c r="W400" s="248"/>
      <c r="X400" s="249"/>
      <c r="Y400" s="14"/>
      <c r="Z400" s="14"/>
      <c r="AA400" s="14"/>
      <c r="AB400" s="14"/>
      <c r="AC400" s="14"/>
      <c r="AD400" s="14"/>
      <c r="AE400" s="14"/>
      <c r="AT400" s="243" t="s">
        <v>228</v>
      </c>
      <c r="AU400" s="243" t="s">
        <v>93</v>
      </c>
      <c r="AV400" s="14" t="s">
        <v>93</v>
      </c>
      <c r="AW400" s="14" t="s">
        <v>4</v>
      </c>
      <c r="AX400" s="14" t="s">
        <v>81</v>
      </c>
      <c r="AY400" s="243" t="s">
        <v>220</v>
      </c>
    </row>
    <row r="401" s="14" customFormat="1">
      <c r="A401" s="14"/>
      <c r="B401" s="242"/>
      <c r="C401" s="14"/>
      <c r="D401" s="235" t="s">
        <v>228</v>
      </c>
      <c r="E401" s="243" t="s">
        <v>1</v>
      </c>
      <c r="F401" s="244" t="s">
        <v>845</v>
      </c>
      <c r="G401" s="14"/>
      <c r="H401" s="245">
        <v>45.600000000000001</v>
      </c>
      <c r="I401" s="246"/>
      <c r="J401" s="246"/>
      <c r="K401" s="14"/>
      <c r="L401" s="14"/>
      <c r="M401" s="242"/>
      <c r="N401" s="247"/>
      <c r="O401" s="248"/>
      <c r="P401" s="248"/>
      <c r="Q401" s="248"/>
      <c r="R401" s="248"/>
      <c r="S401" s="248"/>
      <c r="T401" s="248"/>
      <c r="U401" s="248"/>
      <c r="V401" s="248"/>
      <c r="W401" s="248"/>
      <c r="X401" s="249"/>
      <c r="Y401" s="14"/>
      <c r="Z401" s="14"/>
      <c r="AA401" s="14"/>
      <c r="AB401" s="14"/>
      <c r="AC401" s="14"/>
      <c r="AD401" s="14"/>
      <c r="AE401" s="14"/>
      <c r="AT401" s="243" t="s">
        <v>228</v>
      </c>
      <c r="AU401" s="243" t="s">
        <v>93</v>
      </c>
      <c r="AV401" s="14" t="s">
        <v>93</v>
      </c>
      <c r="AW401" s="14" t="s">
        <v>4</v>
      </c>
      <c r="AX401" s="14" t="s">
        <v>81</v>
      </c>
      <c r="AY401" s="243" t="s">
        <v>220</v>
      </c>
    </row>
    <row r="402" s="14" customFormat="1">
      <c r="A402" s="14"/>
      <c r="B402" s="242"/>
      <c r="C402" s="14"/>
      <c r="D402" s="235" t="s">
        <v>228</v>
      </c>
      <c r="E402" s="243" t="s">
        <v>1</v>
      </c>
      <c r="F402" s="244" t="s">
        <v>846</v>
      </c>
      <c r="G402" s="14"/>
      <c r="H402" s="245">
        <v>26.300000000000001</v>
      </c>
      <c r="I402" s="246"/>
      <c r="J402" s="246"/>
      <c r="K402" s="14"/>
      <c r="L402" s="14"/>
      <c r="M402" s="242"/>
      <c r="N402" s="247"/>
      <c r="O402" s="248"/>
      <c r="P402" s="248"/>
      <c r="Q402" s="248"/>
      <c r="R402" s="248"/>
      <c r="S402" s="248"/>
      <c r="T402" s="248"/>
      <c r="U402" s="248"/>
      <c r="V402" s="248"/>
      <c r="W402" s="248"/>
      <c r="X402" s="249"/>
      <c r="Y402" s="14"/>
      <c r="Z402" s="14"/>
      <c r="AA402" s="14"/>
      <c r="AB402" s="14"/>
      <c r="AC402" s="14"/>
      <c r="AD402" s="14"/>
      <c r="AE402" s="14"/>
      <c r="AT402" s="243" t="s">
        <v>228</v>
      </c>
      <c r="AU402" s="243" t="s">
        <v>93</v>
      </c>
      <c r="AV402" s="14" t="s">
        <v>93</v>
      </c>
      <c r="AW402" s="14" t="s">
        <v>4</v>
      </c>
      <c r="AX402" s="14" t="s">
        <v>81</v>
      </c>
      <c r="AY402" s="243" t="s">
        <v>220</v>
      </c>
    </row>
    <row r="403" s="15" customFormat="1">
      <c r="A403" s="15"/>
      <c r="B403" s="250"/>
      <c r="C403" s="15"/>
      <c r="D403" s="235" t="s">
        <v>228</v>
      </c>
      <c r="E403" s="251" t="s">
        <v>1</v>
      </c>
      <c r="F403" s="252" t="s">
        <v>242</v>
      </c>
      <c r="G403" s="15"/>
      <c r="H403" s="253">
        <v>247.80000000000001</v>
      </c>
      <c r="I403" s="254"/>
      <c r="J403" s="254"/>
      <c r="K403" s="15"/>
      <c r="L403" s="15"/>
      <c r="M403" s="250"/>
      <c r="N403" s="255"/>
      <c r="O403" s="256"/>
      <c r="P403" s="256"/>
      <c r="Q403" s="256"/>
      <c r="R403" s="256"/>
      <c r="S403" s="256"/>
      <c r="T403" s="256"/>
      <c r="U403" s="256"/>
      <c r="V403" s="256"/>
      <c r="W403" s="256"/>
      <c r="X403" s="257"/>
      <c r="Y403" s="15"/>
      <c r="Z403" s="15"/>
      <c r="AA403" s="15"/>
      <c r="AB403" s="15"/>
      <c r="AC403" s="15"/>
      <c r="AD403" s="15"/>
      <c r="AE403" s="15"/>
      <c r="AT403" s="251" t="s">
        <v>228</v>
      </c>
      <c r="AU403" s="251" t="s">
        <v>93</v>
      </c>
      <c r="AV403" s="15" t="s">
        <v>98</v>
      </c>
      <c r="AW403" s="15" t="s">
        <v>4</v>
      </c>
      <c r="AX403" s="15" t="s">
        <v>81</v>
      </c>
      <c r="AY403" s="251" t="s">
        <v>220</v>
      </c>
    </row>
    <row r="404" s="16" customFormat="1">
      <c r="A404" s="16"/>
      <c r="B404" s="258"/>
      <c r="C404" s="16"/>
      <c r="D404" s="235" t="s">
        <v>228</v>
      </c>
      <c r="E404" s="259" t="s">
        <v>1</v>
      </c>
      <c r="F404" s="260" t="s">
        <v>253</v>
      </c>
      <c r="G404" s="16"/>
      <c r="H404" s="261">
        <v>269.13</v>
      </c>
      <c r="I404" s="262"/>
      <c r="J404" s="262"/>
      <c r="K404" s="16"/>
      <c r="L404" s="16"/>
      <c r="M404" s="258"/>
      <c r="N404" s="263"/>
      <c r="O404" s="264"/>
      <c r="P404" s="264"/>
      <c r="Q404" s="264"/>
      <c r="R404" s="264"/>
      <c r="S404" s="264"/>
      <c r="T404" s="264"/>
      <c r="U404" s="264"/>
      <c r="V404" s="264"/>
      <c r="W404" s="264"/>
      <c r="X404" s="265"/>
      <c r="Y404" s="16"/>
      <c r="Z404" s="16"/>
      <c r="AA404" s="16"/>
      <c r="AB404" s="16"/>
      <c r="AC404" s="16"/>
      <c r="AD404" s="16"/>
      <c r="AE404" s="16"/>
      <c r="AT404" s="259" t="s">
        <v>228</v>
      </c>
      <c r="AU404" s="259" t="s">
        <v>93</v>
      </c>
      <c r="AV404" s="16" t="s">
        <v>105</v>
      </c>
      <c r="AW404" s="16" t="s">
        <v>4</v>
      </c>
      <c r="AX404" s="16" t="s">
        <v>88</v>
      </c>
      <c r="AY404" s="259" t="s">
        <v>220</v>
      </c>
    </row>
    <row r="405" s="2" customFormat="1" ht="24.15" customHeight="1">
      <c r="A405" s="42"/>
      <c r="B405" s="186"/>
      <c r="C405" s="220" t="s">
        <v>620</v>
      </c>
      <c r="D405" s="220" t="s">
        <v>223</v>
      </c>
      <c r="E405" s="221" t="s">
        <v>864</v>
      </c>
      <c r="F405" s="222" t="s">
        <v>859</v>
      </c>
      <c r="G405" s="223" t="s">
        <v>226</v>
      </c>
      <c r="H405" s="224">
        <v>590.57000000000005</v>
      </c>
      <c r="I405" s="225"/>
      <c r="J405" s="225"/>
      <c r="K405" s="226">
        <f>ROUND(P405*H405,2)</f>
        <v>0</v>
      </c>
      <c r="L405" s="227"/>
      <c r="M405" s="43"/>
      <c r="N405" s="228" t="s">
        <v>1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2"/>
      <c r="Z405" s="42"/>
      <c r="AA405" s="42"/>
      <c r="AB405" s="42"/>
      <c r="AC405" s="42"/>
      <c r="AD405" s="42"/>
      <c r="AE405" s="42"/>
      <c r="AR405" s="233" t="s">
        <v>387</v>
      </c>
      <c r="AT405" s="233" t="s">
        <v>223</v>
      </c>
      <c r="AU405" s="233" t="s">
        <v>93</v>
      </c>
      <c r="AY405" s="19" t="s">
        <v>220</v>
      </c>
      <c r="BE405" s="147">
        <f>IF(O405="základná",K405,0)</f>
        <v>0</v>
      </c>
      <c r="BF405" s="147">
        <f>IF(O405="znížená",K405,0)</f>
        <v>0</v>
      </c>
      <c r="BG405" s="147">
        <f>IF(O405="zákl. prenesená",K405,0)</f>
        <v>0</v>
      </c>
      <c r="BH405" s="147">
        <f>IF(O405="zníž. prenesená",K405,0)</f>
        <v>0</v>
      </c>
      <c r="BI405" s="147">
        <f>IF(O405="nulová",K405,0)</f>
        <v>0</v>
      </c>
      <c r="BJ405" s="19" t="s">
        <v>93</v>
      </c>
      <c r="BK405" s="147">
        <f>ROUND(P405*H405,2)</f>
        <v>0</v>
      </c>
      <c r="BL405" s="19" t="s">
        <v>387</v>
      </c>
      <c r="BM405" s="233" t="s">
        <v>865</v>
      </c>
    </row>
    <row r="406" s="13" customFormat="1">
      <c r="A406" s="13"/>
      <c r="B406" s="234"/>
      <c r="C406" s="13"/>
      <c r="D406" s="235" t="s">
        <v>228</v>
      </c>
      <c r="E406" s="236" t="s">
        <v>1</v>
      </c>
      <c r="F406" s="237" t="s">
        <v>802</v>
      </c>
      <c r="G406" s="13"/>
      <c r="H406" s="236" t="s">
        <v>1</v>
      </c>
      <c r="I406" s="238"/>
      <c r="J406" s="238"/>
      <c r="K406" s="13"/>
      <c r="L406" s="13"/>
      <c r="M406" s="234"/>
      <c r="N406" s="239"/>
      <c r="O406" s="240"/>
      <c r="P406" s="240"/>
      <c r="Q406" s="240"/>
      <c r="R406" s="240"/>
      <c r="S406" s="240"/>
      <c r="T406" s="240"/>
      <c r="U406" s="240"/>
      <c r="V406" s="240"/>
      <c r="W406" s="240"/>
      <c r="X406" s="241"/>
      <c r="Y406" s="13"/>
      <c r="Z406" s="13"/>
      <c r="AA406" s="13"/>
      <c r="AB406" s="13"/>
      <c r="AC406" s="13"/>
      <c r="AD406" s="13"/>
      <c r="AE406" s="13"/>
      <c r="AT406" s="236" t="s">
        <v>228</v>
      </c>
      <c r="AU406" s="236" t="s">
        <v>93</v>
      </c>
      <c r="AV406" s="13" t="s">
        <v>88</v>
      </c>
      <c r="AW406" s="13" t="s">
        <v>4</v>
      </c>
      <c r="AX406" s="13" t="s">
        <v>81</v>
      </c>
      <c r="AY406" s="236" t="s">
        <v>220</v>
      </c>
    </row>
    <row r="407" s="14" customFormat="1">
      <c r="A407" s="14"/>
      <c r="B407" s="242"/>
      <c r="C407" s="14"/>
      <c r="D407" s="235" t="s">
        <v>228</v>
      </c>
      <c r="E407" s="243" t="s">
        <v>1</v>
      </c>
      <c r="F407" s="244" t="s">
        <v>803</v>
      </c>
      <c r="G407" s="14"/>
      <c r="H407" s="245">
        <v>20.239999999999998</v>
      </c>
      <c r="I407" s="246"/>
      <c r="J407" s="246"/>
      <c r="K407" s="14"/>
      <c r="L407" s="14"/>
      <c r="M407" s="242"/>
      <c r="N407" s="247"/>
      <c r="O407" s="248"/>
      <c r="P407" s="248"/>
      <c r="Q407" s="248"/>
      <c r="R407" s="248"/>
      <c r="S407" s="248"/>
      <c r="T407" s="248"/>
      <c r="U407" s="248"/>
      <c r="V407" s="248"/>
      <c r="W407" s="248"/>
      <c r="X407" s="249"/>
      <c r="Y407" s="14"/>
      <c r="Z407" s="14"/>
      <c r="AA407" s="14"/>
      <c r="AB407" s="14"/>
      <c r="AC407" s="14"/>
      <c r="AD407" s="14"/>
      <c r="AE407" s="14"/>
      <c r="AT407" s="243" t="s">
        <v>228</v>
      </c>
      <c r="AU407" s="243" t="s">
        <v>93</v>
      </c>
      <c r="AV407" s="14" t="s">
        <v>93</v>
      </c>
      <c r="AW407" s="14" t="s">
        <v>4</v>
      </c>
      <c r="AX407" s="14" t="s">
        <v>81</v>
      </c>
      <c r="AY407" s="243" t="s">
        <v>220</v>
      </c>
    </row>
    <row r="408" s="14" customFormat="1">
      <c r="A408" s="14"/>
      <c r="B408" s="242"/>
      <c r="C408" s="14"/>
      <c r="D408" s="235" t="s">
        <v>228</v>
      </c>
      <c r="E408" s="243" t="s">
        <v>1</v>
      </c>
      <c r="F408" s="244" t="s">
        <v>804</v>
      </c>
      <c r="G408" s="14"/>
      <c r="H408" s="245">
        <v>20.199999999999999</v>
      </c>
      <c r="I408" s="246"/>
      <c r="J408" s="246"/>
      <c r="K408" s="14"/>
      <c r="L408" s="14"/>
      <c r="M408" s="242"/>
      <c r="N408" s="247"/>
      <c r="O408" s="248"/>
      <c r="P408" s="248"/>
      <c r="Q408" s="248"/>
      <c r="R408" s="248"/>
      <c r="S408" s="248"/>
      <c r="T408" s="248"/>
      <c r="U408" s="248"/>
      <c r="V408" s="248"/>
      <c r="W408" s="248"/>
      <c r="X408" s="249"/>
      <c r="Y408" s="14"/>
      <c r="Z408" s="14"/>
      <c r="AA408" s="14"/>
      <c r="AB408" s="14"/>
      <c r="AC408" s="14"/>
      <c r="AD408" s="14"/>
      <c r="AE408" s="14"/>
      <c r="AT408" s="243" t="s">
        <v>228</v>
      </c>
      <c r="AU408" s="243" t="s">
        <v>93</v>
      </c>
      <c r="AV408" s="14" t="s">
        <v>93</v>
      </c>
      <c r="AW408" s="14" t="s">
        <v>4</v>
      </c>
      <c r="AX408" s="14" t="s">
        <v>81</v>
      </c>
      <c r="AY408" s="243" t="s">
        <v>220</v>
      </c>
    </row>
    <row r="409" s="14" customFormat="1">
      <c r="A409" s="14"/>
      <c r="B409" s="242"/>
      <c r="C409" s="14"/>
      <c r="D409" s="235" t="s">
        <v>228</v>
      </c>
      <c r="E409" s="243" t="s">
        <v>1</v>
      </c>
      <c r="F409" s="244" t="s">
        <v>805</v>
      </c>
      <c r="G409" s="14"/>
      <c r="H409" s="245">
        <v>29.5</v>
      </c>
      <c r="I409" s="246"/>
      <c r="J409" s="246"/>
      <c r="K409" s="14"/>
      <c r="L409" s="14"/>
      <c r="M409" s="242"/>
      <c r="N409" s="247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14"/>
      <c r="Z409" s="14"/>
      <c r="AA409" s="14"/>
      <c r="AB409" s="14"/>
      <c r="AC409" s="14"/>
      <c r="AD409" s="14"/>
      <c r="AE409" s="14"/>
      <c r="AT409" s="243" t="s">
        <v>228</v>
      </c>
      <c r="AU409" s="243" t="s">
        <v>93</v>
      </c>
      <c r="AV409" s="14" t="s">
        <v>93</v>
      </c>
      <c r="AW409" s="14" t="s">
        <v>4</v>
      </c>
      <c r="AX409" s="14" t="s">
        <v>81</v>
      </c>
      <c r="AY409" s="243" t="s">
        <v>220</v>
      </c>
    </row>
    <row r="410" s="14" customFormat="1">
      <c r="A410" s="14"/>
      <c r="B410" s="242"/>
      <c r="C410" s="14"/>
      <c r="D410" s="235" t="s">
        <v>228</v>
      </c>
      <c r="E410" s="243" t="s">
        <v>1</v>
      </c>
      <c r="F410" s="244" t="s">
        <v>806</v>
      </c>
      <c r="G410" s="14"/>
      <c r="H410" s="245">
        <v>18.84</v>
      </c>
      <c r="I410" s="246"/>
      <c r="J410" s="246"/>
      <c r="K410" s="14"/>
      <c r="L410" s="14"/>
      <c r="M410" s="242"/>
      <c r="N410" s="247"/>
      <c r="O410" s="248"/>
      <c r="P410" s="248"/>
      <c r="Q410" s="248"/>
      <c r="R410" s="248"/>
      <c r="S410" s="248"/>
      <c r="T410" s="248"/>
      <c r="U410" s="248"/>
      <c r="V410" s="248"/>
      <c r="W410" s="248"/>
      <c r="X410" s="249"/>
      <c r="Y410" s="14"/>
      <c r="Z410" s="14"/>
      <c r="AA410" s="14"/>
      <c r="AB410" s="14"/>
      <c r="AC410" s="14"/>
      <c r="AD410" s="14"/>
      <c r="AE410" s="14"/>
      <c r="AT410" s="243" t="s">
        <v>228</v>
      </c>
      <c r="AU410" s="243" t="s">
        <v>93</v>
      </c>
      <c r="AV410" s="14" t="s">
        <v>93</v>
      </c>
      <c r="AW410" s="14" t="s">
        <v>4</v>
      </c>
      <c r="AX410" s="14" t="s">
        <v>81</v>
      </c>
      <c r="AY410" s="243" t="s">
        <v>220</v>
      </c>
    </row>
    <row r="411" s="14" customFormat="1">
      <c r="A411" s="14"/>
      <c r="B411" s="242"/>
      <c r="C411" s="14"/>
      <c r="D411" s="235" t="s">
        <v>228</v>
      </c>
      <c r="E411" s="243" t="s">
        <v>1</v>
      </c>
      <c r="F411" s="244" t="s">
        <v>807</v>
      </c>
      <c r="G411" s="14"/>
      <c r="H411" s="245">
        <v>14.720000000000001</v>
      </c>
      <c r="I411" s="246"/>
      <c r="J411" s="246"/>
      <c r="K411" s="14"/>
      <c r="L411" s="14"/>
      <c r="M411" s="242"/>
      <c r="N411" s="247"/>
      <c r="O411" s="248"/>
      <c r="P411" s="248"/>
      <c r="Q411" s="248"/>
      <c r="R411" s="248"/>
      <c r="S411" s="248"/>
      <c r="T411" s="248"/>
      <c r="U411" s="248"/>
      <c r="V411" s="248"/>
      <c r="W411" s="248"/>
      <c r="X411" s="249"/>
      <c r="Y411" s="14"/>
      <c r="Z411" s="14"/>
      <c r="AA411" s="14"/>
      <c r="AB411" s="14"/>
      <c r="AC411" s="14"/>
      <c r="AD411" s="14"/>
      <c r="AE411" s="14"/>
      <c r="AT411" s="243" t="s">
        <v>228</v>
      </c>
      <c r="AU411" s="243" t="s">
        <v>93</v>
      </c>
      <c r="AV411" s="14" t="s">
        <v>93</v>
      </c>
      <c r="AW411" s="14" t="s">
        <v>4</v>
      </c>
      <c r="AX411" s="14" t="s">
        <v>81</v>
      </c>
      <c r="AY411" s="243" t="s">
        <v>220</v>
      </c>
    </row>
    <row r="412" s="14" customFormat="1">
      <c r="A412" s="14"/>
      <c r="B412" s="242"/>
      <c r="C412" s="14"/>
      <c r="D412" s="235" t="s">
        <v>228</v>
      </c>
      <c r="E412" s="243" t="s">
        <v>1</v>
      </c>
      <c r="F412" s="244" t="s">
        <v>808</v>
      </c>
      <c r="G412" s="14"/>
      <c r="H412" s="245">
        <v>5.2199999999999998</v>
      </c>
      <c r="I412" s="246"/>
      <c r="J412" s="246"/>
      <c r="K412" s="14"/>
      <c r="L412" s="14"/>
      <c r="M412" s="242"/>
      <c r="N412" s="247"/>
      <c r="O412" s="248"/>
      <c r="P412" s="248"/>
      <c r="Q412" s="248"/>
      <c r="R412" s="248"/>
      <c r="S412" s="248"/>
      <c r="T412" s="248"/>
      <c r="U412" s="248"/>
      <c r="V412" s="248"/>
      <c r="W412" s="248"/>
      <c r="X412" s="249"/>
      <c r="Y412" s="14"/>
      <c r="Z412" s="14"/>
      <c r="AA412" s="14"/>
      <c r="AB412" s="14"/>
      <c r="AC412" s="14"/>
      <c r="AD412" s="14"/>
      <c r="AE412" s="14"/>
      <c r="AT412" s="243" t="s">
        <v>228</v>
      </c>
      <c r="AU412" s="243" t="s">
        <v>93</v>
      </c>
      <c r="AV412" s="14" t="s">
        <v>93</v>
      </c>
      <c r="AW412" s="14" t="s">
        <v>4</v>
      </c>
      <c r="AX412" s="14" t="s">
        <v>81</v>
      </c>
      <c r="AY412" s="243" t="s">
        <v>220</v>
      </c>
    </row>
    <row r="413" s="14" customFormat="1">
      <c r="A413" s="14"/>
      <c r="B413" s="242"/>
      <c r="C413" s="14"/>
      <c r="D413" s="235" t="s">
        <v>228</v>
      </c>
      <c r="E413" s="243" t="s">
        <v>1</v>
      </c>
      <c r="F413" s="244" t="s">
        <v>809</v>
      </c>
      <c r="G413" s="14"/>
      <c r="H413" s="245">
        <v>4.6100000000000003</v>
      </c>
      <c r="I413" s="246"/>
      <c r="J413" s="246"/>
      <c r="K413" s="14"/>
      <c r="L413" s="14"/>
      <c r="M413" s="242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Y413" s="14"/>
      <c r="Z413" s="14"/>
      <c r="AA413" s="14"/>
      <c r="AB413" s="14"/>
      <c r="AC413" s="14"/>
      <c r="AD413" s="14"/>
      <c r="AE413" s="14"/>
      <c r="AT413" s="243" t="s">
        <v>228</v>
      </c>
      <c r="AU413" s="243" t="s">
        <v>93</v>
      </c>
      <c r="AV413" s="14" t="s">
        <v>93</v>
      </c>
      <c r="AW413" s="14" t="s">
        <v>4</v>
      </c>
      <c r="AX413" s="14" t="s">
        <v>81</v>
      </c>
      <c r="AY413" s="243" t="s">
        <v>220</v>
      </c>
    </row>
    <row r="414" s="14" customFormat="1">
      <c r="A414" s="14"/>
      <c r="B414" s="242"/>
      <c r="C414" s="14"/>
      <c r="D414" s="235" t="s">
        <v>228</v>
      </c>
      <c r="E414" s="243" t="s">
        <v>1</v>
      </c>
      <c r="F414" s="244" t="s">
        <v>810</v>
      </c>
      <c r="G414" s="14"/>
      <c r="H414" s="245">
        <v>39.450000000000003</v>
      </c>
      <c r="I414" s="246"/>
      <c r="J414" s="246"/>
      <c r="K414" s="14"/>
      <c r="L414" s="14"/>
      <c r="M414" s="242"/>
      <c r="N414" s="247"/>
      <c r="O414" s="248"/>
      <c r="P414" s="248"/>
      <c r="Q414" s="248"/>
      <c r="R414" s="248"/>
      <c r="S414" s="248"/>
      <c r="T414" s="248"/>
      <c r="U414" s="248"/>
      <c r="V414" s="248"/>
      <c r="W414" s="248"/>
      <c r="X414" s="249"/>
      <c r="Y414" s="14"/>
      <c r="Z414" s="14"/>
      <c r="AA414" s="14"/>
      <c r="AB414" s="14"/>
      <c r="AC414" s="14"/>
      <c r="AD414" s="14"/>
      <c r="AE414" s="14"/>
      <c r="AT414" s="243" t="s">
        <v>228</v>
      </c>
      <c r="AU414" s="243" t="s">
        <v>93</v>
      </c>
      <c r="AV414" s="14" t="s">
        <v>93</v>
      </c>
      <c r="AW414" s="14" t="s">
        <v>4</v>
      </c>
      <c r="AX414" s="14" t="s">
        <v>81</v>
      </c>
      <c r="AY414" s="243" t="s">
        <v>220</v>
      </c>
    </row>
    <row r="415" s="14" customFormat="1">
      <c r="A415" s="14"/>
      <c r="B415" s="242"/>
      <c r="C415" s="14"/>
      <c r="D415" s="235" t="s">
        <v>228</v>
      </c>
      <c r="E415" s="243" t="s">
        <v>1</v>
      </c>
      <c r="F415" s="244" t="s">
        <v>811</v>
      </c>
      <c r="G415" s="14"/>
      <c r="H415" s="245">
        <v>36.82</v>
      </c>
      <c r="I415" s="246"/>
      <c r="J415" s="246"/>
      <c r="K415" s="14"/>
      <c r="L415" s="14"/>
      <c r="M415" s="242"/>
      <c r="N415" s="247"/>
      <c r="O415" s="248"/>
      <c r="P415" s="248"/>
      <c r="Q415" s="248"/>
      <c r="R415" s="248"/>
      <c r="S415" s="248"/>
      <c r="T415" s="248"/>
      <c r="U415" s="248"/>
      <c r="V415" s="248"/>
      <c r="W415" s="248"/>
      <c r="X415" s="249"/>
      <c r="Y415" s="14"/>
      <c r="Z415" s="14"/>
      <c r="AA415" s="14"/>
      <c r="AB415" s="14"/>
      <c r="AC415" s="14"/>
      <c r="AD415" s="14"/>
      <c r="AE415" s="14"/>
      <c r="AT415" s="243" t="s">
        <v>228</v>
      </c>
      <c r="AU415" s="243" t="s">
        <v>93</v>
      </c>
      <c r="AV415" s="14" t="s">
        <v>93</v>
      </c>
      <c r="AW415" s="14" t="s">
        <v>4</v>
      </c>
      <c r="AX415" s="14" t="s">
        <v>81</v>
      </c>
      <c r="AY415" s="243" t="s">
        <v>220</v>
      </c>
    </row>
    <row r="416" s="14" customFormat="1">
      <c r="A416" s="14"/>
      <c r="B416" s="242"/>
      <c r="C416" s="14"/>
      <c r="D416" s="235" t="s">
        <v>228</v>
      </c>
      <c r="E416" s="243" t="s">
        <v>1</v>
      </c>
      <c r="F416" s="244" t="s">
        <v>812</v>
      </c>
      <c r="G416" s="14"/>
      <c r="H416" s="245">
        <v>42.759999999999998</v>
      </c>
      <c r="I416" s="246"/>
      <c r="J416" s="246"/>
      <c r="K416" s="14"/>
      <c r="L416" s="14"/>
      <c r="M416" s="242"/>
      <c r="N416" s="247"/>
      <c r="O416" s="248"/>
      <c r="P416" s="248"/>
      <c r="Q416" s="248"/>
      <c r="R416" s="248"/>
      <c r="S416" s="248"/>
      <c r="T416" s="248"/>
      <c r="U416" s="248"/>
      <c r="V416" s="248"/>
      <c r="W416" s="248"/>
      <c r="X416" s="249"/>
      <c r="Y416" s="14"/>
      <c r="Z416" s="14"/>
      <c r="AA416" s="14"/>
      <c r="AB416" s="14"/>
      <c r="AC416" s="14"/>
      <c r="AD416" s="14"/>
      <c r="AE416" s="14"/>
      <c r="AT416" s="243" t="s">
        <v>228</v>
      </c>
      <c r="AU416" s="243" t="s">
        <v>93</v>
      </c>
      <c r="AV416" s="14" t="s">
        <v>93</v>
      </c>
      <c r="AW416" s="14" t="s">
        <v>4</v>
      </c>
      <c r="AX416" s="14" t="s">
        <v>81</v>
      </c>
      <c r="AY416" s="243" t="s">
        <v>220</v>
      </c>
    </row>
    <row r="417" s="14" customFormat="1">
      <c r="A417" s="14"/>
      <c r="B417" s="242"/>
      <c r="C417" s="14"/>
      <c r="D417" s="235" t="s">
        <v>228</v>
      </c>
      <c r="E417" s="243" t="s">
        <v>1</v>
      </c>
      <c r="F417" s="244" t="s">
        <v>813</v>
      </c>
      <c r="G417" s="14"/>
      <c r="H417" s="245">
        <v>5.46</v>
      </c>
      <c r="I417" s="246"/>
      <c r="J417" s="246"/>
      <c r="K417" s="14"/>
      <c r="L417" s="14"/>
      <c r="M417" s="242"/>
      <c r="N417" s="247"/>
      <c r="O417" s="248"/>
      <c r="P417" s="248"/>
      <c r="Q417" s="248"/>
      <c r="R417" s="248"/>
      <c r="S417" s="248"/>
      <c r="T417" s="248"/>
      <c r="U417" s="248"/>
      <c r="V417" s="248"/>
      <c r="W417" s="248"/>
      <c r="X417" s="249"/>
      <c r="Y417" s="14"/>
      <c r="Z417" s="14"/>
      <c r="AA417" s="14"/>
      <c r="AB417" s="14"/>
      <c r="AC417" s="14"/>
      <c r="AD417" s="14"/>
      <c r="AE417" s="14"/>
      <c r="AT417" s="243" t="s">
        <v>228</v>
      </c>
      <c r="AU417" s="243" t="s">
        <v>93</v>
      </c>
      <c r="AV417" s="14" t="s">
        <v>93</v>
      </c>
      <c r="AW417" s="14" t="s">
        <v>4</v>
      </c>
      <c r="AX417" s="14" t="s">
        <v>81</v>
      </c>
      <c r="AY417" s="243" t="s">
        <v>220</v>
      </c>
    </row>
    <row r="418" s="14" customFormat="1">
      <c r="A418" s="14"/>
      <c r="B418" s="242"/>
      <c r="C418" s="14"/>
      <c r="D418" s="235" t="s">
        <v>228</v>
      </c>
      <c r="E418" s="243" t="s">
        <v>1</v>
      </c>
      <c r="F418" s="244" t="s">
        <v>814</v>
      </c>
      <c r="G418" s="14"/>
      <c r="H418" s="245">
        <v>4.7199999999999998</v>
      </c>
      <c r="I418" s="246"/>
      <c r="J418" s="246"/>
      <c r="K418" s="14"/>
      <c r="L418" s="14"/>
      <c r="M418" s="242"/>
      <c r="N418" s="247"/>
      <c r="O418" s="248"/>
      <c r="P418" s="248"/>
      <c r="Q418" s="248"/>
      <c r="R418" s="248"/>
      <c r="S418" s="248"/>
      <c r="T418" s="248"/>
      <c r="U418" s="248"/>
      <c r="V418" s="248"/>
      <c r="W418" s="248"/>
      <c r="X418" s="249"/>
      <c r="Y418" s="14"/>
      <c r="Z418" s="14"/>
      <c r="AA418" s="14"/>
      <c r="AB418" s="14"/>
      <c r="AC418" s="14"/>
      <c r="AD418" s="14"/>
      <c r="AE418" s="14"/>
      <c r="AT418" s="243" t="s">
        <v>228</v>
      </c>
      <c r="AU418" s="243" t="s">
        <v>93</v>
      </c>
      <c r="AV418" s="14" t="s">
        <v>93</v>
      </c>
      <c r="AW418" s="14" t="s">
        <v>4</v>
      </c>
      <c r="AX418" s="14" t="s">
        <v>81</v>
      </c>
      <c r="AY418" s="243" t="s">
        <v>220</v>
      </c>
    </row>
    <row r="419" s="14" customFormat="1">
      <c r="A419" s="14"/>
      <c r="B419" s="242"/>
      <c r="C419" s="14"/>
      <c r="D419" s="235" t="s">
        <v>228</v>
      </c>
      <c r="E419" s="243" t="s">
        <v>1</v>
      </c>
      <c r="F419" s="244" t="s">
        <v>815</v>
      </c>
      <c r="G419" s="14"/>
      <c r="H419" s="245">
        <v>7.5199999999999996</v>
      </c>
      <c r="I419" s="246"/>
      <c r="J419" s="246"/>
      <c r="K419" s="14"/>
      <c r="L419" s="14"/>
      <c r="M419" s="242"/>
      <c r="N419" s="247"/>
      <c r="O419" s="248"/>
      <c r="P419" s="248"/>
      <c r="Q419" s="248"/>
      <c r="R419" s="248"/>
      <c r="S419" s="248"/>
      <c r="T419" s="248"/>
      <c r="U419" s="248"/>
      <c r="V419" s="248"/>
      <c r="W419" s="248"/>
      <c r="X419" s="249"/>
      <c r="Y419" s="14"/>
      <c r="Z419" s="14"/>
      <c r="AA419" s="14"/>
      <c r="AB419" s="14"/>
      <c r="AC419" s="14"/>
      <c r="AD419" s="14"/>
      <c r="AE419" s="14"/>
      <c r="AT419" s="243" t="s">
        <v>228</v>
      </c>
      <c r="AU419" s="243" t="s">
        <v>93</v>
      </c>
      <c r="AV419" s="14" t="s">
        <v>93</v>
      </c>
      <c r="AW419" s="14" t="s">
        <v>4</v>
      </c>
      <c r="AX419" s="14" t="s">
        <v>81</v>
      </c>
      <c r="AY419" s="243" t="s">
        <v>220</v>
      </c>
    </row>
    <row r="420" s="14" customFormat="1">
      <c r="A420" s="14"/>
      <c r="B420" s="242"/>
      <c r="C420" s="14"/>
      <c r="D420" s="235" t="s">
        <v>228</v>
      </c>
      <c r="E420" s="243" t="s">
        <v>1</v>
      </c>
      <c r="F420" s="244" t="s">
        <v>816</v>
      </c>
      <c r="G420" s="14"/>
      <c r="H420" s="245">
        <v>26.850000000000001</v>
      </c>
      <c r="I420" s="246"/>
      <c r="J420" s="246"/>
      <c r="K420" s="14"/>
      <c r="L420" s="14"/>
      <c r="M420" s="242"/>
      <c r="N420" s="247"/>
      <c r="O420" s="248"/>
      <c r="P420" s="248"/>
      <c r="Q420" s="248"/>
      <c r="R420" s="248"/>
      <c r="S420" s="248"/>
      <c r="T420" s="248"/>
      <c r="U420" s="248"/>
      <c r="V420" s="248"/>
      <c r="W420" s="248"/>
      <c r="X420" s="249"/>
      <c r="Y420" s="14"/>
      <c r="Z420" s="14"/>
      <c r="AA420" s="14"/>
      <c r="AB420" s="14"/>
      <c r="AC420" s="14"/>
      <c r="AD420" s="14"/>
      <c r="AE420" s="14"/>
      <c r="AT420" s="243" t="s">
        <v>228</v>
      </c>
      <c r="AU420" s="243" t="s">
        <v>93</v>
      </c>
      <c r="AV420" s="14" t="s">
        <v>93</v>
      </c>
      <c r="AW420" s="14" t="s">
        <v>4</v>
      </c>
      <c r="AX420" s="14" t="s">
        <v>81</v>
      </c>
      <c r="AY420" s="243" t="s">
        <v>220</v>
      </c>
    </row>
    <row r="421" s="15" customFormat="1">
      <c r="A421" s="15"/>
      <c r="B421" s="250"/>
      <c r="C421" s="15"/>
      <c r="D421" s="235" t="s">
        <v>228</v>
      </c>
      <c r="E421" s="251" t="s">
        <v>1</v>
      </c>
      <c r="F421" s="252" t="s">
        <v>242</v>
      </c>
      <c r="G421" s="15"/>
      <c r="H421" s="253">
        <v>276.91000000000003</v>
      </c>
      <c r="I421" s="254"/>
      <c r="J421" s="254"/>
      <c r="K421" s="15"/>
      <c r="L421" s="15"/>
      <c r="M421" s="250"/>
      <c r="N421" s="255"/>
      <c r="O421" s="256"/>
      <c r="P421" s="256"/>
      <c r="Q421" s="256"/>
      <c r="R421" s="256"/>
      <c r="S421" s="256"/>
      <c r="T421" s="256"/>
      <c r="U421" s="256"/>
      <c r="V421" s="256"/>
      <c r="W421" s="256"/>
      <c r="X421" s="257"/>
      <c r="Y421" s="15"/>
      <c r="Z421" s="15"/>
      <c r="AA421" s="15"/>
      <c r="AB421" s="15"/>
      <c r="AC421" s="15"/>
      <c r="AD421" s="15"/>
      <c r="AE421" s="15"/>
      <c r="AT421" s="251" t="s">
        <v>228</v>
      </c>
      <c r="AU421" s="251" t="s">
        <v>93</v>
      </c>
      <c r="AV421" s="15" t="s">
        <v>98</v>
      </c>
      <c r="AW421" s="15" t="s">
        <v>4</v>
      </c>
      <c r="AX421" s="15" t="s">
        <v>81</v>
      </c>
      <c r="AY421" s="251" t="s">
        <v>220</v>
      </c>
    </row>
    <row r="422" s="13" customFormat="1">
      <c r="A422" s="13"/>
      <c r="B422" s="234"/>
      <c r="C422" s="13"/>
      <c r="D422" s="235" t="s">
        <v>228</v>
      </c>
      <c r="E422" s="236" t="s">
        <v>1</v>
      </c>
      <c r="F422" s="237" t="s">
        <v>817</v>
      </c>
      <c r="G422" s="13"/>
      <c r="H422" s="236" t="s">
        <v>1</v>
      </c>
      <c r="I422" s="238"/>
      <c r="J422" s="238"/>
      <c r="K422" s="13"/>
      <c r="L422" s="13"/>
      <c r="M422" s="234"/>
      <c r="N422" s="239"/>
      <c r="O422" s="240"/>
      <c r="P422" s="240"/>
      <c r="Q422" s="240"/>
      <c r="R422" s="240"/>
      <c r="S422" s="240"/>
      <c r="T422" s="240"/>
      <c r="U422" s="240"/>
      <c r="V422" s="240"/>
      <c r="W422" s="240"/>
      <c r="X422" s="241"/>
      <c r="Y422" s="13"/>
      <c r="Z422" s="13"/>
      <c r="AA422" s="13"/>
      <c r="AB422" s="13"/>
      <c r="AC422" s="13"/>
      <c r="AD422" s="13"/>
      <c r="AE422" s="13"/>
      <c r="AT422" s="236" t="s">
        <v>228</v>
      </c>
      <c r="AU422" s="236" t="s">
        <v>93</v>
      </c>
      <c r="AV422" s="13" t="s">
        <v>88</v>
      </c>
      <c r="AW422" s="13" t="s">
        <v>4</v>
      </c>
      <c r="AX422" s="13" t="s">
        <v>81</v>
      </c>
      <c r="AY422" s="236" t="s">
        <v>220</v>
      </c>
    </row>
    <row r="423" s="14" customFormat="1">
      <c r="A423" s="14"/>
      <c r="B423" s="242"/>
      <c r="C423" s="14"/>
      <c r="D423" s="235" t="s">
        <v>228</v>
      </c>
      <c r="E423" s="243" t="s">
        <v>1</v>
      </c>
      <c r="F423" s="244" t="s">
        <v>818</v>
      </c>
      <c r="G423" s="14"/>
      <c r="H423" s="245">
        <v>7.3200000000000003</v>
      </c>
      <c r="I423" s="246"/>
      <c r="J423" s="246"/>
      <c r="K423" s="14"/>
      <c r="L423" s="14"/>
      <c r="M423" s="242"/>
      <c r="N423" s="247"/>
      <c r="O423" s="248"/>
      <c r="P423" s="248"/>
      <c r="Q423" s="248"/>
      <c r="R423" s="248"/>
      <c r="S423" s="248"/>
      <c r="T423" s="248"/>
      <c r="U423" s="248"/>
      <c r="V423" s="248"/>
      <c r="W423" s="248"/>
      <c r="X423" s="249"/>
      <c r="Y423" s="14"/>
      <c r="Z423" s="14"/>
      <c r="AA423" s="14"/>
      <c r="AB423" s="14"/>
      <c r="AC423" s="14"/>
      <c r="AD423" s="14"/>
      <c r="AE423" s="14"/>
      <c r="AT423" s="243" t="s">
        <v>228</v>
      </c>
      <c r="AU423" s="243" t="s">
        <v>93</v>
      </c>
      <c r="AV423" s="14" t="s">
        <v>93</v>
      </c>
      <c r="AW423" s="14" t="s">
        <v>4</v>
      </c>
      <c r="AX423" s="14" t="s">
        <v>81</v>
      </c>
      <c r="AY423" s="243" t="s">
        <v>220</v>
      </c>
    </row>
    <row r="424" s="14" customFormat="1">
      <c r="A424" s="14"/>
      <c r="B424" s="242"/>
      <c r="C424" s="14"/>
      <c r="D424" s="235" t="s">
        <v>228</v>
      </c>
      <c r="E424" s="243" t="s">
        <v>1</v>
      </c>
      <c r="F424" s="244" t="s">
        <v>819</v>
      </c>
      <c r="G424" s="14"/>
      <c r="H424" s="245">
        <v>8.0800000000000001</v>
      </c>
      <c r="I424" s="246"/>
      <c r="J424" s="246"/>
      <c r="K424" s="14"/>
      <c r="L424" s="14"/>
      <c r="M424" s="242"/>
      <c r="N424" s="247"/>
      <c r="O424" s="248"/>
      <c r="P424" s="248"/>
      <c r="Q424" s="248"/>
      <c r="R424" s="248"/>
      <c r="S424" s="248"/>
      <c r="T424" s="248"/>
      <c r="U424" s="248"/>
      <c r="V424" s="248"/>
      <c r="W424" s="248"/>
      <c r="X424" s="249"/>
      <c r="Y424" s="14"/>
      <c r="Z424" s="14"/>
      <c r="AA424" s="14"/>
      <c r="AB424" s="14"/>
      <c r="AC424" s="14"/>
      <c r="AD424" s="14"/>
      <c r="AE424" s="14"/>
      <c r="AT424" s="243" t="s">
        <v>228</v>
      </c>
      <c r="AU424" s="243" t="s">
        <v>93</v>
      </c>
      <c r="AV424" s="14" t="s">
        <v>93</v>
      </c>
      <c r="AW424" s="14" t="s">
        <v>4</v>
      </c>
      <c r="AX424" s="14" t="s">
        <v>81</v>
      </c>
      <c r="AY424" s="243" t="s">
        <v>220</v>
      </c>
    </row>
    <row r="425" s="14" customFormat="1">
      <c r="A425" s="14"/>
      <c r="B425" s="242"/>
      <c r="C425" s="14"/>
      <c r="D425" s="235" t="s">
        <v>228</v>
      </c>
      <c r="E425" s="243" t="s">
        <v>1</v>
      </c>
      <c r="F425" s="244" t="s">
        <v>820</v>
      </c>
      <c r="G425" s="14"/>
      <c r="H425" s="245">
        <v>2.7999999999999998</v>
      </c>
      <c r="I425" s="246"/>
      <c r="J425" s="246"/>
      <c r="K425" s="14"/>
      <c r="L425" s="14"/>
      <c r="M425" s="242"/>
      <c r="N425" s="247"/>
      <c r="O425" s="248"/>
      <c r="P425" s="248"/>
      <c r="Q425" s="248"/>
      <c r="R425" s="248"/>
      <c r="S425" s="248"/>
      <c r="T425" s="248"/>
      <c r="U425" s="248"/>
      <c r="V425" s="248"/>
      <c r="W425" s="248"/>
      <c r="X425" s="249"/>
      <c r="Y425" s="14"/>
      <c r="Z425" s="14"/>
      <c r="AA425" s="14"/>
      <c r="AB425" s="14"/>
      <c r="AC425" s="14"/>
      <c r="AD425" s="14"/>
      <c r="AE425" s="14"/>
      <c r="AT425" s="243" t="s">
        <v>228</v>
      </c>
      <c r="AU425" s="243" t="s">
        <v>93</v>
      </c>
      <c r="AV425" s="14" t="s">
        <v>93</v>
      </c>
      <c r="AW425" s="14" t="s">
        <v>4</v>
      </c>
      <c r="AX425" s="14" t="s">
        <v>81</v>
      </c>
      <c r="AY425" s="243" t="s">
        <v>220</v>
      </c>
    </row>
    <row r="426" s="14" customFormat="1">
      <c r="A426" s="14"/>
      <c r="B426" s="242"/>
      <c r="C426" s="14"/>
      <c r="D426" s="235" t="s">
        <v>228</v>
      </c>
      <c r="E426" s="243" t="s">
        <v>1</v>
      </c>
      <c r="F426" s="244" t="s">
        <v>821</v>
      </c>
      <c r="G426" s="14"/>
      <c r="H426" s="245">
        <v>1.3899999999999999</v>
      </c>
      <c r="I426" s="246"/>
      <c r="J426" s="246"/>
      <c r="K426" s="14"/>
      <c r="L426" s="14"/>
      <c r="M426" s="242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Y426" s="14"/>
      <c r="Z426" s="14"/>
      <c r="AA426" s="14"/>
      <c r="AB426" s="14"/>
      <c r="AC426" s="14"/>
      <c r="AD426" s="14"/>
      <c r="AE426" s="14"/>
      <c r="AT426" s="243" t="s">
        <v>228</v>
      </c>
      <c r="AU426" s="243" t="s">
        <v>93</v>
      </c>
      <c r="AV426" s="14" t="s">
        <v>93</v>
      </c>
      <c r="AW426" s="14" t="s">
        <v>4</v>
      </c>
      <c r="AX426" s="14" t="s">
        <v>81</v>
      </c>
      <c r="AY426" s="243" t="s">
        <v>220</v>
      </c>
    </row>
    <row r="427" s="14" customFormat="1">
      <c r="A427" s="14"/>
      <c r="B427" s="242"/>
      <c r="C427" s="14"/>
      <c r="D427" s="235" t="s">
        <v>228</v>
      </c>
      <c r="E427" s="243" t="s">
        <v>1</v>
      </c>
      <c r="F427" s="244" t="s">
        <v>822</v>
      </c>
      <c r="G427" s="14"/>
      <c r="H427" s="245">
        <v>2.1499999999999999</v>
      </c>
      <c r="I427" s="246"/>
      <c r="J427" s="246"/>
      <c r="K427" s="14"/>
      <c r="L427" s="14"/>
      <c r="M427" s="242"/>
      <c r="N427" s="247"/>
      <c r="O427" s="248"/>
      <c r="P427" s="248"/>
      <c r="Q427" s="248"/>
      <c r="R427" s="248"/>
      <c r="S427" s="248"/>
      <c r="T427" s="248"/>
      <c r="U427" s="248"/>
      <c r="V427" s="248"/>
      <c r="W427" s="248"/>
      <c r="X427" s="249"/>
      <c r="Y427" s="14"/>
      <c r="Z427" s="14"/>
      <c r="AA427" s="14"/>
      <c r="AB427" s="14"/>
      <c r="AC427" s="14"/>
      <c r="AD427" s="14"/>
      <c r="AE427" s="14"/>
      <c r="AT427" s="243" t="s">
        <v>228</v>
      </c>
      <c r="AU427" s="243" t="s">
        <v>93</v>
      </c>
      <c r="AV427" s="14" t="s">
        <v>93</v>
      </c>
      <c r="AW427" s="14" t="s">
        <v>4</v>
      </c>
      <c r="AX427" s="14" t="s">
        <v>81</v>
      </c>
      <c r="AY427" s="243" t="s">
        <v>220</v>
      </c>
    </row>
    <row r="428" s="14" customFormat="1">
      <c r="A428" s="14"/>
      <c r="B428" s="242"/>
      <c r="C428" s="14"/>
      <c r="D428" s="235" t="s">
        <v>228</v>
      </c>
      <c r="E428" s="243" t="s">
        <v>1</v>
      </c>
      <c r="F428" s="244" t="s">
        <v>823</v>
      </c>
      <c r="G428" s="14"/>
      <c r="H428" s="245">
        <v>3.3599999999999999</v>
      </c>
      <c r="I428" s="246"/>
      <c r="J428" s="246"/>
      <c r="K428" s="14"/>
      <c r="L428" s="14"/>
      <c r="M428" s="242"/>
      <c r="N428" s="247"/>
      <c r="O428" s="248"/>
      <c r="P428" s="248"/>
      <c r="Q428" s="248"/>
      <c r="R428" s="248"/>
      <c r="S428" s="248"/>
      <c r="T428" s="248"/>
      <c r="U428" s="248"/>
      <c r="V428" s="248"/>
      <c r="W428" s="248"/>
      <c r="X428" s="249"/>
      <c r="Y428" s="14"/>
      <c r="Z428" s="14"/>
      <c r="AA428" s="14"/>
      <c r="AB428" s="14"/>
      <c r="AC428" s="14"/>
      <c r="AD428" s="14"/>
      <c r="AE428" s="14"/>
      <c r="AT428" s="243" t="s">
        <v>228</v>
      </c>
      <c r="AU428" s="243" t="s">
        <v>93</v>
      </c>
      <c r="AV428" s="14" t="s">
        <v>93</v>
      </c>
      <c r="AW428" s="14" t="s">
        <v>4</v>
      </c>
      <c r="AX428" s="14" t="s">
        <v>81</v>
      </c>
      <c r="AY428" s="243" t="s">
        <v>220</v>
      </c>
    </row>
    <row r="429" s="14" customFormat="1">
      <c r="A429" s="14"/>
      <c r="B429" s="242"/>
      <c r="C429" s="14"/>
      <c r="D429" s="235" t="s">
        <v>228</v>
      </c>
      <c r="E429" s="243" t="s">
        <v>1</v>
      </c>
      <c r="F429" s="244" t="s">
        <v>824</v>
      </c>
      <c r="G429" s="14"/>
      <c r="H429" s="245">
        <v>2.48</v>
      </c>
      <c r="I429" s="246"/>
      <c r="J429" s="246"/>
      <c r="K429" s="14"/>
      <c r="L429" s="14"/>
      <c r="M429" s="242"/>
      <c r="N429" s="247"/>
      <c r="O429" s="248"/>
      <c r="P429" s="248"/>
      <c r="Q429" s="248"/>
      <c r="R429" s="248"/>
      <c r="S429" s="248"/>
      <c r="T429" s="248"/>
      <c r="U429" s="248"/>
      <c r="V429" s="248"/>
      <c r="W429" s="248"/>
      <c r="X429" s="249"/>
      <c r="Y429" s="14"/>
      <c r="Z429" s="14"/>
      <c r="AA429" s="14"/>
      <c r="AB429" s="14"/>
      <c r="AC429" s="14"/>
      <c r="AD429" s="14"/>
      <c r="AE429" s="14"/>
      <c r="AT429" s="243" t="s">
        <v>228</v>
      </c>
      <c r="AU429" s="243" t="s">
        <v>93</v>
      </c>
      <c r="AV429" s="14" t="s">
        <v>93</v>
      </c>
      <c r="AW429" s="14" t="s">
        <v>4</v>
      </c>
      <c r="AX429" s="14" t="s">
        <v>81</v>
      </c>
      <c r="AY429" s="243" t="s">
        <v>220</v>
      </c>
    </row>
    <row r="430" s="14" customFormat="1">
      <c r="A430" s="14"/>
      <c r="B430" s="242"/>
      <c r="C430" s="14"/>
      <c r="D430" s="235" t="s">
        <v>228</v>
      </c>
      <c r="E430" s="243" t="s">
        <v>1</v>
      </c>
      <c r="F430" s="244" t="s">
        <v>825</v>
      </c>
      <c r="G430" s="14"/>
      <c r="H430" s="245">
        <v>1.47</v>
      </c>
      <c r="I430" s="246"/>
      <c r="J430" s="246"/>
      <c r="K430" s="14"/>
      <c r="L430" s="14"/>
      <c r="M430" s="242"/>
      <c r="N430" s="247"/>
      <c r="O430" s="248"/>
      <c r="P430" s="248"/>
      <c r="Q430" s="248"/>
      <c r="R430" s="248"/>
      <c r="S430" s="248"/>
      <c r="T430" s="248"/>
      <c r="U430" s="248"/>
      <c r="V430" s="248"/>
      <c r="W430" s="248"/>
      <c r="X430" s="249"/>
      <c r="Y430" s="14"/>
      <c r="Z430" s="14"/>
      <c r="AA430" s="14"/>
      <c r="AB430" s="14"/>
      <c r="AC430" s="14"/>
      <c r="AD430" s="14"/>
      <c r="AE430" s="14"/>
      <c r="AT430" s="243" t="s">
        <v>228</v>
      </c>
      <c r="AU430" s="243" t="s">
        <v>93</v>
      </c>
      <c r="AV430" s="14" t="s">
        <v>93</v>
      </c>
      <c r="AW430" s="14" t="s">
        <v>4</v>
      </c>
      <c r="AX430" s="14" t="s">
        <v>81</v>
      </c>
      <c r="AY430" s="243" t="s">
        <v>220</v>
      </c>
    </row>
    <row r="431" s="14" customFormat="1">
      <c r="A431" s="14"/>
      <c r="B431" s="242"/>
      <c r="C431" s="14"/>
      <c r="D431" s="235" t="s">
        <v>228</v>
      </c>
      <c r="E431" s="243" t="s">
        <v>1</v>
      </c>
      <c r="F431" s="244" t="s">
        <v>826</v>
      </c>
      <c r="G431" s="14"/>
      <c r="H431" s="245">
        <v>4.1600000000000001</v>
      </c>
      <c r="I431" s="246"/>
      <c r="J431" s="246"/>
      <c r="K431" s="14"/>
      <c r="L431" s="14"/>
      <c r="M431" s="242"/>
      <c r="N431" s="247"/>
      <c r="O431" s="248"/>
      <c r="P431" s="248"/>
      <c r="Q431" s="248"/>
      <c r="R431" s="248"/>
      <c r="S431" s="248"/>
      <c r="T431" s="248"/>
      <c r="U431" s="248"/>
      <c r="V431" s="248"/>
      <c r="W431" s="248"/>
      <c r="X431" s="249"/>
      <c r="Y431" s="14"/>
      <c r="Z431" s="14"/>
      <c r="AA431" s="14"/>
      <c r="AB431" s="14"/>
      <c r="AC431" s="14"/>
      <c r="AD431" s="14"/>
      <c r="AE431" s="14"/>
      <c r="AT431" s="243" t="s">
        <v>228</v>
      </c>
      <c r="AU431" s="243" t="s">
        <v>93</v>
      </c>
      <c r="AV431" s="14" t="s">
        <v>93</v>
      </c>
      <c r="AW431" s="14" t="s">
        <v>4</v>
      </c>
      <c r="AX431" s="14" t="s">
        <v>81</v>
      </c>
      <c r="AY431" s="243" t="s">
        <v>220</v>
      </c>
    </row>
    <row r="432" s="14" customFormat="1">
      <c r="A432" s="14"/>
      <c r="B432" s="242"/>
      <c r="C432" s="14"/>
      <c r="D432" s="235" t="s">
        <v>228</v>
      </c>
      <c r="E432" s="243" t="s">
        <v>1</v>
      </c>
      <c r="F432" s="244" t="s">
        <v>827</v>
      </c>
      <c r="G432" s="14"/>
      <c r="H432" s="245">
        <v>1.95</v>
      </c>
      <c r="I432" s="246"/>
      <c r="J432" s="246"/>
      <c r="K432" s="14"/>
      <c r="L432" s="14"/>
      <c r="M432" s="242"/>
      <c r="N432" s="247"/>
      <c r="O432" s="248"/>
      <c r="P432" s="248"/>
      <c r="Q432" s="248"/>
      <c r="R432" s="248"/>
      <c r="S432" s="248"/>
      <c r="T432" s="248"/>
      <c r="U432" s="248"/>
      <c r="V432" s="248"/>
      <c r="W432" s="248"/>
      <c r="X432" s="249"/>
      <c r="Y432" s="14"/>
      <c r="Z432" s="14"/>
      <c r="AA432" s="14"/>
      <c r="AB432" s="14"/>
      <c r="AC432" s="14"/>
      <c r="AD432" s="14"/>
      <c r="AE432" s="14"/>
      <c r="AT432" s="243" t="s">
        <v>228</v>
      </c>
      <c r="AU432" s="243" t="s">
        <v>93</v>
      </c>
      <c r="AV432" s="14" t="s">
        <v>93</v>
      </c>
      <c r="AW432" s="14" t="s">
        <v>4</v>
      </c>
      <c r="AX432" s="14" t="s">
        <v>81</v>
      </c>
      <c r="AY432" s="243" t="s">
        <v>220</v>
      </c>
    </row>
    <row r="433" s="14" customFormat="1">
      <c r="A433" s="14"/>
      <c r="B433" s="242"/>
      <c r="C433" s="14"/>
      <c r="D433" s="235" t="s">
        <v>228</v>
      </c>
      <c r="E433" s="243" t="s">
        <v>1</v>
      </c>
      <c r="F433" s="244" t="s">
        <v>828</v>
      </c>
      <c r="G433" s="14"/>
      <c r="H433" s="245">
        <v>1.1699999999999999</v>
      </c>
      <c r="I433" s="246"/>
      <c r="J433" s="246"/>
      <c r="K433" s="14"/>
      <c r="L433" s="14"/>
      <c r="M433" s="242"/>
      <c r="N433" s="247"/>
      <c r="O433" s="248"/>
      <c r="P433" s="248"/>
      <c r="Q433" s="248"/>
      <c r="R433" s="248"/>
      <c r="S433" s="248"/>
      <c r="T433" s="248"/>
      <c r="U433" s="248"/>
      <c r="V433" s="248"/>
      <c r="W433" s="248"/>
      <c r="X433" s="249"/>
      <c r="Y433" s="14"/>
      <c r="Z433" s="14"/>
      <c r="AA433" s="14"/>
      <c r="AB433" s="14"/>
      <c r="AC433" s="14"/>
      <c r="AD433" s="14"/>
      <c r="AE433" s="14"/>
      <c r="AT433" s="243" t="s">
        <v>228</v>
      </c>
      <c r="AU433" s="243" t="s">
        <v>93</v>
      </c>
      <c r="AV433" s="14" t="s">
        <v>93</v>
      </c>
      <c r="AW433" s="14" t="s">
        <v>4</v>
      </c>
      <c r="AX433" s="14" t="s">
        <v>81</v>
      </c>
      <c r="AY433" s="243" t="s">
        <v>220</v>
      </c>
    </row>
    <row r="434" s="14" customFormat="1">
      <c r="A434" s="14"/>
      <c r="B434" s="242"/>
      <c r="C434" s="14"/>
      <c r="D434" s="235" t="s">
        <v>228</v>
      </c>
      <c r="E434" s="243" t="s">
        <v>1</v>
      </c>
      <c r="F434" s="244" t="s">
        <v>829</v>
      </c>
      <c r="G434" s="14"/>
      <c r="H434" s="245">
        <v>8.1999999999999993</v>
      </c>
      <c r="I434" s="246"/>
      <c r="J434" s="246"/>
      <c r="K434" s="14"/>
      <c r="L434" s="14"/>
      <c r="M434" s="242"/>
      <c r="N434" s="247"/>
      <c r="O434" s="248"/>
      <c r="P434" s="248"/>
      <c r="Q434" s="248"/>
      <c r="R434" s="248"/>
      <c r="S434" s="248"/>
      <c r="T434" s="248"/>
      <c r="U434" s="248"/>
      <c r="V434" s="248"/>
      <c r="W434" s="248"/>
      <c r="X434" s="249"/>
      <c r="Y434" s="14"/>
      <c r="Z434" s="14"/>
      <c r="AA434" s="14"/>
      <c r="AB434" s="14"/>
      <c r="AC434" s="14"/>
      <c r="AD434" s="14"/>
      <c r="AE434" s="14"/>
      <c r="AT434" s="243" t="s">
        <v>228</v>
      </c>
      <c r="AU434" s="243" t="s">
        <v>93</v>
      </c>
      <c r="AV434" s="14" t="s">
        <v>93</v>
      </c>
      <c r="AW434" s="14" t="s">
        <v>4</v>
      </c>
      <c r="AX434" s="14" t="s">
        <v>81</v>
      </c>
      <c r="AY434" s="243" t="s">
        <v>220</v>
      </c>
    </row>
    <row r="435" s="15" customFormat="1">
      <c r="A435" s="15"/>
      <c r="B435" s="250"/>
      <c r="C435" s="15"/>
      <c r="D435" s="235" t="s">
        <v>228</v>
      </c>
      <c r="E435" s="251" t="s">
        <v>1</v>
      </c>
      <c r="F435" s="252" t="s">
        <v>242</v>
      </c>
      <c r="G435" s="15"/>
      <c r="H435" s="253">
        <v>44.530000000000001</v>
      </c>
      <c r="I435" s="254"/>
      <c r="J435" s="254"/>
      <c r="K435" s="15"/>
      <c r="L435" s="15"/>
      <c r="M435" s="250"/>
      <c r="N435" s="255"/>
      <c r="O435" s="256"/>
      <c r="P435" s="256"/>
      <c r="Q435" s="256"/>
      <c r="R435" s="256"/>
      <c r="S435" s="256"/>
      <c r="T435" s="256"/>
      <c r="U435" s="256"/>
      <c r="V435" s="256"/>
      <c r="W435" s="256"/>
      <c r="X435" s="257"/>
      <c r="Y435" s="15"/>
      <c r="Z435" s="15"/>
      <c r="AA435" s="15"/>
      <c r="AB435" s="15"/>
      <c r="AC435" s="15"/>
      <c r="AD435" s="15"/>
      <c r="AE435" s="15"/>
      <c r="AT435" s="251" t="s">
        <v>228</v>
      </c>
      <c r="AU435" s="251" t="s">
        <v>93</v>
      </c>
      <c r="AV435" s="15" t="s">
        <v>98</v>
      </c>
      <c r="AW435" s="15" t="s">
        <v>4</v>
      </c>
      <c r="AX435" s="15" t="s">
        <v>81</v>
      </c>
      <c r="AY435" s="251" t="s">
        <v>220</v>
      </c>
    </row>
    <row r="436" s="13" customFormat="1">
      <c r="A436" s="13"/>
      <c r="B436" s="234"/>
      <c r="C436" s="13"/>
      <c r="D436" s="235" t="s">
        <v>228</v>
      </c>
      <c r="E436" s="236" t="s">
        <v>1</v>
      </c>
      <c r="F436" s="237" t="s">
        <v>830</v>
      </c>
      <c r="G436" s="13"/>
      <c r="H436" s="236" t="s">
        <v>1</v>
      </c>
      <c r="I436" s="238"/>
      <c r="J436" s="238"/>
      <c r="K436" s="13"/>
      <c r="L436" s="13"/>
      <c r="M436" s="234"/>
      <c r="N436" s="239"/>
      <c r="O436" s="240"/>
      <c r="P436" s="240"/>
      <c r="Q436" s="240"/>
      <c r="R436" s="240"/>
      <c r="S436" s="240"/>
      <c r="T436" s="240"/>
      <c r="U436" s="240"/>
      <c r="V436" s="240"/>
      <c r="W436" s="240"/>
      <c r="X436" s="241"/>
      <c r="Y436" s="13"/>
      <c r="Z436" s="13"/>
      <c r="AA436" s="13"/>
      <c r="AB436" s="13"/>
      <c r="AC436" s="13"/>
      <c r="AD436" s="13"/>
      <c r="AE436" s="13"/>
      <c r="AT436" s="236" t="s">
        <v>228</v>
      </c>
      <c r="AU436" s="236" t="s">
        <v>93</v>
      </c>
      <c r="AV436" s="13" t="s">
        <v>88</v>
      </c>
      <c r="AW436" s="13" t="s">
        <v>4</v>
      </c>
      <c r="AX436" s="13" t="s">
        <v>81</v>
      </c>
      <c r="AY436" s="236" t="s">
        <v>220</v>
      </c>
    </row>
    <row r="437" s="14" customFormat="1">
      <c r="A437" s="14"/>
      <c r="B437" s="242"/>
      <c r="C437" s="14"/>
      <c r="D437" s="235" t="s">
        <v>228</v>
      </c>
      <c r="E437" s="243" t="s">
        <v>1</v>
      </c>
      <c r="F437" s="244" t="s">
        <v>831</v>
      </c>
      <c r="G437" s="14"/>
      <c r="H437" s="245">
        <v>7.3200000000000003</v>
      </c>
      <c r="I437" s="246"/>
      <c r="J437" s="246"/>
      <c r="K437" s="14"/>
      <c r="L437" s="14"/>
      <c r="M437" s="242"/>
      <c r="N437" s="247"/>
      <c r="O437" s="248"/>
      <c r="P437" s="248"/>
      <c r="Q437" s="248"/>
      <c r="R437" s="248"/>
      <c r="S437" s="248"/>
      <c r="T437" s="248"/>
      <c r="U437" s="248"/>
      <c r="V437" s="248"/>
      <c r="W437" s="248"/>
      <c r="X437" s="249"/>
      <c r="Y437" s="14"/>
      <c r="Z437" s="14"/>
      <c r="AA437" s="14"/>
      <c r="AB437" s="14"/>
      <c r="AC437" s="14"/>
      <c r="AD437" s="14"/>
      <c r="AE437" s="14"/>
      <c r="AT437" s="243" t="s">
        <v>228</v>
      </c>
      <c r="AU437" s="243" t="s">
        <v>93</v>
      </c>
      <c r="AV437" s="14" t="s">
        <v>93</v>
      </c>
      <c r="AW437" s="14" t="s">
        <v>4</v>
      </c>
      <c r="AX437" s="14" t="s">
        <v>81</v>
      </c>
      <c r="AY437" s="243" t="s">
        <v>220</v>
      </c>
    </row>
    <row r="438" s="14" customFormat="1">
      <c r="A438" s="14"/>
      <c r="B438" s="242"/>
      <c r="C438" s="14"/>
      <c r="D438" s="235" t="s">
        <v>228</v>
      </c>
      <c r="E438" s="243" t="s">
        <v>1</v>
      </c>
      <c r="F438" s="244" t="s">
        <v>832</v>
      </c>
      <c r="G438" s="14"/>
      <c r="H438" s="245">
        <v>8.0800000000000001</v>
      </c>
      <c r="I438" s="246"/>
      <c r="J438" s="246"/>
      <c r="K438" s="14"/>
      <c r="L438" s="14"/>
      <c r="M438" s="242"/>
      <c r="N438" s="247"/>
      <c r="O438" s="248"/>
      <c r="P438" s="248"/>
      <c r="Q438" s="248"/>
      <c r="R438" s="248"/>
      <c r="S438" s="248"/>
      <c r="T438" s="248"/>
      <c r="U438" s="248"/>
      <c r="V438" s="248"/>
      <c r="W438" s="248"/>
      <c r="X438" s="249"/>
      <c r="Y438" s="14"/>
      <c r="Z438" s="14"/>
      <c r="AA438" s="14"/>
      <c r="AB438" s="14"/>
      <c r="AC438" s="14"/>
      <c r="AD438" s="14"/>
      <c r="AE438" s="14"/>
      <c r="AT438" s="243" t="s">
        <v>228</v>
      </c>
      <c r="AU438" s="243" t="s">
        <v>93</v>
      </c>
      <c r="AV438" s="14" t="s">
        <v>93</v>
      </c>
      <c r="AW438" s="14" t="s">
        <v>4</v>
      </c>
      <c r="AX438" s="14" t="s">
        <v>81</v>
      </c>
      <c r="AY438" s="243" t="s">
        <v>220</v>
      </c>
    </row>
    <row r="439" s="14" customFormat="1">
      <c r="A439" s="14"/>
      <c r="B439" s="242"/>
      <c r="C439" s="14"/>
      <c r="D439" s="235" t="s">
        <v>228</v>
      </c>
      <c r="E439" s="243" t="s">
        <v>1</v>
      </c>
      <c r="F439" s="244" t="s">
        <v>833</v>
      </c>
      <c r="G439" s="14"/>
      <c r="H439" s="245">
        <v>2.7999999999999998</v>
      </c>
      <c r="I439" s="246"/>
      <c r="J439" s="246"/>
      <c r="K439" s="14"/>
      <c r="L439" s="14"/>
      <c r="M439" s="242"/>
      <c r="N439" s="247"/>
      <c r="O439" s="248"/>
      <c r="P439" s="248"/>
      <c r="Q439" s="248"/>
      <c r="R439" s="248"/>
      <c r="S439" s="248"/>
      <c r="T439" s="248"/>
      <c r="U439" s="248"/>
      <c r="V439" s="248"/>
      <c r="W439" s="248"/>
      <c r="X439" s="249"/>
      <c r="Y439" s="14"/>
      <c r="Z439" s="14"/>
      <c r="AA439" s="14"/>
      <c r="AB439" s="14"/>
      <c r="AC439" s="14"/>
      <c r="AD439" s="14"/>
      <c r="AE439" s="14"/>
      <c r="AT439" s="243" t="s">
        <v>228</v>
      </c>
      <c r="AU439" s="243" t="s">
        <v>93</v>
      </c>
      <c r="AV439" s="14" t="s">
        <v>93</v>
      </c>
      <c r="AW439" s="14" t="s">
        <v>4</v>
      </c>
      <c r="AX439" s="14" t="s">
        <v>81</v>
      </c>
      <c r="AY439" s="243" t="s">
        <v>220</v>
      </c>
    </row>
    <row r="440" s="14" customFormat="1">
      <c r="A440" s="14"/>
      <c r="B440" s="242"/>
      <c r="C440" s="14"/>
      <c r="D440" s="235" t="s">
        <v>228</v>
      </c>
      <c r="E440" s="243" t="s">
        <v>1</v>
      </c>
      <c r="F440" s="244" t="s">
        <v>834</v>
      </c>
      <c r="G440" s="14"/>
      <c r="H440" s="245">
        <v>3.1299999999999999</v>
      </c>
      <c r="I440" s="246"/>
      <c r="J440" s="246"/>
      <c r="K440" s="14"/>
      <c r="L440" s="14"/>
      <c r="M440" s="242"/>
      <c r="N440" s="247"/>
      <c r="O440" s="248"/>
      <c r="P440" s="248"/>
      <c r="Q440" s="248"/>
      <c r="R440" s="248"/>
      <c r="S440" s="248"/>
      <c r="T440" s="248"/>
      <c r="U440" s="248"/>
      <c r="V440" s="248"/>
      <c r="W440" s="248"/>
      <c r="X440" s="249"/>
      <c r="Y440" s="14"/>
      <c r="Z440" s="14"/>
      <c r="AA440" s="14"/>
      <c r="AB440" s="14"/>
      <c r="AC440" s="14"/>
      <c r="AD440" s="14"/>
      <c r="AE440" s="14"/>
      <c r="AT440" s="243" t="s">
        <v>228</v>
      </c>
      <c r="AU440" s="243" t="s">
        <v>93</v>
      </c>
      <c r="AV440" s="14" t="s">
        <v>93</v>
      </c>
      <c r="AW440" s="14" t="s">
        <v>4</v>
      </c>
      <c r="AX440" s="14" t="s">
        <v>81</v>
      </c>
      <c r="AY440" s="243" t="s">
        <v>220</v>
      </c>
    </row>
    <row r="441" s="15" customFormat="1">
      <c r="A441" s="15"/>
      <c r="B441" s="250"/>
      <c r="C441" s="15"/>
      <c r="D441" s="235" t="s">
        <v>228</v>
      </c>
      <c r="E441" s="251" t="s">
        <v>1</v>
      </c>
      <c r="F441" s="252" t="s">
        <v>242</v>
      </c>
      <c r="G441" s="15"/>
      <c r="H441" s="253">
        <v>21.329999999999998</v>
      </c>
      <c r="I441" s="254"/>
      <c r="J441" s="254"/>
      <c r="K441" s="15"/>
      <c r="L441" s="15"/>
      <c r="M441" s="250"/>
      <c r="N441" s="255"/>
      <c r="O441" s="256"/>
      <c r="P441" s="256"/>
      <c r="Q441" s="256"/>
      <c r="R441" s="256"/>
      <c r="S441" s="256"/>
      <c r="T441" s="256"/>
      <c r="U441" s="256"/>
      <c r="V441" s="256"/>
      <c r="W441" s="256"/>
      <c r="X441" s="257"/>
      <c r="Y441" s="15"/>
      <c r="Z441" s="15"/>
      <c r="AA441" s="15"/>
      <c r="AB441" s="15"/>
      <c r="AC441" s="15"/>
      <c r="AD441" s="15"/>
      <c r="AE441" s="15"/>
      <c r="AT441" s="251" t="s">
        <v>228</v>
      </c>
      <c r="AU441" s="251" t="s">
        <v>93</v>
      </c>
      <c r="AV441" s="15" t="s">
        <v>98</v>
      </c>
      <c r="AW441" s="15" t="s">
        <v>4</v>
      </c>
      <c r="AX441" s="15" t="s">
        <v>81</v>
      </c>
      <c r="AY441" s="251" t="s">
        <v>220</v>
      </c>
    </row>
    <row r="442" s="13" customFormat="1">
      <c r="A442" s="13"/>
      <c r="B442" s="234"/>
      <c r="C442" s="13"/>
      <c r="D442" s="235" t="s">
        <v>228</v>
      </c>
      <c r="E442" s="236" t="s">
        <v>1</v>
      </c>
      <c r="F442" s="237" t="s">
        <v>835</v>
      </c>
      <c r="G442" s="13"/>
      <c r="H442" s="236" t="s">
        <v>1</v>
      </c>
      <c r="I442" s="238"/>
      <c r="J442" s="238"/>
      <c r="K442" s="13"/>
      <c r="L442" s="13"/>
      <c r="M442" s="234"/>
      <c r="N442" s="239"/>
      <c r="O442" s="240"/>
      <c r="P442" s="240"/>
      <c r="Q442" s="240"/>
      <c r="R442" s="240"/>
      <c r="S442" s="240"/>
      <c r="T442" s="240"/>
      <c r="U442" s="240"/>
      <c r="V442" s="240"/>
      <c r="W442" s="240"/>
      <c r="X442" s="241"/>
      <c r="Y442" s="13"/>
      <c r="Z442" s="13"/>
      <c r="AA442" s="13"/>
      <c r="AB442" s="13"/>
      <c r="AC442" s="13"/>
      <c r="AD442" s="13"/>
      <c r="AE442" s="13"/>
      <c r="AT442" s="236" t="s">
        <v>228</v>
      </c>
      <c r="AU442" s="236" t="s">
        <v>93</v>
      </c>
      <c r="AV442" s="13" t="s">
        <v>88</v>
      </c>
      <c r="AW442" s="13" t="s">
        <v>4</v>
      </c>
      <c r="AX442" s="13" t="s">
        <v>81</v>
      </c>
      <c r="AY442" s="236" t="s">
        <v>220</v>
      </c>
    </row>
    <row r="443" s="14" customFormat="1">
      <c r="A443" s="14"/>
      <c r="B443" s="242"/>
      <c r="C443" s="14"/>
      <c r="D443" s="235" t="s">
        <v>228</v>
      </c>
      <c r="E443" s="243" t="s">
        <v>1</v>
      </c>
      <c r="F443" s="244" t="s">
        <v>836</v>
      </c>
      <c r="G443" s="14"/>
      <c r="H443" s="245">
        <v>20.600000000000001</v>
      </c>
      <c r="I443" s="246"/>
      <c r="J443" s="246"/>
      <c r="K443" s="14"/>
      <c r="L443" s="14"/>
      <c r="M443" s="242"/>
      <c r="N443" s="247"/>
      <c r="O443" s="248"/>
      <c r="P443" s="248"/>
      <c r="Q443" s="248"/>
      <c r="R443" s="248"/>
      <c r="S443" s="248"/>
      <c r="T443" s="248"/>
      <c r="U443" s="248"/>
      <c r="V443" s="248"/>
      <c r="W443" s="248"/>
      <c r="X443" s="249"/>
      <c r="Y443" s="14"/>
      <c r="Z443" s="14"/>
      <c r="AA443" s="14"/>
      <c r="AB443" s="14"/>
      <c r="AC443" s="14"/>
      <c r="AD443" s="14"/>
      <c r="AE443" s="14"/>
      <c r="AT443" s="243" t="s">
        <v>228</v>
      </c>
      <c r="AU443" s="243" t="s">
        <v>93</v>
      </c>
      <c r="AV443" s="14" t="s">
        <v>93</v>
      </c>
      <c r="AW443" s="14" t="s">
        <v>4</v>
      </c>
      <c r="AX443" s="14" t="s">
        <v>81</v>
      </c>
      <c r="AY443" s="243" t="s">
        <v>220</v>
      </c>
    </row>
    <row r="444" s="14" customFormat="1">
      <c r="A444" s="14"/>
      <c r="B444" s="242"/>
      <c r="C444" s="14"/>
      <c r="D444" s="235" t="s">
        <v>228</v>
      </c>
      <c r="E444" s="243" t="s">
        <v>1</v>
      </c>
      <c r="F444" s="244" t="s">
        <v>837</v>
      </c>
      <c r="G444" s="14"/>
      <c r="H444" s="245">
        <v>16.18</v>
      </c>
      <c r="I444" s="246"/>
      <c r="J444" s="246"/>
      <c r="K444" s="14"/>
      <c r="L444" s="14"/>
      <c r="M444" s="242"/>
      <c r="N444" s="247"/>
      <c r="O444" s="248"/>
      <c r="P444" s="248"/>
      <c r="Q444" s="248"/>
      <c r="R444" s="248"/>
      <c r="S444" s="248"/>
      <c r="T444" s="248"/>
      <c r="U444" s="248"/>
      <c r="V444" s="248"/>
      <c r="W444" s="248"/>
      <c r="X444" s="249"/>
      <c r="Y444" s="14"/>
      <c r="Z444" s="14"/>
      <c r="AA444" s="14"/>
      <c r="AB444" s="14"/>
      <c r="AC444" s="14"/>
      <c r="AD444" s="14"/>
      <c r="AE444" s="14"/>
      <c r="AT444" s="243" t="s">
        <v>228</v>
      </c>
      <c r="AU444" s="243" t="s">
        <v>93</v>
      </c>
      <c r="AV444" s="14" t="s">
        <v>93</v>
      </c>
      <c r="AW444" s="14" t="s">
        <v>4</v>
      </c>
      <c r="AX444" s="14" t="s">
        <v>81</v>
      </c>
      <c r="AY444" s="243" t="s">
        <v>220</v>
      </c>
    </row>
    <row r="445" s="14" customFormat="1">
      <c r="A445" s="14"/>
      <c r="B445" s="242"/>
      <c r="C445" s="14"/>
      <c r="D445" s="235" t="s">
        <v>228</v>
      </c>
      <c r="E445" s="243" t="s">
        <v>1</v>
      </c>
      <c r="F445" s="244" t="s">
        <v>838</v>
      </c>
      <c r="G445" s="14"/>
      <c r="H445" s="245">
        <v>10.810000000000001</v>
      </c>
      <c r="I445" s="246"/>
      <c r="J445" s="246"/>
      <c r="K445" s="14"/>
      <c r="L445" s="14"/>
      <c r="M445" s="242"/>
      <c r="N445" s="247"/>
      <c r="O445" s="248"/>
      <c r="P445" s="248"/>
      <c r="Q445" s="248"/>
      <c r="R445" s="248"/>
      <c r="S445" s="248"/>
      <c r="T445" s="248"/>
      <c r="U445" s="248"/>
      <c r="V445" s="248"/>
      <c r="W445" s="248"/>
      <c r="X445" s="249"/>
      <c r="Y445" s="14"/>
      <c r="Z445" s="14"/>
      <c r="AA445" s="14"/>
      <c r="AB445" s="14"/>
      <c r="AC445" s="14"/>
      <c r="AD445" s="14"/>
      <c r="AE445" s="14"/>
      <c r="AT445" s="243" t="s">
        <v>228</v>
      </c>
      <c r="AU445" s="243" t="s">
        <v>93</v>
      </c>
      <c r="AV445" s="14" t="s">
        <v>93</v>
      </c>
      <c r="AW445" s="14" t="s">
        <v>4</v>
      </c>
      <c r="AX445" s="14" t="s">
        <v>81</v>
      </c>
      <c r="AY445" s="243" t="s">
        <v>220</v>
      </c>
    </row>
    <row r="446" s="14" customFormat="1">
      <c r="A446" s="14"/>
      <c r="B446" s="242"/>
      <c r="C446" s="14"/>
      <c r="D446" s="235" t="s">
        <v>228</v>
      </c>
      <c r="E446" s="243" t="s">
        <v>1</v>
      </c>
      <c r="F446" s="244" t="s">
        <v>839</v>
      </c>
      <c r="G446" s="14"/>
      <c r="H446" s="245">
        <v>18.84</v>
      </c>
      <c r="I446" s="246"/>
      <c r="J446" s="246"/>
      <c r="K446" s="14"/>
      <c r="L446" s="14"/>
      <c r="M446" s="242"/>
      <c r="N446" s="247"/>
      <c r="O446" s="248"/>
      <c r="P446" s="248"/>
      <c r="Q446" s="248"/>
      <c r="R446" s="248"/>
      <c r="S446" s="248"/>
      <c r="T446" s="248"/>
      <c r="U446" s="248"/>
      <c r="V446" s="248"/>
      <c r="W446" s="248"/>
      <c r="X446" s="249"/>
      <c r="Y446" s="14"/>
      <c r="Z446" s="14"/>
      <c r="AA446" s="14"/>
      <c r="AB446" s="14"/>
      <c r="AC446" s="14"/>
      <c r="AD446" s="14"/>
      <c r="AE446" s="14"/>
      <c r="AT446" s="243" t="s">
        <v>228</v>
      </c>
      <c r="AU446" s="243" t="s">
        <v>93</v>
      </c>
      <c r="AV446" s="14" t="s">
        <v>93</v>
      </c>
      <c r="AW446" s="14" t="s">
        <v>4</v>
      </c>
      <c r="AX446" s="14" t="s">
        <v>81</v>
      </c>
      <c r="AY446" s="243" t="s">
        <v>220</v>
      </c>
    </row>
    <row r="447" s="14" customFormat="1">
      <c r="A447" s="14"/>
      <c r="B447" s="242"/>
      <c r="C447" s="14"/>
      <c r="D447" s="235" t="s">
        <v>228</v>
      </c>
      <c r="E447" s="243" t="s">
        <v>1</v>
      </c>
      <c r="F447" s="244" t="s">
        <v>840</v>
      </c>
      <c r="G447" s="14"/>
      <c r="H447" s="245">
        <v>16.109999999999999</v>
      </c>
      <c r="I447" s="246"/>
      <c r="J447" s="246"/>
      <c r="K447" s="14"/>
      <c r="L447" s="14"/>
      <c r="M447" s="242"/>
      <c r="N447" s="247"/>
      <c r="O447" s="248"/>
      <c r="P447" s="248"/>
      <c r="Q447" s="248"/>
      <c r="R447" s="248"/>
      <c r="S447" s="248"/>
      <c r="T447" s="248"/>
      <c r="U447" s="248"/>
      <c r="V447" s="248"/>
      <c r="W447" s="248"/>
      <c r="X447" s="249"/>
      <c r="Y447" s="14"/>
      <c r="Z447" s="14"/>
      <c r="AA447" s="14"/>
      <c r="AB447" s="14"/>
      <c r="AC447" s="14"/>
      <c r="AD447" s="14"/>
      <c r="AE447" s="14"/>
      <c r="AT447" s="243" t="s">
        <v>228</v>
      </c>
      <c r="AU447" s="243" t="s">
        <v>93</v>
      </c>
      <c r="AV447" s="14" t="s">
        <v>93</v>
      </c>
      <c r="AW447" s="14" t="s">
        <v>4</v>
      </c>
      <c r="AX447" s="14" t="s">
        <v>81</v>
      </c>
      <c r="AY447" s="243" t="s">
        <v>220</v>
      </c>
    </row>
    <row r="448" s="14" customFormat="1">
      <c r="A448" s="14"/>
      <c r="B448" s="242"/>
      <c r="C448" s="14"/>
      <c r="D448" s="235" t="s">
        <v>228</v>
      </c>
      <c r="E448" s="243" t="s">
        <v>1</v>
      </c>
      <c r="F448" s="244" t="s">
        <v>841</v>
      </c>
      <c r="G448" s="14"/>
      <c r="H448" s="245">
        <v>8.2599999999999998</v>
      </c>
      <c r="I448" s="246"/>
      <c r="J448" s="246"/>
      <c r="K448" s="14"/>
      <c r="L448" s="14"/>
      <c r="M448" s="242"/>
      <c r="N448" s="247"/>
      <c r="O448" s="248"/>
      <c r="P448" s="248"/>
      <c r="Q448" s="248"/>
      <c r="R448" s="248"/>
      <c r="S448" s="248"/>
      <c r="T448" s="248"/>
      <c r="U448" s="248"/>
      <c r="V448" s="248"/>
      <c r="W448" s="248"/>
      <c r="X448" s="249"/>
      <c r="Y448" s="14"/>
      <c r="Z448" s="14"/>
      <c r="AA448" s="14"/>
      <c r="AB448" s="14"/>
      <c r="AC448" s="14"/>
      <c r="AD448" s="14"/>
      <c r="AE448" s="14"/>
      <c r="AT448" s="243" t="s">
        <v>228</v>
      </c>
      <c r="AU448" s="243" t="s">
        <v>93</v>
      </c>
      <c r="AV448" s="14" t="s">
        <v>93</v>
      </c>
      <c r="AW448" s="14" t="s">
        <v>4</v>
      </c>
      <c r="AX448" s="14" t="s">
        <v>81</v>
      </c>
      <c r="AY448" s="243" t="s">
        <v>220</v>
      </c>
    </row>
    <row r="449" s="14" customFormat="1">
      <c r="A449" s="14"/>
      <c r="B449" s="242"/>
      <c r="C449" s="14"/>
      <c r="D449" s="235" t="s">
        <v>228</v>
      </c>
      <c r="E449" s="243" t="s">
        <v>1</v>
      </c>
      <c r="F449" s="244" t="s">
        <v>842</v>
      </c>
      <c r="G449" s="14"/>
      <c r="H449" s="245">
        <v>3.5099999999999998</v>
      </c>
      <c r="I449" s="246"/>
      <c r="J449" s="246"/>
      <c r="K449" s="14"/>
      <c r="L449" s="14"/>
      <c r="M449" s="242"/>
      <c r="N449" s="247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4"/>
      <c r="Z449" s="14"/>
      <c r="AA449" s="14"/>
      <c r="AB449" s="14"/>
      <c r="AC449" s="14"/>
      <c r="AD449" s="14"/>
      <c r="AE449" s="14"/>
      <c r="AT449" s="243" t="s">
        <v>228</v>
      </c>
      <c r="AU449" s="243" t="s">
        <v>93</v>
      </c>
      <c r="AV449" s="14" t="s">
        <v>93</v>
      </c>
      <c r="AW449" s="14" t="s">
        <v>4</v>
      </c>
      <c r="AX449" s="14" t="s">
        <v>81</v>
      </c>
      <c r="AY449" s="243" t="s">
        <v>220</v>
      </c>
    </row>
    <row r="450" s="14" customFormat="1">
      <c r="A450" s="14"/>
      <c r="B450" s="242"/>
      <c r="C450" s="14"/>
      <c r="D450" s="235" t="s">
        <v>228</v>
      </c>
      <c r="E450" s="243" t="s">
        <v>1</v>
      </c>
      <c r="F450" s="244" t="s">
        <v>843</v>
      </c>
      <c r="G450" s="14"/>
      <c r="H450" s="245">
        <v>44.770000000000003</v>
      </c>
      <c r="I450" s="246"/>
      <c r="J450" s="246"/>
      <c r="K450" s="14"/>
      <c r="L450" s="14"/>
      <c r="M450" s="242"/>
      <c r="N450" s="247"/>
      <c r="O450" s="248"/>
      <c r="P450" s="248"/>
      <c r="Q450" s="248"/>
      <c r="R450" s="248"/>
      <c r="S450" s="248"/>
      <c r="T450" s="248"/>
      <c r="U450" s="248"/>
      <c r="V450" s="248"/>
      <c r="W450" s="248"/>
      <c r="X450" s="249"/>
      <c r="Y450" s="14"/>
      <c r="Z450" s="14"/>
      <c r="AA450" s="14"/>
      <c r="AB450" s="14"/>
      <c r="AC450" s="14"/>
      <c r="AD450" s="14"/>
      <c r="AE450" s="14"/>
      <c r="AT450" s="243" t="s">
        <v>228</v>
      </c>
      <c r="AU450" s="243" t="s">
        <v>93</v>
      </c>
      <c r="AV450" s="14" t="s">
        <v>93</v>
      </c>
      <c r="AW450" s="14" t="s">
        <v>4</v>
      </c>
      <c r="AX450" s="14" t="s">
        <v>81</v>
      </c>
      <c r="AY450" s="243" t="s">
        <v>220</v>
      </c>
    </row>
    <row r="451" s="14" customFormat="1">
      <c r="A451" s="14"/>
      <c r="B451" s="242"/>
      <c r="C451" s="14"/>
      <c r="D451" s="235" t="s">
        <v>228</v>
      </c>
      <c r="E451" s="243" t="s">
        <v>1</v>
      </c>
      <c r="F451" s="244" t="s">
        <v>844</v>
      </c>
      <c r="G451" s="14"/>
      <c r="H451" s="245">
        <v>36.82</v>
      </c>
      <c r="I451" s="246"/>
      <c r="J451" s="246"/>
      <c r="K451" s="14"/>
      <c r="L451" s="14"/>
      <c r="M451" s="242"/>
      <c r="N451" s="247"/>
      <c r="O451" s="248"/>
      <c r="P451" s="248"/>
      <c r="Q451" s="248"/>
      <c r="R451" s="248"/>
      <c r="S451" s="248"/>
      <c r="T451" s="248"/>
      <c r="U451" s="248"/>
      <c r="V451" s="248"/>
      <c r="W451" s="248"/>
      <c r="X451" s="249"/>
      <c r="Y451" s="14"/>
      <c r="Z451" s="14"/>
      <c r="AA451" s="14"/>
      <c r="AB451" s="14"/>
      <c r="AC451" s="14"/>
      <c r="AD451" s="14"/>
      <c r="AE451" s="14"/>
      <c r="AT451" s="243" t="s">
        <v>228</v>
      </c>
      <c r="AU451" s="243" t="s">
        <v>93</v>
      </c>
      <c r="AV451" s="14" t="s">
        <v>93</v>
      </c>
      <c r="AW451" s="14" t="s">
        <v>4</v>
      </c>
      <c r="AX451" s="14" t="s">
        <v>81</v>
      </c>
      <c r="AY451" s="243" t="s">
        <v>220</v>
      </c>
    </row>
    <row r="452" s="14" customFormat="1">
      <c r="A452" s="14"/>
      <c r="B452" s="242"/>
      <c r="C452" s="14"/>
      <c r="D452" s="235" t="s">
        <v>228</v>
      </c>
      <c r="E452" s="243" t="s">
        <v>1</v>
      </c>
      <c r="F452" s="244" t="s">
        <v>845</v>
      </c>
      <c r="G452" s="14"/>
      <c r="H452" s="245">
        <v>45.600000000000001</v>
      </c>
      <c r="I452" s="246"/>
      <c r="J452" s="246"/>
      <c r="K452" s="14"/>
      <c r="L452" s="14"/>
      <c r="M452" s="242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Y452" s="14"/>
      <c r="Z452" s="14"/>
      <c r="AA452" s="14"/>
      <c r="AB452" s="14"/>
      <c r="AC452" s="14"/>
      <c r="AD452" s="14"/>
      <c r="AE452" s="14"/>
      <c r="AT452" s="243" t="s">
        <v>228</v>
      </c>
      <c r="AU452" s="243" t="s">
        <v>93</v>
      </c>
      <c r="AV452" s="14" t="s">
        <v>93</v>
      </c>
      <c r="AW452" s="14" t="s">
        <v>4</v>
      </c>
      <c r="AX452" s="14" t="s">
        <v>81</v>
      </c>
      <c r="AY452" s="243" t="s">
        <v>220</v>
      </c>
    </row>
    <row r="453" s="14" customFormat="1">
      <c r="A453" s="14"/>
      <c r="B453" s="242"/>
      <c r="C453" s="14"/>
      <c r="D453" s="235" t="s">
        <v>228</v>
      </c>
      <c r="E453" s="243" t="s">
        <v>1</v>
      </c>
      <c r="F453" s="244" t="s">
        <v>846</v>
      </c>
      <c r="G453" s="14"/>
      <c r="H453" s="245">
        <v>26.300000000000001</v>
      </c>
      <c r="I453" s="246"/>
      <c r="J453" s="246"/>
      <c r="K453" s="14"/>
      <c r="L453" s="14"/>
      <c r="M453" s="242"/>
      <c r="N453" s="247"/>
      <c r="O453" s="248"/>
      <c r="P453" s="248"/>
      <c r="Q453" s="248"/>
      <c r="R453" s="248"/>
      <c r="S453" s="248"/>
      <c r="T453" s="248"/>
      <c r="U453" s="248"/>
      <c r="V453" s="248"/>
      <c r="W453" s="248"/>
      <c r="X453" s="249"/>
      <c r="Y453" s="14"/>
      <c r="Z453" s="14"/>
      <c r="AA453" s="14"/>
      <c r="AB453" s="14"/>
      <c r="AC453" s="14"/>
      <c r="AD453" s="14"/>
      <c r="AE453" s="14"/>
      <c r="AT453" s="243" t="s">
        <v>228</v>
      </c>
      <c r="AU453" s="243" t="s">
        <v>93</v>
      </c>
      <c r="AV453" s="14" t="s">
        <v>93</v>
      </c>
      <c r="AW453" s="14" t="s">
        <v>4</v>
      </c>
      <c r="AX453" s="14" t="s">
        <v>81</v>
      </c>
      <c r="AY453" s="243" t="s">
        <v>220</v>
      </c>
    </row>
    <row r="454" s="15" customFormat="1">
      <c r="A454" s="15"/>
      <c r="B454" s="250"/>
      <c r="C454" s="15"/>
      <c r="D454" s="235" t="s">
        <v>228</v>
      </c>
      <c r="E454" s="251" t="s">
        <v>1</v>
      </c>
      <c r="F454" s="252" t="s">
        <v>242</v>
      </c>
      <c r="G454" s="15"/>
      <c r="H454" s="253">
        <v>247.80000000000001</v>
      </c>
      <c r="I454" s="254"/>
      <c r="J454" s="254"/>
      <c r="K454" s="15"/>
      <c r="L454" s="15"/>
      <c r="M454" s="250"/>
      <c r="N454" s="255"/>
      <c r="O454" s="256"/>
      <c r="P454" s="256"/>
      <c r="Q454" s="256"/>
      <c r="R454" s="256"/>
      <c r="S454" s="256"/>
      <c r="T454" s="256"/>
      <c r="U454" s="256"/>
      <c r="V454" s="256"/>
      <c r="W454" s="256"/>
      <c r="X454" s="257"/>
      <c r="Y454" s="15"/>
      <c r="Z454" s="15"/>
      <c r="AA454" s="15"/>
      <c r="AB454" s="15"/>
      <c r="AC454" s="15"/>
      <c r="AD454" s="15"/>
      <c r="AE454" s="15"/>
      <c r="AT454" s="251" t="s">
        <v>228</v>
      </c>
      <c r="AU454" s="251" t="s">
        <v>93</v>
      </c>
      <c r="AV454" s="15" t="s">
        <v>98</v>
      </c>
      <c r="AW454" s="15" t="s">
        <v>4</v>
      </c>
      <c r="AX454" s="15" t="s">
        <v>81</v>
      </c>
      <c r="AY454" s="251" t="s">
        <v>220</v>
      </c>
    </row>
    <row r="455" s="16" customFormat="1">
      <c r="A455" s="16"/>
      <c r="B455" s="258"/>
      <c r="C455" s="16"/>
      <c r="D455" s="235" t="s">
        <v>228</v>
      </c>
      <c r="E455" s="259" t="s">
        <v>1</v>
      </c>
      <c r="F455" s="260" t="s">
        <v>253</v>
      </c>
      <c r="G455" s="16"/>
      <c r="H455" s="261">
        <v>590.57000000000005</v>
      </c>
      <c r="I455" s="262"/>
      <c r="J455" s="262"/>
      <c r="K455" s="16"/>
      <c r="L455" s="16"/>
      <c r="M455" s="258"/>
      <c r="N455" s="263"/>
      <c r="O455" s="264"/>
      <c r="P455" s="264"/>
      <c r="Q455" s="264"/>
      <c r="R455" s="264"/>
      <c r="S455" s="264"/>
      <c r="T455" s="264"/>
      <c r="U455" s="264"/>
      <c r="V455" s="264"/>
      <c r="W455" s="264"/>
      <c r="X455" s="265"/>
      <c r="Y455" s="16"/>
      <c r="Z455" s="16"/>
      <c r="AA455" s="16"/>
      <c r="AB455" s="16"/>
      <c r="AC455" s="16"/>
      <c r="AD455" s="16"/>
      <c r="AE455" s="16"/>
      <c r="AT455" s="259" t="s">
        <v>228</v>
      </c>
      <c r="AU455" s="259" t="s">
        <v>93</v>
      </c>
      <c r="AV455" s="16" t="s">
        <v>105</v>
      </c>
      <c r="AW455" s="16" t="s">
        <v>4</v>
      </c>
      <c r="AX455" s="16" t="s">
        <v>88</v>
      </c>
      <c r="AY455" s="259" t="s">
        <v>220</v>
      </c>
    </row>
    <row r="456" s="2" customFormat="1" ht="37.8" customHeight="1">
      <c r="A456" s="42"/>
      <c r="B456" s="186"/>
      <c r="C456" s="273" t="s">
        <v>624</v>
      </c>
      <c r="D456" s="273" t="s">
        <v>564</v>
      </c>
      <c r="E456" s="274" t="s">
        <v>866</v>
      </c>
      <c r="F456" s="275" t="s">
        <v>867</v>
      </c>
      <c r="G456" s="276" t="s">
        <v>226</v>
      </c>
      <c r="H456" s="277">
        <v>602.38099999999997</v>
      </c>
      <c r="I456" s="278"/>
      <c r="J456" s="279"/>
      <c r="K456" s="280">
        <f>ROUND(P456*H456,2)</f>
        <v>0</v>
      </c>
      <c r="L456" s="279"/>
      <c r="M456" s="281"/>
      <c r="N456" s="282" t="s">
        <v>1</v>
      </c>
      <c r="O456" s="229" t="s">
        <v>45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86"/>
      <c r="T456" s="231">
        <f>S456*H456</f>
        <v>0</v>
      </c>
      <c r="U456" s="231">
        <v>0.00020000000000000001</v>
      </c>
      <c r="V456" s="231">
        <f>U456*H456</f>
        <v>0.12047620000000001</v>
      </c>
      <c r="W456" s="231">
        <v>0</v>
      </c>
      <c r="X456" s="232">
        <f>W456*H456</f>
        <v>0</v>
      </c>
      <c r="Y456" s="42"/>
      <c r="Z456" s="42"/>
      <c r="AA456" s="42"/>
      <c r="AB456" s="42"/>
      <c r="AC456" s="42"/>
      <c r="AD456" s="42"/>
      <c r="AE456" s="42"/>
      <c r="AR456" s="233" t="s">
        <v>567</v>
      </c>
      <c r="AT456" s="233" t="s">
        <v>564</v>
      </c>
      <c r="AU456" s="233" t="s">
        <v>93</v>
      </c>
      <c r="AY456" s="19" t="s">
        <v>220</v>
      </c>
      <c r="BE456" s="147">
        <f>IF(O456="základná",K456,0)</f>
        <v>0</v>
      </c>
      <c r="BF456" s="147">
        <f>IF(O456="znížená",K456,0)</f>
        <v>0</v>
      </c>
      <c r="BG456" s="147">
        <f>IF(O456="zákl. prenesená",K456,0)</f>
        <v>0</v>
      </c>
      <c r="BH456" s="147">
        <f>IF(O456="zníž. prenesená",K456,0)</f>
        <v>0</v>
      </c>
      <c r="BI456" s="147">
        <f>IF(O456="nulová",K456,0)</f>
        <v>0</v>
      </c>
      <c r="BJ456" s="19" t="s">
        <v>93</v>
      </c>
      <c r="BK456" s="147">
        <f>ROUND(P456*H456,2)</f>
        <v>0</v>
      </c>
      <c r="BL456" s="19" t="s">
        <v>387</v>
      </c>
      <c r="BM456" s="233" t="s">
        <v>868</v>
      </c>
    </row>
    <row r="457" s="13" customFormat="1">
      <c r="A457" s="13"/>
      <c r="B457" s="234"/>
      <c r="C457" s="13"/>
      <c r="D457" s="235" t="s">
        <v>228</v>
      </c>
      <c r="E457" s="236" t="s">
        <v>1</v>
      </c>
      <c r="F457" s="237" t="s">
        <v>802</v>
      </c>
      <c r="G457" s="13"/>
      <c r="H457" s="236" t="s">
        <v>1</v>
      </c>
      <c r="I457" s="238"/>
      <c r="J457" s="238"/>
      <c r="K457" s="13"/>
      <c r="L457" s="13"/>
      <c r="M457" s="234"/>
      <c r="N457" s="239"/>
      <c r="O457" s="240"/>
      <c r="P457" s="240"/>
      <c r="Q457" s="240"/>
      <c r="R457" s="240"/>
      <c r="S457" s="240"/>
      <c r="T457" s="240"/>
      <c r="U457" s="240"/>
      <c r="V457" s="240"/>
      <c r="W457" s="240"/>
      <c r="X457" s="241"/>
      <c r="Y457" s="13"/>
      <c r="Z457" s="13"/>
      <c r="AA457" s="13"/>
      <c r="AB457" s="13"/>
      <c r="AC457" s="13"/>
      <c r="AD457" s="13"/>
      <c r="AE457" s="13"/>
      <c r="AT457" s="236" t="s">
        <v>228</v>
      </c>
      <c r="AU457" s="236" t="s">
        <v>93</v>
      </c>
      <c r="AV457" s="13" t="s">
        <v>88</v>
      </c>
      <c r="AW457" s="13" t="s">
        <v>4</v>
      </c>
      <c r="AX457" s="13" t="s">
        <v>81</v>
      </c>
      <c r="AY457" s="236" t="s">
        <v>220</v>
      </c>
    </row>
    <row r="458" s="14" customFormat="1">
      <c r="A458" s="14"/>
      <c r="B458" s="242"/>
      <c r="C458" s="14"/>
      <c r="D458" s="235" t="s">
        <v>228</v>
      </c>
      <c r="E458" s="243" t="s">
        <v>1</v>
      </c>
      <c r="F458" s="244" t="s">
        <v>803</v>
      </c>
      <c r="G458" s="14"/>
      <c r="H458" s="245">
        <v>20.239999999999998</v>
      </c>
      <c r="I458" s="246"/>
      <c r="J458" s="246"/>
      <c r="K458" s="14"/>
      <c r="L458" s="14"/>
      <c r="M458" s="242"/>
      <c r="N458" s="247"/>
      <c r="O458" s="248"/>
      <c r="P458" s="248"/>
      <c r="Q458" s="248"/>
      <c r="R458" s="248"/>
      <c r="S458" s="248"/>
      <c r="T458" s="248"/>
      <c r="U458" s="248"/>
      <c r="V458" s="248"/>
      <c r="W458" s="248"/>
      <c r="X458" s="249"/>
      <c r="Y458" s="14"/>
      <c r="Z458" s="14"/>
      <c r="AA458" s="14"/>
      <c r="AB458" s="14"/>
      <c r="AC458" s="14"/>
      <c r="AD458" s="14"/>
      <c r="AE458" s="14"/>
      <c r="AT458" s="243" t="s">
        <v>228</v>
      </c>
      <c r="AU458" s="243" t="s">
        <v>93</v>
      </c>
      <c r="AV458" s="14" t="s">
        <v>93</v>
      </c>
      <c r="AW458" s="14" t="s">
        <v>4</v>
      </c>
      <c r="AX458" s="14" t="s">
        <v>81</v>
      </c>
      <c r="AY458" s="243" t="s">
        <v>220</v>
      </c>
    </row>
    <row r="459" s="14" customFormat="1">
      <c r="A459" s="14"/>
      <c r="B459" s="242"/>
      <c r="C459" s="14"/>
      <c r="D459" s="235" t="s">
        <v>228</v>
      </c>
      <c r="E459" s="243" t="s">
        <v>1</v>
      </c>
      <c r="F459" s="244" t="s">
        <v>804</v>
      </c>
      <c r="G459" s="14"/>
      <c r="H459" s="245">
        <v>20.199999999999999</v>
      </c>
      <c r="I459" s="246"/>
      <c r="J459" s="246"/>
      <c r="K459" s="14"/>
      <c r="L459" s="14"/>
      <c r="M459" s="242"/>
      <c r="N459" s="247"/>
      <c r="O459" s="248"/>
      <c r="P459" s="248"/>
      <c r="Q459" s="248"/>
      <c r="R459" s="248"/>
      <c r="S459" s="248"/>
      <c r="T459" s="248"/>
      <c r="U459" s="248"/>
      <c r="V459" s="248"/>
      <c r="W459" s="248"/>
      <c r="X459" s="249"/>
      <c r="Y459" s="14"/>
      <c r="Z459" s="14"/>
      <c r="AA459" s="14"/>
      <c r="AB459" s="14"/>
      <c r="AC459" s="14"/>
      <c r="AD459" s="14"/>
      <c r="AE459" s="14"/>
      <c r="AT459" s="243" t="s">
        <v>228</v>
      </c>
      <c r="AU459" s="243" t="s">
        <v>93</v>
      </c>
      <c r="AV459" s="14" t="s">
        <v>93</v>
      </c>
      <c r="AW459" s="14" t="s">
        <v>4</v>
      </c>
      <c r="AX459" s="14" t="s">
        <v>81</v>
      </c>
      <c r="AY459" s="243" t="s">
        <v>220</v>
      </c>
    </row>
    <row r="460" s="14" customFormat="1">
      <c r="A460" s="14"/>
      <c r="B460" s="242"/>
      <c r="C460" s="14"/>
      <c r="D460" s="235" t="s">
        <v>228</v>
      </c>
      <c r="E460" s="243" t="s">
        <v>1</v>
      </c>
      <c r="F460" s="244" t="s">
        <v>805</v>
      </c>
      <c r="G460" s="14"/>
      <c r="H460" s="245">
        <v>29.5</v>
      </c>
      <c r="I460" s="246"/>
      <c r="J460" s="246"/>
      <c r="K460" s="14"/>
      <c r="L460" s="14"/>
      <c r="M460" s="242"/>
      <c r="N460" s="247"/>
      <c r="O460" s="248"/>
      <c r="P460" s="248"/>
      <c r="Q460" s="248"/>
      <c r="R460" s="248"/>
      <c r="S460" s="248"/>
      <c r="T460" s="248"/>
      <c r="U460" s="248"/>
      <c r="V460" s="248"/>
      <c r="W460" s="248"/>
      <c r="X460" s="249"/>
      <c r="Y460" s="14"/>
      <c r="Z460" s="14"/>
      <c r="AA460" s="14"/>
      <c r="AB460" s="14"/>
      <c r="AC460" s="14"/>
      <c r="AD460" s="14"/>
      <c r="AE460" s="14"/>
      <c r="AT460" s="243" t="s">
        <v>228</v>
      </c>
      <c r="AU460" s="243" t="s">
        <v>93</v>
      </c>
      <c r="AV460" s="14" t="s">
        <v>93</v>
      </c>
      <c r="AW460" s="14" t="s">
        <v>4</v>
      </c>
      <c r="AX460" s="14" t="s">
        <v>81</v>
      </c>
      <c r="AY460" s="243" t="s">
        <v>220</v>
      </c>
    </row>
    <row r="461" s="14" customFormat="1">
      <c r="A461" s="14"/>
      <c r="B461" s="242"/>
      <c r="C461" s="14"/>
      <c r="D461" s="235" t="s">
        <v>228</v>
      </c>
      <c r="E461" s="243" t="s">
        <v>1</v>
      </c>
      <c r="F461" s="244" t="s">
        <v>806</v>
      </c>
      <c r="G461" s="14"/>
      <c r="H461" s="245">
        <v>18.84</v>
      </c>
      <c r="I461" s="246"/>
      <c r="J461" s="246"/>
      <c r="K461" s="14"/>
      <c r="L461" s="14"/>
      <c r="M461" s="242"/>
      <c r="N461" s="247"/>
      <c r="O461" s="248"/>
      <c r="P461" s="248"/>
      <c r="Q461" s="248"/>
      <c r="R461" s="248"/>
      <c r="S461" s="248"/>
      <c r="T461" s="248"/>
      <c r="U461" s="248"/>
      <c r="V461" s="248"/>
      <c r="W461" s="248"/>
      <c r="X461" s="249"/>
      <c r="Y461" s="14"/>
      <c r="Z461" s="14"/>
      <c r="AA461" s="14"/>
      <c r="AB461" s="14"/>
      <c r="AC461" s="14"/>
      <c r="AD461" s="14"/>
      <c r="AE461" s="14"/>
      <c r="AT461" s="243" t="s">
        <v>228</v>
      </c>
      <c r="AU461" s="243" t="s">
        <v>93</v>
      </c>
      <c r="AV461" s="14" t="s">
        <v>93</v>
      </c>
      <c r="AW461" s="14" t="s">
        <v>4</v>
      </c>
      <c r="AX461" s="14" t="s">
        <v>81</v>
      </c>
      <c r="AY461" s="243" t="s">
        <v>220</v>
      </c>
    </row>
    <row r="462" s="14" customFormat="1">
      <c r="A462" s="14"/>
      <c r="B462" s="242"/>
      <c r="C462" s="14"/>
      <c r="D462" s="235" t="s">
        <v>228</v>
      </c>
      <c r="E462" s="243" t="s">
        <v>1</v>
      </c>
      <c r="F462" s="244" t="s">
        <v>807</v>
      </c>
      <c r="G462" s="14"/>
      <c r="H462" s="245">
        <v>14.720000000000001</v>
      </c>
      <c r="I462" s="246"/>
      <c r="J462" s="246"/>
      <c r="K462" s="14"/>
      <c r="L462" s="14"/>
      <c r="M462" s="242"/>
      <c r="N462" s="247"/>
      <c r="O462" s="248"/>
      <c r="P462" s="248"/>
      <c r="Q462" s="248"/>
      <c r="R462" s="248"/>
      <c r="S462" s="248"/>
      <c r="T462" s="248"/>
      <c r="U462" s="248"/>
      <c r="V462" s="248"/>
      <c r="W462" s="248"/>
      <c r="X462" s="249"/>
      <c r="Y462" s="14"/>
      <c r="Z462" s="14"/>
      <c r="AA462" s="14"/>
      <c r="AB462" s="14"/>
      <c r="AC462" s="14"/>
      <c r="AD462" s="14"/>
      <c r="AE462" s="14"/>
      <c r="AT462" s="243" t="s">
        <v>228</v>
      </c>
      <c r="AU462" s="243" t="s">
        <v>93</v>
      </c>
      <c r="AV462" s="14" t="s">
        <v>93</v>
      </c>
      <c r="AW462" s="14" t="s">
        <v>4</v>
      </c>
      <c r="AX462" s="14" t="s">
        <v>81</v>
      </c>
      <c r="AY462" s="243" t="s">
        <v>220</v>
      </c>
    </row>
    <row r="463" s="14" customFormat="1">
      <c r="A463" s="14"/>
      <c r="B463" s="242"/>
      <c r="C463" s="14"/>
      <c r="D463" s="235" t="s">
        <v>228</v>
      </c>
      <c r="E463" s="243" t="s">
        <v>1</v>
      </c>
      <c r="F463" s="244" t="s">
        <v>808</v>
      </c>
      <c r="G463" s="14"/>
      <c r="H463" s="245">
        <v>5.2199999999999998</v>
      </c>
      <c r="I463" s="246"/>
      <c r="J463" s="246"/>
      <c r="K463" s="14"/>
      <c r="L463" s="14"/>
      <c r="M463" s="242"/>
      <c r="N463" s="247"/>
      <c r="O463" s="248"/>
      <c r="P463" s="248"/>
      <c r="Q463" s="248"/>
      <c r="R463" s="248"/>
      <c r="S463" s="248"/>
      <c r="T463" s="248"/>
      <c r="U463" s="248"/>
      <c r="V463" s="248"/>
      <c r="W463" s="248"/>
      <c r="X463" s="249"/>
      <c r="Y463" s="14"/>
      <c r="Z463" s="14"/>
      <c r="AA463" s="14"/>
      <c r="AB463" s="14"/>
      <c r="AC463" s="14"/>
      <c r="AD463" s="14"/>
      <c r="AE463" s="14"/>
      <c r="AT463" s="243" t="s">
        <v>228</v>
      </c>
      <c r="AU463" s="243" t="s">
        <v>93</v>
      </c>
      <c r="AV463" s="14" t="s">
        <v>93</v>
      </c>
      <c r="AW463" s="14" t="s">
        <v>4</v>
      </c>
      <c r="AX463" s="14" t="s">
        <v>81</v>
      </c>
      <c r="AY463" s="243" t="s">
        <v>220</v>
      </c>
    </row>
    <row r="464" s="14" customFormat="1">
      <c r="A464" s="14"/>
      <c r="B464" s="242"/>
      <c r="C464" s="14"/>
      <c r="D464" s="235" t="s">
        <v>228</v>
      </c>
      <c r="E464" s="243" t="s">
        <v>1</v>
      </c>
      <c r="F464" s="244" t="s">
        <v>809</v>
      </c>
      <c r="G464" s="14"/>
      <c r="H464" s="245">
        <v>4.6100000000000003</v>
      </c>
      <c r="I464" s="246"/>
      <c r="J464" s="246"/>
      <c r="K464" s="14"/>
      <c r="L464" s="14"/>
      <c r="M464" s="242"/>
      <c r="N464" s="247"/>
      <c r="O464" s="248"/>
      <c r="P464" s="248"/>
      <c r="Q464" s="248"/>
      <c r="R464" s="248"/>
      <c r="S464" s="248"/>
      <c r="T464" s="248"/>
      <c r="U464" s="248"/>
      <c r="V464" s="248"/>
      <c r="W464" s="248"/>
      <c r="X464" s="249"/>
      <c r="Y464" s="14"/>
      <c r="Z464" s="14"/>
      <c r="AA464" s="14"/>
      <c r="AB464" s="14"/>
      <c r="AC464" s="14"/>
      <c r="AD464" s="14"/>
      <c r="AE464" s="14"/>
      <c r="AT464" s="243" t="s">
        <v>228</v>
      </c>
      <c r="AU464" s="243" t="s">
        <v>93</v>
      </c>
      <c r="AV464" s="14" t="s">
        <v>93</v>
      </c>
      <c r="AW464" s="14" t="s">
        <v>4</v>
      </c>
      <c r="AX464" s="14" t="s">
        <v>81</v>
      </c>
      <c r="AY464" s="243" t="s">
        <v>220</v>
      </c>
    </row>
    <row r="465" s="14" customFormat="1">
      <c r="A465" s="14"/>
      <c r="B465" s="242"/>
      <c r="C465" s="14"/>
      <c r="D465" s="235" t="s">
        <v>228</v>
      </c>
      <c r="E465" s="243" t="s">
        <v>1</v>
      </c>
      <c r="F465" s="244" t="s">
        <v>810</v>
      </c>
      <c r="G465" s="14"/>
      <c r="H465" s="245">
        <v>39.450000000000003</v>
      </c>
      <c r="I465" s="246"/>
      <c r="J465" s="246"/>
      <c r="K465" s="14"/>
      <c r="L465" s="14"/>
      <c r="M465" s="242"/>
      <c r="N465" s="247"/>
      <c r="O465" s="248"/>
      <c r="P465" s="248"/>
      <c r="Q465" s="248"/>
      <c r="R465" s="248"/>
      <c r="S465" s="248"/>
      <c r="T465" s="248"/>
      <c r="U465" s="248"/>
      <c r="V465" s="248"/>
      <c r="W465" s="248"/>
      <c r="X465" s="249"/>
      <c r="Y465" s="14"/>
      <c r="Z465" s="14"/>
      <c r="AA465" s="14"/>
      <c r="AB465" s="14"/>
      <c r="AC465" s="14"/>
      <c r="AD465" s="14"/>
      <c r="AE465" s="14"/>
      <c r="AT465" s="243" t="s">
        <v>228</v>
      </c>
      <c r="AU465" s="243" t="s">
        <v>93</v>
      </c>
      <c r="AV465" s="14" t="s">
        <v>93</v>
      </c>
      <c r="AW465" s="14" t="s">
        <v>4</v>
      </c>
      <c r="AX465" s="14" t="s">
        <v>81</v>
      </c>
      <c r="AY465" s="243" t="s">
        <v>220</v>
      </c>
    </row>
    <row r="466" s="14" customFormat="1">
      <c r="A466" s="14"/>
      <c r="B466" s="242"/>
      <c r="C466" s="14"/>
      <c r="D466" s="235" t="s">
        <v>228</v>
      </c>
      <c r="E466" s="243" t="s">
        <v>1</v>
      </c>
      <c r="F466" s="244" t="s">
        <v>811</v>
      </c>
      <c r="G466" s="14"/>
      <c r="H466" s="245">
        <v>36.82</v>
      </c>
      <c r="I466" s="246"/>
      <c r="J466" s="246"/>
      <c r="K466" s="14"/>
      <c r="L466" s="14"/>
      <c r="M466" s="242"/>
      <c r="N466" s="247"/>
      <c r="O466" s="248"/>
      <c r="P466" s="248"/>
      <c r="Q466" s="248"/>
      <c r="R466" s="248"/>
      <c r="S466" s="248"/>
      <c r="T466" s="248"/>
      <c r="U466" s="248"/>
      <c r="V466" s="248"/>
      <c r="W466" s="248"/>
      <c r="X466" s="249"/>
      <c r="Y466" s="14"/>
      <c r="Z466" s="14"/>
      <c r="AA466" s="14"/>
      <c r="AB466" s="14"/>
      <c r="AC466" s="14"/>
      <c r="AD466" s="14"/>
      <c r="AE466" s="14"/>
      <c r="AT466" s="243" t="s">
        <v>228</v>
      </c>
      <c r="AU466" s="243" t="s">
        <v>93</v>
      </c>
      <c r="AV466" s="14" t="s">
        <v>93</v>
      </c>
      <c r="AW466" s="14" t="s">
        <v>4</v>
      </c>
      <c r="AX466" s="14" t="s">
        <v>81</v>
      </c>
      <c r="AY466" s="243" t="s">
        <v>220</v>
      </c>
    </row>
    <row r="467" s="14" customFormat="1">
      <c r="A467" s="14"/>
      <c r="B467" s="242"/>
      <c r="C467" s="14"/>
      <c r="D467" s="235" t="s">
        <v>228</v>
      </c>
      <c r="E467" s="243" t="s">
        <v>1</v>
      </c>
      <c r="F467" s="244" t="s">
        <v>812</v>
      </c>
      <c r="G467" s="14"/>
      <c r="H467" s="245">
        <v>42.759999999999998</v>
      </c>
      <c r="I467" s="246"/>
      <c r="J467" s="246"/>
      <c r="K467" s="14"/>
      <c r="L467" s="14"/>
      <c r="M467" s="242"/>
      <c r="N467" s="247"/>
      <c r="O467" s="248"/>
      <c r="P467" s="248"/>
      <c r="Q467" s="248"/>
      <c r="R467" s="248"/>
      <c r="S467" s="248"/>
      <c r="T467" s="248"/>
      <c r="U467" s="248"/>
      <c r="V467" s="248"/>
      <c r="W467" s="248"/>
      <c r="X467" s="249"/>
      <c r="Y467" s="14"/>
      <c r="Z467" s="14"/>
      <c r="AA467" s="14"/>
      <c r="AB467" s="14"/>
      <c r="AC467" s="14"/>
      <c r="AD467" s="14"/>
      <c r="AE467" s="14"/>
      <c r="AT467" s="243" t="s">
        <v>228</v>
      </c>
      <c r="AU467" s="243" t="s">
        <v>93</v>
      </c>
      <c r="AV467" s="14" t="s">
        <v>93</v>
      </c>
      <c r="AW467" s="14" t="s">
        <v>4</v>
      </c>
      <c r="AX467" s="14" t="s">
        <v>81</v>
      </c>
      <c r="AY467" s="243" t="s">
        <v>220</v>
      </c>
    </row>
    <row r="468" s="14" customFormat="1">
      <c r="A468" s="14"/>
      <c r="B468" s="242"/>
      <c r="C468" s="14"/>
      <c r="D468" s="235" t="s">
        <v>228</v>
      </c>
      <c r="E468" s="243" t="s">
        <v>1</v>
      </c>
      <c r="F468" s="244" t="s">
        <v>813</v>
      </c>
      <c r="G468" s="14"/>
      <c r="H468" s="245">
        <v>5.46</v>
      </c>
      <c r="I468" s="246"/>
      <c r="J468" s="246"/>
      <c r="K468" s="14"/>
      <c r="L468" s="14"/>
      <c r="M468" s="242"/>
      <c r="N468" s="247"/>
      <c r="O468" s="248"/>
      <c r="P468" s="248"/>
      <c r="Q468" s="248"/>
      <c r="R468" s="248"/>
      <c r="S468" s="248"/>
      <c r="T468" s="248"/>
      <c r="U468" s="248"/>
      <c r="V468" s="248"/>
      <c r="W468" s="248"/>
      <c r="X468" s="249"/>
      <c r="Y468" s="14"/>
      <c r="Z468" s="14"/>
      <c r="AA468" s="14"/>
      <c r="AB468" s="14"/>
      <c r="AC468" s="14"/>
      <c r="AD468" s="14"/>
      <c r="AE468" s="14"/>
      <c r="AT468" s="243" t="s">
        <v>228</v>
      </c>
      <c r="AU468" s="243" t="s">
        <v>93</v>
      </c>
      <c r="AV468" s="14" t="s">
        <v>93</v>
      </c>
      <c r="AW468" s="14" t="s">
        <v>4</v>
      </c>
      <c r="AX468" s="14" t="s">
        <v>81</v>
      </c>
      <c r="AY468" s="243" t="s">
        <v>220</v>
      </c>
    </row>
    <row r="469" s="14" customFormat="1">
      <c r="A469" s="14"/>
      <c r="B469" s="242"/>
      <c r="C469" s="14"/>
      <c r="D469" s="235" t="s">
        <v>228</v>
      </c>
      <c r="E469" s="243" t="s">
        <v>1</v>
      </c>
      <c r="F469" s="244" t="s">
        <v>814</v>
      </c>
      <c r="G469" s="14"/>
      <c r="H469" s="245">
        <v>4.7199999999999998</v>
      </c>
      <c r="I469" s="246"/>
      <c r="J469" s="246"/>
      <c r="K469" s="14"/>
      <c r="L469" s="14"/>
      <c r="M469" s="242"/>
      <c r="N469" s="247"/>
      <c r="O469" s="248"/>
      <c r="P469" s="248"/>
      <c r="Q469" s="248"/>
      <c r="R469" s="248"/>
      <c r="S469" s="248"/>
      <c r="T469" s="248"/>
      <c r="U469" s="248"/>
      <c r="V469" s="248"/>
      <c r="W469" s="248"/>
      <c r="X469" s="249"/>
      <c r="Y469" s="14"/>
      <c r="Z469" s="14"/>
      <c r="AA469" s="14"/>
      <c r="AB469" s="14"/>
      <c r="AC469" s="14"/>
      <c r="AD469" s="14"/>
      <c r="AE469" s="14"/>
      <c r="AT469" s="243" t="s">
        <v>228</v>
      </c>
      <c r="AU469" s="243" t="s">
        <v>93</v>
      </c>
      <c r="AV469" s="14" t="s">
        <v>93</v>
      </c>
      <c r="AW469" s="14" t="s">
        <v>4</v>
      </c>
      <c r="AX469" s="14" t="s">
        <v>81</v>
      </c>
      <c r="AY469" s="243" t="s">
        <v>220</v>
      </c>
    </row>
    <row r="470" s="14" customFormat="1">
      <c r="A470" s="14"/>
      <c r="B470" s="242"/>
      <c r="C470" s="14"/>
      <c r="D470" s="235" t="s">
        <v>228</v>
      </c>
      <c r="E470" s="243" t="s">
        <v>1</v>
      </c>
      <c r="F470" s="244" t="s">
        <v>815</v>
      </c>
      <c r="G470" s="14"/>
      <c r="H470" s="245">
        <v>7.5199999999999996</v>
      </c>
      <c r="I470" s="246"/>
      <c r="J470" s="246"/>
      <c r="K470" s="14"/>
      <c r="L470" s="14"/>
      <c r="M470" s="242"/>
      <c r="N470" s="247"/>
      <c r="O470" s="248"/>
      <c r="P470" s="248"/>
      <c r="Q470" s="248"/>
      <c r="R470" s="248"/>
      <c r="S470" s="248"/>
      <c r="T470" s="248"/>
      <c r="U470" s="248"/>
      <c r="V470" s="248"/>
      <c r="W470" s="248"/>
      <c r="X470" s="249"/>
      <c r="Y470" s="14"/>
      <c r="Z470" s="14"/>
      <c r="AA470" s="14"/>
      <c r="AB470" s="14"/>
      <c r="AC470" s="14"/>
      <c r="AD470" s="14"/>
      <c r="AE470" s="14"/>
      <c r="AT470" s="243" t="s">
        <v>228</v>
      </c>
      <c r="AU470" s="243" t="s">
        <v>93</v>
      </c>
      <c r="AV470" s="14" t="s">
        <v>93</v>
      </c>
      <c r="AW470" s="14" t="s">
        <v>4</v>
      </c>
      <c r="AX470" s="14" t="s">
        <v>81</v>
      </c>
      <c r="AY470" s="243" t="s">
        <v>220</v>
      </c>
    </row>
    <row r="471" s="14" customFormat="1">
      <c r="A471" s="14"/>
      <c r="B471" s="242"/>
      <c r="C471" s="14"/>
      <c r="D471" s="235" t="s">
        <v>228</v>
      </c>
      <c r="E471" s="243" t="s">
        <v>1</v>
      </c>
      <c r="F471" s="244" t="s">
        <v>816</v>
      </c>
      <c r="G471" s="14"/>
      <c r="H471" s="245">
        <v>26.850000000000001</v>
      </c>
      <c r="I471" s="246"/>
      <c r="J471" s="246"/>
      <c r="K471" s="14"/>
      <c r="L471" s="14"/>
      <c r="M471" s="242"/>
      <c r="N471" s="247"/>
      <c r="O471" s="248"/>
      <c r="P471" s="248"/>
      <c r="Q471" s="248"/>
      <c r="R471" s="248"/>
      <c r="S471" s="248"/>
      <c r="T471" s="248"/>
      <c r="U471" s="248"/>
      <c r="V471" s="248"/>
      <c r="W471" s="248"/>
      <c r="X471" s="249"/>
      <c r="Y471" s="14"/>
      <c r="Z471" s="14"/>
      <c r="AA471" s="14"/>
      <c r="AB471" s="14"/>
      <c r="AC471" s="14"/>
      <c r="AD471" s="14"/>
      <c r="AE471" s="14"/>
      <c r="AT471" s="243" t="s">
        <v>228</v>
      </c>
      <c r="AU471" s="243" t="s">
        <v>93</v>
      </c>
      <c r="AV471" s="14" t="s">
        <v>93</v>
      </c>
      <c r="AW471" s="14" t="s">
        <v>4</v>
      </c>
      <c r="AX471" s="14" t="s">
        <v>81</v>
      </c>
      <c r="AY471" s="243" t="s">
        <v>220</v>
      </c>
    </row>
    <row r="472" s="15" customFormat="1">
      <c r="A472" s="15"/>
      <c r="B472" s="250"/>
      <c r="C472" s="15"/>
      <c r="D472" s="235" t="s">
        <v>228</v>
      </c>
      <c r="E472" s="251" t="s">
        <v>1</v>
      </c>
      <c r="F472" s="252" t="s">
        <v>242</v>
      </c>
      <c r="G472" s="15"/>
      <c r="H472" s="253">
        <v>276.91000000000003</v>
      </c>
      <c r="I472" s="254"/>
      <c r="J472" s="254"/>
      <c r="K472" s="15"/>
      <c r="L472" s="15"/>
      <c r="M472" s="250"/>
      <c r="N472" s="255"/>
      <c r="O472" s="256"/>
      <c r="P472" s="256"/>
      <c r="Q472" s="256"/>
      <c r="R472" s="256"/>
      <c r="S472" s="256"/>
      <c r="T472" s="256"/>
      <c r="U472" s="256"/>
      <c r="V472" s="256"/>
      <c r="W472" s="256"/>
      <c r="X472" s="257"/>
      <c r="Y472" s="15"/>
      <c r="Z472" s="15"/>
      <c r="AA472" s="15"/>
      <c r="AB472" s="15"/>
      <c r="AC472" s="15"/>
      <c r="AD472" s="15"/>
      <c r="AE472" s="15"/>
      <c r="AT472" s="251" t="s">
        <v>228</v>
      </c>
      <c r="AU472" s="251" t="s">
        <v>93</v>
      </c>
      <c r="AV472" s="15" t="s">
        <v>98</v>
      </c>
      <c r="AW472" s="15" t="s">
        <v>4</v>
      </c>
      <c r="AX472" s="15" t="s">
        <v>81</v>
      </c>
      <c r="AY472" s="251" t="s">
        <v>220</v>
      </c>
    </row>
    <row r="473" s="13" customFormat="1">
      <c r="A473" s="13"/>
      <c r="B473" s="234"/>
      <c r="C473" s="13"/>
      <c r="D473" s="235" t="s">
        <v>228</v>
      </c>
      <c r="E473" s="236" t="s">
        <v>1</v>
      </c>
      <c r="F473" s="237" t="s">
        <v>817</v>
      </c>
      <c r="G473" s="13"/>
      <c r="H473" s="236" t="s">
        <v>1</v>
      </c>
      <c r="I473" s="238"/>
      <c r="J473" s="238"/>
      <c r="K473" s="13"/>
      <c r="L473" s="13"/>
      <c r="M473" s="234"/>
      <c r="N473" s="239"/>
      <c r="O473" s="240"/>
      <c r="P473" s="240"/>
      <c r="Q473" s="240"/>
      <c r="R473" s="240"/>
      <c r="S473" s="240"/>
      <c r="T473" s="240"/>
      <c r="U473" s="240"/>
      <c r="V473" s="240"/>
      <c r="W473" s="240"/>
      <c r="X473" s="241"/>
      <c r="Y473" s="13"/>
      <c r="Z473" s="13"/>
      <c r="AA473" s="13"/>
      <c r="AB473" s="13"/>
      <c r="AC473" s="13"/>
      <c r="AD473" s="13"/>
      <c r="AE473" s="13"/>
      <c r="AT473" s="236" t="s">
        <v>228</v>
      </c>
      <c r="AU473" s="236" t="s">
        <v>93</v>
      </c>
      <c r="AV473" s="13" t="s">
        <v>88</v>
      </c>
      <c r="AW473" s="13" t="s">
        <v>4</v>
      </c>
      <c r="AX473" s="13" t="s">
        <v>81</v>
      </c>
      <c r="AY473" s="236" t="s">
        <v>220</v>
      </c>
    </row>
    <row r="474" s="14" customFormat="1">
      <c r="A474" s="14"/>
      <c r="B474" s="242"/>
      <c r="C474" s="14"/>
      <c r="D474" s="235" t="s">
        <v>228</v>
      </c>
      <c r="E474" s="243" t="s">
        <v>1</v>
      </c>
      <c r="F474" s="244" t="s">
        <v>818</v>
      </c>
      <c r="G474" s="14"/>
      <c r="H474" s="245">
        <v>7.3200000000000003</v>
      </c>
      <c r="I474" s="246"/>
      <c r="J474" s="246"/>
      <c r="K474" s="14"/>
      <c r="L474" s="14"/>
      <c r="M474" s="242"/>
      <c r="N474" s="247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14"/>
      <c r="Z474" s="14"/>
      <c r="AA474" s="14"/>
      <c r="AB474" s="14"/>
      <c r="AC474" s="14"/>
      <c r="AD474" s="14"/>
      <c r="AE474" s="14"/>
      <c r="AT474" s="243" t="s">
        <v>228</v>
      </c>
      <c r="AU474" s="243" t="s">
        <v>93</v>
      </c>
      <c r="AV474" s="14" t="s">
        <v>93</v>
      </c>
      <c r="AW474" s="14" t="s">
        <v>4</v>
      </c>
      <c r="AX474" s="14" t="s">
        <v>81</v>
      </c>
      <c r="AY474" s="243" t="s">
        <v>220</v>
      </c>
    </row>
    <row r="475" s="14" customFormat="1">
      <c r="A475" s="14"/>
      <c r="B475" s="242"/>
      <c r="C475" s="14"/>
      <c r="D475" s="235" t="s">
        <v>228</v>
      </c>
      <c r="E475" s="243" t="s">
        <v>1</v>
      </c>
      <c r="F475" s="244" t="s">
        <v>819</v>
      </c>
      <c r="G475" s="14"/>
      <c r="H475" s="245">
        <v>8.0800000000000001</v>
      </c>
      <c r="I475" s="246"/>
      <c r="J475" s="246"/>
      <c r="K475" s="14"/>
      <c r="L475" s="14"/>
      <c r="M475" s="242"/>
      <c r="N475" s="247"/>
      <c r="O475" s="248"/>
      <c r="P475" s="248"/>
      <c r="Q475" s="248"/>
      <c r="R475" s="248"/>
      <c r="S475" s="248"/>
      <c r="T475" s="248"/>
      <c r="U475" s="248"/>
      <c r="V475" s="248"/>
      <c r="W475" s="248"/>
      <c r="X475" s="249"/>
      <c r="Y475" s="14"/>
      <c r="Z475" s="14"/>
      <c r="AA475" s="14"/>
      <c r="AB475" s="14"/>
      <c r="AC475" s="14"/>
      <c r="AD475" s="14"/>
      <c r="AE475" s="14"/>
      <c r="AT475" s="243" t="s">
        <v>228</v>
      </c>
      <c r="AU475" s="243" t="s">
        <v>93</v>
      </c>
      <c r="AV475" s="14" t="s">
        <v>93</v>
      </c>
      <c r="AW475" s="14" t="s">
        <v>4</v>
      </c>
      <c r="AX475" s="14" t="s">
        <v>81</v>
      </c>
      <c r="AY475" s="243" t="s">
        <v>220</v>
      </c>
    </row>
    <row r="476" s="14" customFormat="1">
      <c r="A476" s="14"/>
      <c r="B476" s="242"/>
      <c r="C476" s="14"/>
      <c r="D476" s="235" t="s">
        <v>228</v>
      </c>
      <c r="E476" s="243" t="s">
        <v>1</v>
      </c>
      <c r="F476" s="244" t="s">
        <v>820</v>
      </c>
      <c r="G476" s="14"/>
      <c r="H476" s="245">
        <v>2.7999999999999998</v>
      </c>
      <c r="I476" s="246"/>
      <c r="J476" s="246"/>
      <c r="K476" s="14"/>
      <c r="L476" s="14"/>
      <c r="M476" s="242"/>
      <c r="N476" s="247"/>
      <c r="O476" s="248"/>
      <c r="P476" s="248"/>
      <c r="Q476" s="248"/>
      <c r="R476" s="248"/>
      <c r="S476" s="248"/>
      <c r="T476" s="248"/>
      <c r="U476" s="248"/>
      <c r="V476" s="248"/>
      <c r="W476" s="248"/>
      <c r="X476" s="249"/>
      <c r="Y476" s="14"/>
      <c r="Z476" s="14"/>
      <c r="AA476" s="14"/>
      <c r="AB476" s="14"/>
      <c r="AC476" s="14"/>
      <c r="AD476" s="14"/>
      <c r="AE476" s="14"/>
      <c r="AT476" s="243" t="s">
        <v>228</v>
      </c>
      <c r="AU476" s="243" t="s">
        <v>93</v>
      </c>
      <c r="AV476" s="14" t="s">
        <v>93</v>
      </c>
      <c r="AW476" s="14" t="s">
        <v>4</v>
      </c>
      <c r="AX476" s="14" t="s">
        <v>81</v>
      </c>
      <c r="AY476" s="243" t="s">
        <v>220</v>
      </c>
    </row>
    <row r="477" s="14" customFormat="1">
      <c r="A477" s="14"/>
      <c r="B477" s="242"/>
      <c r="C477" s="14"/>
      <c r="D477" s="235" t="s">
        <v>228</v>
      </c>
      <c r="E477" s="243" t="s">
        <v>1</v>
      </c>
      <c r="F477" s="244" t="s">
        <v>821</v>
      </c>
      <c r="G477" s="14"/>
      <c r="H477" s="245">
        <v>1.3899999999999999</v>
      </c>
      <c r="I477" s="246"/>
      <c r="J477" s="246"/>
      <c r="K477" s="14"/>
      <c r="L477" s="14"/>
      <c r="M477" s="242"/>
      <c r="N477" s="247"/>
      <c r="O477" s="248"/>
      <c r="P477" s="248"/>
      <c r="Q477" s="248"/>
      <c r="R477" s="248"/>
      <c r="S477" s="248"/>
      <c r="T477" s="248"/>
      <c r="U477" s="248"/>
      <c r="V477" s="248"/>
      <c r="W477" s="248"/>
      <c r="X477" s="249"/>
      <c r="Y477" s="14"/>
      <c r="Z477" s="14"/>
      <c r="AA477" s="14"/>
      <c r="AB477" s="14"/>
      <c r="AC477" s="14"/>
      <c r="AD477" s="14"/>
      <c r="AE477" s="14"/>
      <c r="AT477" s="243" t="s">
        <v>228</v>
      </c>
      <c r="AU477" s="243" t="s">
        <v>93</v>
      </c>
      <c r="AV477" s="14" t="s">
        <v>93</v>
      </c>
      <c r="AW477" s="14" t="s">
        <v>4</v>
      </c>
      <c r="AX477" s="14" t="s">
        <v>81</v>
      </c>
      <c r="AY477" s="243" t="s">
        <v>220</v>
      </c>
    </row>
    <row r="478" s="14" customFormat="1">
      <c r="A478" s="14"/>
      <c r="B478" s="242"/>
      <c r="C478" s="14"/>
      <c r="D478" s="235" t="s">
        <v>228</v>
      </c>
      <c r="E478" s="243" t="s">
        <v>1</v>
      </c>
      <c r="F478" s="244" t="s">
        <v>822</v>
      </c>
      <c r="G478" s="14"/>
      <c r="H478" s="245">
        <v>2.1499999999999999</v>
      </c>
      <c r="I478" s="246"/>
      <c r="J478" s="246"/>
      <c r="K478" s="14"/>
      <c r="L478" s="14"/>
      <c r="M478" s="242"/>
      <c r="N478" s="247"/>
      <c r="O478" s="248"/>
      <c r="P478" s="248"/>
      <c r="Q478" s="248"/>
      <c r="R478" s="248"/>
      <c r="S478" s="248"/>
      <c r="T478" s="248"/>
      <c r="U478" s="248"/>
      <c r="V478" s="248"/>
      <c r="W478" s="248"/>
      <c r="X478" s="249"/>
      <c r="Y478" s="14"/>
      <c r="Z478" s="14"/>
      <c r="AA478" s="14"/>
      <c r="AB478" s="14"/>
      <c r="AC478" s="14"/>
      <c r="AD478" s="14"/>
      <c r="AE478" s="14"/>
      <c r="AT478" s="243" t="s">
        <v>228</v>
      </c>
      <c r="AU478" s="243" t="s">
        <v>93</v>
      </c>
      <c r="AV478" s="14" t="s">
        <v>93</v>
      </c>
      <c r="AW478" s="14" t="s">
        <v>4</v>
      </c>
      <c r="AX478" s="14" t="s">
        <v>81</v>
      </c>
      <c r="AY478" s="243" t="s">
        <v>220</v>
      </c>
    </row>
    <row r="479" s="14" customFormat="1">
      <c r="A479" s="14"/>
      <c r="B479" s="242"/>
      <c r="C479" s="14"/>
      <c r="D479" s="235" t="s">
        <v>228</v>
      </c>
      <c r="E479" s="243" t="s">
        <v>1</v>
      </c>
      <c r="F479" s="244" t="s">
        <v>823</v>
      </c>
      <c r="G479" s="14"/>
      <c r="H479" s="245">
        <v>3.3599999999999999</v>
      </c>
      <c r="I479" s="246"/>
      <c r="J479" s="246"/>
      <c r="K479" s="14"/>
      <c r="L479" s="14"/>
      <c r="M479" s="242"/>
      <c r="N479" s="247"/>
      <c r="O479" s="248"/>
      <c r="P479" s="248"/>
      <c r="Q479" s="248"/>
      <c r="R479" s="248"/>
      <c r="S479" s="248"/>
      <c r="T479" s="248"/>
      <c r="U479" s="248"/>
      <c r="V479" s="248"/>
      <c r="W479" s="248"/>
      <c r="X479" s="249"/>
      <c r="Y479" s="14"/>
      <c r="Z479" s="14"/>
      <c r="AA479" s="14"/>
      <c r="AB479" s="14"/>
      <c r="AC479" s="14"/>
      <c r="AD479" s="14"/>
      <c r="AE479" s="14"/>
      <c r="AT479" s="243" t="s">
        <v>228</v>
      </c>
      <c r="AU479" s="243" t="s">
        <v>93</v>
      </c>
      <c r="AV479" s="14" t="s">
        <v>93</v>
      </c>
      <c r="AW479" s="14" t="s">
        <v>4</v>
      </c>
      <c r="AX479" s="14" t="s">
        <v>81</v>
      </c>
      <c r="AY479" s="243" t="s">
        <v>220</v>
      </c>
    </row>
    <row r="480" s="14" customFormat="1">
      <c r="A480" s="14"/>
      <c r="B480" s="242"/>
      <c r="C480" s="14"/>
      <c r="D480" s="235" t="s">
        <v>228</v>
      </c>
      <c r="E480" s="243" t="s">
        <v>1</v>
      </c>
      <c r="F480" s="244" t="s">
        <v>824</v>
      </c>
      <c r="G480" s="14"/>
      <c r="H480" s="245">
        <v>2.48</v>
      </c>
      <c r="I480" s="246"/>
      <c r="J480" s="246"/>
      <c r="K480" s="14"/>
      <c r="L480" s="14"/>
      <c r="M480" s="242"/>
      <c r="N480" s="247"/>
      <c r="O480" s="248"/>
      <c r="P480" s="248"/>
      <c r="Q480" s="248"/>
      <c r="R480" s="248"/>
      <c r="S480" s="248"/>
      <c r="T480" s="248"/>
      <c r="U480" s="248"/>
      <c r="V480" s="248"/>
      <c r="W480" s="248"/>
      <c r="X480" s="249"/>
      <c r="Y480" s="14"/>
      <c r="Z480" s="14"/>
      <c r="AA480" s="14"/>
      <c r="AB480" s="14"/>
      <c r="AC480" s="14"/>
      <c r="AD480" s="14"/>
      <c r="AE480" s="14"/>
      <c r="AT480" s="243" t="s">
        <v>228</v>
      </c>
      <c r="AU480" s="243" t="s">
        <v>93</v>
      </c>
      <c r="AV480" s="14" t="s">
        <v>93</v>
      </c>
      <c r="AW480" s="14" t="s">
        <v>4</v>
      </c>
      <c r="AX480" s="14" t="s">
        <v>81</v>
      </c>
      <c r="AY480" s="243" t="s">
        <v>220</v>
      </c>
    </row>
    <row r="481" s="14" customFormat="1">
      <c r="A481" s="14"/>
      <c r="B481" s="242"/>
      <c r="C481" s="14"/>
      <c r="D481" s="235" t="s">
        <v>228</v>
      </c>
      <c r="E481" s="243" t="s">
        <v>1</v>
      </c>
      <c r="F481" s="244" t="s">
        <v>825</v>
      </c>
      <c r="G481" s="14"/>
      <c r="H481" s="245">
        <v>1.47</v>
      </c>
      <c r="I481" s="246"/>
      <c r="J481" s="246"/>
      <c r="K481" s="14"/>
      <c r="L481" s="14"/>
      <c r="M481" s="242"/>
      <c r="N481" s="247"/>
      <c r="O481" s="248"/>
      <c r="P481" s="248"/>
      <c r="Q481" s="248"/>
      <c r="R481" s="248"/>
      <c r="S481" s="248"/>
      <c r="T481" s="248"/>
      <c r="U481" s="248"/>
      <c r="V481" s="248"/>
      <c r="W481" s="248"/>
      <c r="X481" s="249"/>
      <c r="Y481" s="14"/>
      <c r="Z481" s="14"/>
      <c r="AA481" s="14"/>
      <c r="AB481" s="14"/>
      <c r="AC481" s="14"/>
      <c r="AD481" s="14"/>
      <c r="AE481" s="14"/>
      <c r="AT481" s="243" t="s">
        <v>228</v>
      </c>
      <c r="AU481" s="243" t="s">
        <v>93</v>
      </c>
      <c r="AV481" s="14" t="s">
        <v>93</v>
      </c>
      <c r="AW481" s="14" t="s">
        <v>4</v>
      </c>
      <c r="AX481" s="14" t="s">
        <v>81</v>
      </c>
      <c r="AY481" s="243" t="s">
        <v>220</v>
      </c>
    </row>
    <row r="482" s="14" customFormat="1">
      <c r="A482" s="14"/>
      <c r="B482" s="242"/>
      <c r="C482" s="14"/>
      <c r="D482" s="235" t="s">
        <v>228</v>
      </c>
      <c r="E482" s="243" t="s">
        <v>1</v>
      </c>
      <c r="F482" s="244" t="s">
        <v>826</v>
      </c>
      <c r="G482" s="14"/>
      <c r="H482" s="245">
        <v>4.1600000000000001</v>
      </c>
      <c r="I482" s="246"/>
      <c r="J482" s="246"/>
      <c r="K482" s="14"/>
      <c r="L482" s="14"/>
      <c r="M482" s="242"/>
      <c r="N482" s="247"/>
      <c r="O482" s="248"/>
      <c r="P482" s="248"/>
      <c r="Q482" s="248"/>
      <c r="R482" s="248"/>
      <c r="S482" s="248"/>
      <c r="T482" s="248"/>
      <c r="U482" s="248"/>
      <c r="V482" s="248"/>
      <c r="W482" s="248"/>
      <c r="X482" s="249"/>
      <c r="Y482" s="14"/>
      <c r="Z482" s="14"/>
      <c r="AA482" s="14"/>
      <c r="AB482" s="14"/>
      <c r="AC482" s="14"/>
      <c r="AD482" s="14"/>
      <c r="AE482" s="14"/>
      <c r="AT482" s="243" t="s">
        <v>228</v>
      </c>
      <c r="AU482" s="243" t="s">
        <v>93</v>
      </c>
      <c r="AV482" s="14" t="s">
        <v>93</v>
      </c>
      <c r="AW482" s="14" t="s">
        <v>4</v>
      </c>
      <c r="AX482" s="14" t="s">
        <v>81</v>
      </c>
      <c r="AY482" s="243" t="s">
        <v>220</v>
      </c>
    </row>
    <row r="483" s="14" customFormat="1">
      <c r="A483" s="14"/>
      <c r="B483" s="242"/>
      <c r="C483" s="14"/>
      <c r="D483" s="235" t="s">
        <v>228</v>
      </c>
      <c r="E483" s="243" t="s">
        <v>1</v>
      </c>
      <c r="F483" s="244" t="s">
        <v>827</v>
      </c>
      <c r="G483" s="14"/>
      <c r="H483" s="245">
        <v>1.95</v>
      </c>
      <c r="I483" s="246"/>
      <c r="J483" s="246"/>
      <c r="K483" s="14"/>
      <c r="L483" s="14"/>
      <c r="M483" s="242"/>
      <c r="N483" s="247"/>
      <c r="O483" s="248"/>
      <c r="P483" s="248"/>
      <c r="Q483" s="248"/>
      <c r="R483" s="248"/>
      <c r="S483" s="248"/>
      <c r="T483" s="248"/>
      <c r="U483" s="248"/>
      <c r="V483" s="248"/>
      <c r="W483" s="248"/>
      <c r="X483" s="249"/>
      <c r="Y483" s="14"/>
      <c r="Z483" s="14"/>
      <c r="AA483" s="14"/>
      <c r="AB483" s="14"/>
      <c r="AC483" s="14"/>
      <c r="AD483" s="14"/>
      <c r="AE483" s="14"/>
      <c r="AT483" s="243" t="s">
        <v>228</v>
      </c>
      <c r="AU483" s="243" t="s">
        <v>93</v>
      </c>
      <c r="AV483" s="14" t="s">
        <v>93</v>
      </c>
      <c r="AW483" s="14" t="s">
        <v>4</v>
      </c>
      <c r="AX483" s="14" t="s">
        <v>81</v>
      </c>
      <c r="AY483" s="243" t="s">
        <v>220</v>
      </c>
    </row>
    <row r="484" s="14" customFormat="1">
      <c r="A484" s="14"/>
      <c r="B484" s="242"/>
      <c r="C484" s="14"/>
      <c r="D484" s="235" t="s">
        <v>228</v>
      </c>
      <c r="E484" s="243" t="s">
        <v>1</v>
      </c>
      <c r="F484" s="244" t="s">
        <v>828</v>
      </c>
      <c r="G484" s="14"/>
      <c r="H484" s="245">
        <v>1.1699999999999999</v>
      </c>
      <c r="I484" s="246"/>
      <c r="J484" s="246"/>
      <c r="K484" s="14"/>
      <c r="L484" s="14"/>
      <c r="M484" s="242"/>
      <c r="N484" s="247"/>
      <c r="O484" s="248"/>
      <c r="P484" s="248"/>
      <c r="Q484" s="248"/>
      <c r="R484" s="248"/>
      <c r="S484" s="248"/>
      <c r="T484" s="248"/>
      <c r="U484" s="248"/>
      <c r="V484" s="248"/>
      <c r="W484" s="248"/>
      <c r="X484" s="249"/>
      <c r="Y484" s="14"/>
      <c r="Z484" s="14"/>
      <c r="AA484" s="14"/>
      <c r="AB484" s="14"/>
      <c r="AC484" s="14"/>
      <c r="AD484" s="14"/>
      <c r="AE484" s="14"/>
      <c r="AT484" s="243" t="s">
        <v>228</v>
      </c>
      <c r="AU484" s="243" t="s">
        <v>93</v>
      </c>
      <c r="AV484" s="14" t="s">
        <v>93</v>
      </c>
      <c r="AW484" s="14" t="s">
        <v>4</v>
      </c>
      <c r="AX484" s="14" t="s">
        <v>81</v>
      </c>
      <c r="AY484" s="243" t="s">
        <v>220</v>
      </c>
    </row>
    <row r="485" s="14" customFormat="1">
      <c r="A485" s="14"/>
      <c r="B485" s="242"/>
      <c r="C485" s="14"/>
      <c r="D485" s="235" t="s">
        <v>228</v>
      </c>
      <c r="E485" s="243" t="s">
        <v>1</v>
      </c>
      <c r="F485" s="244" t="s">
        <v>829</v>
      </c>
      <c r="G485" s="14"/>
      <c r="H485" s="245">
        <v>8.1999999999999993</v>
      </c>
      <c r="I485" s="246"/>
      <c r="J485" s="246"/>
      <c r="K485" s="14"/>
      <c r="L485" s="14"/>
      <c r="M485" s="242"/>
      <c r="N485" s="247"/>
      <c r="O485" s="248"/>
      <c r="P485" s="248"/>
      <c r="Q485" s="248"/>
      <c r="R485" s="248"/>
      <c r="S485" s="248"/>
      <c r="T485" s="248"/>
      <c r="U485" s="248"/>
      <c r="V485" s="248"/>
      <c r="W485" s="248"/>
      <c r="X485" s="249"/>
      <c r="Y485" s="14"/>
      <c r="Z485" s="14"/>
      <c r="AA485" s="14"/>
      <c r="AB485" s="14"/>
      <c r="AC485" s="14"/>
      <c r="AD485" s="14"/>
      <c r="AE485" s="14"/>
      <c r="AT485" s="243" t="s">
        <v>228</v>
      </c>
      <c r="AU485" s="243" t="s">
        <v>93</v>
      </c>
      <c r="AV485" s="14" t="s">
        <v>93</v>
      </c>
      <c r="AW485" s="14" t="s">
        <v>4</v>
      </c>
      <c r="AX485" s="14" t="s">
        <v>81</v>
      </c>
      <c r="AY485" s="243" t="s">
        <v>220</v>
      </c>
    </row>
    <row r="486" s="15" customFormat="1">
      <c r="A486" s="15"/>
      <c r="B486" s="250"/>
      <c r="C486" s="15"/>
      <c r="D486" s="235" t="s">
        <v>228</v>
      </c>
      <c r="E486" s="251" t="s">
        <v>1</v>
      </c>
      <c r="F486" s="252" t="s">
        <v>242</v>
      </c>
      <c r="G486" s="15"/>
      <c r="H486" s="253">
        <v>44.530000000000001</v>
      </c>
      <c r="I486" s="254"/>
      <c r="J486" s="254"/>
      <c r="K486" s="15"/>
      <c r="L486" s="15"/>
      <c r="M486" s="250"/>
      <c r="N486" s="255"/>
      <c r="O486" s="256"/>
      <c r="P486" s="256"/>
      <c r="Q486" s="256"/>
      <c r="R486" s="256"/>
      <c r="S486" s="256"/>
      <c r="T486" s="256"/>
      <c r="U486" s="256"/>
      <c r="V486" s="256"/>
      <c r="W486" s="256"/>
      <c r="X486" s="257"/>
      <c r="Y486" s="15"/>
      <c r="Z486" s="15"/>
      <c r="AA486" s="15"/>
      <c r="AB486" s="15"/>
      <c r="AC486" s="15"/>
      <c r="AD486" s="15"/>
      <c r="AE486" s="15"/>
      <c r="AT486" s="251" t="s">
        <v>228</v>
      </c>
      <c r="AU486" s="251" t="s">
        <v>93</v>
      </c>
      <c r="AV486" s="15" t="s">
        <v>98</v>
      </c>
      <c r="AW486" s="15" t="s">
        <v>4</v>
      </c>
      <c r="AX486" s="15" t="s">
        <v>81</v>
      </c>
      <c r="AY486" s="251" t="s">
        <v>220</v>
      </c>
    </row>
    <row r="487" s="13" customFormat="1">
      <c r="A487" s="13"/>
      <c r="B487" s="234"/>
      <c r="C487" s="13"/>
      <c r="D487" s="235" t="s">
        <v>228</v>
      </c>
      <c r="E487" s="236" t="s">
        <v>1</v>
      </c>
      <c r="F487" s="237" t="s">
        <v>830</v>
      </c>
      <c r="G487" s="13"/>
      <c r="H487" s="236" t="s">
        <v>1</v>
      </c>
      <c r="I487" s="238"/>
      <c r="J487" s="238"/>
      <c r="K487" s="13"/>
      <c r="L487" s="13"/>
      <c r="M487" s="234"/>
      <c r="N487" s="239"/>
      <c r="O487" s="240"/>
      <c r="P487" s="240"/>
      <c r="Q487" s="240"/>
      <c r="R487" s="240"/>
      <c r="S487" s="240"/>
      <c r="T487" s="240"/>
      <c r="U487" s="240"/>
      <c r="V487" s="240"/>
      <c r="W487" s="240"/>
      <c r="X487" s="241"/>
      <c r="Y487" s="13"/>
      <c r="Z487" s="13"/>
      <c r="AA487" s="13"/>
      <c r="AB487" s="13"/>
      <c r="AC487" s="13"/>
      <c r="AD487" s="13"/>
      <c r="AE487" s="13"/>
      <c r="AT487" s="236" t="s">
        <v>228</v>
      </c>
      <c r="AU487" s="236" t="s">
        <v>93</v>
      </c>
      <c r="AV487" s="13" t="s">
        <v>88</v>
      </c>
      <c r="AW487" s="13" t="s">
        <v>4</v>
      </c>
      <c r="AX487" s="13" t="s">
        <v>81</v>
      </c>
      <c r="AY487" s="236" t="s">
        <v>220</v>
      </c>
    </row>
    <row r="488" s="14" customFormat="1">
      <c r="A488" s="14"/>
      <c r="B488" s="242"/>
      <c r="C488" s="14"/>
      <c r="D488" s="235" t="s">
        <v>228</v>
      </c>
      <c r="E488" s="243" t="s">
        <v>1</v>
      </c>
      <c r="F488" s="244" t="s">
        <v>831</v>
      </c>
      <c r="G488" s="14"/>
      <c r="H488" s="245">
        <v>7.3200000000000003</v>
      </c>
      <c r="I488" s="246"/>
      <c r="J488" s="246"/>
      <c r="K488" s="14"/>
      <c r="L488" s="14"/>
      <c r="M488" s="242"/>
      <c r="N488" s="247"/>
      <c r="O488" s="248"/>
      <c r="P488" s="248"/>
      <c r="Q488" s="248"/>
      <c r="R488" s="248"/>
      <c r="S488" s="248"/>
      <c r="T488" s="248"/>
      <c r="U488" s="248"/>
      <c r="V488" s="248"/>
      <c r="W488" s="248"/>
      <c r="X488" s="249"/>
      <c r="Y488" s="14"/>
      <c r="Z488" s="14"/>
      <c r="AA488" s="14"/>
      <c r="AB488" s="14"/>
      <c r="AC488" s="14"/>
      <c r="AD488" s="14"/>
      <c r="AE488" s="14"/>
      <c r="AT488" s="243" t="s">
        <v>228</v>
      </c>
      <c r="AU488" s="243" t="s">
        <v>93</v>
      </c>
      <c r="AV488" s="14" t="s">
        <v>93</v>
      </c>
      <c r="AW488" s="14" t="s">
        <v>4</v>
      </c>
      <c r="AX488" s="14" t="s">
        <v>81</v>
      </c>
      <c r="AY488" s="243" t="s">
        <v>220</v>
      </c>
    </row>
    <row r="489" s="14" customFormat="1">
      <c r="A489" s="14"/>
      <c r="B489" s="242"/>
      <c r="C489" s="14"/>
      <c r="D489" s="235" t="s">
        <v>228</v>
      </c>
      <c r="E489" s="243" t="s">
        <v>1</v>
      </c>
      <c r="F489" s="244" t="s">
        <v>832</v>
      </c>
      <c r="G489" s="14"/>
      <c r="H489" s="245">
        <v>8.0800000000000001</v>
      </c>
      <c r="I489" s="246"/>
      <c r="J489" s="246"/>
      <c r="K489" s="14"/>
      <c r="L489" s="14"/>
      <c r="M489" s="242"/>
      <c r="N489" s="247"/>
      <c r="O489" s="248"/>
      <c r="P489" s="248"/>
      <c r="Q489" s="248"/>
      <c r="R489" s="248"/>
      <c r="S489" s="248"/>
      <c r="T489" s="248"/>
      <c r="U489" s="248"/>
      <c r="V489" s="248"/>
      <c r="W489" s="248"/>
      <c r="X489" s="249"/>
      <c r="Y489" s="14"/>
      <c r="Z489" s="14"/>
      <c r="AA489" s="14"/>
      <c r="AB489" s="14"/>
      <c r="AC489" s="14"/>
      <c r="AD489" s="14"/>
      <c r="AE489" s="14"/>
      <c r="AT489" s="243" t="s">
        <v>228</v>
      </c>
      <c r="AU489" s="243" t="s">
        <v>93</v>
      </c>
      <c r="AV489" s="14" t="s">
        <v>93</v>
      </c>
      <c r="AW489" s="14" t="s">
        <v>4</v>
      </c>
      <c r="AX489" s="14" t="s">
        <v>81</v>
      </c>
      <c r="AY489" s="243" t="s">
        <v>220</v>
      </c>
    </row>
    <row r="490" s="14" customFormat="1">
      <c r="A490" s="14"/>
      <c r="B490" s="242"/>
      <c r="C490" s="14"/>
      <c r="D490" s="235" t="s">
        <v>228</v>
      </c>
      <c r="E490" s="243" t="s">
        <v>1</v>
      </c>
      <c r="F490" s="244" t="s">
        <v>833</v>
      </c>
      <c r="G490" s="14"/>
      <c r="H490" s="245">
        <v>2.7999999999999998</v>
      </c>
      <c r="I490" s="246"/>
      <c r="J490" s="246"/>
      <c r="K490" s="14"/>
      <c r="L490" s="14"/>
      <c r="M490" s="242"/>
      <c r="N490" s="247"/>
      <c r="O490" s="248"/>
      <c r="P490" s="248"/>
      <c r="Q490" s="248"/>
      <c r="R490" s="248"/>
      <c r="S490" s="248"/>
      <c r="T490" s="248"/>
      <c r="U490" s="248"/>
      <c r="V490" s="248"/>
      <c r="W490" s="248"/>
      <c r="X490" s="249"/>
      <c r="Y490" s="14"/>
      <c r="Z490" s="14"/>
      <c r="AA490" s="14"/>
      <c r="AB490" s="14"/>
      <c r="AC490" s="14"/>
      <c r="AD490" s="14"/>
      <c r="AE490" s="14"/>
      <c r="AT490" s="243" t="s">
        <v>228</v>
      </c>
      <c r="AU490" s="243" t="s">
        <v>93</v>
      </c>
      <c r="AV490" s="14" t="s">
        <v>93</v>
      </c>
      <c r="AW490" s="14" t="s">
        <v>4</v>
      </c>
      <c r="AX490" s="14" t="s">
        <v>81</v>
      </c>
      <c r="AY490" s="243" t="s">
        <v>220</v>
      </c>
    </row>
    <row r="491" s="14" customFormat="1">
      <c r="A491" s="14"/>
      <c r="B491" s="242"/>
      <c r="C491" s="14"/>
      <c r="D491" s="235" t="s">
        <v>228</v>
      </c>
      <c r="E491" s="243" t="s">
        <v>1</v>
      </c>
      <c r="F491" s="244" t="s">
        <v>834</v>
      </c>
      <c r="G491" s="14"/>
      <c r="H491" s="245">
        <v>3.1299999999999999</v>
      </c>
      <c r="I491" s="246"/>
      <c r="J491" s="246"/>
      <c r="K491" s="14"/>
      <c r="L491" s="14"/>
      <c r="M491" s="242"/>
      <c r="N491" s="247"/>
      <c r="O491" s="248"/>
      <c r="P491" s="248"/>
      <c r="Q491" s="248"/>
      <c r="R491" s="248"/>
      <c r="S491" s="248"/>
      <c r="T491" s="248"/>
      <c r="U491" s="248"/>
      <c r="V491" s="248"/>
      <c r="W491" s="248"/>
      <c r="X491" s="249"/>
      <c r="Y491" s="14"/>
      <c r="Z491" s="14"/>
      <c r="AA491" s="14"/>
      <c r="AB491" s="14"/>
      <c r="AC491" s="14"/>
      <c r="AD491" s="14"/>
      <c r="AE491" s="14"/>
      <c r="AT491" s="243" t="s">
        <v>228</v>
      </c>
      <c r="AU491" s="243" t="s">
        <v>93</v>
      </c>
      <c r="AV491" s="14" t="s">
        <v>93</v>
      </c>
      <c r="AW491" s="14" t="s">
        <v>4</v>
      </c>
      <c r="AX491" s="14" t="s">
        <v>81</v>
      </c>
      <c r="AY491" s="243" t="s">
        <v>220</v>
      </c>
    </row>
    <row r="492" s="15" customFormat="1">
      <c r="A492" s="15"/>
      <c r="B492" s="250"/>
      <c r="C492" s="15"/>
      <c r="D492" s="235" t="s">
        <v>228</v>
      </c>
      <c r="E492" s="251" t="s">
        <v>1</v>
      </c>
      <c r="F492" s="252" t="s">
        <v>242</v>
      </c>
      <c r="G492" s="15"/>
      <c r="H492" s="253">
        <v>21.329999999999998</v>
      </c>
      <c r="I492" s="254"/>
      <c r="J492" s="254"/>
      <c r="K492" s="15"/>
      <c r="L492" s="15"/>
      <c r="M492" s="250"/>
      <c r="N492" s="255"/>
      <c r="O492" s="256"/>
      <c r="P492" s="256"/>
      <c r="Q492" s="256"/>
      <c r="R492" s="256"/>
      <c r="S492" s="256"/>
      <c r="T492" s="256"/>
      <c r="U492" s="256"/>
      <c r="V492" s="256"/>
      <c r="W492" s="256"/>
      <c r="X492" s="257"/>
      <c r="Y492" s="15"/>
      <c r="Z492" s="15"/>
      <c r="AA492" s="15"/>
      <c r="AB492" s="15"/>
      <c r="AC492" s="15"/>
      <c r="AD492" s="15"/>
      <c r="AE492" s="15"/>
      <c r="AT492" s="251" t="s">
        <v>228</v>
      </c>
      <c r="AU492" s="251" t="s">
        <v>93</v>
      </c>
      <c r="AV492" s="15" t="s">
        <v>98</v>
      </c>
      <c r="AW492" s="15" t="s">
        <v>4</v>
      </c>
      <c r="AX492" s="15" t="s">
        <v>81</v>
      </c>
      <c r="AY492" s="251" t="s">
        <v>220</v>
      </c>
    </row>
    <row r="493" s="13" customFormat="1">
      <c r="A493" s="13"/>
      <c r="B493" s="234"/>
      <c r="C493" s="13"/>
      <c r="D493" s="235" t="s">
        <v>228</v>
      </c>
      <c r="E493" s="236" t="s">
        <v>1</v>
      </c>
      <c r="F493" s="237" t="s">
        <v>835</v>
      </c>
      <c r="G493" s="13"/>
      <c r="H493" s="236" t="s">
        <v>1</v>
      </c>
      <c r="I493" s="238"/>
      <c r="J493" s="238"/>
      <c r="K493" s="13"/>
      <c r="L493" s="13"/>
      <c r="M493" s="234"/>
      <c r="N493" s="239"/>
      <c r="O493" s="240"/>
      <c r="P493" s="240"/>
      <c r="Q493" s="240"/>
      <c r="R493" s="240"/>
      <c r="S493" s="240"/>
      <c r="T493" s="240"/>
      <c r="U493" s="240"/>
      <c r="V493" s="240"/>
      <c r="W493" s="240"/>
      <c r="X493" s="241"/>
      <c r="Y493" s="13"/>
      <c r="Z493" s="13"/>
      <c r="AA493" s="13"/>
      <c r="AB493" s="13"/>
      <c r="AC493" s="13"/>
      <c r="AD493" s="13"/>
      <c r="AE493" s="13"/>
      <c r="AT493" s="236" t="s">
        <v>228</v>
      </c>
      <c r="AU493" s="236" t="s">
        <v>93</v>
      </c>
      <c r="AV493" s="13" t="s">
        <v>88</v>
      </c>
      <c r="AW493" s="13" t="s">
        <v>4</v>
      </c>
      <c r="AX493" s="13" t="s">
        <v>81</v>
      </c>
      <c r="AY493" s="236" t="s">
        <v>220</v>
      </c>
    </row>
    <row r="494" s="14" customFormat="1">
      <c r="A494" s="14"/>
      <c r="B494" s="242"/>
      <c r="C494" s="14"/>
      <c r="D494" s="235" t="s">
        <v>228</v>
      </c>
      <c r="E494" s="243" t="s">
        <v>1</v>
      </c>
      <c r="F494" s="244" t="s">
        <v>836</v>
      </c>
      <c r="G494" s="14"/>
      <c r="H494" s="245">
        <v>20.600000000000001</v>
      </c>
      <c r="I494" s="246"/>
      <c r="J494" s="246"/>
      <c r="K494" s="14"/>
      <c r="L494" s="14"/>
      <c r="M494" s="242"/>
      <c r="N494" s="247"/>
      <c r="O494" s="248"/>
      <c r="P494" s="248"/>
      <c r="Q494" s="248"/>
      <c r="R494" s="248"/>
      <c r="S494" s="248"/>
      <c r="T494" s="248"/>
      <c r="U494" s="248"/>
      <c r="V494" s="248"/>
      <c r="W494" s="248"/>
      <c r="X494" s="249"/>
      <c r="Y494" s="14"/>
      <c r="Z494" s="14"/>
      <c r="AA494" s="14"/>
      <c r="AB494" s="14"/>
      <c r="AC494" s="14"/>
      <c r="AD494" s="14"/>
      <c r="AE494" s="14"/>
      <c r="AT494" s="243" t="s">
        <v>228</v>
      </c>
      <c r="AU494" s="243" t="s">
        <v>93</v>
      </c>
      <c r="AV494" s="14" t="s">
        <v>93</v>
      </c>
      <c r="AW494" s="14" t="s">
        <v>4</v>
      </c>
      <c r="AX494" s="14" t="s">
        <v>81</v>
      </c>
      <c r="AY494" s="243" t="s">
        <v>220</v>
      </c>
    </row>
    <row r="495" s="14" customFormat="1">
      <c r="A495" s="14"/>
      <c r="B495" s="242"/>
      <c r="C495" s="14"/>
      <c r="D495" s="235" t="s">
        <v>228</v>
      </c>
      <c r="E495" s="243" t="s">
        <v>1</v>
      </c>
      <c r="F495" s="244" t="s">
        <v>837</v>
      </c>
      <c r="G495" s="14"/>
      <c r="H495" s="245">
        <v>16.18</v>
      </c>
      <c r="I495" s="246"/>
      <c r="J495" s="246"/>
      <c r="K495" s="14"/>
      <c r="L495" s="14"/>
      <c r="M495" s="242"/>
      <c r="N495" s="247"/>
      <c r="O495" s="248"/>
      <c r="P495" s="248"/>
      <c r="Q495" s="248"/>
      <c r="R495" s="248"/>
      <c r="S495" s="248"/>
      <c r="T495" s="248"/>
      <c r="U495" s="248"/>
      <c r="V495" s="248"/>
      <c r="W495" s="248"/>
      <c r="X495" s="249"/>
      <c r="Y495" s="14"/>
      <c r="Z495" s="14"/>
      <c r="AA495" s="14"/>
      <c r="AB495" s="14"/>
      <c r="AC495" s="14"/>
      <c r="AD495" s="14"/>
      <c r="AE495" s="14"/>
      <c r="AT495" s="243" t="s">
        <v>228</v>
      </c>
      <c r="AU495" s="243" t="s">
        <v>93</v>
      </c>
      <c r="AV495" s="14" t="s">
        <v>93</v>
      </c>
      <c r="AW495" s="14" t="s">
        <v>4</v>
      </c>
      <c r="AX495" s="14" t="s">
        <v>81</v>
      </c>
      <c r="AY495" s="243" t="s">
        <v>220</v>
      </c>
    </row>
    <row r="496" s="14" customFormat="1">
      <c r="A496" s="14"/>
      <c r="B496" s="242"/>
      <c r="C496" s="14"/>
      <c r="D496" s="235" t="s">
        <v>228</v>
      </c>
      <c r="E496" s="243" t="s">
        <v>1</v>
      </c>
      <c r="F496" s="244" t="s">
        <v>838</v>
      </c>
      <c r="G496" s="14"/>
      <c r="H496" s="245">
        <v>10.810000000000001</v>
      </c>
      <c r="I496" s="246"/>
      <c r="J496" s="246"/>
      <c r="K496" s="14"/>
      <c r="L496" s="14"/>
      <c r="M496" s="242"/>
      <c r="N496" s="247"/>
      <c r="O496" s="248"/>
      <c r="P496" s="248"/>
      <c r="Q496" s="248"/>
      <c r="R496" s="248"/>
      <c r="S496" s="248"/>
      <c r="T496" s="248"/>
      <c r="U496" s="248"/>
      <c r="V496" s="248"/>
      <c r="W496" s="248"/>
      <c r="X496" s="249"/>
      <c r="Y496" s="14"/>
      <c r="Z496" s="14"/>
      <c r="AA496" s="14"/>
      <c r="AB496" s="14"/>
      <c r="AC496" s="14"/>
      <c r="AD496" s="14"/>
      <c r="AE496" s="14"/>
      <c r="AT496" s="243" t="s">
        <v>228</v>
      </c>
      <c r="AU496" s="243" t="s">
        <v>93</v>
      </c>
      <c r="AV496" s="14" t="s">
        <v>93</v>
      </c>
      <c r="AW496" s="14" t="s">
        <v>4</v>
      </c>
      <c r="AX496" s="14" t="s">
        <v>81</v>
      </c>
      <c r="AY496" s="243" t="s">
        <v>220</v>
      </c>
    </row>
    <row r="497" s="14" customFormat="1">
      <c r="A497" s="14"/>
      <c r="B497" s="242"/>
      <c r="C497" s="14"/>
      <c r="D497" s="235" t="s">
        <v>228</v>
      </c>
      <c r="E497" s="243" t="s">
        <v>1</v>
      </c>
      <c r="F497" s="244" t="s">
        <v>839</v>
      </c>
      <c r="G497" s="14"/>
      <c r="H497" s="245">
        <v>18.84</v>
      </c>
      <c r="I497" s="246"/>
      <c r="J497" s="246"/>
      <c r="K497" s="14"/>
      <c r="L497" s="14"/>
      <c r="M497" s="242"/>
      <c r="N497" s="247"/>
      <c r="O497" s="248"/>
      <c r="P497" s="248"/>
      <c r="Q497" s="248"/>
      <c r="R497" s="248"/>
      <c r="S497" s="248"/>
      <c r="T497" s="248"/>
      <c r="U497" s="248"/>
      <c r="V497" s="248"/>
      <c r="W497" s="248"/>
      <c r="X497" s="249"/>
      <c r="Y497" s="14"/>
      <c r="Z497" s="14"/>
      <c r="AA497" s="14"/>
      <c r="AB497" s="14"/>
      <c r="AC497" s="14"/>
      <c r="AD497" s="14"/>
      <c r="AE497" s="14"/>
      <c r="AT497" s="243" t="s">
        <v>228</v>
      </c>
      <c r="AU497" s="243" t="s">
        <v>93</v>
      </c>
      <c r="AV497" s="14" t="s">
        <v>93</v>
      </c>
      <c r="AW497" s="14" t="s">
        <v>4</v>
      </c>
      <c r="AX497" s="14" t="s">
        <v>81</v>
      </c>
      <c r="AY497" s="243" t="s">
        <v>220</v>
      </c>
    </row>
    <row r="498" s="14" customFormat="1">
      <c r="A498" s="14"/>
      <c r="B498" s="242"/>
      <c r="C498" s="14"/>
      <c r="D498" s="235" t="s">
        <v>228</v>
      </c>
      <c r="E498" s="243" t="s">
        <v>1</v>
      </c>
      <c r="F498" s="244" t="s">
        <v>840</v>
      </c>
      <c r="G498" s="14"/>
      <c r="H498" s="245">
        <v>16.109999999999999</v>
      </c>
      <c r="I498" s="246"/>
      <c r="J498" s="246"/>
      <c r="K498" s="14"/>
      <c r="L498" s="14"/>
      <c r="M498" s="242"/>
      <c r="N498" s="247"/>
      <c r="O498" s="248"/>
      <c r="P498" s="248"/>
      <c r="Q498" s="248"/>
      <c r="R498" s="248"/>
      <c r="S498" s="248"/>
      <c r="T498" s="248"/>
      <c r="U498" s="248"/>
      <c r="V498" s="248"/>
      <c r="W498" s="248"/>
      <c r="X498" s="249"/>
      <c r="Y498" s="14"/>
      <c r="Z498" s="14"/>
      <c r="AA498" s="14"/>
      <c r="AB498" s="14"/>
      <c r="AC498" s="14"/>
      <c r="AD498" s="14"/>
      <c r="AE498" s="14"/>
      <c r="AT498" s="243" t="s">
        <v>228</v>
      </c>
      <c r="AU498" s="243" t="s">
        <v>93</v>
      </c>
      <c r="AV498" s="14" t="s">
        <v>93</v>
      </c>
      <c r="AW498" s="14" t="s">
        <v>4</v>
      </c>
      <c r="AX498" s="14" t="s">
        <v>81</v>
      </c>
      <c r="AY498" s="243" t="s">
        <v>220</v>
      </c>
    </row>
    <row r="499" s="14" customFormat="1">
      <c r="A499" s="14"/>
      <c r="B499" s="242"/>
      <c r="C499" s="14"/>
      <c r="D499" s="235" t="s">
        <v>228</v>
      </c>
      <c r="E499" s="243" t="s">
        <v>1</v>
      </c>
      <c r="F499" s="244" t="s">
        <v>841</v>
      </c>
      <c r="G499" s="14"/>
      <c r="H499" s="245">
        <v>8.2599999999999998</v>
      </c>
      <c r="I499" s="246"/>
      <c r="J499" s="246"/>
      <c r="K499" s="14"/>
      <c r="L499" s="14"/>
      <c r="M499" s="242"/>
      <c r="N499" s="247"/>
      <c r="O499" s="248"/>
      <c r="P499" s="248"/>
      <c r="Q499" s="248"/>
      <c r="R499" s="248"/>
      <c r="S499" s="248"/>
      <c r="T499" s="248"/>
      <c r="U499" s="248"/>
      <c r="V499" s="248"/>
      <c r="W499" s="248"/>
      <c r="X499" s="249"/>
      <c r="Y499" s="14"/>
      <c r="Z499" s="14"/>
      <c r="AA499" s="14"/>
      <c r="AB499" s="14"/>
      <c r="AC499" s="14"/>
      <c r="AD499" s="14"/>
      <c r="AE499" s="14"/>
      <c r="AT499" s="243" t="s">
        <v>228</v>
      </c>
      <c r="AU499" s="243" t="s">
        <v>93</v>
      </c>
      <c r="AV499" s="14" t="s">
        <v>93</v>
      </c>
      <c r="AW499" s="14" t="s">
        <v>4</v>
      </c>
      <c r="AX499" s="14" t="s">
        <v>81</v>
      </c>
      <c r="AY499" s="243" t="s">
        <v>220</v>
      </c>
    </row>
    <row r="500" s="14" customFormat="1">
      <c r="A500" s="14"/>
      <c r="B500" s="242"/>
      <c r="C500" s="14"/>
      <c r="D500" s="235" t="s">
        <v>228</v>
      </c>
      <c r="E500" s="243" t="s">
        <v>1</v>
      </c>
      <c r="F500" s="244" t="s">
        <v>842</v>
      </c>
      <c r="G500" s="14"/>
      <c r="H500" s="245">
        <v>3.5099999999999998</v>
      </c>
      <c r="I500" s="246"/>
      <c r="J500" s="246"/>
      <c r="K500" s="14"/>
      <c r="L500" s="14"/>
      <c r="M500" s="242"/>
      <c r="N500" s="247"/>
      <c r="O500" s="248"/>
      <c r="P500" s="248"/>
      <c r="Q500" s="248"/>
      <c r="R500" s="248"/>
      <c r="S500" s="248"/>
      <c r="T500" s="248"/>
      <c r="U500" s="248"/>
      <c r="V500" s="248"/>
      <c r="W500" s="248"/>
      <c r="X500" s="249"/>
      <c r="Y500" s="14"/>
      <c r="Z500" s="14"/>
      <c r="AA500" s="14"/>
      <c r="AB500" s="14"/>
      <c r="AC500" s="14"/>
      <c r="AD500" s="14"/>
      <c r="AE500" s="14"/>
      <c r="AT500" s="243" t="s">
        <v>228</v>
      </c>
      <c r="AU500" s="243" t="s">
        <v>93</v>
      </c>
      <c r="AV500" s="14" t="s">
        <v>93</v>
      </c>
      <c r="AW500" s="14" t="s">
        <v>4</v>
      </c>
      <c r="AX500" s="14" t="s">
        <v>81</v>
      </c>
      <c r="AY500" s="243" t="s">
        <v>220</v>
      </c>
    </row>
    <row r="501" s="14" customFormat="1">
      <c r="A501" s="14"/>
      <c r="B501" s="242"/>
      <c r="C501" s="14"/>
      <c r="D501" s="235" t="s">
        <v>228</v>
      </c>
      <c r="E501" s="243" t="s">
        <v>1</v>
      </c>
      <c r="F501" s="244" t="s">
        <v>843</v>
      </c>
      <c r="G501" s="14"/>
      <c r="H501" s="245">
        <v>44.770000000000003</v>
      </c>
      <c r="I501" s="246"/>
      <c r="J501" s="246"/>
      <c r="K501" s="14"/>
      <c r="L501" s="14"/>
      <c r="M501" s="242"/>
      <c r="N501" s="247"/>
      <c r="O501" s="248"/>
      <c r="P501" s="248"/>
      <c r="Q501" s="248"/>
      <c r="R501" s="248"/>
      <c r="S501" s="248"/>
      <c r="T501" s="248"/>
      <c r="U501" s="248"/>
      <c r="V501" s="248"/>
      <c r="W501" s="248"/>
      <c r="X501" s="249"/>
      <c r="Y501" s="14"/>
      <c r="Z501" s="14"/>
      <c r="AA501" s="14"/>
      <c r="AB501" s="14"/>
      <c r="AC501" s="14"/>
      <c r="AD501" s="14"/>
      <c r="AE501" s="14"/>
      <c r="AT501" s="243" t="s">
        <v>228</v>
      </c>
      <c r="AU501" s="243" t="s">
        <v>93</v>
      </c>
      <c r="AV501" s="14" t="s">
        <v>93</v>
      </c>
      <c r="AW501" s="14" t="s">
        <v>4</v>
      </c>
      <c r="AX501" s="14" t="s">
        <v>81</v>
      </c>
      <c r="AY501" s="243" t="s">
        <v>220</v>
      </c>
    </row>
    <row r="502" s="14" customFormat="1">
      <c r="A502" s="14"/>
      <c r="B502" s="242"/>
      <c r="C502" s="14"/>
      <c r="D502" s="235" t="s">
        <v>228</v>
      </c>
      <c r="E502" s="243" t="s">
        <v>1</v>
      </c>
      <c r="F502" s="244" t="s">
        <v>844</v>
      </c>
      <c r="G502" s="14"/>
      <c r="H502" s="245">
        <v>36.82</v>
      </c>
      <c r="I502" s="246"/>
      <c r="J502" s="246"/>
      <c r="K502" s="14"/>
      <c r="L502" s="14"/>
      <c r="M502" s="242"/>
      <c r="N502" s="247"/>
      <c r="O502" s="248"/>
      <c r="P502" s="248"/>
      <c r="Q502" s="248"/>
      <c r="R502" s="248"/>
      <c r="S502" s="248"/>
      <c r="T502" s="248"/>
      <c r="U502" s="248"/>
      <c r="V502" s="248"/>
      <c r="W502" s="248"/>
      <c r="X502" s="249"/>
      <c r="Y502" s="14"/>
      <c r="Z502" s="14"/>
      <c r="AA502" s="14"/>
      <c r="AB502" s="14"/>
      <c r="AC502" s="14"/>
      <c r="AD502" s="14"/>
      <c r="AE502" s="14"/>
      <c r="AT502" s="243" t="s">
        <v>228</v>
      </c>
      <c r="AU502" s="243" t="s">
        <v>93</v>
      </c>
      <c r="AV502" s="14" t="s">
        <v>93</v>
      </c>
      <c r="AW502" s="14" t="s">
        <v>4</v>
      </c>
      <c r="AX502" s="14" t="s">
        <v>81</v>
      </c>
      <c r="AY502" s="243" t="s">
        <v>220</v>
      </c>
    </row>
    <row r="503" s="14" customFormat="1">
      <c r="A503" s="14"/>
      <c r="B503" s="242"/>
      <c r="C503" s="14"/>
      <c r="D503" s="235" t="s">
        <v>228</v>
      </c>
      <c r="E503" s="243" t="s">
        <v>1</v>
      </c>
      <c r="F503" s="244" t="s">
        <v>845</v>
      </c>
      <c r="G503" s="14"/>
      <c r="H503" s="245">
        <v>45.600000000000001</v>
      </c>
      <c r="I503" s="246"/>
      <c r="J503" s="246"/>
      <c r="K503" s="14"/>
      <c r="L503" s="14"/>
      <c r="M503" s="242"/>
      <c r="N503" s="247"/>
      <c r="O503" s="248"/>
      <c r="P503" s="248"/>
      <c r="Q503" s="248"/>
      <c r="R503" s="248"/>
      <c r="S503" s="248"/>
      <c r="T503" s="248"/>
      <c r="U503" s="248"/>
      <c r="V503" s="248"/>
      <c r="W503" s="248"/>
      <c r="X503" s="249"/>
      <c r="Y503" s="14"/>
      <c r="Z503" s="14"/>
      <c r="AA503" s="14"/>
      <c r="AB503" s="14"/>
      <c r="AC503" s="14"/>
      <c r="AD503" s="14"/>
      <c r="AE503" s="14"/>
      <c r="AT503" s="243" t="s">
        <v>228</v>
      </c>
      <c r="AU503" s="243" t="s">
        <v>93</v>
      </c>
      <c r="AV503" s="14" t="s">
        <v>93</v>
      </c>
      <c r="AW503" s="14" t="s">
        <v>4</v>
      </c>
      <c r="AX503" s="14" t="s">
        <v>81</v>
      </c>
      <c r="AY503" s="243" t="s">
        <v>220</v>
      </c>
    </row>
    <row r="504" s="14" customFormat="1">
      <c r="A504" s="14"/>
      <c r="B504" s="242"/>
      <c r="C504" s="14"/>
      <c r="D504" s="235" t="s">
        <v>228</v>
      </c>
      <c r="E504" s="243" t="s">
        <v>1</v>
      </c>
      <c r="F504" s="244" t="s">
        <v>846</v>
      </c>
      <c r="G504" s="14"/>
      <c r="H504" s="245">
        <v>26.300000000000001</v>
      </c>
      <c r="I504" s="246"/>
      <c r="J504" s="246"/>
      <c r="K504" s="14"/>
      <c r="L504" s="14"/>
      <c r="M504" s="242"/>
      <c r="N504" s="247"/>
      <c r="O504" s="248"/>
      <c r="P504" s="248"/>
      <c r="Q504" s="248"/>
      <c r="R504" s="248"/>
      <c r="S504" s="248"/>
      <c r="T504" s="248"/>
      <c r="U504" s="248"/>
      <c r="V504" s="248"/>
      <c r="W504" s="248"/>
      <c r="X504" s="249"/>
      <c r="Y504" s="14"/>
      <c r="Z504" s="14"/>
      <c r="AA504" s="14"/>
      <c r="AB504" s="14"/>
      <c r="AC504" s="14"/>
      <c r="AD504" s="14"/>
      <c r="AE504" s="14"/>
      <c r="AT504" s="243" t="s">
        <v>228</v>
      </c>
      <c r="AU504" s="243" t="s">
        <v>93</v>
      </c>
      <c r="AV504" s="14" t="s">
        <v>93</v>
      </c>
      <c r="AW504" s="14" t="s">
        <v>4</v>
      </c>
      <c r="AX504" s="14" t="s">
        <v>81</v>
      </c>
      <c r="AY504" s="243" t="s">
        <v>220</v>
      </c>
    </row>
    <row r="505" s="15" customFormat="1">
      <c r="A505" s="15"/>
      <c r="B505" s="250"/>
      <c r="C505" s="15"/>
      <c r="D505" s="235" t="s">
        <v>228</v>
      </c>
      <c r="E505" s="251" t="s">
        <v>1</v>
      </c>
      <c r="F505" s="252" t="s">
        <v>242</v>
      </c>
      <c r="G505" s="15"/>
      <c r="H505" s="253">
        <v>247.80000000000001</v>
      </c>
      <c r="I505" s="254"/>
      <c r="J505" s="254"/>
      <c r="K505" s="15"/>
      <c r="L505" s="15"/>
      <c r="M505" s="250"/>
      <c r="N505" s="255"/>
      <c r="O505" s="256"/>
      <c r="P505" s="256"/>
      <c r="Q505" s="256"/>
      <c r="R505" s="256"/>
      <c r="S505" s="256"/>
      <c r="T505" s="256"/>
      <c r="U505" s="256"/>
      <c r="V505" s="256"/>
      <c r="W505" s="256"/>
      <c r="X505" s="257"/>
      <c r="Y505" s="15"/>
      <c r="Z505" s="15"/>
      <c r="AA505" s="15"/>
      <c r="AB505" s="15"/>
      <c r="AC505" s="15"/>
      <c r="AD505" s="15"/>
      <c r="AE505" s="15"/>
      <c r="AT505" s="251" t="s">
        <v>228</v>
      </c>
      <c r="AU505" s="251" t="s">
        <v>93</v>
      </c>
      <c r="AV505" s="15" t="s">
        <v>98</v>
      </c>
      <c r="AW505" s="15" t="s">
        <v>4</v>
      </c>
      <c r="AX505" s="15" t="s">
        <v>81</v>
      </c>
      <c r="AY505" s="251" t="s">
        <v>220</v>
      </c>
    </row>
    <row r="506" s="16" customFormat="1">
      <c r="A506" s="16"/>
      <c r="B506" s="258"/>
      <c r="C506" s="16"/>
      <c r="D506" s="235" t="s">
        <v>228</v>
      </c>
      <c r="E506" s="259" t="s">
        <v>1</v>
      </c>
      <c r="F506" s="260" t="s">
        <v>253</v>
      </c>
      <c r="G506" s="16"/>
      <c r="H506" s="261">
        <v>590.57000000000005</v>
      </c>
      <c r="I506" s="262"/>
      <c r="J506" s="262"/>
      <c r="K506" s="16"/>
      <c r="L506" s="16"/>
      <c r="M506" s="258"/>
      <c r="N506" s="263"/>
      <c r="O506" s="264"/>
      <c r="P506" s="264"/>
      <c r="Q506" s="264"/>
      <c r="R506" s="264"/>
      <c r="S506" s="264"/>
      <c r="T506" s="264"/>
      <c r="U506" s="264"/>
      <c r="V506" s="264"/>
      <c r="W506" s="264"/>
      <c r="X506" s="265"/>
      <c r="Y506" s="16"/>
      <c r="Z506" s="16"/>
      <c r="AA506" s="16"/>
      <c r="AB506" s="16"/>
      <c r="AC506" s="16"/>
      <c r="AD506" s="16"/>
      <c r="AE506" s="16"/>
      <c r="AT506" s="259" t="s">
        <v>228</v>
      </c>
      <c r="AU506" s="259" t="s">
        <v>93</v>
      </c>
      <c r="AV506" s="16" t="s">
        <v>105</v>
      </c>
      <c r="AW506" s="16" t="s">
        <v>4</v>
      </c>
      <c r="AX506" s="16" t="s">
        <v>88</v>
      </c>
      <c r="AY506" s="259" t="s">
        <v>220</v>
      </c>
    </row>
    <row r="507" s="14" customFormat="1">
      <c r="A507" s="14"/>
      <c r="B507" s="242"/>
      <c r="C507" s="14"/>
      <c r="D507" s="235" t="s">
        <v>228</v>
      </c>
      <c r="E507" s="14"/>
      <c r="F507" s="244" t="s">
        <v>869</v>
      </c>
      <c r="G507" s="14"/>
      <c r="H507" s="245">
        <v>602.38099999999997</v>
      </c>
      <c r="I507" s="246"/>
      <c r="J507" s="246"/>
      <c r="K507" s="14"/>
      <c r="L507" s="14"/>
      <c r="M507" s="242"/>
      <c r="N507" s="247"/>
      <c r="O507" s="248"/>
      <c r="P507" s="248"/>
      <c r="Q507" s="248"/>
      <c r="R507" s="248"/>
      <c r="S507" s="248"/>
      <c r="T507" s="248"/>
      <c r="U507" s="248"/>
      <c r="V507" s="248"/>
      <c r="W507" s="248"/>
      <c r="X507" s="249"/>
      <c r="Y507" s="14"/>
      <c r="Z507" s="14"/>
      <c r="AA507" s="14"/>
      <c r="AB507" s="14"/>
      <c r="AC507" s="14"/>
      <c r="AD507" s="14"/>
      <c r="AE507" s="14"/>
      <c r="AT507" s="243" t="s">
        <v>228</v>
      </c>
      <c r="AU507" s="243" t="s">
        <v>93</v>
      </c>
      <c r="AV507" s="14" t="s">
        <v>93</v>
      </c>
      <c r="AW507" s="14" t="s">
        <v>3</v>
      </c>
      <c r="AX507" s="14" t="s">
        <v>88</v>
      </c>
      <c r="AY507" s="243" t="s">
        <v>220</v>
      </c>
    </row>
    <row r="508" s="2" customFormat="1" ht="24.15" customHeight="1">
      <c r="A508" s="42"/>
      <c r="B508" s="186"/>
      <c r="C508" s="220" t="s">
        <v>8</v>
      </c>
      <c r="D508" s="220" t="s">
        <v>223</v>
      </c>
      <c r="E508" s="221" t="s">
        <v>870</v>
      </c>
      <c r="F508" s="222" t="s">
        <v>871</v>
      </c>
      <c r="G508" s="223" t="s">
        <v>226</v>
      </c>
      <c r="H508" s="224">
        <v>332.25</v>
      </c>
      <c r="I508" s="225"/>
      <c r="J508" s="225"/>
      <c r="K508" s="226">
        <f>ROUND(P508*H508,2)</f>
        <v>0</v>
      </c>
      <c r="L508" s="227"/>
      <c r="M508" s="43"/>
      <c r="N508" s="228" t="s">
        <v>1</v>
      </c>
      <c r="O508" s="229" t="s">
        <v>45</v>
      </c>
      <c r="P508" s="230">
        <f>I508+J508</f>
        <v>0</v>
      </c>
      <c r="Q508" s="230">
        <f>ROUND(I508*H508,2)</f>
        <v>0</v>
      </c>
      <c r="R508" s="230">
        <f>ROUND(J508*H508,2)</f>
        <v>0</v>
      </c>
      <c r="S508" s="86"/>
      <c r="T508" s="231">
        <f>S508*H508</f>
        <v>0</v>
      </c>
      <c r="U508" s="231">
        <v>0</v>
      </c>
      <c r="V508" s="231">
        <f>U508*H508</f>
        <v>0</v>
      </c>
      <c r="W508" s="231">
        <v>0</v>
      </c>
      <c r="X508" s="232">
        <f>W508*H508</f>
        <v>0</v>
      </c>
      <c r="Y508" s="42"/>
      <c r="Z508" s="42"/>
      <c r="AA508" s="42"/>
      <c r="AB508" s="42"/>
      <c r="AC508" s="42"/>
      <c r="AD508" s="42"/>
      <c r="AE508" s="42"/>
      <c r="AR508" s="233" t="s">
        <v>387</v>
      </c>
      <c r="AT508" s="233" t="s">
        <v>223</v>
      </c>
      <c r="AU508" s="233" t="s">
        <v>93</v>
      </c>
      <c r="AY508" s="19" t="s">
        <v>220</v>
      </c>
      <c r="BE508" s="147">
        <f>IF(O508="základná",K508,0)</f>
        <v>0</v>
      </c>
      <c r="BF508" s="147">
        <f>IF(O508="znížená",K508,0)</f>
        <v>0</v>
      </c>
      <c r="BG508" s="147">
        <f>IF(O508="zákl. prenesená",K508,0)</f>
        <v>0</v>
      </c>
      <c r="BH508" s="147">
        <f>IF(O508="zníž. prenesená",K508,0)</f>
        <v>0</v>
      </c>
      <c r="BI508" s="147">
        <f>IF(O508="nulová",K508,0)</f>
        <v>0</v>
      </c>
      <c r="BJ508" s="19" t="s">
        <v>93</v>
      </c>
      <c r="BK508" s="147">
        <f>ROUND(P508*H508,2)</f>
        <v>0</v>
      </c>
      <c r="BL508" s="19" t="s">
        <v>387</v>
      </c>
      <c r="BM508" s="233" t="s">
        <v>872</v>
      </c>
    </row>
    <row r="509" s="13" customFormat="1">
      <c r="A509" s="13"/>
      <c r="B509" s="234"/>
      <c r="C509" s="13"/>
      <c r="D509" s="235" t="s">
        <v>228</v>
      </c>
      <c r="E509" s="236" t="s">
        <v>1</v>
      </c>
      <c r="F509" s="237" t="s">
        <v>851</v>
      </c>
      <c r="G509" s="13"/>
      <c r="H509" s="236" t="s">
        <v>1</v>
      </c>
      <c r="I509" s="238"/>
      <c r="J509" s="238"/>
      <c r="K509" s="13"/>
      <c r="L509" s="13"/>
      <c r="M509" s="234"/>
      <c r="N509" s="239"/>
      <c r="O509" s="240"/>
      <c r="P509" s="240"/>
      <c r="Q509" s="240"/>
      <c r="R509" s="240"/>
      <c r="S509" s="240"/>
      <c r="T509" s="240"/>
      <c r="U509" s="240"/>
      <c r="V509" s="240"/>
      <c r="W509" s="240"/>
      <c r="X509" s="241"/>
      <c r="Y509" s="13"/>
      <c r="Z509" s="13"/>
      <c r="AA509" s="13"/>
      <c r="AB509" s="13"/>
      <c r="AC509" s="13"/>
      <c r="AD509" s="13"/>
      <c r="AE509" s="13"/>
      <c r="AT509" s="236" t="s">
        <v>228</v>
      </c>
      <c r="AU509" s="236" t="s">
        <v>93</v>
      </c>
      <c r="AV509" s="13" t="s">
        <v>88</v>
      </c>
      <c r="AW509" s="13" t="s">
        <v>4</v>
      </c>
      <c r="AX509" s="13" t="s">
        <v>81</v>
      </c>
      <c r="AY509" s="236" t="s">
        <v>220</v>
      </c>
    </row>
    <row r="510" s="14" customFormat="1">
      <c r="A510" s="14"/>
      <c r="B510" s="242"/>
      <c r="C510" s="14"/>
      <c r="D510" s="235" t="s">
        <v>228</v>
      </c>
      <c r="E510" s="243" t="s">
        <v>1</v>
      </c>
      <c r="F510" s="244" t="s">
        <v>803</v>
      </c>
      <c r="G510" s="14"/>
      <c r="H510" s="245">
        <v>20.239999999999998</v>
      </c>
      <c r="I510" s="246"/>
      <c r="J510" s="246"/>
      <c r="K510" s="14"/>
      <c r="L510" s="14"/>
      <c r="M510" s="242"/>
      <c r="N510" s="247"/>
      <c r="O510" s="248"/>
      <c r="P510" s="248"/>
      <c r="Q510" s="248"/>
      <c r="R510" s="248"/>
      <c r="S510" s="248"/>
      <c r="T510" s="248"/>
      <c r="U510" s="248"/>
      <c r="V510" s="248"/>
      <c r="W510" s="248"/>
      <c r="X510" s="249"/>
      <c r="Y510" s="14"/>
      <c r="Z510" s="14"/>
      <c r="AA510" s="14"/>
      <c r="AB510" s="14"/>
      <c r="AC510" s="14"/>
      <c r="AD510" s="14"/>
      <c r="AE510" s="14"/>
      <c r="AT510" s="243" t="s">
        <v>228</v>
      </c>
      <c r="AU510" s="243" t="s">
        <v>93</v>
      </c>
      <c r="AV510" s="14" t="s">
        <v>93</v>
      </c>
      <c r="AW510" s="14" t="s">
        <v>4</v>
      </c>
      <c r="AX510" s="14" t="s">
        <v>81</v>
      </c>
      <c r="AY510" s="243" t="s">
        <v>220</v>
      </c>
    </row>
    <row r="511" s="14" customFormat="1">
      <c r="A511" s="14"/>
      <c r="B511" s="242"/>
      <c r="C511" s="14"/>
      <c r="D511" s="235" t="s">
        <v>228</v>
      </c>
      <c r="E511" s="243" t="s">
        <v>1</v>
      </c>
      <c r="F511" s="244" t="s">
        <v>804</v>
      </c>
      <c r="G511" s="14"/>
      <c r="H511" s="245">
        <v>20.199999999999999</v>
      </c>
      <c r="I511" s="246"/>
      <c r="J511" s="246"/>
      <c r="K511" s="14"/>
      <c r="L511" s="14"/>
      <c r="M511" s="242"/>
      <c r="N511" s="247"/>
      <c r="O511" s="248"/>
      <c r="P511" s="248"/>
      <c r="Q511" s="248"/>
      <c r="R511" s="248"/>
      <c r="S511" s="248"/>
      <c r="T511" s="248"/>
      <c r="U511" s="248"/>
      <c r="V511" s="248"/>
      <c r="W511" s="248"/>
      <c r="X511" s="249"/>
      <c r="Y511" s="14"/>
      <c r="Z511" s="14"/>
      <c r="AA511" s="14"/>
      <c r="AB511" s="14"/>
      <c r="AC511" s="14"/>
      <c r="AD511" s="14"/>
      <c r="AE511" s="14"/>
      <c r="AT511" s="243" t="s">
        <v>228</v>
      </c>
      <c r="AU511" s="243" t="s">
        <v>93</v>
      </c>
      <c r="AV511" s="14" t="s">
        <v>93</v>
      </c>
      <c r="AW511" s="14" t="s">
        <v>4</v>
      </c>
      <c r="AX511" s="14" t="s">
        <v>81</v>
      </c>
      <c r="AY511" s="243" t="s">
        <v>220</v>
      </c>
    </row>
    <row r="512" s="14" customFormat="1">
      <c r="A512" s="14"/>
      <c r="B512" s="242"/>
      <c r="C512" s="14"/>
      <c r="D512" s="235" t="s">
        <v>228</v>
      </c>
      <c r="E512" s="243" t="s">
        <v>1</v>
      </c>
      <c r="F512" s="244" t="s">
        <v>852</v>
      </c>
      <c r="G512" s="14"/>
      <c r="H512" s="245">
        <v>10.810000000000001</v>
      </c>
      <c r="I512" s="246"/>
      <c r="J512" s="246"/>
      <c r="K512" s="14"/>
      <c r="L512" s="14"/>
      <c r="M512" s="242"/>
      <c r="N512" s="247"/>
      <c r="O512" s="248"/>
      <c r="P512" s="248"/>
      <c r="Q512" s="248"/>
      <c r="R512" s="248"/>
      <c r="S512" s="248"/>
      <c r="T512" s="248"/>
      <c r="U512" s="248"/>
      <c r="V512" s="248"/>
      <c r="W512" s="248"/>
      <c r="X512" s="249"/>
      <c r="Y512" s="14"/>
      <c r="Z512" s="14"/>
      <c r="AA512" s="14"/>
      <c r="AB512" s="14"/>
      <c r="AC512" s="14"/>
      <c r="AD512" s="14"/>
      <c r="AE512" s="14"/>
      <c r="AT512" s="243" t="s">
        <v>228</v>
      </c>
      <c r="AU512" s="243" t="s">
        <v>93</v>
      </c>
      <c r="AV512" s="14" t="s">
        <v>93</v>
      </c>
      <c r="AW512" s="14" t="s">
        <v>4</v>
      </c>
      <c r="AX512" s="14" t="s">
        <v>81</v>
      </c>
      <c r="AY512" s="243" t="s">
        <v>220</v>
      </c>
    </row>
    <row r="513" s="14" customFormat="1">
      <c r="A513" s="14"/>
      <c r="B513" s="242"/>
      <c r="C513" s="14"/>
      <c r="D513" s="235" t="s">
        <v>228</v>
      </c>
      <c r="E513" s="243" t="s">
        <v>1</v>
      </c>
      <c r="F513" s="244" t="s">
        <v>805</v>
      </c>
      <c r="G513" s="14"/>
      <c r="H513" s="245">
        <v>29.5</v>
      </c>
      <c r="I513" s="246"/>
      <c r="J513" s="246"/>
      <c r="K513" s="14"/>
      <c r="L513" s="14"/>
      <c r="M513" s="242"/>
      <c r="N513" s="247"/>
      <c r="O513" s="248"/>
      <c r="P513" s="248"/>
      <c r="Q513" s="248"/>
      <c r="R513" s="248"/>
      <c r="S513" s="248"/>
      <c r="T513" s="248"/>
      <c r="U513" s="248"/>
      <c r="V513" s="248"/>
      <c r="W513" s="248"/>
      <c r="X513" s="249"/>
      <c r="Y513" s="14"/>
      <c r="Z513" s="14"/>
      <c r="AA513" s="14"/>
      <c r="AB513" s="14"/>
      <c r="AC513" s="14"/>
      <c r="AD513" s="14"/>
      <c r="AE513" s="14"/>
      <c r="AT513" s="243" t="s">
        <v>228</v>
      </c>
      <c r="AU513" s="243" t="s">
        <v>93</v>
      </c>
      <c r="AV513" s="14" t="s">
        <v>93</v>
      </c>
      <c r="AW513" s="14" t="s">
        <v>4</v>
      </c>
      <c r="AX513" s="14" t="s">
        <v>81</v>
      </c>
      <c r="AY513" s="243" t="s">
        <v>220</v>
      </c>
    </row>
    <row r="514" s="14" customFormat="1">
      <c r="A514" s="14"/>
      <c r="B514" s="242"/>
      <c r="C514" s="14"/>
      <c r="D514" s="235" t="s">
        <v>228</v>
      </c>
      <c r="E514" s="243" t="s">
        <v>1</v>
      </c>
      <c r="F514" s="244" t="s">
        <v>806</v>
      </c>
      <c r="G514" s="14"/>
      <c r="H514" s="245">
        <v>18.84</v>
      </c>
      <c r="I514" s="246"/>
      <c r="J514" s="246"/>
      <c r="K514" s="14"/>
      <c r="L514" s="14"/>
      <c r="M514" s="242"/>
      <c r="N514" s="247"/>
      <c r="O514" s="248"/>
      <c r="P514" s="248"/>
      <c r="Q514" s="248"/>
      <c r="R514" s="248"/>
      <c r="S514" s="248"/>
      <c r="T514" s="248"/>
      <c r="U514" s="248"/>
      <c r="V514" s="248"/>
      <c r="W514" s="248"/>
      <c r="X514" s="249"/>
      <c r="Y514" s="14"/>
      <c r="Z514" s="14"/>
      <c r="AA514" s="14"/>
      <c r="AB514" s="14"/>
      <c r="AC514" s="14"/>
      <c r="AD514" s="14"/>
      <c r="AE514" s="14"/>
      <c r="AT514" s="243" t="s">
        <v>228</v>
      </c>
      <c r="AU514" s="243" t="s">
        <v>93</v>
      </c>
      <c r="AV514" s="14" t="s">
        <v>93</v>
      </c>
      <c r="AW514" s="14" t="s">
        <v>4</v>
      </c>
      <c r="AX514" s="14" t="s">
        <v>81</v>
      </c>
      <c r="AY514" s="243" t="s">
        <v>220</v>
      </c>
    </row>
    <row r="515" s="14" customFormat="1">
      <c r="A515" s="14"/>
      <c r="B515" s="242"/>
      <c r="C515" s="14"/>
      <c r="D515" s="235" t="s">
        <v>228</v>
      </c>
      <c r="E515" s="243" t="s">
        <v>1</v>
      </c>
      <c r="F515" s="244" t="s">
        <v>807</v>
      </c>
      <c r="G515" s="14"/>
      <c r="H515" s="245">
        <v>14.720000000000001</v>
      </c>
      <c r="I515" s="246"/>
      <c r="J515" s="246"/>
      <c r="K515" s="14"/>
      <c r="L515" s="14"/>
      <c r="M515" s="242"/>
      <c r="N515" s="247"/>
      <c r="O515" s="248"/>
      <c r="P515" s="248"/>
      <c r="Q515" s="248"/>
      <c r="R515" s="248"/>
      <c r="S515" s="248"/>
      <c r="T515" s="248"/>
      <c r="U515" s="248"/>
      <c r="V515" s="248"/>
      <c r="W515" s="248"/>
      <c r="X515" s="249"/>
      <c r="Y515" s="14"/>
      <c r="Z515" s="14"/>
      <c r="AA515" s="14"/>
      <c r="AB515" s="14"/>
      <c r="AC515" s="14"/>
      <c r="AD515" s="14"/>
      <c r="AE515" s="14"/>
      <c r="AT515" s="243" t="s">
        <v>228</v>
      </c>
      <c r="AU515" s="243" t="s">
        <v>93</v>
      </c>
      <c r="AV515" s="14" t="s">
        <v>93</v>
      </c>
      <c r="AW515" s="14" t="s">
        <v>4</v>
      </c>
      <c r="AX515" s="14" t="s">
        <v>81</v>
      </c>
      <c r="AY515" s="243" t="s">
        <v>220</v>
      </c>
    </row>
    <row r="516" s="14" customFormat="1">
      <c r="A516" s="14"/>
      <c r="B516" s="242"/>
      <c r="C516" s="14"/>
      <c r="D516" s="235" t="s">
        <v>228</v>
      </c>
      <c r="E516" s="243" t="s">
        <v>1</v>
      </c>
      <c r="F516" s="244" t="s">
        <v>808</v>
      </c>
      <c r="G516" s="14"/>
      <c r="H516" s="245">
        <v>5.2199999999999998</v>
      </c>
      <c r="I516" s="246"/>
      <c r="J516" s="246"/>
      <c r="K516" s="14"/>
      <c r="L516" s="14"/>
      <c r="M516" s="242"/>
      <c r="N516" s="247"/>
      <c r="O516" s="248"/>
      <c r="P516" s="248"/>
      <c r="Q516" s="248"/>
      <c r="R516" s="248"/>
      <c r="S516" s="248"/>
      <c r="T516" s="248"/>
      <c r="U516" s="248"/>
      <c r="V516" s="248"/>
      <c r="W516" s="248"/>
      <c r="X516" s="249"/>
      <c r="Y516" s="14"/>
      <c r="Z516" s="14"/>
      <c r="AA516" s="14"/>
      <c r="AB516" s="14"/>
      <c r="AC516" s="14"/>
      <c r="AD516" s="14"/>
      <c r="AE516" s="14"/>
      <c r="AT516" s="243" t="s">
        <v>228</v>
      </c>
      <c r="AU516" s="243" t="s">
        <v>93</v>
      </c>
      <c r="AV516" s="14" t="s">
        <v>93</v>
      </c>
      <c r="AW516" s="14" t="s">
        <v>4</v>
      </c>
      <c r="AX516" s="14" t="s">
        <v>81</v>
      </c>
      <c r="AY516" s="243" t="s">
        <v>220</v>
      </c>
    </row>
    <row r="517" s="14" customFormat="1">
      <c r="A517" s="14"/>
      <c r="B517" s="242"/>
      <c r="C517" s="14"/>
      <c r="D517" s="235" t="s">
        <v>228</v>
      </c>
      <c r="E517" s="243" t="s">
        <v>1</v>
      </c>
      <c r="F517" s="244" t="s">
        <v>809</v>
      </c>
      <c r="G517" s="14"/>
      <c r="H517" s="245">
        <v>4.6100000000000003</v>
      </c>
      <c r="I517" s="246"/>
      <c r="J517" s="246"/>
      <c r="K517" s="14"/>
      <c r="L517" s="14"/>
      <c r="M517" s="242"/>
      <c r="N517" s="247"/>
      <c r="O517" s="248"/>
      <c r="P517" s="248"/>
      <c r="Q517" s="248"/>
      <c r="R517" s="248"/>
      <c r="S517" s="248"/>
      <c r="T517" s="248"/>
      <c r="U517" s="248"/>
      <c r="V517" s="248"/>
      <c r="W517" s="248"/>
      <c r="X517" s="249"/>
      <c r="Y517" s="14"/>
      <c r="Z517" s="14"/>
      <c r="AA517" s="14"/>
      <c r="AB517" s="14"/>
      <c r="AC517" s="14"/>
      <c r="AD517" s="14"/>
      <c r="AE517" s="14"/>
      <c r="AT517" s="243" t="s">
        <v>228</v>
      </c>
      <c r="AU517" s="243" t="s">
        <v>93</v>
      </c>
      <c r="AV517" s="14" t="s">
        <v>93</v>
      </c>
      <c r="AW517" s="14" t="s">
        <v>4</v>
      </c>
      <c r="AX517" s="14" t="s">
        <v>81</v>
      </c>
      <c r="AY517" s="243" t="s">
        <v>220</v>
      </c>
    </row>
    <row r="518" s="14" customFormat="1">
      <c r="A518" s="14"/>
      <c r="B518" s="242"/>
      <c r="C518" s="14"/>
      <c r="D518" s="235" t="s">
        <v>228</v>
      </c>
      <c r="E518" s="243" t="s">
        <v>1</v>
      </c>
      <c r="F518" s="244" t="s">
        <v>810</v>
      </c>
      <c r="G518" s="14"/>
      <c r="H518" s="245">
        <v>39.450000000000003</v>
      </c>
      <c r="I518" s="246"/>
      <c r="J518" s="246"/>
      <c r="K518" s="14"/>
      <c r="L518" s="14"/>
      <c r="M518" s="242"/>
      <c r="N518" s="247"/>
      <c r="O518" s="248"/>
      <c r="P518" s="248"/>
      <c r="Q518" s="248"/>
      <c r="R518" s="248"/>
      <c r="S518" s="248"/>
      <c r="T518" s="248"/>
      <c r="U518" s="248"/>
      <c r="V518" s="248"/>
      <c r="W518" s="248"/>
      <c r="X518" s="249"/>
      <c r="Y518" s="14"/>
      <c r="Z518" s="14"/>
      <c r="AA518" s="14"/>
      <c r="AB518" s="14"/>
      <c r="AC518" s="14"/>
      <c r="AD518" s="14"/>
      <c r="AE518" s="14"/>
      <c r="AT518" s="243" t="s">
        <v>228</v>
      </c>
      <c r="AU518" s="243" t="s">
        <v>93</v>
      </c>
      <c r="AV518" s="14" t="s">
        <v>93</v>
      </c>
      <c r="AW518" s="14" t="s">
        <v>4</v>
      </c>
      <c r="AX518" s="14" t="s">
        <v>81</v>
      </c>
      <c r="AY518" s="243" t="s">
        <v>220</v>
      </c>
    </row>
    <row r="519" s="14" customFormat="1">
      <c r="A519" s="14"/>
      <c r="B519" s="242"/>
      <c r="C519" s="14"/>
      <c r="D519" s="235" t="s">
        <v>228</v>
      </c>
      <c r="E519" s="243" t="s">
        <v>1</v>
      </c>
      <c r="F519" s="244" t="s">
        <v>811</v>
      </c>
      <c r="G519" s="14"/>
      <c r="H519" s="245">
        <v>36.82</v>
      </c>
      <c r="I519" s="246"/>
      <c r="J519" s="246"/>
      <c r="K519" s="14"/>
      <c r="L519" s="14"/>
      <c r="M519" s="242"/>
      <c r="N519" s="247"/>
      <c r="O519" s="248"/>
      <c r="P519" s="248"/>
      <c r="Q519" s="248"/>
      <c r="R519" s="248"/>
      <c r="S519" s="248"/>
      <c r="T519" s="248"/>
      <c r="U519" s="248"/>
      <c r="V519" s="248"/>
      <c r="W519" s="248"/>
      <c r="X519" s="249"/>
      <c r="Y519" s="14"/>
      <c r="Z519" s="14"/>
      <c r="AA519" s="14"/>
      <c r="AB519" s="14"/>
      <c r="AC519" s="14"/>
      <c r="AD519" s="14"/>
      <c r="AE519" s="14"/>
      <c r="AT519" s="243" t="s">
        <v>228</v>
      </c>
      <c r="AU519" s="243" t="s">
        <v>93</v>
      </c>
      <c r="AV519" s="14" t="s">
        <v>93</v>
      </c>
      <c r="AW519" s="14" t="s">
        <v>4</v>
      </c>
      <c r="AX519" s="14" t="s">
        <v>81</v>
      </c>
      <c r="AY519" s="243" t="s">
        <v>220</v>
      </c>
    </row>
    <row r="520" s="14" customFormat="1">
      <c r="A520" s="14"/>
      <c r="B520" s="242"/>
      <c r="C520" s="14"/>
      <c r="D520" s="235" t="s">
        <v>228</v>
      </c>
      <c r="E520" s="243" t="s">
        <v>1</v>
      </c>
      <c r="F520" s="244" t="s">
        <v>812</v>
      </c>
      <c r="G520" s="14"/>
      <c r="H520" s="245">
        <v>42.759999999999998</v>
      </c>
      <c r="I520" s="246"/>
      <c r="J520" s="246"/>
      <c r="K520" s="14"/>
      <c r="L520" s="14"/>
      <c r="M520" s="242"/>
      <c r="N520" s="247"/>
      <c r="O520" s="248"/>
      <c r="P520" s="248"/>
      <c r="Q520" s="248"/>
      <c r="R520" s="248"/>
      <c r="S520" s="248"/>
      <c r="T520" s="248"/>
      <c r="U520" s="248"/>
      <c r="V520" s="248"/>
      <c r="W520" s="248"/>
      <c r="X520" s="249"/>
      <c r="Y520" s="14"/>
      <c r="Z520" s="14"/>
      <c r="AA520" s="14"/>
      <c r="AB520" s="14"/>
      <c r="AC520" s="14"/>
      <c r="AD520" s="14"/>
      <c r="AE520" s="14"/>
      <c r="AT520" s="243" t="s">
        <v>228</v>
      </c>
      <c r="AU520" s="243" t="s">
        <v>93</v>
      </c>
      <c r="AV520" s="14" t="s">
        <v>93</v>
      </c>
      <c r="AW520" s="14" t="s">
        <v>4</v>
      </c>
      <c r="AX520" s="14" t="s">
        <v>81</v>
      </c>
      <c r="AY520" s="243" t="s">
        <v>220</v>
      </c>
    </row>
    <row r="521" s="14" customFormat="1">
      <c r="A521" s="14"/>
      <c r="B521" s="242"/>
      <c r="C521" s="14"/>
      <c r="D521" s="235" t="s">
        <v>228</v>
      </c>
      <c r="E521" s="243" t="s">
        <v>1</v>
      </c>
      <c r="F521" s="244" t="s">
        <v>813</v>
      </c>
      <c r="G521" s="14"/>
      <c r="H521" s="245">
        <v>5.46</v>
      </c>
      <c r="I521" s="246"/>
      <c r="J521" s="246"/>
      <c r="K521" s="14"/>
      <c r="L521" s="14"/>
      <c r="M521" s="242"/>
      <c r="N521" s="247"/>
      <c r="O521" s="248"/>
      <c r="P521" s="248"/>
      <c r="Q521" s="248"/>
      <c r="R521" s="248"/>
      <c r="S521" s="248"/>
      <c r="T521" s="248"/>
      <c r="U521" s="248"/>
      <c r="V521" s="248"/>
      <c r="W521" s="248"/>
      <c r="X521" s="249"/>
      <c r="Y521" s="14"/>
      <c r="Z521" s="14"/>
      <c r="AA521" s="14"/>
      <c r="AB521" s="14"/>
      <c r="AC521" s="14"/>
      <c r="AD521" s="14"/>
      <c r="AE521" s="14"/>
      <c r="AT521" s="243" t="s">
        <v>228</v>
      </c>
      <c r="AU521" s="243" t="s">
        <v>93</v>
      </c>
      <c r="AV521" s="14" t="s">
        <v>93</v>
      </c>
      <c r="AW521" s="14" t="s">
        <v>4</v>
      </c>
      <c r="AX521" s="14" t="s">
        <v>81</v>
      </c>
      <c r="AY521" s="243" t="s">
        <v>220</v>
      </c>
    </row>
    <row r="522" s="14" customFormat="1">
      <c r="A522" s="14"/>
      <c r="B522" s="242"/>
      <c r="C522" s="14"/>
      <c r="D522" s="235" t="s">
        <v>228</v>
      </c>
      <c r="E522" s="243" t="s">
        <v>1</v>
      </c>
      <c r="F522" s="244" t="s">
        <v>814</v>
      </c>
      <c r="G522" s="14"/>
      <c r="H522" s="245">
        <v>4.7199999999999998</v>
      </c>
      <c r="I522" s="246"/>
      <c r="J522" s="246"/>
      <c r="K522" s="14"/>
      <c r="L522" s="14"/>
      <c r="M522" s="242"/>
      <c r="N522" s="247"/>
      <c r="O522" s="248"/>
      <c r="P522" s="248"/>
      <c r="Q522" s="248"/>
      <c r="R522" s="248"/>
      <c r="S522" s="248"/>
      <c r="T522" s="248"/>
      <c r="U522" s="248"/>
      <c r="V522" s="248"/>
      <c r="W522" s="248"/>
      <c r="X522" s="249"/>
      <c r="Y522" s="14"/>
      <c r="Z522" s="14"/>
      <c r="AA522" s="14"/>
      <c r="AB522" s="14"/>
      <c r="AC522" s="14"/>
      <c r="AD522" s="14"/>
      <c r="AE522" s="14"/>
      <c r="AT522" s="243" t="s">
        <v>228</v>
      </c>
      <c r="AU522" s="243" t="s">
        <v>93</v>
      </c>
      <c r="AV522" s="14" t="s">
        <v>93</v>
      </c>
      <c r="AW522" s="14" t="s">
        <v>4</v>
      </c>
      <c r="AX522" s="14" t="s">
        <v>81</v>
      </c>
      <c r="AY522" s="243" t="s">
        <v>220</v>
      </c>
    </row>
    <row r="523" s="14" customFormat="1">
      <c r="A523" s="14"/>
      <c r="B523" s="242"/>
      <c r="C523" s="14"/>
      <c r="D523" s="235" t="s">
        <v>228</v>
      </c>
      <c r="E523" s="243" t="s">
        <v>1</v>
      </c>
      <c r="F523" s="244" t="s">
        <v>815</v>
      </c>
      <c r="G523" s="14"/>
      <c r="H523" s="245">
        <v>7.5199999999999996</v>
      </c>
      <c r="I523" s="246"/>
      <c r="J523" s="246"/>
      <c r="K523" s="14"/>
      <c r="L523" s="14"/>
      <c r="M523" s="242"/>
      <c r="N523" s="247"/>
      <c r="O523" s="248"/>
      <c r="P523" s="248"/>
      <c r="Q523" s="248"/>
      <c r="R523" s="248"/>
      <c r="S523" s="248"/>
      <c r="T523" s="248"/>
      <c r="U523" s="248"/>
      <c r="V523" s="248"/>
      <c r="W523" s="248"/>
      <c r="X523" s="249"/>
      <c r="Y523" s="14"/>
      <c r="Z523" s="14"/>
      <c r="AA523" s="14"/>
      <c r="AB523" s="14"/>
      <c r="AC523" s="14"/>
      <c r="AD523" s="14"/>
      <c r="AE523" s="14"/>
      <c r="AT523" s="243" t="s">
        <v>228</v>
      </c>
      <c r="AU523" s="243" t="s">
        <v>93</v>
      </c>
      <c r="AV523" s="14" t="s">
        <v>93</v>
      </c>
      <c r="AW523" s="14" t="s">
        <v>4</v>
      </c>
      <c r="AX523" s="14" t="s">
        <v>81</v>
      </c>
      <c r="AY523" s="243" t="s">
        <v>220</v>
      </c>
    </row>
    <row r="524" s="14" customFormat="1">
      <c r="A524" s="14"/>
      <c r="B524" s="242"/>
      <c r="C524" s="14"/>
      <c r="D524" s="235" t="s">
        <v>228</v>
      </c>
      <c r="E524" s="243" t="s">
        <v>1</v>
      </c>
      <c r="F524" s="244" t="s">
        <v>816</v>
      </c>
      <c r="G524" s="14"/>
      <c r="H524" s="245">
        <v>26.850000000000001</v>
      </c>
      <c r="I524" s="246"/>
      <c r="J524" s="246"/>
      <c r="K524" s="14"/>
      <c r="L524" s="14"/>
      <c r="M524" s="242"/>
      <c r="N524" s="247"/>
      <c r="O524" s="248"/>
      <c r="P524" s="248"/>
      <c r="Q524" s="248"/>
      <c r="R524" s="248"/>
      <c r="S524" s="248"/>
      <c r="T524" s="248"/>
      <c r="U524" s="248"/>
      <c r="V524" s="248"/>
      <c r="W524" s="248"/>
      <c r="X524" s="249"/>
      <c r="Y524" s="14"/>
      <c r="Z524" s="14"/>
      <c r="AA524" s="14"/>
      <c r="AB524" s="14"/>
      <c r="AC524" s="14"/>
      <c r="AD524" s="14"/>
      <c r="AE524" s="14"/>
      <c r="AT524" s="243" t="s">
        <v>228</v>
      </c>
      <c r="AU524" s="243" t="s">
        <v>93</v>
      </c>
      <c r="AV524" s="14" t="s">
        <v>93</v>
      </c>
      <c r="AW524" s="14" t="s">
        <v>4</v>
      </c>
      <c r="AX524" s="14" t="s">
        <v>81</v>
      </c>
      <c r="AY524" s="243" t="s">
        <v>220</v>
      </c>
    </row>
    <row r="525" s="15" customFormat="1">
      <c r="A525" s="15"/>
      <c r="B525" s="250"/>
      <c r="C525" s="15"/>
      <c r="D525" s="235" t="s">
        <v>228</v>
      </c>
      <c r="E525" s="251" t="s">
        <v>1</v>
      </c>
      <c r="F525" s="252" t="s">
        <v>242</v>
      </c>
      <c r="G525" s="15"/>
      <c r="H525" s="253">
        <v>287.72000000000003</v>
      </c>
      <c r="I525" s="254"/>
      <c r="J525" s="254"/>
      <c r="K525" s="15"/>
      <c r="L525" s="15"/>
      <c r="M525" s="250"/>
      <c r="N525" s="255"/>
      <c r="O525" s="256"/>
      <c r="P525" s="256"/>
      <c r="Q525" s="256"/>
      <c r="R525" s="256"/>
      <c r="S525" s="256"/>
      <c r="T525" s="256"/>
      <c r="U525" s="256"/>
      <c r="V525" s="256"/>
      <c r="W525" s="256"/>
      <c r="X525" s="257"/>
      <c r="Y525" s="15"/>
      <c r="Z525" s="15"/>
      <c r="AA525" s="15"/>
      <c r="AB525" s="15"/>
      <c r="AC525" s="15"/>
      <c r="AD525" s="15"/>
      <c r="AE525" s="15"/>
      <c r="AT525" s="251" t="s">
        <v>228</v>
      </c>
      <c r="AU525" s="251" t="s">
        <v>93</v>
      </c>
      <c r="AV525" s="15" t="s">
        <v>98</v>
      </c>
      <c r="AW525" s="15" t="s">
        <v>4</v>
      </c>
      <c r="AX525" s="15" t="s">
        <v>81</v>
      </c>
      <c r="AY525" s="251" t="s">
        <v>220</v>
      </c>
    </row>
    <row r="526" s="13" customFormat="1">
      <c r="A526" s="13"/>
      <c r="B526" s="234"/>
      <c r="C526" s="13"/>
      <c r="D526" s="235" t="s">
        <v>228</v>
      </c>
      <c r="E526" s="236" t="s">
        <v>1</v>
      </c>
      <c r="F526" s="237" t="s">
        <v>817</v>
      </c>
      <c r="G526" s="13"/>
      <c r="H526" s="236" t="s">
        <v>1</v>
      </c>
      <c r="I526" s="238"/>
      <c r="J526" s="238"/>
      <c r="K526" s="13"/>
      <c r="L526" s="13"/>
      <c r="M526" s="234"/>
      <c r="N526" s="239"/>
      <c r="O526" s="240"/>
      <c r="P526" s="240"/>
      <c r="Q526" s="240"/>
      <c r="R526" s="240"/>
      <c r="S526" s="240"/>
      <c r="T526" s="240"/>
      <c r="U526" s="240"/>
      <c r="V526" s="240"/>
      <c r="W526" s="240"/>
      <c r="X526" s="241"/>
      <c r="Y526" s="13"/>
      <c r="Z526" s="13"/>
      <c r="AA526" s="13"/>
      <c r="AB526" s="13"/>
      <c r="AC526" s="13"/>
      <c r="AD526" s="13"/>
      <c r="AE526" s="13"/>
      <c r="AT526" s="236" t="s">
        <v>228</v>
      </c>
      <c r="AU526" s="236" t="s">
        <v>93</v>
      </c>
      <c r="AV526" s="13" t="s">
        <v>88</v>
      </c>
      <c r="AW526" s="13" t="s">
        <v>4</v>
      </c>
      <c r="AX526" s="13" t="s">
        <v>81</v>
      </c>
      <c r="AY526" s="236" t="s">
        <v>220</v>
      </c>
    </row>
    <row r="527" s="14" customFormat="1">
      <c r="A527" s="14"/>
      <c r="B527" s="242"/>
      <c r="C527" s="14"/>
      <c r="D527" s="235" t="s">
        <v>228</v>
      </c>
      <c r="E527" s="243" t="s">
        <v>1</v>
      </c>
      <c r="F527" s="244" t="s">
        <v>818</v>
      </c>
      <c r="G527" s="14"/>
      <c r="H527" s="245">
        <v>7.3200000000000003</v>
      </c>
      <c r="I527" s="246"/>
      <c r="J527" s="246"/>
      <c r="K527" s="14"/>
      <c r="L527" s="14"/>
      <c r="M527" s="242"/>
      <c r="N527" s="247"/>
      <c r="O527" s="248"/>
      <c r="P527" s="248"/>
      <c r="Q527" s="248"/>
      <c r="R527" s="248"/>
      <c r="S527" s="248"/>
      <c r="T527" s="248"/>
      <c r="U527" s="248"/>
      <c r="V527" s="248"/>
      <c r="W527" s="248"/>
      <c r="X527" s="249"/>
      <c r="Y527" s="14"/>
      <c r="Z527" s="14"/>
      <c r="AA527" s="14"/>
      <c r="AB527" s="14"/>
      <c r="AC527" s="14"/>
      <c r="AD527" s="14"/>
      <c r="AE527" s="14"/>
      <c r="AT527" s="243" t="s">
        <v>228</v>
      </c>
      <c r="AU527" s="243" t="s">
        <v>93</v>
      </c>
      <c r="AV527" s="14" t="s">
        <v>93</v>
      </c>
      <c r="AW527" s="14" t="s">
        <v>4</v>
      </c>
      <c r="AX527" s="14" t="s">
        <v>81</v>
      </c>
      <c r="AY527" s="243" t="s">
        <v>220</v>
      </c>
    </row>
    <row r="528" s="14" customFormat="1">
      <c r="A528" s="14"/>
      <c r="B528" s="242"/>
      <c r="C528" s="14"/>
      <c r="D528" s="235" t="s">
        <v>228</v>
      </c>
      <c r="E528" s="243" t="s">
        <v>1</v>
      </c>
      <c r="F528" s="244" t="s">
        <v>819</v>
      </c>
      <c r="G528" s="14"/>
      <c r="H528" s="245">
        <v>8.0800000000000001</v>
      </c>
      <c r="I528" s="246"/>
      <c r="J528" s="246"/>
      <c r="K528" s="14"/>
      <c r="L528" s="14"/>
      <c r="M528" s="242"/>
      <c r="N528" s="247"/>
      <c r="O528" s="248"/>
      <c r="P528" s="248"/>
      <c r="Q528" s="248"/>
      <c r="R528" s="248"/>
      <c r="S528" s="248"/>
      <c r="T528" s="248"/>
      <c r="U528" s="248"/>
      <c r="V528" s="248"/>
      <c r="W528" s="248"/>
      <c r="X528" s="249"/>
      <c r="Y528" s="14"/>
      <c r="Z528" s="14"/>
      <c r="AA528" s="14"/>
      <c r="AB528" s="14"/>
      <c r="AC528" s="14"/>
      <c r="AD528" s="14"/>
      <c r="AE528" s="14"/>
      <c r="AT528" s="243" t="s">
        <v>228</v>
      </c>
      <c r="AU528" s="243" t="s">
        <v>93</v>
      </c>
      <c r="AV528" s="14" t="s">
        <v>93</v>
      </c>
      <c r="AW528" s="14" t="s">
        <v>4</v>
      </c>
      <c r="AX528" s="14" t="s">
        <v>81</v>
      </c>
      <c r="AY528" s="243" t="s">
        <v>220</v>
      </c>
    </row>
    <row r="529" s="14" customFormat="1">
      <c r="A529" s="14"/>
      <c r="B529" s="242"/>
      <c r="C529" s="14"/>
      <c r="D529" s="235" t="s">
        <v>228</v>
      </c>
      <c r="E529" s="243" t="s">
        <v>1</v>
      </c>
      <c r="F529" s="244" t="s">
        <v>820</v>
      </c>
      <c r="G529" s="14"/>
      <c r="H529" s="245">
        <v>2.7999999999999998</v>
      </c>
      <c r="I529" s="246"/>
      <c r="J529" s="246"/>
      <c r="K529" s="14"/>
      <c r="L529" s="14"/>
      <c r="M529" s="242"/>
      <c r="N529" s="247"/>
      <c r="O529" s="248"/>
      <c r="P529" s="248"/>
      <c r="Q529" s="248"/>
      <c r="R529" s="248"/>
      <c r="S529" s="248"/>
      <c r="T529" s="248"/>
      <c r="U529" s="248"/>
      <c r="V529" s="248"/>
      <c r="W529" s="248"/>
      <c r="X529" s="249"/>
      <c r="Y529" s="14"/>
      <c r="Z529" s="14"/>
      <c r="AA529" s="14"/>
      <c r="AB529" s="14"/>
      <c r="AC529" s="14"/>
      <c r="AD529" s="14"/>
      <c r="AE529" s="14"/>
      <c r="AT529" s="243" t="s">
        <v>228</v>
      </c>
      <c r="AU529" s="243" t="s">
        <v>93</v>
      </c>
      <c r="AV529" s="14" t="s">
        <v>93</v>
      </c>
      <c r="AW529" s="14" t="s">
        <v>4</v>
      </c>
      <c r="AX529" s="14" t="s">
        <v>81</v>
      </c>
      <c r="AY529" s="243" t="s">
        <v>220</v>
      </c>
    </row>
    <row r="530" s="14" customFormat="1">
      <c r="A530" s="14"/>
      <c r="B530" s="242"/>
      <c r="C530" s="14"/>
      <c r="D530" s="235" t="s">
        <v>228</v>
      </c>
      <c r="E530" s="243" t="s">
        <v>1</v>
      </c>
      <c r="F530" s="244" t="s">
        <v>821</v>
      </c>
      <c r="G530" s="14"/>
      <c r="H530" s="245">
        <v>1.3899999999999999</v>
      </c>
      <c r="I530" s="246"/>
      <c r="J530" s="246"/>
      <c r="K530" s="14"/>
      <c r="L530" s="14"/>
      <c r="M530" s="242"/>
      <c r="N530" s="247"/>
      <c r="O530" s="248"/>
      <c r="P530" s="248"/>
      <c r="Q530" s="248"/>
      <c r="R530" s="248"/>
      <c r="S530" s="248"/>
      <c r="T530" s="248"/>
      <c r="U530" s="248"/>
      <c r="V530" s="248"/>
      <c r="W530" s="248"/>
      <c r="X530" s="249"/>
      <c r="Y530" s="14"/>
      <c r="Z530" s="14"/>
      <c r="AA530" s="14"/>
      <c r="AB530" s="14"/>
      <c r="AC530" s="14"/>
      <c r="AD530" s="14"/>
      <c r="AE530" s="14"/>
      <c r="AT530" s="243" t="s">
        <v>228</v>
      </c>
      <c r="AU530" s="243" t="s">
        <v>93</v>
      </c>
      <c r="AV530" s="14" t="s">
        <v>93</v>
      </c>
      <c r="AW530" s="14" t="s">
        <v>4</v>
      </c>
      <c r="AX530" s="14" t="s">
        <v>81</v>
      </c>
      <c r="AY530" s="243" t="s">
        <v>220</v>
      </c>
    </row>
    <row r="531" s="14" customFormat="1">
      <c r="A531" s="14"/>
      <c r="B531" s="242"/>
      <c r="C531" s="14"/>
      <c r="D531" s="235" t="s">
        <v>228</v>
      </c>
      <c r="E531" s="243" t="s">
        <v>1</v>
      </c>
      <c r="F531" s="244" t="s">
        <v>822</v>
      </c>
      <c r="G531" s="14"/>
      <c r="H531" s="245">
        <v>2.1499999999999999</v>
      </c>
      <c r="I531" s="246"/>
      <c r="J531" s="246"/>
      <c r="K531" s="14"/>
      <c r="L531" s="14"/>
      <c r="M531" s="242"/>
      <c r="N531" s="247"/>
      <c r="O531" s="248"/>
      <c r="P531" s="248"/>
      <c r="Q531" s="248"/>
      <c r="R531" s="248"/>
      <c r="S531" s="248"/>
      <c r="T531" s="248"/>
      <c r="U531" s="248"/>
      <c r="V531" s="248"/>
      <c r="W531" s="248"/>
      <c r="X531" s="249"/>
      <c r="Y531" s="14"/>
      <c r="Z531" s="14"/>
      <c r="AA531" s="14"/>
      <c r="AB531" s="14"/>
      <c r="AC531" s="14"/>
      <c r="AD531" s="14"/>
      <c r="AE531" s="14"/>
      <c r="AT531" s="243" t="s">
        <v>228</v>
      </c>
      <c r="AU531" s="243" t="s">
        <v>93</v>
      </c>
      <c r="AV531" s="14" t="s">
        <v>93</v>
      </c>
      <c r="AW531" s="14" t="s">
        <v>4</v>
      </c>
      <c r="AX531" s="14" t="s">
        <v>81</v>
      </c>
      <c r="AY531" s="243" t="s">
        <v>220</v>
      </c>
    </row>
    <row r="532" s="14" customFormat="1">
      <c r="A532" s="14"/>
      <c r="B532" s="242"/>
      <c r="C532" s="14"/>
      <c r="D532" s="235" t="s">
        <v>228</v>
      </c>
      <c r="E532" s="243" t="s">
        <v>1</v>
      </c>
      <c r="F532" s="244" t="s">
        <v>823</v>
      </c>
      <c r="G532" s="14"/>
      <c r="H532" s="245">
        <v>3.3599999999999999</v>
      </c>
      <c r="I532" s="246"/>
      <c r="J532" s="246"/>
      <c r="K532" s="14"/>
      <c r="L532" s="14"/>
      <c r="M532" s="242"/>
      <c r="N532" s="247"/>
      <c r="O532" s="248"/>
      <c r="P532" s="248"/>
      <c r="Q532" s="248"/>
      <c r="R532" s="248"/>
      <c r="S532" s="248"/>
      <c r="T532" s="248"/>
      <c r="U532" s="248"/>
      <c r="V532" s="248"/>
      <c r="W532" s="248"/>
      <c r="X532" s="249"/>
      <c r="Y532" s="14"/>
      <c r="Z532" s="14"/>
      <c r="AA532" s="14"/>
      <c r="AB532" s="14"/>
      <c r="AC532" s="14"/>
      <c r="AD532" s="14"/>
      <c r="AE532" s="14"/>
      <c r="AT532" s="243" t="s">
        <v>228</v>
      </c>
      <c r="AU532" s="243" t="s">
        <v>93</v>
      </c>
      <c r="AV532" s="14" t="s">
        <v>93</v>
      </c>
      <c r="AW532" s="14" t="s">
        <v>4</v>
      </c>
      <c r="AX532" s="14" t="s">
        <v>81</v>
      </c>
      <c r="AY532" s="243" t="s">
        <v>220</v>
      </c>
    </row>
    <row r="533" s="14" customFormat="1">
      <c r="A533" s="14"/>
      <c r="B533" s="242"/>
      <c r="C533" s="14"/>
      <c r="D533" s="235" t="s">
        <v>228</v>
      </c>
      <c r="E533" s="243" t="s">
        <v>1</v>
      </c>
      <c r="F533" s="244" t="s">
        <v>824</v>
      </c>
      <c r="G533" s="14"/>
      <c r="H533" s="245">
        <v>2.48</v>
      </c>
      <c r="I533" s="246"/>
      <c r="J533" s="246"/>
      <c r="K533" s="14"/>
      <c r="L533" s="14"/>
      <c r="M533" s="242"/>
      <c r="N533" s="247"/>
      <c r="O533" s="248"/>
      <c r="P533" s="248"/>
      <c r="Q533" s="248"/>
      <c r="R533" s="248"/>
      <c r="S533" s="248"/>
      <c r="T533" s="248"/>
      <c r="U533" s="248"/>
      <c r="V533" s="248"/>
      <c r="W533" s="248"/>
      <c r="X533" s="249"/>
      <c r="Y533" s="14"/>
      <c r="Z533" s="14"/>
      <c r="AA533" s="14"/>
      <c r="AB533" s="14"/>
      <c r="AC533" s="14"/>
      <c r="AD533" s="14"/>
      <c r="AE533" s="14"/>
      <c r="AT533" s="243" t="s">
        <v>228</v>
      </c>
      <c r="AU533" s="243" t="s">
        <v>93</v>
      </c>
      <c r="AV533" s="14" t="s">
        <v>93</v>
      </c>
      <c r="AW533" s="14" t="s">
        <v>4</v>
      </c>
      <c r="AX533" s="14" t="s">
        <v>81</v>
      </c>
      <c r="AY533" s="243" t="s">
        <v>220</v>
      </c>
    </row>
    <row r="534" s="14" customFormat="1">
      <c r="A534" s="14"/>
      <c r="B534" s="242"/>
      <c r="C534" s="14"/>
      <c r="D534" s="235" t="s">
        <v>228</v>
      </c>
      <c r="E534" s="243" t="s">
        <v>1</v>
      </c>
      <c r="F534" s="244" t="s">
        <v>825</v>
      </c>
      <c r="G534" s="14"/>
      <c r="H534" s="245">
        <v>1.47</v>
      </c>
      <c r="I534" s="246"/>
      <c r="J534" s="246"/>
      <c r="K534" s="14"/>
      <c r="L534" s="14"/>
      <c r="M534" s="242"/>
      <c r="N534" s="247"/>
      <c r="O534" s="248"/>
      <c r="P534" s="248"/>
      <c r="Q534" s="248"/>
      <c r="R534" s="248"/>
      <c r="S534" s="248"/>
      <c r="T534" s="248"/>
      <c r="U534" s="248"/>
      <c r="V534" s="248"/>
      <c r="W534" s="248"/>
      <c r="X534" s="249"/>
      <c r="Y534" s="14"/>
      <c r="Z534" s="14"/>
      <c r="AA534" s="14"/>
      <c r="AB534" s="14"/>
      <c r="AC534" s="14"/>
      <c r="AD534" s="14"/>
      <c r="AE534" s="14"/>
      <c r="AT534" s="243" t="s">
        <v>228</v>
      </c>
      <c r="AU534" s="243" t="s">
        <v>93</v>
      </c>
      <c r="AV534" s="14" t="s">
        <v>93</v>
      </c>
      <c r="AW534" s="14" t="s">
        <v>4</v>
      </c>
      <c r="AX534" s="14" t="s">
        <v>81</v>
      </c>
      <c r="AY534" s="243" t="s">
        <v>220</v>
      </c>
    </row>
    <row r="535" s="14" customFormat="1">
      <c r="A535" s="14"/>
      <c r="B535" s="242"/>
      <c r="C535" s="14"/>
      <c r="D535" s="235" t="s">
        <v>228</v>
      </c>
      <c r="E535" s="243" t="s">
        <v>1</v>
      </c>
      <c r="F535" s="244" t="s">
        <v>826</v>
      </c>
      <c r="G535" s="14"/>
      <c r="H535" s="245">
        <v>4.1600000000000001</v>
      </c>
      <c r="I535" s="246"/>
      <c r="J535" s="246"/>
      <c r="K535" s="14"/>
      <c r="L535" s="14"/>
      <c r="M535" s="242"/>
      <c r="N535" s="247"/>
      <c r="O535" s="248"/>
      <c r="P535" s="248"/>
      <c r="Q535" s="248"/>
      <c r="R535" s="248"/>
      <c r="S535" s="248"/>
      <c r="T535" s="248"/>
      <c r="U535" s="248"/>
      <c r="V535" s="248"/>
      <c r="W535" s="248"/>
      <c r="X535" s="249"/>
      <c r="Y535" s="14"/>
      <c r="Z535" s="14"/>
      <c r="AA535" s="14"/>
      <c r="AB535" s="14"/>
      <c r="AC535" s="14"/>
      <c r="AD535" s="14"/>
      <c r="AE535" s="14"/>
      <c r="AT535" s="243" t="s">
        <v>228</v>
      </c>
      <c r="AU535" s="243" t="s">
        <v>93</v>
      </c>
      <c r="AV535" s="14" t="s">
        <v>93</v>
      </c>
      <c r="AW535" s="14" t="s">
        <v>4</v>
      </c>
      <c r="AX535" s="14" t="s">
        <v>81</v>
      </c>
      <c r="AY535" s="243" t="s">
        <v>220</v>
      </c>
    </row>
    <row r="536" s="14" customFormat="1">
      <c r="A536" s="14"/>
      <c r="B536" s="242"/>
      <c r="C536" s="14"/>
      <c r="D536" s="235" t="s">
        <v>228</v>
      </c>
      <c r="E536" s="243" t="s">
        <v>1</v>
      </c>
      <c r="F536" s="244" t="s">
        <v>827</v>
      </c>
      <c r="G536" s="14"/>
      <c r="H536" s="245">
        <v>1.95</v>
      </c>
      <c r="I536" s="246"/>
      <c r="J536" s="246"/>
      <c r="K536" s="14"/>
      <c r="L536" s="14"/>
      <c r="M536" s="242"/>
      <c r="N536" s="247"/>
      <c r="O536" s="248"/>
      <c r="P536" s="248"/>
      <c r="Q536" s="248"/>
      <c r="R536" s="248"/>
      <c r="S536" s="248"/>
      <c r="T536" s="248"/>
      <c r="U536" s="248"/>
      <c r="V536" s="248"/>
      <c r="W536" s="248"/>
      <c r="X536" s="249"/>
      <c r="Y536" s="14"/>
      <c r="Z536" s="14"/>
      <c r="AA536" s="14"/>
      <c r="AB536" s="14"/>
      <c r="AC536" s="14"/>
      <c r="AD536" s="14"/>
      <c r="AE536" s="14"/>
      <c r="AT536" s="243" t="s">
        <v>228</v>
      </c>
      <c r="AU536" s="243" t="s">
        <v>93</v>
      </c>
      <c r="AV536" s="14" t="s">
        <v>93</v>
      </c>
      <c r="AW536" s="14" t="s">
        <v>4</v>
      </c>
      <c r="AX536" s="14" t="s">
        <v>81</v>
      </c>
      <c r="AY536" s="243" t="s">
        <v>220</v>
      </c>
    </row>
    <row r="537" s="14" customFormat="1">
      <c r="A537" s="14"/>
      <c r="B537" s="242"/>
      <c r="C537" s="14"/>
      <c r="D537" s="235" t="s">
        <v>228</v>
      </c>
      <c r="E537" s="243" t="s">
        <v>1</v>
      </c>
      <c r="F537" s="244" t="s">
        <v>828</v>
      </c>
      <c r="G537" s="14"/>
      <c r="H537" s="245">
        <v>1.1699999999999999</v>
      </c>
      <c r="I537" s="246"/>
      <c r="J537" s="246"/>
      <c r="K537" s="14"/>
      <c r="L537" s="14"/>
      <c r="M537" s="242"/>
      <c r="N537" s="247"/>
      <c r="O537" s="248"/>
      <c r="P537" s="248"/>
      <c r="Q537" s="248"/>
      <c r="R537" s="248"/>
      <c r="S537" s="248"/>
      <c r="T537" s="248"/>
      <c r="U537" s="248"/>
      <c r="V537" s="248"/>
      <c r="W537" s="248"/>
      <c r="X537" s="249"/>
      <c r="Y537" s="14"/>
      <c r="Z537" s="14"/>
      <c r="AA537" s="14"/>
      <c r="AB537" s="14"/>
      <c r="AC537" s="14"/>
      <c r="AD537" s="14"/>
      <c r="AE537" s="14"/>
      <c r="AT537" s="243" t="s">
        <v>228</v>
      </c>
      <c r="AU537" s="243" t="s">
        <v>93</v>
      </c>
      <c r="AV537" s="14" t="s">
        <v>93</v>
      </c>
      <c r="AW537" s="14" t="s">
        <v>4</v>
      </c>
      <c r="AX537" s="14" t="s">
        <v>81</v>
      </c>
      <c r="AY537" s="243" t="s">
        <v>220</v>
      </c>
    </row>
    <row r="538" s="14" customFormat="1">
      <c r="A538" s="14"/>
      <c r="B538" s="242"/>
      <c r="C538" s="14"/>
      <c r="D538" s="235" t="s">
        <v>228</v>
      </c>
      <c r="E538" s="243" t="s">
        <v>1</v>
      </c>
      <c r="F538" s="244" t="s">
        <v>829</v>
      </c>
      <c r="G538" s="14"/>
      <c r="H538" s="245">
        <v>8.1999999999999993</v>
      </c>
      <c r="I538" s="246"/>
      <c r="J538" s="246"/>
      <c r="K538" s="14"/>
      <c r="L538" s="14"/>
      <c r="M538" s="242"/>
      <c r="N538" s="247"/>
      <c r="O538" s="248"/>
      <c r="P538" s="248"/>
      <c r="Q538" s="248"/>
      <c r="R538" s="248"/>
      <c r="S538" s="248"/>
      <c r="T538" s="248"/>
      <c r="U538" s="248"/>
      <c r="V538" s="248"/>
      <c r="W538" s="248"/>
      <c r="X538" s="249"/>
      <c r="Y538" s="14"/>
      <c r="Z538" s="14"/>
      <c r="AA538" s="14"/>
      <c r="AB538" s="14"/>
      <c r="AC538" s="14"/>
      <c r="AD538" s="14"/>
      <c r="AE538" s="14"/>
      <c r="AT538" s="243" t="s">
        <v>228</v>
      </c>
      <c r="AU538" s="243" t="s">
        <v>93</v>
      </c>
      <c r="AV538" s="14" t="s">
        <v>93</v>
      </c>
      <c r="AW538" s="14" t="s">
        <v>4</v>
      </c>
      <c r="AX538" s="14" t="s">
        <v>81</v>
      </c>
      <c r="AY538" s="243" t="s">
        <v>220</v>
      </c>
    </row>
    <row r="539" s="15" customFormat="1">
      <c r="A539" s="15"/>
      <c r="B539" s="250"/>
      <c r="C539" s="15"/>
      <c r="D539" s="235" t="s">
        <v>228</v>
      </c>
      <c r="E539" s="251" t="s">
        <v>1</v>
      </c>
      <c r="F539" s="252" t="s">
        <v>242</v>
      </c>
      <c r="G539" s="15"/>
      <c r="H539" s="253">
        <v>44.530000000000001</v>
      </c>
      <c r="I539" s="254"/>
      <c r="J539" s="254"/>
      <c r="K539" s="15"/>
      <c r="L539" s="15"/>
      <c r="M539" s="250"/>
      <c r="N539" s="255"/>
      <c r="O539" s="256"/>
      <c r="P539" s="256"/>
      <c r="Q539" s="256"/>
      <c r="R539" s="256"/>
      <c r="S539" s="256"/>
      <c r="T539" s="256"/>
      <c r="U539" s="256"/>
      <c r="V539" s="256"/>
      <c r="W539" s="256"/>
      <c r="X539" s="257"/>
      <c r="Y539" s="15"/>
      <c r="Z539" s="15"/>
      <c r="AA539" s="15"/>
      <c r="AB539" s="15"/>
      <c r="AC539" s="15"/>
      <c r="AD539" s="15"/>
      <c r="AE539" s="15"/>
      <c r="AT539" s="251" t="s">
        <v>228</v>
      </c>
      <c r="AU539" s="251" t="s">
        <v>93</v>
      </c>
      <c r="AV539" s="15" t="s">
        <v>98</v>
      </c>
      <c r="AW539" s="15" t="s">
        <v>4</v>
      </c>
      <c r="AX539" s="15" t="s">
        <v>81</v>
      </c>
      <c r="AY539" s="251" t="s">
        <v>220</v>
      </c>
    </row>
    <row r="540" s="16" customFormat="1">
      <c r="A540" s="16"/>
      <c r="B540" s="258"/>
      <c r="C540" s="16"/>
      <c r="D540" s="235" t="s">
        <v>228</v>
      </c>
      <c r="E540" s="259" t="s">
        <v>1</v>
      </c>
      <c r="F540" s="260" t="s">
        <v>253</v>
      </c>
      <c r="G540" s="16"/>
      <c r="H540" s="261">
        <v>332.25</v>
      </c>
      <c r="I540" s="262"/>
      <c r="J540" s="262"/>
      <c r="K540" s="16"/>
      <c r="L540" s="16"/>
      <c r="M540" s="258"/>
      <c r="N540" s="263"/>
      <c r="O540" s="264"/>
      <c r="P540" s="264"/>
      <c r="Q540" s="264"/>
      <c r="R540" s="264"/>
      <c r="S540" s="264"/>
      <c r="T540" s="264"/>
      <c r="U540" s="264"/>
      <c r="V540" s="264"/>
      <c r="W540" s="264"/>
      <c r="X540" s="265"/>
      <c r="Y540" s="16"/>
      <c r="Z540" s="16"/>
      <c r="AA540" s="16"/>
      <c r="AB540" s="16"/>
      <c r="AC540" s="16"/>
      <c r="AD540" s="16"/>
      <c r="AE540" s="16"/>
      <c r="AT540" s="259" t="s">
        <v>228</v>
      </c>
      <c r="AU540" s="259" t="s">
        <v>93</v>
      </c>
      <c r="AV540" s="16" t="s">
        <v>105</v>
      </c>
      <c r="AW540" s="16" t="s">
        <v>4</v>
      </c>
      <c r="AX540" s="16" t="s">
        <v>88</v>
      </c>
      <c r="AY540" s="259" t="s">
        <v>220</v>
      </c>
    </row>
    <row r="541" s="2" customFormat="1" ht="33" customHeight="1">
      <c r="A541" s="42"/>
      <c r="B541" s="186"/>
      <c r="C541" s="273" t="s">
        <v>873</v>
      </c>
      <c r="D541" s="273" t="s">
        <v>564</v>
      </c>
      <c r="E541" s="274" t="s">
        <v>874</v>
      </c>
      <c r="F541" s="275" t="s">
        <v>875</v>
      </c>
      <c r="G541" s="276" t="s">
        <v>226</v>
      </c>
      <c r="H541" s="277">
        <v>332.25</v>
      </c>
      <c r="I541" s="278"/>
      <c r="J541" s="279"/>
      <c r="K541" s="280">
        <f>ROUND(P541*H541,2)</f>
        <v>0</v>
      </c>
      <c r="L541" s="279"/>
      <c r="M541" s="281"/>
      <c r="N541" s="282" t="s">
        <v>1</v>
      </c>
      <c r="O541" s="229" t="s">
        <v>45</v>
      </c>
      <c r="P541" s="230">
        <f>I541+J541</f>
        <v>0</v>
      </c>
      <c r="Q541" s="230">
        <f>ROUND(I541*H541,2)</f>
        <v>0</v>
      </c>
      <c r="R541" s="230">
        <f>ROUND(J541*H541,2)</f>
        <v>0</v>
      </c>
      <c r="S541" s="86"/>
      <c r="T541" s="231">
        <f>S541*H541</f>
        <v>0</v>
      </c>
      <c r="U541" s="231">
        <v>0</v>
      </c>
      <c r="V541" s="231">
        <f>U541*H541</f>
        <v>0</v>
      </c>
      <c r="W541" s="231">
        <v>0</v>
      </c>
      <c r="X541" s="232">
        <f>W541*H541</f>
        <v>0</v>
      </c>
      <c r="Y541" s="42"/>
      <c r="Z541" s="42"/>
      <c r="AA541" s="42"/>
      <c r="AB541" s="42"/>
      <c r="AC541" s="42"/>
      <c r="AD541" s="42"/>
      <c r="AE541" s="42"/>
      <c r="AR541" s="233" t="s">
        <v>567</v>
      </c>
      <c r="AT541" s="233" t="s">
        <v>564</v>
      </c>
      <c r="AU541" s="233" t="s">
        <v>93</v>
      </c>
      <c r="AY541" s="19" t="s">
        <v>220</v>
      </c>
      <c r="BE541" s="147">
        <f>IF(O541="základná",K541,0)</f>
        <v>0</v>
      </c>
      <c r="BF541" s="147">
        <f>IF(O541="znížená",K541,0)</f>
        <v>0</v>
      </c>
      <c r="BG541" s="147">
        <f>IF(O541="zákl. prenesená",K541,0)</f>
        <v>0</v>
      </c>
      <c r="BH541" s="147">
        <f>IF(O541="zníž. prenesená",K541,0)</f>
        <v>0</v>
      </c>
      <c r="BI541" s="147">
        <f>IF(O541="nulová",K541,0)</f>
        <v>0</v>
      </c>
      <c r="BJ541" s="19" t="s">
        <v>93</v>
      </c>
      <c r="BK541" s="147">
        <f>ROUND(P541*H541,2)</f>
        <v>0</v>
      </c>
      <c r="BL541" s="19" t="s">
        <v>387</v>
      </c>
      <c r="BM541" s="233" t="s">
        <v>876</v>
      </c>
    </row>
    <row r="542" s="13" customFormat="1">
      <c r="A542" s="13"/>
      <c r="B542" s="234"/>
      <c r="C542" s="13"/>
      <c r="D542" s="235" t="s">
        <v>228</v>
      </c>
      <c r="E542" s="236" t="s">
        <v>1</v>
      </c>
      <c r="F542" s="237" t="s">
        <v>851</v>
      </c>
      <c r="G542" s="13"/>
      <c r="H542" s="236" t="s">
        <v>1</v>
      </c>
      <c r="I542" s="238"/>
      <c r="J542" s="238"/>
      <c r="K542" s="13"/>
      <c r="L542" s="13"/>
      <c r="M542" s="234"/>
      <c r="N542" s="239"/>
      <c r="O542" s="240"/>
      <c r="P542" s="240"/>
      <c r="Q542" s="240"/>
      <c r="R542" s="240"/>
      <c r="S542" s="240"/>
      <c r="T542" s="240"/>
      <c r="U542" s="240"/>
      <c r="V542" s="240"/>
      <c r="W542" s="240"/>
      <c r="X542" s="241"/>
      <c r="Y542" s="13"/>
      <c r="Z542" s="13"/>
      <c r="AA542" s="13"/>
      <c r="AB542" s="13"/>
      <c r="AC542" s="13"/>
      <c r="AD542" s="13"/>
      <c r="AE542" s="13"/>
      <c r="AT542" s="236" t="s">
        <v>228</v>
      </c>
      <c r="AU542" s="236" t="s">
        <v>93</v>
      </c>
      <c r="AV542" s="13" t="s">
        <v>88</v>
      </c>
      <c r="AW542" s="13" t="s">
        <v>4</v>
      </c>
      <c r="AX542" s="13" t="s">
        <v>81</v>
      </c>
      <c r="AY542" s="236" t="s">
        <v>220</v>
      </c>
    </row>
    <row r="543" s="14" customFormat="1">
      <c r="A543" s="14"/>
      <c r="B543" s="242"/>
      <c r="C543" s="14"/>
      <c r="D543" s="235" t="s">
        <v>228</v>
      </c>
      <c r="E543" s="243" t="s">
        <v>1</v>
      </c>
      <c r="F543" s="244" t="s">
        <v>803</v>
      </c>
      <c r="G543" s="14"/>
      <c r="H543" s="245">
        <v>20.239999999999998</v>
      </c>
      <c r="I543" s="246"/>
      <c r="J543" s="246"/>
      <c r="K543" s="14"/>
      <c r="L543" s="14"/>
      <c r="M543" s="242"/>
      <c r="N543" s="247"/>
      <c r="O543" s="248"/>
      <c r="P543" s="248"/>
      <c r="Q543" s="248"/>
      <c r="R543" s="248"/>
      <c r="S543" s="248"/>
      <c r="T543" s="248"/>
      <c r="U543" s="248"/>
      <c r="V543" s="248"/>
      <c r="W543" s="248"/>
      <c r="X543" s="249"/>
      <c r="Y543" s="14"/>
      <c r="Z543" s="14"/>
      <c r="AA543" s="14"/>
      <c r="AB543" s="14"/>
      <c r="AC543" s="14"/>
      <c r="AD543" s="14"/>
      <c r="AE543" s="14"/>
      <c r="AT543" s="243" t="s">
        <v>228</v>
      </c>
      <c r="AU543" s="243" t="s">
        <v>93</v>
      </c>
      <c r="AV543" s="14" t="s">
        <v>93</v>
      </c>
      <c r="AW543" s="14" t="s">
        <v>4</v>
      </c>
      <c r="AX543" s="14" t="s">
        <v>81</v>
      </c>
      <c r="AY543" s="243" t="s">
        <v>220</v>
      </c>
    </row>
    <row r="544" s="14" customFormat="1">
      <c r="A544" s="14"/>
      <c r="B544" s="242"/>
      <c r="C544" s="14"/>
      <c r="D544" s="235" t="s">
        <v>228</v>
      </c>
      <c r="E544" s="243" t="s">
        <v>1</v>
      </c>
      <c r="F544" s="244" t="s">
        <v>804</v>
      </c>
      <c r="G544" s="14"/>
      <c r="H544" s="245">
        <v>20.199999999999999</v>
      </c>
      <c r="I544" s="246"/>
      <c r="J544" s="246"/>
      <c r="K544" s="14"/>
      <c r="L544" s="14"/>
      <c r="M544" s="242"/>
      <c r="N544" s="247"/>
      <c r="O544" s="248"/>
      <c r="P544" s="248"/>
      <c r="Q544" s="248"/>
      <c r="R544" s="248"/>
      <c r="S544" s="248"/>
      <c r="T544" s="248"/>
      <c r="U544" s="248"/>
      <c r="V544" s="248"/>
      <c r="W544" s="248"/>
      <c r="X544" s="249"/>
      <c r="Y544" s="14"/>
      <c r="Z544" s="14"/>
      <c r="AA544" s="14"/>
      <c r="AB544" s="14"/>
      <c r="AC544" s="14"/>
      <c r="AD544" s="14"/>
      <c r="AE544" s="14"/>
      <c r="AT544" s="243" t="s">
        <v>228</v>
      </c>
      <c r="AU544" s="243" t="s">
        <v>93</v>
      </c>
      <c r="AV544" s="14" t="s">
        <v>93</v>
      </c>
      <c r="AW544" s="14" t="s">
        <v>4</v>
      </c>
      <c r="AX544" s="14" t="s">
        <v>81</v>
      </c>
      <c r="AY544" s="243" t="s">
        <v>220</v>
      </c>
    </row>
    <row r="545" s="14" customFormat="1">
      <c r="A545" s="14"/>
      <c r="B545" s="242"/>
      <c r="C545" s="14"/>
      <c r="D545" s="235" t="s">
        <v>228</v>
      </c>
      <c r="E545" s="243" t="s">
        <v>1</v>
      </c>
      <c r="F545" s="244" t="s">
        <v>852</v>
      </c>
      <c r="G545" s="14"/>
      <c r="H545" s="245">
        <v>10.810000000000001</v>
      </c>
      <c r="I545" s="246"/>
      <c r="J545" s="246"/>
      <c r="K545" s="14"/>
      <c r="L545" s="14"/>
      <c r="M545" s="242"/>
      <c r="N545" s="247"/>
      <c r="O545" s="248"/>
      <c r="P545" s="248"/>
      <c r="Q545" s="248"/>
      <c r="R545" s="248"/>
      <c r="S545" s="248"/>
      <c r="T545" s="248"/>
      <c r="U545" s="248"/>
      <c r="V545" s="248"/>
      <c r="W545" s="248"/>
      <c r="X545" s="249"/>
      <c r="Y545" s="14"/>
      <c r="Z545" s="14"/>
      <c r="AA545" s="14"/>
      <c r="AB545" s="14"/>
      <c r="AC545" s="14"/>
      <c r="AD545" s="14"/>
      <c r="AE545" s="14"/>
      <c r="AT545" s="243" t="s">
        <v>228</v>
      </c>
      <c r="AU545" s="243" t="s">
        <v>93</v>
      </c>
      <c r="AV545" s="14" t="s">
        <v>93</v>
      </c>
      <c r="AW545" s="14" t="s">
        <v>4</v>
      </c>
      <c r="AX545" s="14" t="s">
        <v>81</v>
      </c>
      <c r="AY545" s="243" t="s">
        <v>220</v>
      </c>
    </row>
    <row r="546" s="14" customFormat="1">
      <c r="A546" s="14"/>
      <c r="B546" s="242"/>
      <c r="C546" s="14"/>
      <c r="D546" s="235" t="s">
        <v>228</v>
      </c>
      <c r="E546" s="243" t="s">
        <v>1</v>
      </c>
      <c r="F546" s="244" t="s">
        <v>805</v>
      </c>
      <c r="G546" s="14"/>
      <c r="H546" s="245">
        <v>29.5</v>
      </c>
      <c r="I546" s="246"/>
      <c r="J546" s="246"/>
      <c r="K546" s="14"/>
      <c r="L546" s="14"/>
      <c r="M546" s="242"/>
      <c r="N546" s="247"/>
      <c r="O546" s="248"/>
      <c r="P546" s="248"/>
      <c r="Q546" s="248"/>
      <c r="R546" s="248"/>
      <c r="S546" s="248"/>
      <c r="T546" s="248"/>
      <c r="U546" s="248"/>
      <c r="V546" s="248"/>
      <c r="W546" s="248"/>
      <c r="X546" s="249"/>
      <c r="Y546" s="14"/>
      <c r="Z546" s="14"/>
      <c r="AA546" s="14"/>
      <c r="AB546" s="14"/>
      <c r="AC546" s="14"/>
      <c r="AD546" s="14"/>
      <c r="AE546" s="14"/>
      <c r="AT546" s="243" t="s">
        <v>228</v>
      </c>
      <c r="AU546" s="243" t="s">
        <v>93</v>
      </c>
      <c r="AV546" s="14" t="s">
        <v>93</v>
      </c>
      <c r="AW546" s="14" t="s">
        <v>4</v>
      </c>
      <c r="AX546" s="14" t="s">
        <v>81</v>
      </c>
      <c r="AY546" s="243" t="s">
        <v>220</v>
      </c>
    </row>
    <row r="547" s="14" customFormat="1">
      <c r="A547" s="14"/>
      <c r="B547" s="242"/>
      <c r="C547" s="14"/>
      <c r="D547" s="235" t="s">
        <v>228</v>
      </c>
      <c r="E547" s="243" t="s">
        <v>1</v>
      </c>
      <c r="F547" s="244" t="s">
        <v>806</v>
      </c>
      <c r="G547" s="14"/>
      <c r="H547" s="245">
        <v>18.84</v>
      </c>
      <c r="I547" s="246"/>
      <c r="J547" s="246"/>
      <c r="K547" s="14"/>
      <c r="L547" s="14"/>
      <c r="M547" s="242"/>
      <c r="N547" s="247"/>
      <c r="O547" s="248"/>
      <c r="P547" s="248"/>
      <c r="Q547" s="248"/>
      <c r="R547" s="248"/>
      <c r="S547" s="248"/>
      <c r="T547" s="248"/>
      <c r="U547" s="248"/>
      <c r="V547" s="248"/>
      <c r="W547" s="248"/>
      <c r="X547" s="249"/>
      <c r="Y547" s="14"/>
      <c r="Z547" s="14"/>
      <c r="AA547" s="14"/>
      <c r="AB547" s="14"/>
      <c r="AC547" s="14"/>
      <c r="AD547" s="14"/>
      <c r="AE547" s="14"/>
      <c r="AT547" s="243" t="s">
        <v>228</v>
      </c>
      <c r="AU547" s="243" t="s">
        <v>93</v>
      </c>
      <c r="AV547" s="14" t="s">
        <v>93</v>
      </c>
      <c r="AW547" s="14" t="s">
        <v>4</v>
      </c>
      <c r="AX547" s="14" t="s">
        <v>81</v>
      </c>
      <c r="AY547" s="243" t="s">
        <v>220</v>
      </c>
    </row>
    <row r="548" s="14" customFormat="1">
      <c r="A548" s="14"/>
      <c r="B548" s="242"/>
      <c r="C548" s="14"/>
      <c r="D548" s="235" t="s">
        <v>228</v>
      </c>
      <c r="E548" s="243" t="s">
        <v>1</v>
      </c>
      <c r="F548" s="244" t="s">
        <v>807</v>
      </c>
      <c r="G548" s="14"/>
      <c r="H548" s="245">
        <v>14.720000000000001</v>
      </c>
      <c r="I548" s="246"/>
      <c r="J548" s="246"/>
      <c r="K548" s="14"/>
      <c r="L548" s="14"/>
      <c r="M548" s="242"/>
      <c r="N548" s="247"/>
      <c r="O548" s="248"/>
      <c r="P548" s="248"/>
      <c r="Q548" s="248"/>
      <c r="R548" s="248"/>
      <c r="S548" s="248"/>
      <c r="T548" s="248"/>
      <c r="U548" s="248"/>
      <c r="V548" s="248"/>
      <c r="W548" s="248"/>
      <c r="X548" s="249"/>
      <c r="Y548" s="14"/>
      <c r="Z548" s="14"/>
      <c r="AA548" s="14"/>
      <c r="AB548" s="14"/>
      <c r="AC548" s="14"/>
      <c r="AD548" s="14"/>
      <c r="AE548" s="14"/>
      <c r="AT548" s="243" t="s">
        <v>228</v>
      </c>
      <c r="AU548" s="243" t="s">
        <v>93</v>
      </c>
      <c r="AV548" s="14" t="s">
        <v>93</v>
      </c>
      <c r="AW548" s="14" t="s">
        <v>4</v>
      </c>
      <c r="AX548" s="14" t="s">
        <v>81</v>
      </c>
      <c r="AY548" s="243" t="s">
        <v>220</v>
      </c>
    </row>
    <row r="549" s="14" customFormat="1">
      <c r="A549" s="14"/>
      <c r="B549" s="242"/>
      <c r="C549" s="14"/>
      <c r="D549" s="235" t="s">
        <v>228</v>
      </c>
      <c r="E549" s="243" t="s">
        <v>1</v>
      </c>
      <c r="F549" s="244" t="s">
        <v>808</v>
      </c>
      <c r="G549" s="14"/>
      <c r="H549" s="245">
        <v>5.2199999999999998</v>
      </c>
      <c r="I549" s="246"/>
      <c r="J549" s="246"/>
      <c r="K549" s="14"/>
      <c r="L549" s="14"/>
      <c r="M549" s="242"/>
      <c r="N549" s="247"/>
      <c r="O549" s="248"/>
      <c r="P549" s="248"/>
      <c r="Q549" s="248"/>
      <c r="R549" s="248"/>
      <c r="S549" s="248"/>
      <c r="T549" s="248"/>
      <c r="U549" s="248"/>
      <c r="V549" s="248"/>
      <c r="W549" s="248"/>
      <c r="X549" s="249"/>
      <c r="Y549" s="14"/>
      <c r="Z549" s="14"/>
      <c r="AA549" s="14"/>
      <c r="AB549" s="14"/>
      <c r="AC549" s="14"/>
      <c r="AD549" s="14"/>
      <c r="AE549" s="14"/>
      <c r="AT549" s="243" t="s">
        <v>228</v>
      </c>
      <c r="AU549" s="243" t="s">
        <v>93</v>
      </c>
      <c r="AV549" s="14" t="s">
        <v>93</v>
      </c>
      <c r="AW549" s="14" t="s">
        <v>4</v>
      </c>
      <c r="AX549" s="14" t="s">
        <v>81</v>
      </c>
      <c r="AY549" s="243" t="s">
        <v>220</v>
      </c>
    </row>
    <row r="550" s="14" customFormat="1">
      <c r="A550" s="14"/>
      <c r="B550" s="242"/>
      <c r="C550" s="14"/>
      <c r="D550" s="235" t="s">
        <v>228</v>
      </c>
      <c r="E550" s="243" t="s">
        <v>1</v>
      </c>
      <c r="F550" s="244" t="s">
        <v>809</v>
      </c>
      <c r="G550" s="14"/>
      <c r="H550" s="245">
        <v>4.6100000000000003</v>
      </c>
      <c r="I550" s="246"/>
      <c r="J550" s="246"/>
      <c r="K550" s="14"/>
      <c r="L550" s="14"/>
      <c r="M550" s="242"/>
      <c r="N550" s="247"/>
      <c r="O550" s="248"/>
      <c r="P550" s="248"/>
      <c r="Q550" s="248"/>
      <c r="R550" s="248"/>
      <c r="S550" s="248"/>
      <c r="T550" s="248"/>
      <c r="U550" s="248"/>
      <c r="V550" s="248"/>
      <c r="W550" s="248"/>
      <c r="X550" s="249"/>
      <c r="Y550" s="14"/>
      <c r="Z550" s="14"/>
      <c r="AA550" s="14"/>
      <c r="AB550" s="14"/>
      <c r="AC550" s="14"/>
      <c r="AD550" s="14"/>
      <c r="AE550" s="14"/>
      <c r="AT550" s="243" t="s">
        <v>228</v>
      </c>
      <c r="AU550" s="243" t="s">
        <v>93</v>
      </c>
      <c r="AV550" s="14" t="s">
        <v>93</v>
      </c>
      <c r="AW550" s="14" t="s">
        <v>4</v>
      </c>
      <c r="AX550" s="14" t="s">
        <v>81</v>
      </c>
      <c r="AY550" s="243" t="s">
        <v>220</v>
      </c>
    </row>
    <row r="551" s="14" customFormat="1">
      <c r="A551" s="14"/>
      <c r="B551" s="242"/>
      <c r="C551" s="14"/>
      <c r="D551" s="235" t="s">
        <v>228</v>
      </c>
      <c r="E551" s="243" t="s">
        <v>1</v>
      </c>
      <c r="F551" s="244" t="s">
        <v>810</v>
      </c>
      <c r="G551" s="14"/>
      <c r="H551" s="245">
        <v>39.450000000000003</v>
      </c>
      <c r="I551" s="246"/>
      <c r="J551" s="246"/>
      <c r="K551" s="14"/>
      <c r="L551" s="14"/>
      <c r="M551" s="242"/>
      <c r="N551" s="247"/>
      <c r="O551" s="248"/>
      <c r="P551" s="248"/>
      <c r="Q551" s="248"/>
      <c r="R551" s="248"/>
      <c r="S551" s="248"/>
      <c r="T551" s="248"/>
      <c r="U551" s="248"/>
      <c r="V551" s="248"/>
      <c r="W551" s="248"/>
      <c r="X551" s="249"/>
      <c r="Y551" s="14"/>
      <c r="Z551" s="14"/>
      <c r="AA551" s="14"/>
      <c r="AB551" s="14"/>
      <c r="AC551" s="14"/>
      <c r="AD551" s="14"/>
      <c r="AE551" s="14"/>
      <c r="AT551" s="243" t="s">
        <v>228</v>
      </c>
      <c r="AU551" s="243" t="s">
        <v>93</v>
      </c>
      <c r="AV551" s="14" t="s">
        <v>93</v>
      </c>
      <c r="AW551" s="14" t="s">
        <v>4</v>
      </c>
      <c r="AX551" s="14" t="s">
        <v>81</v>
      </c>
      <c r="AY551" s="243" t="s">
        <v>220</v>
      </c>
    </row>
    <row r="552" s="14" customFormat="1">
      <c r="A552" s="14"/>
      <c r="B552" s="242"/>
      <c r="C552" s="14"/>
      <c r="D552" s="235" t="s">
        <v>228</v>
      </c>
      <c r="E552" s="243" t="s">
        <v>1</v>
      </c>
      <c r="F552" s="244" t="s">
        <v>811</v>
      </c>
      <c r="G552" s="14"/>
      <c r="H552" s="245">
        <v>36.82</v>
      </c>
      <c r="I552" s="246"/>
      <c r="J552" s="246"/>
      <c r="K552" s="14"/>
      <c r="L552" s="14"/>
      <c r="M552" s="242"/>
      <c r="N552" s="247"/>
      <c r="O552" s="248"/>
      <c r="P552" s="248"/>
      <c r="Q552" s="248"/>
      <c r="R552" s="248"/>
      <c r="S552" s="248"/>
      <c r="T552" s="248"/>
      <c r="U552" s="248"/>
      <c r="V552" s="248"/>
      <c r="W552" s="248"/>
      <c r="X552" s="249"/>
      <c r="Y552" s="14"/>
      <c r="Z552" s="14"/>
      <c r="AA552" s="14"/>
      <c r="AB552" s="14"/>
      <c r="AC552" s="14"/>
      <c r="AD552" s="14"/>
      <c r="AE552" s="14"/>
      <c r="AT552" s="243" t="s">
        <v>228</v>
      </c>
      <c r="AU552" s="243" t="s">
        <v>93</v>
      </c>
      <c r="AV552" s="14" t="s">
        <v>93</v>
      </c>
      <c r="AW552" s="14" t="s">
        <v>4</v>
      </c>
      <c r="AX552" s="14" t="s">
        <v>81</v>
      </c>
      <c r="AY552" s="243" t="s">
        <v>220</v>
      </c>
    </row>
    <row r="553" s="14" customFormat="1">
      <c r="A553" s="14"/>
      <c r="B553" s="242"/>
      <c r="C553" s="14"/>
      <c r="D553" s="235" t="s">
        <v>228</v>
      </c>
      <c r="E553" s="243" t="s">
        <v>1</v>
      </c>
      <c r="F553" s="244" t="s">
        <v>812</v>
      </c>
      <c r="G553" s="14"/>
      <c r="H553" s="245">
        <v>42.759999999999998</v>
      </c>
      <c r="I553" s="246"/>
      <c r="J553" s="246"/>
      <c r="K553" s="14"/>
      <c r="L553" s="14"/>
      <c r="M553" s="242"/>
      <c r="N553" s="247"/>
      <c r="O553" s="248"/>
      <c r="P553" s="248"/>
      <c r="Q553" s="248"/>
      <c r="R553" s="248"/>
      <c r="S553" s="248"/>
      <c r="T553" s="248"/>
      <c r="U553" s="248"/>
      <c r="V553" s="248"/>
      <c r="W553" s="248"/>
      <c r="X553" s="249"/>
      <c r="Y553" s="14"/>
      <c r="Z553" s="14"/>
      <c r="AA553" s="14"/>
      <c r="AB553" s="14"/>
      <c r="AC553" s="14"/>
      <c r="AD553" s="14"/>
      <c r="AE553" s="14"/>
      <c r="AT553" s="243" t="s">
        <v>228</v>
      </c>
      <c r="AU553" s="243" t="s">
        <v>93</v>
      </c>
      <c r="AV553" s="14" t="s">
        <v>93</v>
      </c>
      <c r="AW553" s="14" t="s">
        <v>4</v>
      </c>
      <c r="AX553" s="14" t="s">
        <v>81</v>
      </c>
      <c r="AY553" s="243" t="s">
        <v>220</v>
      </c>
    </row>
    <row r="554" s="14" customFormat="1">
      <c r="A554" s="14"/>
      <c r="B554" s="242"/>
      <c r="C554" s="14"/>
      <c r="D554" s="235" t="s">
        <v>228</v>
      </c>
      <c r="E554" s="243" t="s">
        <v>1</v>
      </c>
      <c r="F554" s="244" t="s">
        <v>813</v>
      </c>
      <c r="G554" s="14"/>
      <c r="H554" s="245">
        <v>5.46</v>
      </c>
      <c r="I554" s="246"/>
      <c r="J554" s="246"/>
      <c r="K554" s="14"/>
      <c r="L554" s="14"/>
      <c r="M554" s="242"/>
      <c r="N554" s="247"/>
      <c r="O554" s="248"/>
      <c r="P554" s="248"/>
      <c r="Q554" s="248"/>
      <c r="R554" s="248"/>
      <c r="S554" s="248"/>
      <c r="T554" s="248"/>
      <c r="U554" s="248"/>
      <c r="V554" s="248"/>
      <c r="W554" s="248"/>
      <c r="X554" s="249"/>
      <c r="Y554" s="14"/>
      <c r="Z554" s="14"/>
      <c r="AA554" s="14"/>
      <c r="AB554" s="14"/>
      <c r="AC554" s="14"/>
      <c r="AD554" s="14"/>
      <c r="AE554" s="14"/>
      <c r="AT554" s="243" t="s">
        <v>228</v>
      </c>
      <c r="AU554" s="243" t="s">
        <v>93</v>
      </c>
      <c r="AV554" s="14" t="s">
        <v>93</v>
      </c>
      <c r="AW554" s="14" t="s">
        <v>4</v>
      </c>
      <c r="AX554" s="14" t="s">
        <v>81</v>
      </c>
      <c r="AY554" s="243" t="s">
        <v>220</v>
      </c>
    </row>
    <row r="555" s="14" customFormat="1">
      <c r="A555" s="14"/>
      <c r="B555" s="242"/>
      <c r="C555" s="14"/>
      <c r="D555" s="235" t="s">
        <v>228</v>
      </c>
      <c r="E555" s="243" t="s">
        <v>1</v>
      </c>
      <c r="F555" s="244" t="s">
        <v>814</v>
      </c>
      <c r="G555" s="14"/>
      <c r="H555" s="245">
        <v>4.7199999999999998</v>
      </c>
      <c r="I555" s="246"/>
      <c r="J555" s="246"/>
      <c r="K555" s="14"/>
      <c r="L555" s="14"/>
      <c r="M555" s="242"/>
      <c r="N555" s="247"/>
      <c r="O555" s="248"/>
      <c r="P555" s="248"/>
      <c r="Q555" s="248"/>
      <c r="R555" s="248"/>
      <c r="S555" s="248"/>
      <c r="T555" s="248"/>
      <c r="U555" s="248"/>
      <c r="V555" s="248"/>
      <c r="W555" s="248"/>
      <c r="X555" s="249"/>
      <c r="Y555" s="14"/>
      <c r="Z555" s="14"/>
      <c r="AA555" s="14"/>
      <c r="AB555" s="14"/>
      <c r="AC555" s="14"/>
      <c r="AD555" s="14"/>
      <c r="AE555" s="14"/>
      <c r="AT555" s="243" t="s">
        <v>228</v>
      </c>
      <c r="AU555" s="243" t="s">
        <v>93</v>
      </c>
      <c r="AV555" s="14" t="s">
        <v>93</v>
      </c>
      <c r="AW555" s="14" t="s">
        <v>4</v>
      </c>
      <c r="AX555" s="14" t="s">
        <v>81</v>
      </c>
      <c r="AY555" s="243" t="s">
        <v>220</v>
      </c>
    </row>
    <row r="556" s="14" customFormat="1">
      <c r="A556" s="14"/>
      <c r="B556" s="242"/>
      <c r="C556" s="14"/>
      <c r="D556" s="235" t="s">
        <v>228</v>
      </c>
      <c r="E556" s="243" t="s">
        <v>1</v>
      </c>
      <c r="F556" s="244" t="s">
        <v>815</v>
      </c>
      <c r="G556" s="14"/>
      <c r="H556" s="245">
        <v>7.5199999999999996</v>
      </c>
      <c r="I556" s="246"/>
      <c r="J556" s="246"/>
      <c r="K556" s="14"/>
      <c r="L556" s="14"/>
      <c r="M556" s="242"/>
      <c r="N556" s="247"/>
      <c r="O556" s="248"/>
      <c r="P556" s="248"/>
      <c r="Q556" s="248"/>
      <c r="R556" s="248"/>
      <c r="S556" s="248"/>
      <c r="T556" s="248"/>
      <c r="U556" s="248"/>
      <c r="V556" s="248"/>
      <c r="W556" s="248"/>
      <c r="X556" s="249"/>
      <c r="Y556" s="14"/>
      <c r="Z556" s="14"/>
      <c r="AA556" s="14"/>
      <c r="AB556" s="14"/>
      <c r="AC556" s="14"/>
      <c r="AD556" s="14"/>
      <c r="AE556" s="14"/>
      <c r="AT556" s="243" t="s">
        <v>228</v>
      </c>
      <c r="AU556" s="243" t="s">
        <v>93</v>
      </c>
      <c r="AV556" s="14" t="s">
        <v>93</v>
      </c>
      <c r="AW556" s="14" t="s">
        <v>4</v>
      </c>
      <c r="AX556" s="14" t="s">
        <v>81</v>
      </c>
      <c r="AY556" s="243" t="s">
        <v>220</v>
      </c>
    </row>
    <row r="557" s="14" customFormat="1">
      <c r="A557" s="14"/>
      <c r="B557" s="242"/>
      <c r="C557" s="14"/>
      <c r="D557" s="235" t="s">
        <v>228</v>
      </c>
      <c r="E557" s="243" t="s">
        <v>1</v>
      </c>
      <c r="F557" s="244" t="s">
        <v>816</v>
      </c>
      <c r="G557" s="14"/>
      <c r="H557" s="245">
        <v>26.850000000000001</v>
      </c>
      <c r="I557" s="246"/>
      <c r="J557" s="246"/>
      <c r="K557" s="14"/>
      <c r="L557" s="14"/>
      <c r="M557" s="242"/>
      <c r="N557" s="247"/>
      <c r="O557" s="248"/>
      <c r="P557" s="248"/>
      <c r="Q557" s="248"/>
      <c r="R557" s="248"/>
      <c r="S557" s="248"/>
      <c r="T557" s="248"/>
      <c r="U557" s="248"/>
      <c r="V557" s="248"/>
      <c r="W557" s="248"/>
      <c r="X557" s="249"/>
      <c r="Y557" s="14"/>
      <c r="Z557" s="14"/>
      <c r="AA557" s="14"/>
      <c r="AB557" s="14"/>
      <c r="AC557" s="14"/>
      <c r="AD557" s="14"/>
      <c r="AE557" s="14"/>
      <c r="AT557" s="243" t="s">
        <v>228</v>
      </c>
      <c r="AU557" s="243" t="s">
        <v>93</v>
      </c>
      <c r="AV557" s="14" t="s">
        <v>93</v>
      </c>
      <c r="AW557" s="14" t="s">
        <v>4</v>
      </c>
      <c r="AX557" s="14" t="s">
        <v>81</v>
      </c>
      <c r="AY557" s="243" t="s">
        <v>220</v>
      </c>
    </row>
    <row r="558" s="15" customFormat="1">
      <c r="A558" s="15"/>
      <c r="B558" s="250"/>
      <c r="C558" s="15"/>
      <c r="D558" s="235" t="s">
        <v>228</v>
      </c>
      <c r="E558" s="251" t="s">
        <v>1</v>
      </c>
      <c r="F558" s="252" t="s">
        <v>242</v>
      </c>
      <c r="G558" s="15"/>
      <c r="H558" s="253">
        <v>287.72000000000003</v>
      </c>
      <c r="I558" s="254"/>
      <c r="J558" s="254"/>
      <c r="K558" s="15"/>
      <c r="L558" s="15"/>
      <c r="M558" s="250"/>
      <c r="N558" s="255"/>
      <c r="O558" s="256"/>
      <c r="P558" s="256"/>
      <c r="Q558" s="256"/>
      <c r="R558" s="256"/>
      <c r="S558" s="256"/>
      <c r="T558" s="256"/>
      <c r="U558" s="256"/>
      <c r="V558" s="256"/>
      <c r="W558" s="256"/>
      <c r="X558" s="257"/>
      <c r="Y558" s="15"/>
      <c r="Z558" s="15"/>
      <c r="AA558" s="15"/>
      <c r="AB558" s="15"/>
      <c r="AC558" s="15"/>
      <c r="AD558" s="15"/>
      <c r="AE558" s="15"/>
      <c r="AT558" s="251" t="s">
        <v>228</v>
      </c>
      <c r="AU558" s="251" t="s">
        <v>93</v>
      </c>
      <c r="AV558" s="15" t="s">
        <v>98</v>
      </c>
      <c r="AW558" s="15" t="s">
        <v>4</v>
      </c>
      <c r="AX558" s="15" t="s">
        <v>81</v>
      </c>
      <c r="AY558" s="251" t="s">
        <v>220</v>
      </c>
    </row>
    <row r="559" s="13" customFormat="1">
      <c r="A559" s="13"/>
      <c r="B559" s="234"/>
      <c r="C559" s="13"/>
      <c r="D559" s="235" t="s">
        <v>228</v>
      </c>
      <c r="E559" s="236" t="s">
        <v>1</v>
      </c>
      <c r="F559" s="237" t="s">
        <v>817</v>
      </c>
      <c r="G559" s="13"/>
      <c r="H559" s="236" t="s">
        <v>1</v>
      </c>
      <c r="I559" s="238"/>
      <c r="J559" s="238"/>
      <c r="K559" s="13"/>
      <c r="L559" s="13"/>
      <c r="M559" s="234"/>
      <c r="N559" s="239"/>
      <c r="O559" s="240"/>
      <c r="P559" s="240"/>
      <c r="Q559" s="240"/>
      <c r="R559" s="240"/>
      <c r="S559" s="240"/>
      <c r="T559" s="240"/>
      <c r="U559" s="240"/>
      <c r="V559" s="240"/>
      <c r="W559" s="240"/>
      <c r="X559" s="241"/>
      <c r="Y559" s="13"/>
      <c r="Z559" s="13"/>
      <c r="AA559" s="13"/>
      <c r="AB559" s="13"/>
      <c r="AC559" s="13"/>
      <c r="AD559" s="13"/>
      <c r="AE559" s="13"/>
      <c r="AT559" s="236" t="s">
        <v>228</v>
      </c>
      <c r="AU559" s="236" t="s">
        <v>93</v>
      </c>
      <c r="AV559" s="13" t="s">
        <v>88</v>
      </c>
      <c r="AW559" s="13" t="s">
        <v>4</v>
      </c>
      <c r="AX559" s="13" t="s">
        <v>81</v>
      </c>
      <c r="AY559" s="236" t="s">
        <v>220</v>
      </c>
    </row>
    <row r="560" s="14" customFormat="1">
      <c r="A560" s="14"/>
      <c r="B560" s="242"/>
      <c r="C560" s="14"/>
      <c r="D560" s="235" t="s">
        <v>228</v>
      </c>
      <c r="E560" s="243" t="s">
        <v>1</v>
      </c>
      <c r="F560" s="244" t="s">
        <v>818</v>
      </c>
      <c r="G560" s="14"/>
      <c r="H560" s="245">
        <v>7.3200000000000003</v>
      </c>
      <c r="I560" s="246"/>
      <c r="J560" s="246"/>
      <c r="K560" s="14"/>
      <c r="L560" s="14"/>
      <c r="M560" s="242"/>
      <c r="N560" s="247"/>
      <c r="O560" s="248"/>
      <c r="P560" s="248"/>
      <c r="Q560" s="248"/>
      <c r="R560" s="248"/>
      <c r="S560" s="248"/>
      <c r="T560" s="248"/>
      <c r="U560" s="248"/>
      <c r="V560" s="248"/>
      <c r="W560" s="248"/>
      <c r="X560" s="249"/>
      <c r="Y560" s="14"/>
      <c r="Z560" s="14"/>
      <c r="AA560" s="14"/>
      <c r="AB560" s="14"/>
      <c r="AC560" s="14"/>
      <c r="AD560" s="14"/>
      <c r="AE560" s="14"/>
      <c r="AT560" s="243" t="s">
        <v>228</v>
      </c>
      <c r="AU560" s="243" t="s">
        <v>93</v>
      </c>
      <c r="AV560" s="14" t="s">
        <v>93</v>
      </c>
      <c r="AW560" s="14" t="s">
        <v>4</v>
      </c>
      <c r="AX560" s="14" t="s">
        <v>81</v>
      </c>
      <c r="AY560" s="243" t="s">
        <v>220</v>
      </c>
    </row>
    <row r="561" s="14" customFormat="1">
      <c r="A561" s="14"/>
      <c r="B561" s="242"/>
      <c r="C561" s="14"/>
      <c r="D561" s="235" t="s">
        <v>228</v>
      </c>
      <c r="E561" s="243" t="s">
        <v>1</v>
      </c>
      <c r="F561" s="244" t="s">
        <v>819</v>
      </c>
      <c r="G561" s="14"/>
      <c r="H561" s="245">
        <v>8.0800000000000001</v>
      </c>
      <c r="I561" s="246"/>
      <c r="J561" s="246"/>
      <c r="K561" s="14"/>
      <c r="L561" s="14"/>
      <c r="M561" s="242"/>
      <c r="N561" s="247"/>
      <c r="O561" s="248"/>
      <c r="P561" s="248"/>
      <c r="Q561" s="248"/>
      <c r="R561" s="248"/>
      <c r="S561" s="248"/>
      <c r="T561" s="248"/>
      <c r="U561" s="248"/>
      <c r="V561" s="248"/>
      <c r="W561" s="248"/>
      <c r="X561" s="249"/>
      <c r="Y561" s="14"/>
      <c r="Z561" s="14"/>
      <c r="AA561" s="14"/>
      <c r="AB561" s="14"/>
      <c r="AC561" s="14"/>
      <c r="AD561" s="14"/>
      <c r="AE561" s="14"/>
      <c r="AT561" s="243" t="s">
        <v>228</v>
      </c>
      <c r="AU561" s="243" t="s">
        <v>93</v>
      </c>
      <c r="AV561" s="14" t="s">
        <v>93</v>
      </c>
      <c r="AW561" s="14" t="s">
        <v>4</v>
      </c>
      <c r="AX561" s="14" t="s">
        <v>81</v>
      </c>
      <c r="AY561" s="243" t="s">
        <v>220</v>
      </c>
    </row>
    <row r="562" s="14" customFormat="1">
      <c r="A562" s="14"/>
      <c r="B562" s="242"/>
      <c r="C562" s="14"/>
      <c r="D562" s="235" t="s">
        <v>228</v>
      </c>
      <c r="E562" s="243" t="s">
        <v>1</v>
      </c>
      <c r="F562" s="244" t="s">
        <v>820</v>
      </c>
      <c r="G562" s="14"/>
      <c r="H562" s="245">
        <v>2.7999999999999998</v>
      </c>
      <c r="I562" s="246"/>
      <c r="J562" s="246"/>
      <c r="K562" s="14"/>
      <c r="L562" s="14"/>
      <c r="M562" s="242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Y562" s="14"/>
      <c r="Z562" s="14"/>
      <c r="AA562" s="14"/>
      <c r="AB562" s="14"/>
      <c r="AC562" s="14"/>
      <c r="AD562" s="14"/>
      <c r="AE562" s="14"/>
      <c r="AT562" s="243" t="s">
        <v>228</v>
      </c>
      <c r="AU562" s="243" t="s">
        <v>93</v>
      </c>
      <c r="AV562" s="14" t="s">
        <v>93</v>
      </c>
      <c r="AW562" s="14" t="s">
        <v>4</v>
      </c>
      <c r="AX562" s="14" t="s">
        <v>81</v>
      </c>
      <c r="AY562" s="243" t="s">
        <v>220</v>
      </c>
    </row>
    <row r="563" s="14" customFormat="1">
      <c r="A563" s="14"/>
      <c r="B563" s="242"/>
      <c r="C563" s="14"/>
      <c r="D563" s="235" t="s">
        <v>228</v>
      </c>
      <c r="E563" s="243" t="s">
        <v>1</v>
      </c>
      <c r="F563" s="244" t="s">
        <v>821</v>
      </c>
      <c r="G563" s="14"/>
      <c r="H563" s="245">
        <v>1.3899999999999999</v>
      </c>
      <c r="I563" s="246"/>
      <c r="J563" s="246"/>
      <c r="K563" s="14"/>
      <c r="L563" s="14"/>
      <c r="M563" s="242"/>
      <c r="N563" s="247"/>
      <c r="O563" s="248"/>
      <c r="P563" s="248"/>
      <c r="Q563" s="248"/>
      <c r="R563" s="248"/>
      <c r="S563" s="248"/>
      <c r="T563" s="248"/>
      <c r="U563" s="248"/>
      <c r="V563" s="248"/>
      <c r="W563" s="248"/>
      <c r="X563" s="249"/>
      <c r="Y563" s="14"/>
      <c r="Z563" s="14"/>
      <c r="AA563" s="14"/>
      <c r="AB563" s="14"/>
      <c r="AC563" s="14"/>
      <c r="AD563" s="14"/>
      <c r="AE563" s="14"/>
      <c r="AT563" s="243" t="s">
        <v>228</v>
      </c>
      <c r="AU563" s="243" t="s">
        <v>93</v>
      </c>
      <c r="AV563" s="14" t="s">
        <v>93</v>
      </c>
      <c r="AW563" s="14" t="s">
        <v>4</v>
      </c>
      <c r="AX563" s="14" t="s">
        <v>81</v>
      </c>
      <c r="AY563" s="243" t="s">
        <v>220</v>
      </c>
    </row>
    <row r="564" s="14" customFormat="1">
      <c r="A564" s="14"/>
      <c r="B564" s="242"/>
      <c r="C564" s="14"/>
      <c r="D564" s="235" t="s">
        <v>228</v>
      </c>
      <c r="E564" s="243" t="s">
        <v>1</v>
      </c>
      <c r="F564" s="244" t="s">
        <v>822</v>
      </c>
      <c r="G564" s="14"/>
      <c r="H564" s="245">
        <v>2.1499999999999999</v>
      </c>
      <c r="I564" s="246"/>
      <c r="J564" s="246"/>
      <c r="K564" s="14"/>
      <c r="L564" s="14"/>
      <c r="M564" s="242"/>
      <c r="N564" s="247"/>
      <c r="O564" s="248"/>
      <c r="P564" s="248"/>
      <c r="Q564" s="248"/>
      <c r="R564" s="248"/>
      <c r="S564" s="248"/>
      <c r="T564" s="248"/>
      <c r="U564" s="248"/>
      <c r="V564" s="248"/>
      <c r="W564" s="248"/>
      <c r="X564" s="249"/>
      <c r="Y564" s="14"/>
      <c r="Z564" s="14"/>
      <c r="AA564" s="14"/>
      <c r="AB564" s="14"/>
      <c r="AC564" s="14"/>
      <c r="AD564" s="14"/>
      <c r="AE564" s="14"/>
      <c r="AT564" s="243" t="s">
        <v>228</v>
      </c>
      <c r="AU564" s="243" t="s">
        <v>93</v>
      </c>
      <c r="AV564" s="14" t="s">
        <v>93</v>
      </c>
      <c r="AW564" s="14" t="s">
        <v>4</v>
      </c>
      <c r="AX564" s="14" t="s">
        <v>81</v>
      </c>
      <c r="AY564" s="243" t="s">
        <v>220</v>
      </c>
    </row>
    <row r="565" s="14" customFormat="1">
      <c r="A565" s="14"/>
      <c r="B565" s="242"/>
      <c r="C565" s="14"/>
      <c r="D565" s="235" t="s">
        <v>228</v>
      </c>
      <c r="E565" s="243" t="s">
        <v>1</v>
      </c>
      <c r="F565" s="244" t="s">
        <v>823</v>
      </c>
      <c r="G565" s="14"/>
      <c r="H565" s="245">
        <v>3.3599999999999999</v>
      </c>
      <c r="I565" s="246"/>
      <c r="J565" s="246"/>
      <c r="K565" s="14"/>
      <c r="L565" s="14"/>
      <c r="M565" s="242"/>
      <c r="N565" s="247"/>
      <c r="O565" s="248"/>
      <c r="P565" s="248"/>
      <c r="Q565" s="248"/>
      <c r="R565" s="248"/>
      <c r="S565" s="248"/>
      <c r="T565" s="248"/>
      <c r="U565" s="248"/>
      <c r="V565" s="248"/>
      <c r="W565" s="248"/>
      <c r="X565" s="249"/>
      <c r="Y565" s="14"/>
      <c r="Z565" s="14"/>
      <c r="AA565" s="14"/>
      <c r="AB565" s="14"/>
      <c r="AC565" s="14"/>
      <c r="AD565" s="14"/>
      <c r="AE565" s="14"/>
      <c r="AT565" s="243" t="s">
        <v>228</v>
      </c>
      <c r="AU565" s="243" t="s">
        <v>93</v>
      </c>
      <c r="AV565" s="14" t="s">
        <v>93</v>
      </c>
      <c r="AW565" s="14" t="s">
        <v>4</v>
      </c>
      <c r="AX565" s="14" t="s">
        <v>81</v>
      </c>
      <c r="AY565" s="243" t="s">
        <v>220</v>
      </c>
    </row>
    <row r="566" s="14" customFormat="1">
      <c r="A566" s="14"/>
      <c r="B566" s="242"/>
      <c r="C566" s="14"/>
      <c r="D566" s="235" t="s">
        <v>228</v>
      </c>
      <c r="E566" s="243" t="s">
        <v>1</v>
      </c>
      <c r="F566" s="244" t="s">
        <v>824</v>
      </c>
      <c r="G566" s="14"/>
      <c r="H566" s="245">
        <v>2.48</v>
      </c>
      <c r="I566" s="246"/>
      <c r="J566" s="246"/>
      <c r="K566" s="14"/>
      <c r="L566" s="14"/>
      <c r="M566" s="242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Y566" s="14"/>
      <c r="Z566" s="14"/>
      <c r="AA566" s="14"/>
      <c r="AB566" s="14"/>
      <c r="AC566" s="14"/>
      <c r="AD566" s="14"/>
      <c r="AE566" s="14"/>
      <c r="AT566" s="243" t="s">
        <v>228</v>
      </c>
      <c r="AU566" s="243" t="s">
        <v>93</v>
      </c>
      <c r="AV566" s="14" t="s">
        <v>93</v>
      </c>
      <c r="AW566" s="14" t="s">
        <v>4</v>
      </c>
      <c r="AX566" s="14" t="s">
        <v>81</v>
      </c>
      <c r="AY566" s="243" t="s">
        <v>220</v>
      </c>
    </row>
    <row r="567" s="14" customFormat="1">
      <c r="A567" s="14"/>
      <c r="B567" s="242"/>
      <c r="C567" s="14"/>
      <c r="D567" s="235" t="s">
        <v>228</v>
      </c>
      <c r="E567" s="243" t="s">
        <v>1</v>
      </c>
      <c r="F567" s="244" t="s">
        <v>825</v>
      </c>
      <c r="G567" s="14"/>
      <c r="H567" s="245">
        <v>1.47</v>
      </c>
      <c r="I567" s="246"/>
      <c r="J567" s="246"/>
      <c r="K567" s="14"/>
      <c r="L567" s="14"/>
      <c r="M567" s="242"/>
      <c r="N567" s="247"/>
      <c r="O567" s="248"/>
      <c r="P567" s="248"/>
      <c r="Q567" s="248"/>
      <c r="R567" s="248"/>
      <c r="S567" s="248"/>
      <c r="T567" s="248"/>
      <c r="U567" s="248"/>
      <c r="V567" s="248"/>
      <c r="W567" s="248"/>
      <c r="X567" s="249"/>
      <c r="Y567" s="14"/>
      <c r="Z567" s="14"/>
      <c r="AA567" s="14"/>
      <c r="AB567" s="14"/>
      <c r="AC567" s="14"/>
      <c r="AD567" s="14"/>
      <c r="AE567" s="14"/>
      <c r="AT567" s="243" t="s">
        <v>228</v>
      </c>
      <c r="AU567" s="243" t="s">
        <v>93</v>
      </c>
      <c r="AV567" s="14" t="s">
        <v>93</v>
      </c>
      <c r="AW567" s="14" t="s">
        <v>4</v>
      </c>
      <c r="AX567" s="14" t="s">
        <v>81</v>
      </c>
      <c r="AY567" s="243" t="s">
        <v>220</v>
      </c>
    </row>
    <row r="568" s="14" customFormat="1">
      <c r="A568" s="14"/>
      <c r="B568" s="242"/>
      <c r="C568" s="14"/>
      <c r="D568" s="235" t="s">
        <v>228</v>
      </c>
      <c r="E568" s="243" t="s">
        <v>1</v>
      </c>
      <c r="F568" s="244" t="s">
        <v>826</v>
      </c>
      <c r="G568" s="14"/>
      <c r="H568" s="245">
        <v>4.1600000000000001</v>
      </c>
      <c r="I568" s="246"/>
      <c r="J568" s="246"/>
      <c r="K568" s="14"/>
      <c r="L568" s="14"/>
      <c r="M568" s="242"/>
      <c r="N568" s="247"/>
      <c r="O568" s="248"/>
      <c r="P568" s="248"/>
      <c r="Q568" s="248"/>
      <c r="R568" s="248"/>
      <c r="S568" s="248"/>
      <c r="T568" s="248"/>
      <c r="U568" s="248"/>
      <c r="V568" s="248"/>
      <c r="W568" s="248"/>
      <c r="X568" s="249"/>
      <c r="Y568" s="14"/>
      <c r="Z568" s="14"/>
      <c r="AA568" s="14"/>
      <c r="AB568" s="14"/>
      <c r="AC568" s="14"/>
      <c r="AD568" s="14"/>
      <c r="AE568" s="14"/>
      <c r="AT568" s="243" t="s">
        <v>228</v>
      </c>
      <c r="AU568" s="243" t="s">
        <v>93</v>
      </c>
      <c r="AV568" s="14" t="s">
        <v>93</v>
      </c>
      <c r="AW568" s="14" t="s">
        <v>4</v>
      </c>
      <c r="AX568" s="14" t="s">
        <v>81</v>
      </c>
      <c r="AY568" s="243" t="s">
        <v>220</v>
      </c>
    </row>
    <row r="569" s="14" customFormat="1">
      <c r="A569" s="14"/>
      <c r="B569" s="242"/>
      <c r="C569" s="14"/>
      <c r="D569" s="235" t="s">
        <v>228</v>
      </c>
      <c r="E569" s="243" t="s">
        <v>1</v>
      </c>
      <c r="F569" s="244" t="s">
        <v>827</v>
      </c>
      <c r="G569" s="14"/>
      <c r="H569" s="245">
        <v>1.95</v>
      </c>
      <c r="I569" s="246"/>
      <c r="J569" s="246"/>
      <c r="K569" s="14"/>
      <c r="L569" s="14"/>
      <c r="M569" s="242"/>
      <c r="N569" s="247"/>
      <c r="O569" s="248"/>
      <c r="P569" s="248"/>
      <c r="Q569" s="248"/>
      <c r="R569" s="248"/>
      <c r="S569" s="248"/>
      <c r="T569" s="248"/>
      <c r="U569" s="248"/>
      <c r="V569" s="248"/>
      <c r="W569" s="248"/>
      <c r="X569" s="249"/>
      <c r="Y569" s="14"/>
      <c r="Z569" s="14"/>
      <c r="AA569" s="14"/>
      <c r="AB569" s="14"/>
      <c r="AC569" s="14"/>
      <c r="AD569" s="14"/>
      <c r="AE569" s="14"/>
      <c r="AT569" s="243" t="s">
        <v>228</v>
      </c>
      <c r="AU569" s="243" t="s">
        <v>93</v>
      </c>
      <c r="AV569" s="14" t="s">
        <v>93</v>
      </c>
      <c r="AW569" s="14" t="s">
        <v>4</v>
      </c>
      <c r="AX569" s="14" t="s">
        <v>81</v>
      </c>
      <c r="AY569" s="243" t="s">
        <v>220</v>
      </c>
    </row>
    <row r="570" s="14" customFormat="1">
      <c r="A570" s="14"/>
      <c r="B570" s="242"/>
      <c r="C570" s="14"/>
      <c r="D570" s="235" t="s">
        <v>228</v>
      </c>
      <c r="E570" s="243" t="s">
        <v>1</v>
      </c>
      <c r="F570" s="244" t="s">
        <v>828</v>
      </c>
      <c r="G570" s="14"/>
      <c r="H570" s="245">
        <v>1.1699999999999999</v>
      </c>
      <c r="I570" s="246"/>
      <c r="J570" s="246"/>
      <c r="K570" s="14"/>
      <c r="L570" s="14"/>
      <c r="M570" s="242"/>
      <c r="N570" s="247"/>
      <c r="O570" s="248"/>
      <c r="P570" s="248"/>
      <c r="Q570" s="248"/>
      <c r="R570" s="248"/>
      <c r="S570" s="248"/>
      <c r="T570" s="248"/>
      <c r="U570" s="248"/>
      <c r="V570" s="248"/>
      <c r="W570" s="248"/>
      <c r="X570" s="249"/>
      <c r="Y570" s="14"/>
      <c r="Z570" s="14"/>
      <c r="AA570" s="14"/>
      <c r="AB570" s="14"/>
      <c r="AC570" s="14"/>
      <c r="AD570" s="14"/>
      <c r="AE570" s="14"/>
      <c r="AT570" s="243" t="s">
        <v>228</v>
      </c>
      <c r="AU570" s="243" t="s">
        <v>93</v>
      </c>
      <c r="AV570" s="14" t="s">
        <v>93</v>
      </c>
      <c r="AW570" s="14" t="s">
        <v>4</v>
      </c>
      <c r="AX570" s="14" t="s">
        <v>81</v>
      </c>
      <c r="AY570" s="243" t="s">
        <v>220</v>
      </c>
    </row>
    <row r="571" s="14" customFormat="1">
      <c r="A571" s="14"/>
      <c r="B571" s="242"/>
      <c r="C571" s="14"/>
      <c r="D571" s="235" t="s">
        <v>228</v>
      </c>
      <c r="E571" s="243" t="s">
        <v>1</v>
      </c>
      <c r="F571" s="244" t="s">
        <v>829</v>
      </c>
      <c r="G571" s="14"/>
      <c r="H571" s="245">
        <v>8.1999999999999993</v>
      </c>
      <c r="I571" s="246"/>
      <c r="J571" s="246"/>
      <c r="K571" s="14"/>
      <c r="L571" s="14"/>
      <c r="M571" s="242"/>
      <c r="N571" s="247"/>
      <c r="O571" s="248"/>
      <c r="P571" s="248"/>
      <c r="Q571" s="248"/>
      <c r="R571" s="248"/>
      <c r="S571" s="248"/>
      <c r="T571" s="248"/>
      <c r="U571" s="248"/>
      <c r="V571" s="248"/>
      <c r="W571" s="248"/>
      <c r="X571" s="249"/>
      <c r="Y571" s="14"/>
      <c r="Z571" s="14"/>
      <c r="AA571" s="14"/>
      <c r="AB571" s="14"/>
      <c r="AC571" s="14"/>
      <c r="AD571" s="14"/>
      <c r="AE571" s="14"/>
      <c r="AT571" s="243" t="s">
        <v>228</v>
      </c>
      <c r="AU571" s="243" t="s">
        <v>93</v>
      </c>
      <c r="AV571" s="14" t="s">
        <v>93</v>
      </c>
      <c r="AW571" s="14" t="s">
        <v>4</v>
      </c>
      <c r="AX571" s="14" t="s">
        <v>81</v>
      </c>
      <c r="AY571" s="243" t="s">
        <v>220</v>
      </c>
    </row>
    <row r="572" s="15" customFormat="1">
      <c r="A572" s="15"/>
      <c r="B572" s="250"/>
      <c r="C572" s="15"/>
      <c r="D572" s="235" t="s">
        <v>228</v>
      </c>
      <c r="E572" s="251" t="s">
        <v>1</v>
      </c>
      <c r="F572" s="252" t="s">
        <v>242</v>
      </c>
      <c r="G572" s="15"/>
      <c r="H572" s="253">
        <v>44.530000000000001</v>
      </c>
      <c r="I572" s="254"/>
      <c r="J572" s="254"/>
      <c r="K572" s="15"/>
      <c r="L572" s="15"/>
      <c r="M572" s="250"/>
      <c r="N572" s="255"/>
      <c r="O572" s="256"/>
      <c r="P572" s="256"/>
      <c r="Q572" s="256"/>
      <c r="R572" s="256"/>
      <c r="S572" s="256"/>
      <c r="T572" s="256"/>
      <c r="U572" s="256"/>
      <c r="V572" s="256"/>
      <c r="W572" s="256"/>
      <c r="X572" s="257"/>
      <c r="Y572" s="15"/>
      <c r="Z572" s="15"/>
      <c r="AA572" s="15"/>
      <c r="AB572" s="15"/>
      <c r="AC572" s="15"/>
      <c r="AD572" s="15"/>
      <c r="AE572" s="15"/>
      <c r="AT572" s="251" t="s">
        <v>228</v>
      </c>
      <c r="AU572" s="251" t="s">
        <v>93</v>
      </c>
      <c r="AV572" s="15" t="s">
        <v>98</v>
      </c>
      <c r="AW572" s="15" t="s">
        <v>4</v>
      </c>
      <c r="AX572" s="15" t="s">
        <v>81</v>
      </c>
      <c r="AY572" s="251" t="s">
        <v>220</v>
      </c>
    </row>
    <row r="573" s="16" customFormat="1">
      <c r="A573" s="16"/>
      <c r="B573" s="258"/>
      <c r="C573" s="16"/>
      <c r="D573" s="235" t="s">
        <v>228</v>
      </c>
      <c r="E573" s="259" t="s">
        <v>1</v>
      </c>
      <c r="F573" s="260" t="s">
        <v>253</v>
      </c>
      <c r="G573" s="16"/>
      <c r="H573" s="261">
        <v>332.25</v>
      </c>
      <c r="I573" s="262"/>
      <c r="J573" s="262"/>
      <c r="K573" s="16"/>
      <c r="L573" s="16"/>
      <c r="M573" s="258"/>
      <c r="N573" s="263"/>
      <c r="O573" s="264"/>
      <c r="P573" s="264"/>
      <c r="Q573" s="264"/>
      <c r="R573" s="264"/>
      <c r="S573" s="264"/>
      <c r="T573" s="264"/>
      <c r="U573" s="264"/>
      <c r="V573" s="264"/>
      <c r="W573" s="264"/>
      <c r="X573" s="265"/>
      <c r="Y573" s="16"/>
      <c r="Z573" s="16"/>
      <c r="AA573" s="16"/>
      <c r="AB573" s="16"/>
      <c r="AC573" s="16"/>
      <c r="AD573" s="16"/>
      <c r="AE573" s="16"/>
      <c r="AT573" s="259" t="s">
        <v>228</v>
      </c>
      <c r="AU573" s="259" t="s">
        <v>93</v>
      </c>
      <c r="AV573" s="16" t="s">
        <v>105</v>
      </c>
      <c r="AW573" s="16" t="s">
        <v>4</v>
      </c>
      <c r="AX573" s="16" t="s">
        <v>88</v>
      </c>
      <c r="AY573" s="259" t="s">
        <v>220</v>
      </c>
    </row>
    <row r="574" s="2" customFormat="1" ht="24.15" customHeight="1">
      <c r="A574" s="42"/>
      <c r="B574" s="186"/>
      <c r="C574" s="220" t="s">
        <v>877</v>
      </c>
      <c r="D574" s="220" t="s">
        <v>223</v>
      </c>
      <c r="E574" s="221" t="s">
        <v>617</v>
      </c>
      <c r="F574" s="222" t="s">
        <v>618</v>
      </c>
      <c r="G574" s="223" t="s">
        <v>393</v>
      </c>
      <c r="H574" s="266"/>
      <c r="I574" s="225"/>
      <c r="J574" s="225"/>
      <c r="K574" s="226">
        <f>ROUND(P574*H574,2)</f>
        <v>0</v>
      </c>
      <c r="L574" s="227"/>
      <c r="M574" s="43"/>
      <c r="N574" s="228" t="s">
        <v>1</v>
      </c>
      <c r="O574" s="229" t="s">
        <v>45</v>
      </c>
      <c r="P574" s="230">
        <f>I574+J574</f>
        <v>0</v>
      </c>
      <c r="Q574" s="230">
        <f>ROUND(I574*H574,2)</f>
        <v>0</v>
      </c>
      <c r="R574" s="230">
        <f>ROUND(J574*H574,2)</f>
        <v>0</v>
      </c>
      <c r="S574" s="86"/>
      <c r="T574" s="231">
        <f>S574*H574</f>
        <v>0</v>
      </c>
      <c r="U574" s="231">
        <v>0</v>
      </c>
      <c r="V574" s="231">
        <f>U574*H574</f>
        <v>0</v>
      </c>
      <c r="W574" s="231">
        <v>0</v>
      </c>
      <c r="X574" s="232">
        <f>W574*H574</f>
        <v>0</v>
      </c>
      <c r="Y574" s="42"/>
      <c r="Z574" s="42"/>
      <c r="AA574" s="42"/>
      <c r="AB574" s="42"/>
      <c r="AC574" s="42"/>
      <c r="AD574" s="42"/>
      <c r="AE574" s="42"/>
      <c r="AR574" s="233" t="s">
        <v>387</v>
      </c>
      <c r="AT574" s="233" t="s">
        <v>223</v>
      </c>
      <c r="AU574" s="233" t="s">
        <v>93</v>
      </c>
      <c r="AY574" s="19" t="s">
        <v>220</v>
      </c>
      <c r="BE574" s="147">
        <f>IF(O574="základná",K574,0)</f>
        <v>0</v>
      </c>
      <c r="BF574" s="147">
        <f>IF(O574="znížená",K574,0)</f>
        <v>0</v>
      </c>
      <c r="BG574" s="147">
        <f>IF(O574="zákl. prenesená",K574,0)</f>
        <v>0</v>
      </c>
      <c r="BH574" s="147">
        <f>IF(O574="zníž. prenesená",K574,0)</f>
        <v>0</v>
      </c>
      <c r="BI574" s="147">
        <f>IF(O574="nulová",K574,0)</f>
        <v>0</v>
      </c>
      <c r="BJ574" s="19" t="s">
        <v>93</v>
      </c>
      <c r="BK574" s="147">
        <f>ROUND(P574*H574,2)</f>
        <v>0</v>
      </c>
      <c r="BL574" s="19" t="s">
        <v>387</v>
      </c>
      <c r="BM574" s="233" t="s">
        <v>878</v>
      </c>
    </row>
    <row r="575" s="12" customFormat="1" ht="22.8" customHeight="1">
      <c r="A575" s="12"/>
      <c r="B575" s="206"/>
      <c r="C575" s="12"/>
      <c r="D575" s="207" t="s">
        <v>80</v>
      </c>
      <c r="E575" s="218" t="s">
        <v>879</v>
      </c>
      <c r="F575" s="218" t="s">
        <v>880</v>
      </c>
      <c r="G575" s="12"/>
      <c r="H575" s="12"/>
      <c r="I575" s="209"/>
      <c r="J575" s="209"/>
      <c r="K575" s="219">
        <f>BK575</f>
        <v>0</v>
      </c>
      <c r="L575" s="12"/>
      <c r="M575" s="206"/>
      <c r="N575" s="211"/>
      <c r="O575" s="212"/>
      <c r="P575" s="212"/>
      <c r="Q575" s="213">
        <f>Q576</f>
        <v>0</v>
      </c>
      <c r="R575" s="213">
        <f>R576</f>
        <v>0</v>
      </c>
      <c r="S575" s="212"/>
      <c r="T575" s="214">
        <f>T576</f>
        <v>0</v>
      </c>
      <c r="U575" s="212"/>
      <c r="V575" s="214">
        <f>V576</f>
        <v>0</v>
      </c>
      <c r="W575" s="212"/>
      <c r="X575" s="215">
        <f>X576</f>
        <v>0</v>
      </c>
      <c r="Y575" s="12"/>
      <c r="Z575" s="12"/>
      <c r="AA575" s="12"/>
      <c r="AB575" s="12"/>
      <c r="AC575" s="12"/>
      <c r="AD575" s="12"/>
      <c r="AE575" s="12"/>
      <c r="AR575" s="207" t="s">
        <v>93</v>
      </c>
      <c r="AT575" s="216" t="s">
        <v>80</v>
      </c>
      <c r="AU575" s="216" t="s">
        <v>88</v>
      </c>
      <c r="AY575" s="207" t="s">
        <v>220</v>
      </c>
      <c r="BK575" s="217">
        <f>BK576</f>
        <v>0</v>
      </c>
    </row>
    <row r="576" s="2" customFormat="1" ht="21.75" customHeight="1">
      <c r="A576" s="42"/>
      <c r="B576" s="186"/>
      <c r="C576" s="220" t="s">
        <v>881</v>
      </c>
      <c r="D576" s="220" t="s">
        <v>223</v>
      </c>
      <c r="E576" s="221" t="s">
        <v>882</v>
      </c>
      <c r="F576" s="222" t="s">
        <v>883</v>
      </c>
      <c r="G576" s="223" t="s">
        <v>884</v>
      </c>
      <c r="H576" s="224">
        <v>1</v>
      </c>
      <c r="I576" s="225"/>
      <c r="J576" s="225"/>
      <c r="K576" s="226">
        <f>ROUND(P576*H576,2)</f>
        <v>0</v>
      </c>
      <c r="L576" s="227"/>
      <c r="M576" s="43"/>
      <c r="N576" s="228" t="s">
        <v>1</v>
      </c>
      <c r="O576" s="229" t="s">
        <v>45</v>
      </c>
      <c r="P576" s="230">
        <f>I576+J576</f>
        <v>0</v>
      </c>
      <c r="Q576" s="230">
        <f>ROUND(I576*H576,2)</f>
        <v>0</v>
      </c>
      <c r="R576" s="230">
        <f>ROUND(J576*H576,2)</f>
        <v>0</v>
      </c>
      <c r="S576" s="86"/>
      <c r="T576" s="231">
        <f>S576*H576</f>
        <v>0</v>
      </c>
      <c r="U576" s="231">
        <v>0</v>
      </c>
      <c r="V576" s="231">
        <f>U576*H576</f>
        <v>0</v>
      </c>
      <c r="W576" s="231">
        <v>0</v>
      </c>
      <c r="X576" s="232">
        <f>W576*H576</f>
        <v>0</v>
      </c>
      <c r="Y576" s="42"/>
      <c r="Z576" s="42"/>
      <c r="AA576" s="42"/>
      <c r="AB576" s="42"/>
      <c r="AC576" s="42"/>
      <c r="AD576" s="42"/>
      <c r="AE576" s="42"/>
      <c r="AR576" s="233" t="s">
        <v>387</v>
      </c>
      <c r="AT576" s="233" t="s">
        <v>223</v>
      </c>
      <c r="AU576" s="233" t="s">
        <v>93</v>
      </c>
      <c r="AY576" s="19" t="s">
        <v>220</v>
      </c>
      <c r="BE576" s="147">
        <f>IF(O576="základná",K576,0)</f>
        <v>0</v>
      </c>
      <c r="BF576" s="147">
        <f>IF(O576="znížená",K576,0)</f>
        <v>0</v>
      </c>
      <c r="BG576" s="147">
        <f>IF(O576="zákl. prenesená",K576,0)</f>
        <v>0</v>
      </c>
      <c r="BH576" s="147">
        <f>IF(O576="zníž. prenesená",K576,0)</f>
        <v>0</v>
      </c>
      <c r="BI576" s="147">
        <f>IF(O576="nulová",K576,0)</f>
        <v>0</v>
      </c>
      <c r="BJ576" s="19" t="s">
        <v>93</v>
      </c>
      <c r="BK576" s="147">
        <f>ROUND(P576*H576,2)</f>
        <v>0</v>
      </c>
      <c r="BL576" s="19" t="s">
        <v>387</v>
      </c>
      <c r="BM576" s="233" t="s">
        <v>885</v>
      </c>
    </row>
    <row r="577" s="12" customFormat="1" ht="22.8" customHeight="1">
      <c r="A577" s="12"/>
      <c r="B577" s="206"/>
      <c r="C577" s="12"/>
      <c r="D577" s="207" t="s">
        <v>80</v>
      </c>
      <c r="E577" s="218" t="s">
        <v>886</v>
      </c>
      <c r="F577" s="218" t="s">
        <v>887</v>
      </c>
      <c r="G577" s="12"/>
      <c r="H577" s="12"/>
      <c r="I577" s="209"/>
      <c r="J577" s="209"/>
      <c r="K577" s="219">
        <f>BK577</f>
        <v>0</v>
      </c>
      <c r="L577" s="12"/>
      <c r="M577" s="206"/>
      <c r="N577" s="211"/>
      <c r="O577" s="212"/>
      <c r="P577" s="212"/>
      <c r="Q577" s="213">
        <f>SUM(Q578:Q583)</f>
        <v>0</v>
      </c>
      <c r="R577" s="213">
        <f>SUM(R578:R583)</f>
        <v>0</v>
      </c>
      <c r="S577" s="212"/>
      <c r="T577" s="214">
        <f>SUM(T578:T583)</f>
        <v>0</v>
      </c>
      <c r="U577" s="212"/>
      <c r="V577" s="214">
        <f>SUM(V578:V583)</f>
        <v>0.12791999999999998</v>
      </c>
      <c r="W577" s="212"/>
      <c r="X577" s="215">
        <f>SUM(X578:X583)</f>
        <v>0</v>
      </c>
      <c r="Y577" s="12"/>
      <c r="Z577" s="12"/>
      <c r="AA577" s="12"/>
      <c r="AB577" s="12"/>
      <c r="AC577" s="12"/>
      <c r="AD577" s="12"/>
      <c r="AE577" s="12"/>
      <c r="AR577" s="207" t="s">
        <v>93</v>
      </c>
      <c r="AT577" s="216" t="s">
        <v>80</v>
      </c>
      <c r="AU577" s="216" t="s">
        <v>88</v>
      </c>
      <c r="AY577" s="207" t="s">
        <v>220</v>
      </c>
      <c r="BK577" s="217">
        <f>SUM(BK578:BK583)</f>
        <v>0</v>
      </c>
    </row>
    <row r="578" s="2" customFormat="1" ht="16.5" customHeight="1">
      <c r="A578" s="42"/>
      <c r="B578" s="186"/>
      <c r="C578" s="220" t="s">
        <v>888</v>
      </c>
      <c r="D578" s="220" t="s">
        <v>223</v>
      </c>
      <c r="E578" s="221" t="s">
        <v>889</v>
      </c>
      <c r="F578" s="222" t="s">
        <v>890</v>
      </c>
      <c r="G578" s="223" t="s">
        <v>583</v>
      </c>
      <c r="H578" s="224">
        <v>6</v>
      </c>
      <c r="I578" s="225"/>
      <c r="J578" s="225"/>
      <c r="K578" s="226">
        <f>ROUND(P578*H578,2)</f>
        <v>0</v>
      </c>
      <c r="L578" s="227"/>
      <c r="M578" s="43"/>
      <c r="N578" s="228" t="s">
        <v>1</v>
      </c>
      <c r="O578" s="229" t="s">
        <v>45</v>
      </c>
      <c r="P578" s="230">
        <f>I578+J578</f>
        <v>0</v>
      </c>
      <c r="Q578" s="230">
        <f>ROUND(I578*H578,2)</f>
        <v>0</v>
      </c>
      <c r="R578" s="230">
        <f>ROUND(J578*H578,2)</f>
        <v>0</v>
      </c>
      <c r="S578" s="86"/>
      <c r="T578" s="231">
        <f>S578*H578</f>
        <v>0</v>
      </c>
      <c r="U578" s="231">
        <v>0</v>
      </c>
      <c r="V578" s="231">
        <f>U578*H578</f>
        <v>0</v>
      </c>
      <c r="W578" s="231">
        <v>0</v>
      </c>
      <c r="X578" s="232">
        <f>W578*H578</f>
        <v>0</v>
      </c>
      <c r="Y578" s="42"/>
      <c r="Z578" s="42"/>
      <c r="AA578" s="42"/>
      <c r="AB578" s="42"/>
      <c r="AC578" s="42"/>
      <c r="AD578" s="42"/>
      <c r="AE578" s="42"/>
      <c r="AR578" s="233" t="s">
        <v>387</v>
      </c>
      <c r="AT578" s="233" t="s">
        <v>223</v>
      </c>
      <c r="AU578" s="233" t="s">
        <v>93</v>
      </c>
      <c r="AY578" s="19" t="s">
        <v>220</v>
      </c>
      <c r="BE578" s="147">
        <f>IF(O578="základná",K578,0)</f>
        <v>0</v>
      </c>
      <c r="BF578" s="147">
        <f>IF(O578="znížená",K578,0)</f>
        <v>0</v>
      </c>
      <c r="BG578" s="147">
        <f>IF(O578="zákl. prenesená",K578,0)</f>
        <v>0</v>
      </c>
      <c r="BH578" s="147">
        <f>IF(O578="zníž. prenesená",K578,0)</f>
        <v>0</v>
      </c>
      <c r="BI578" s="147">
        <f>IF(O578="nulová",K578,0)</f>
        <v>0</v>
      </c>
      <c r="BJ578" s="19" t="s">
        <v>93</v>
      </c>
      <c r="BK578" s="147">
        <f>ROUND(P578*H578,2)</f>
        <v>0</v>
      </c>
      <c r="BL578" s="19" t="s">
        <v>387</v>
      </c>
      <c r="BM578" s="233" t="s">
        <v>891</v>
      </c>
    </row>
    <row r="579" s="14" customFormat="1">
      <c r="A579" s="14"/>
      <c r="B579" s="242"/>
      <c r="C579" s="14"/>
      <c r="D579" s="235" t="s">
        <v>228</v>
      </c>
      <c r="E579" s="243" t="s">
        <v>1</v>
      </c>
      <c r="F579" s="244" t="s">
        <v>892</v>
      </c>
      <c r="G579" s="14"/>
      <c r="H579" s="245">
        <v>3</v>
      </c>
      <c r="I579" s="246"/>
      <c r="J579" s="246"/>
      <c r="K579" s="14"/>
      <c r="L579" s="14"/>
      <c r="M579" s="242"/>
      <c r="N579" s="247"/>
      <c r="O579" s="248"/>
      <c r="P579" s="248"/>
      <c r="Q579" s="248"/>
      <c r="R579" s="248"/>
      <c r="S579" s="248"/>
      <c r="T579" s="248"/>
      <c r="U579" s="248"/>
      <c r="V579" s="248"/>
      <c r="W579" s="248"/>
      <c r="X579" s="249"/>
      <c r="Y579" s="14"/>
      <c r="Z579" s="14"/>
      <c r="AA579" s="14"/>
      <c r="AB579" s="14"/>
      <c r="AC579" s="14"/>
      <c r="AD579" s="14"/>
      <c r="AE579" s="14"/>
      <c r="AT579" s="243" t="s">
        <v>228</v>
      </c>
      <c r="AU579" s="243" t="s">
        <v>93</v>
      </c>
      <c r="AV579" s="14" t="s">
        <v>93</v>
      </c>
      <c r="AW579" s="14" t="s">
        <v>4</v>
      </c>
      <c r="AX579" s="14" t="s">
        <v>81</v>
      </c>
      <c r="AY579" s="243" t="s">
        <v>220</v>
      </c>
    </row>
    <row r="580" s="14" customFormat="1">
      <c r="A580" s="14"/>
      <c r="B580" s="242"/>
      <c r="C580" s="14"/>
      <c r="D580" s="235" t="s">
        <v>228</v>
      </c>
      <c r="E580" s="243" t="s">
        <v>1</v>
      </c>
      <c r="F580" s="244" t="s">
        <v>893</v>
      </c>
      <c r="G580" s="14"/>
      <c r="H580" s="245">
        <v>3</v>
      </c>
      <c r="I580" s="246"/>
      <c r="J580" s="246"/>
      <c r="K580" s="14"/>
      <c r="L580" s="14"/>
      <c r="M580" s="242"/>
      <c r="N580" s="247"/>
      <c r="O580" s="248"/>
      <c r="P580" s="248"/>
      <c r="Q580" s="248"/>
      <c r="R580" s="248"/>
      <c r="S580" s="248"/>
      <c r="T580" s="248"/>
      <c r="U580" s="248"/>
      <c r="V580" s="248"/>
      <c r="W580" s="248"/>
      <c r="X580" s="249"/>
      <c r="Y580" s="14"/>
      <c r="Z580" s="14"/>
      <c r="AA580" s="14"/>
      <c r="AB580" s="14"/>
      <c r="AC580" s="14"/>
      <c r="AD580" s="14"/>
      <c r="AE580" s="14"/>
      <c r="AT580" s="243" t="s">
        <v>228</v>
      </c>
      <c r="AU580" s="243" t="s">
        <v>93</v>
      </c>
      <c r="AV580" s="14" t="s">
        <v>93</v>
      </c>
      <c r="AW580" s="14" t="s">
        <v>4</v>
      </c>
      <c r="AX580" s="14" t="s">
        <v>81</v>
      </c>
      <c r="AY580" s="243" t="s">
        <v>220</v>
      </c>
    </row>
    <row r="581" s="15" customFormat="1">
      <c r="A581" s="15"/>
      <c r="B581" s="250"/>
      <c r="C581" s="15"/>
      <c r="D581" s="235" t="s">
        <v>228</v>
      </c>
      <c r="E581" s="251" t="s">
        <v>1</v>
      </c>
      <c r="F581" s="252" t="s">
        <v>242</v>
      </c>
      <c r="G581" s="15"/>
      <c r="H581" s="253">
        <v>6</v>
      </c>
      <c r="I581" s="254"/>
      <c r="J581" s="254"/>
      <c r="K581" s="15"/>
      <c r="L581" s="15"/>
      <c r="M581" s="250"/>
      <c r="N581" s="255"/>
      <c r="O581" s="256"/>
      <c r="P581" s="256"/>
      <c r="Q581" s="256"/>
      <c r="R581" s="256"/>
      <c r="S581" s="256"/>
      <c r="T581" s="256"/>
      <c r="U581" s="256"/>
      <c r="V581" s="256"/>
      <c r="W581" s="256"/>
      <c r="X581" s="257"/>
      <c r="Y581" s="15"/>
      <c r="Z581" s="15"/>
      <c r="AA581" s="15"/>
      <c r="AB581" s="15"/>
      <c r="AC581" s="15"/>
      <c r="AD581" s="15"/>
      <c r="AE581" s="15"/>
      <c r="AT581" s="251" t="s">
        <v>228</v>
      </c>
      <c r="AU581" s="251" t="s">
        <v>93</v>
      </c>
      <c r="AV581" s="15" t="s">
        <v>98</v>
      </c>
      <c r="AW581" s="15" t="s">
        <v>4</v>
      </c>
      <c r="AX581" s="15" t="s">
        <v>88</v>
      </c>
      <c r="AY581" s="251" t="s">
        <v>220</v>
      </c>
    </row>
    <row r="582" s="2" customFormat="1" ht="21.75" customHeight="1">
      <c r="A582" s="42"/>
      <c r="B582" s="186"/>
      <c r="C582" s="273" t="s">
        <v>894</v>
      </c>
      <c r="D582" s="273" t="s">
        <v>564</v>
      </c>
      <c r="E582" s="274" t="s">
        <v>895</v>
      </c>
      <c r="F582" s="275" t="s">
        <v>896</v>
      </c>
      <c r="G582" s="276" t="s">
        <v>583</v>
      </c>
      <c r="H582" s="277">
        <v>6</v>
      </c>
      <c r="I582" s="278"/>
      <c r="J582" s="279"/>
      <c r="K582" s="280">
        <f>ROUND(P582*H582,2)</f>
        <v>0</v>
      </c>
      <c r="L582" s="279"/>
      <c r="M582" s="281"/>
      <c r="N582" s="282" t="s">
        <v>1</v>
      </c>
      <c r="O582" s="229" t="s">
        <v>45</v>
      </c>
      <c r="P582" s="230">
        <f>I582+J582</f>
        <v>0</v>
      </c>
      <c r="Q582" s="230">
        <f>ROUND(I582*H582,2)</f>
        <v>0</v>
      </c>
      <c r="R582" s="230">
        <f>ROUND(J582*H582,2)</f>
        <v>0</v>
      </c>
      <c r="S582" s="86"/>
      <c r="T582" s="231">
        <f>S582*H582</f>
        <v>0</v>
      </c>
      <c r="U582" s="231">
        <v>0.021319999999999999</v>
      </c>
      <c r="V582" s="231">
        <f>U582*H582</f>
        <v>0.12791999999999998</v>
      </c>
      <c r="W582" s="231">
        <v>0</v>
      </c>
      <c r="X582" s="232">
        <f>W582*H582</f>
        <v>0</v>
      </c>
      <c r="Y582" s="42"/>
      <c r="Z582" s="42"/>
      <c r="AA582" s="42"/>
      <c r="AB582" s="42"/>
      <c r="AC582" s="42"/>
      <c r="AD582" s="42"/>
      <c r="AE582" s="42"/>
      <c r="AR582" s="233" t="s">
        <v>567</v>
      </c>
      <c r="AT582" s="233" t="s">
        <v>564</v>
      </c>
      <c r="AU582" s="233" t="s">
        <v>93</v>
      </c>
      <c r="AY582" s="19" t="s">
        <v>220</v>
      </c>
      <c r="BE582" s="147">
        <f>IF(O582="základná",K582,0)</f>
        <v>0</v>
      </c>
      <c r="BF582" s="147">
        <f>IF(O582="znížená",K582,0)</f>
        <v>0</v>
      </c>
      <c r="BG582" s="147">
        <f>IF(O582="zákl. prenesená",K582,0)</f>
        <v>0</v>
      </c>
      <c r="BH582" s="147">
        <f>IF(O582="zníž. prenesená",K582,0)</f>
        <v>0</v>
      </c>
      <c r="BI582" s="147">
        <f>IF(O582="nulová",K582,0)</f>
        <v>0</v>
      </c>
      <c r="BJ582" s="19" t="s">
        <v>93</v>
      </c>
      <c r="BK582" s="147">
        <f>ROUND(P582*H582,2)</f>
        <v>0</v>
      </c>
      <c r="BL582" s="19" t="s">
        <v>387</v>
      </c>
      <c r="BM582" s="233" t="s">
        <v>897</v>
      </c>
    </row>
    <row r="583" s="2" customFormat="1" ht="24.15" customHeight="1">
      <c r="A583" s="42"/>
      <c r="B583" s="186"/>
      <c r="C583" s="220" t="s">
        <v>898</v>
      </c>
      <c r="D583" s="220" t="s">
        <v>223</v>
      </c>
      <c r="E583" s="221" t="s">
        <v>899</v>
      </c>
      <c r="F583" s="222" t="s">
        <v>900</v>
      </c>
      <c r="G583" s="223" t="s">
        <v>393</v>
      </c>
      <c r="H583" s="266"/>
      <c r="I583" s="225"/>
      <c r="J583" s="225"/>
      <c r="K583" s="226">
        <f>ROUND(P583*H583,2)</f>
        <v>0</v>
      </c>
      <c r="L583" s="227"/>
      <c r="M583" s="43"/>
      <c r="N583" s="228" t="s">
        <v>1</v>
      </c>
      <c r="O583" s="229" t="s">
        <v>45</v>
      </c>
      <c r="P583" s="230">
        <f>I583+J583</f>
        <v>0</v>
      </c>
      <c r="Q583" s="230">
        <f>ROUND(I583*H583,2)</f>
        <v>0</v>
      </c>
      <c r="R583" s="230">
        <f>ROUND(J583*H583,2)</f>
        <v>0</v>
      </c>
      <c r="S583" s="86"/>
      <c r="T583" s="231">
        <f>S583*H583</f>
        <v>0</v>
      </c>
      <c r="U583" s="231">
        <v>0</v>
      </c>
      <c r="V583" s="231">
        <f>U583*H583</f>
        <v>0</v>
      </c>
      <c r="W583" s="231">
        <v>0</v>
      </c>
      <c r="X583" s="232">
        <f>W583*H583</f>
        <v>0</v>
      </c>
      <c r="Y583" s="42"/>
      <c r="Z583" s="42"/>
      <c r="AA583" s="42"/>
      <c r="AB583" s="42"/>
      <c r="AC583" s="42"/>
      <c r="AD583" s="42"/>
      <c r="AE583" s="42"/>
      <c r="AR583" s="233" t="s">
        <v>387</v>
      </c>
      <c r="AT583" s="233" t="s">
        <v>223</v>
      </c>
      <c r="AU583" s="233" t="s">
        <v>93</v>
      </c>
      <c r="AY583" s="19" t="s">
        <v>220</v>
      </c>
      <c r="BE583" s="147">
        <f>IF(O583="základná",K583,0)</f>
        <v>0</v>
      </c>
      <c r="BF583" s="147">
        <f>IF(O583="znížená",K583,0)</f>
        <v>0</v>
      </c>
      <c r="BG583" s="147">
        <f>IF(O583="zákl. prenesená",K583,0)</f>
        <v>0</v>
      </c>
      <c r="BH583" s="147">
        <f>IF(O583="zníž. prenesená",K583,0)</f>
        <v>0</v>
      </c>
      <c r="BI583" s="147">
        <f>IF(O583="nulová",K583,0)</f>
        <v>0</v>
      </c>
      <c r="BJ583" s="19" t="s">
        <v>93</v>
      </c>
      <c r="BK583" s="147">
        <f>ROUND(P583*H583,2)</f>
        <v>0</v>
      </c>
      <c r="BL583" s="19" t="s">
        <v>387</v>
      </c>
      <c r="BM583" s="233" t="s">
        <v>901</v>
      </c>
    </row>
    <row r="584" s="12" customFormat="1" ht="22.8" customHeight="1">
      <c r="A584" s="12"/>
      <c r="B584" s="206"/>
      <c r="C584" s="12"/>
      <c r="D584" s="207" t="s">
        <v>80</v>
      </c>
      <c r="E584" s="218" t="s">
        <v>902</v>
      </c>
      <c r="F584" s="218" t="s">
        <v>903</v>
      </c>
      <c r="G584" s="12"/>
      <c r="H584" s="12"/>
      <c r="I584" s="209"/>
      <c r="J584" s="209"/>
      <c r="K584" s="219">
        <f>BK584</f>
        <v>0</v>
      </c>
      <c r="L584" s="12"/>
      <c r="M584" s="206"/>
      <c r="N584" s="211"/>
      <c r="O584" s="212"/>
      <c r="P584" s="212"/>
      <c r="Q584" s="213">
        <f>Q585</f>
        <v>0</v>
      </c>
      <c r="R584" s="213">
        <f>R585</f>
        <v>0</v>
      </c>
      <c r="S584" s="212"/>
      <c r="T584" s="214">
        <f>T585</f>
        <v>0</v>
      </c>
      <c r="U584" s="212"/>
      <c r="V584" s="214">
        <f>V585</f>
        <v>0</v>
      </c>
      <c r="W584" s="212"/>
      <c r="X584" s="215">
        <f>X585</f>
        <v>0</v>
      </c>
      <c r="Y584" s="12"/>
      <c r="Z584" s="12"/>
      <c r="AA584" s="12"/>
      <c r="AB584" s="12"/>
      <c r="AC584" s="12"/>
      <c r="AD584" s="12"/>
      <c r="AE584" s="12"/>
      <c r="AR584" s="207" t="s">
        <v>93</v>
      </c>
      <c r="AT584" s="216" t="s">
        <v>80</v>
      </c>
      <c r="AU584" s="216" t="s">
        <v>88</v>
      </c>
      <c r="AY584" s="207" t="s">
        <v>220</v>
      </c>
      <c r="BK584" s="217">
        <f>BK585</f>
        <v>0</v>
      </c>
    </row>
    <row r="585" s="2" customFormat="1" ht="16.5" customHeight="1">
      <c r="A585" s="42"/>
      <c r="B585" s="186"/>
      <c r="C585" s="220" t="s">
        <v>904</v>
      </c>
      <c r="D585" s="220" t="s">
        <v>223</v>
      </c>
      <c r="E585" s="221" t="s">
        <v>905</v>
      </c>
      <c r="F585" s="222" t="s">
        <v>906</v>
      </c>
      <c r="G585" s="223" t="s">
        <v>884</v>
      </c>
      <c r="H585" s="224">
        <v>1</v>
      </c>
      <c r="I585" s="225"/>
      <c r="J585" s="225"/>
      <c r="K585" s="226">
        <f>ROUND(P585*H585,2)</f>
        <v>0</v>
      </c>
      <c r="L585" s="227"/>
      <c r="M585" s="43"/>
      <c r="N585" s="228" t="s">
        <v>1</v>
      </c>
      <c r="O585" s="229" t="s">
        <v>45</v>
      </c>
      <c r="P585" s="230">
        <f>I585+J585</f>
        <v>0</v>
      </c>
      <c r="Q585" s="230">
        <f>ROUND(I585*H585,2)</f>
        <v>0</v>
      </c>
      <c r="R585" s="230">
        <f>ROUND(J585*H585,2)</f>
        <v>0</v>
      </c>
      <c r="S585" s="86"/>
      <c r="T585" s="231">
        <f>S585*H585</f>
        <v>0</v>
      </c>
      <c r="U585" s="231">
        <v>0</v>
      </c>
      <c r="V585" s="231">
        <f>U585*H585</f>
        <v>0</v>
      </c>
      <c r="W585" s="231">
        <v>0</v>
      </c>
      <c r="X585" s="232">
        <f>W585*H585</f>
        <v>0</v>
      </c>
      <c r="Y585" s="42"/>
      <c r="Z585" s="42"/>
      <c r="AA585" s="42"/>
      <c r="AB585" s="42"/>
      <c r="AC585" s="42"/>
      <c r="AD585" s="42"/>
      <c r="AE585" s="42"/>
      <c r="AR585" s="233" t="s">
        <v>387</v>
      </c>
      <c r="AT585" s="233" t="s">
        <v>223</v>
      </c>
      <c r="AU585" s="233" t="s">
        <v>93</v>
      </c>
      <c r="AY585" s="19" t="s">
        <v>220</v>
      </c>
      <c r="BE585" s="147">
        <f>IF(O585="základná",K585,0)</f>
        <v>0</v>
      </c>
      <c r="BF585" s="147">
        <f>IF(O585="znížená",K585,0)</f>
        <v>0</v>
      </c>
      <c r="BG585" s="147">
        <f>IF(O585="zákl. prenesená",K585,0)</f>
        <v>0</v>
      </c>
      <c r="BH585" s="147">
        <f>IF(O585="zníž. prenesená",K585,0)</f>
        <v>0</v>
      </c>
      <c r="BI585" s="147">
        <f>IF(O585="nulová",K585,0)</f>
        <v>0</v>
      </c>
      <c r="BJ585" s="19" t="s">
        <v>93</v>
      </c>
      <c r="BK585" s="147">
        <f>ROUND(P585*H585,2)</f>
        <v>0</v>
      </c>
      <c r="BL585" s="19" t="s">
        <v>387</v>
      </c>
      <c r="BM585" s="233" t="s">
        <v>907</v>
      </c>
    </row>
    <row r="586" s="12" customFormat="1" ht="22.8" customHeight="1">
      <c r="A586" s="12"/>
      <c r="B586" s="206"/>
      <c r="C586" s="12"/>
      <c r="D586" s="207" t="s">
        <v>80</v>
      </c>
      <c r="E586" s="218" t="s">
        <v>908</v>
      </c>
      <c r="F586" s="218" t="s">
        <v>909</v>
      </c>
      <c r="G586" s="12"/>
      <c r="H586" s="12"/>
      <c r="I586" s="209"/>
      <c r="J586" s="209"/>
      <c r="K586" s="219">
        <f>BK586</f>
        <v>0</v>
      </c>
      <c r="L586" s="12"/>
      <c r="M586" s="206"/>
      <c r="N586" s="211"/>
      <c r="O586" s="212"/>
      <c r="P586" s="212"/>
      <c r="Q586" s="213">
        <f>Q587</f>
        <v>0</v>
      </c>
      <c r="R586" s="213">
        <f>R587</f>
        <v>0</v>
      </c>
      <c r="S586" s="212"/>
      <c r="T586" s="214">
        <f>T587</f>
        <v>0</v>
      </c>
      <c r="U586" s="212"/>
      <c r="V586" s="214">
        <f>V587</f>
        <v>0</v>
      </c>
      <c r="W586" s="212"/>
      <c r="X586" s="215">
        <f>X587</f>
        <v>0</v>
      </c>
      <c r="Y586" s="12"/>
      <c r="Z586" s="12"/>
      <c r="AA586" s="12"/>
      <c r="AB586" s="12"/>
      <c r="AC586" s="12"/>
      <c r="AD586" s="12"/>
      <c r="AE586" s="12"/>
      <c r="AR586" s="207" t="s">
        <v>93</v>
      </c>
      <c r="AT586" s="216" t="s">
        <v>80</v>
      </c>
      <c r="AU586" s="216" t="s">
        <v>88</v>
      </c>
      <c r="AY586" s="207" t="s">
        <v>220</v>
      </c>
      <c r="BK586" s="217">
        <f>BK587</f>
        <v>0</v>
      </c>
    </row>
    <row r="587" s="2" customFormat="1" ht="16.5" customHeight="1">
      <c r="A587" s="42"/>
      <c r="B587" s="186"/>
      <c r="C587" s="220" t="s">
        <v>910</v>
      </c>
      <c r="D587" s="220" t="s">
        <v>223</v>
      </c>
      <c r="E587" s="221" t="s">
        <v>911</v>
      </c>
      <c r="F587" s="222" t="s">
        <v>912</v>
      </c>
      <c r="G587" s="223" t="s">
        <v>884</v>
      </c>
      <c r="H587" s="224">
        <v>1</v>
      </c>
      <c r="I587" s="225"/>
      <c r="J587" s="225"/>
      <c r="K587" s="226">
        <f>ROUND(P587*H587,2)</f>
        <v>0</v>
      </c>
      <c r="L587" s="227"/>
      <c r="M587" s="43"/>
      <c r="N587" s="228" t="s">
        <v>1</v>
      </c>
      <c r="O587" s="229" t="s">
        <v>45</v>
      </c>
      <c r="P587" s="230">
        <f>I587+J587</f>
        <v>0</v>
      </c>
      <c r="Q587" s="230">
        <f>ROUND(I587*H587,2)</f>
        <v>0</v>
      </c>
      <c r="R587" s="230">
        <f>ROUND(J587*H587,2)</f>
        <v>0</v>
      </c>
      <c r="S587" s="86"/>
      <c r="T587" s="231">
        <f>S587*H587</f>
        <v>0</v>
      </c>
      <c r="U587" s="231">
        <v>0</v>
      </c>
      <c r="V587" s="231">
        <f>U587*H587</f>
        <v>0</v>
      </c>
      <c r="W587" s="231">
        <v>0</v>
      </c>
      <c r="X587" s="232">
        <f>W587*H587</f>
        <v>0</v>
      </c>
      <c r="Y587" s="42"/>
      <c r="Z587" s="42"/>
      <c r="AA587" s="42"/>
      <c r="AB587" s="42"/>
      <c r="AC587" s="42"/>
      <c r="AD587" s="42"/>
      <c r="AE587" s="42"/>
      <c r="AR587" s="233" t="s">
        <v>387</v>
      </c>
      <c r="AT587" s="233" t="s">
        <v>223</v>
      </c>
      <c r="AU587" s="233" t="s">
        <v>93</v>
      </c>
      <c r="AY587" s="19" t="s">
        <v>220</v>
      </c>
      <c r="BE587" s="147">
        <f>IF(O587="základná",K587,0)</f>
        <v>0</v>
      </c>
      <c r="BF587" s="147">
        <f>IF(O587="znížená",K587,0)</f>
        <v>0</v>
      </c>
      <c r="BG587" s="147">
        <f>IF(O587="zákl. prenesená",K587,0)</f>
        <v>0</v>
      </c>
      <c r="BH587" s="147">
        <f>IF(O587="zníž. prenesená",K587,0)</f>
        <v>0</v>
      </c>
      <c r="BI587" s="147">
        <f>IF(O587="nulová",K587,0)</f>
        <v>0</v>
      </c>
      <c r="BJ587" s="19" t="s">
        <v>93</v>
      </c>
      <c r="BK587" s="147">
        <f>ROUND(P587*H587,2)</f>
        <v>0</v>
      </c>
      <c r="BL587" s="19" t="s">
        <v>387</v>
      </c>
      <c r="BM587" s="233" t="s">
        <v>913</v>
      </c>
    </row>
    <row r="588" s="12" customFormat="1" ht="22.8" customHeight="1">
      <c r="A588" s="12"/>
      <c r="B588" s="206"/>
      <c r="C588" s="12"/>
      <c r="D588" s="207" t="s">
        <v>80</v>
      </c>
      <c r="E588" s="218" t="s">
        <v>914</v>
      </c>
      <c r="F588" s="218" t="s">
        <v>915</v>
      </c>
      <c r="G588" s="12"/>
      <c r="H588" s="12"/>
      <c r="I588" s="209"/>
      <c r="J588" s="209"/>
      <c r="K588" s="219">
        <f>BK588</f>
        <v>0</v>
      </c>
      <c r="L588" s="12"/>
      <c r="M588" s="206"/>
      <c r="N588" s="211"/>
      <c r="O588" s="212"/>
      <c r="P588" s="212"/>
      <c r="Q588" s="213">
        <f>Q589</f>
        <v>0</v>
      </c>
      <c r="R588" s="213">
        <f>R589</f>
        <v>0</v>
      </c>
      <c r="S588" s="212"/>
      <c r="T588" s="214">
        <f>T589</f>
        <v>0</v>
      </c>
      <c r="U588" s="212"/>
      <c r="V588" s="214">
        <f>V589</f>
        <v>0</v>
      </c>
      <c r="W588" s="212"/>
      <c r="X588" s="215">
        <f>X589</f>
        <v>0</v>
      </c>
      <c r="Y588" s="12"/>
      <c r="Z588" s="12"/>
      <c r="AA588" s="12"/>
      <c r="AB588" s="12"/>
      <c r="AC588" s="12"/>
      <c r="AD588" s="12"/>
      <c r="AE588" s="12"/>
      <c r="AR588" s="207" t="s">
        <v>93</v>
      </c>
      <c r="AT588" s="216" t="s">
        <v>80</v>
      </c>
      <c r="AU588" s="216" t="s">
        <v>88</v>
      </c>
      <c r="AY588" s="207" t="s">
        <v>220</v>
      </c>
      <c r="BK588" s="217">
        <f>BK589</f>
        <v>0</v>
      </c>
    </row>
    <row r="589" s="2" customFormat="1" ht="16.5" customHeight="1">
      <c r="A589" s="42"/>
      <c r="B589" s="186"/>
      <c r="C589" s="220" t="s">
        <v>916</v>
      </c>
      <c r="D589" s="220" t="s">
        <v>223</v>
      </c>
      <c r="E589" s="221" t="s">
        <v>917</v>
      </c>
      <c r="F589" s="222" t="s">
        <v>918</v>
      </c>
      <c r="G589" s="223" t="s">
        <v>884</v>
      </c>
      <c r="H589" s="224">
        <v>1</v>
      </c>
      <c r="I589" s="225"/>
      <c r="J589" s="225"/>
      <c r="K589" s="226">
        <f>ROUND(P589*H589,2)</f>
        <v>0</v>
      </c>
      <c r="L589" s="227"/>
      <c r="M589" s="43"/>
      <c r="N589" s="228" t="s">
        <v>1</v>
      </c>
      <c r="O589" s="229" t="s">
        <v>45</v>
      </c>
      <c r="P589" s="230">
        <f>I589+J589</f>
        <v>0</v>
      </c>
      <c r="Q589" s="230">
        <f>ROUND(I589*H589,2)</f>
        <v>0</v>
      </c>
      <c r="R589" s="230">
        <f>ROUND(J589*H589,2)</f>
        <v>0</v>
      </c>
      <c r="S589" s="86"/>
      <c r="T589" s="231">
        <f>S589*H589</f>
        <v>0</v>
      </c>
      <c r="U589" s="231">
        <v>0</v>
      </c>
      <c r="V589" s="231">
        <f>U589*H589</f>
        <v>0</v>
      </c>
      <c r="W589" s="231">
        <v>0</v>
      </c>
      <c r="X589" s="232">
        <f>W589*H589</f>
        <v>0</v>
      </c>
      <c r="Y589" s="42"/>
      <c r="Z589" s="42"/>
      <c r="AA589" s="42"/>
      <c r="AB589" s="42"/>
      <c r="AC589" s="42"/>
      <c r="AD589" s="42"/>
      <c r="AE589" s="42"/>
      <c r="AR589" s="233" t="s">
        <v>387</v>
      </c>
      <c r="AT589" s="233" t="s">
        <v>223</v>
      </c>
      <c r="AU589" s="233" t="s">
        <v>93</v>
      </c>
      <c r="AY589" s="19" t="s">
        <v>220</v>
      </c>
      <c r="BE589" s="147">
        <f>IF(O589="základná",K589,0)</f>
        <v>0</v>
      </c>
      <c r="BF589" s="147">
        <f>IF(O589="znížená",K589,0)</f>
        <v>0</v>
      </c>
      <c r="BG589" s="147">
        <f>IF(O589="zákl. prenesená",K589,0)</f>
        <v>0</v>
      </c>
      <c r="BH589" s="147">
        <f>IF(O589="zníž. prenesená",K589,0)</f>
        <v>0</v>
      </c>
      <c r="BI589" s="147">
        <f>IF(O589="nulová",K589,0)</f>
        <v>0</v>
      </c>
      <c r="BJ589" s="19" t="s">
        <v>93</v>
      </c>
      <c r="BK589" s="147">
        <f>ROUND(P589*H589,2)</f>
        <v>0</v>
      </c>
      <c r="BL589" s="19" t="s">
        <v>387</v>
      </c>
      <c r="BM589" s="233" t="s">
        <v>919</v>
      </c>
    </row>
    <row r="590" s="12" customFormat="1" ht="22.8" customHeight="1">
      <c r="A590" s="12"/>
      <c r="B590" s="206"/>
      <c r="C590" s="12"/>
      <c r="D590" s="207" t="s">
        <v>80</v>
      </c>
      <c r="E590" s="218" t="s">
        <v>920</v>
      </c>
      <c r="F590" s="218" t="s">
        <v>921</v>
      </c>
      <c r="G590" s="12"/>
      <c r="H590" s="12"/>
      <c r="I590" s="209"/>
      <c r="J590" s="209"/>
      <c r="K590" s="219">
        <f>BK590</f>
        <v>0</v>
      </c>
      <c r="L590" s="12"/>
      <c r="M590" s="206"/>
      <c r="N590" s="211"/>
      <c r="O590" s="212"/>
      <c r="P590" s="212"/>
      <c r="Q590" s="213">
        <f>SUM(Q591:Q643)</f>
        <v>0</v>
      </c>
      <c r="R590" s="213">
        <f>SUM(R591:R643)</f>
        <v>0</v>
      </c>
      <c r="S590" s="212"/>
      <c r="T590" s="214">
        <f>SUM(T591:T643)</f>
        <v>0</v>
      </c>
      <c r="U590" s="212"/>
      <c r="V590" s="214">
        <f>SUM(V591:V643)</f>
        <v>1.4884473</v>
      </c>
      <c r="W590" s="212"/>
      <c r="X590" s="215">
        <f>SUM(X591:X643)</f>
        <v>0</v>
      </c>
      <c r="Y590" s="12"/>
      <c r="Z590" s="12"/>
      <c r="AA590" s="12"/>
      <c r="AB590" s="12"/>
      <c r="AC590" s="12"/>
      <c r="AD590" s="12"/>
      <c r="AE590" s="12"/>
      <c r="AR590" s="207" t="s">
        <v>93</v>
      </c>
      <c r="AT590" s="216" t="s">
        <v>80</v>
      </c>
      <c r="AU590" s="216" t="s">
        <v>88</v>
      </c>
      <c r="AY590" s="207" t="s">
        <v>220</v>
      </c>
      <c r="BK590" s="217">
        <f>SUM(BK591:BK643)</f>
        <v>0</v>
      </c>
    </row>
    <row r="591" s="2" customFormat="1" ht="24.15" customHeight="1">
      <c r="A591" s="42"/>
      <c r="B591" s="186"/>
      <c r="C591" s="220" t="s">
        <v>922</v>
      </c>
      <c r="D591" s="220" t="s">
        <v>223</v>
      </c>
      <c r="E591" s="221" t="s">
        <v>923</v>
      </c>
      <c r="F591" s="222" t="s">
        <v>924</v>
      </c>
      <c r="G591" s="223" t="s">
        <v>302</v>
      </c>
      <c r="H591" s="224">
        <v>12.5</v>
      </c>
      <c r="I591" s="225"/>
      <c r="J591" s="225"/>
      <c r="K591" s="226">
        <f>ROUND(P591*H591,2)</f>
        <v>0</v>
      </c>
      <c r="L591" s="227"/>
      <c r="M591" s="43"/>
      <c r="N591" s="228" t="s">
        <v>1</v>
      </c>
      <c r="O591" s="229" t="s">
        <v>45</v>
      </c>
      <c r="P591" s="230">
        <f>I591+J591</f>
        <v>0</v>
      </c>
      <c r="Q591" s="230">
        <f>ROUND(I591*H591,2)</f>
        <v>0</v>
      </c>
      <c r="R591" s="230">
        <f>ROUND(J591*H591,2)</f>
        <v>0</v>
      </c>
      <c r="S591" s="86"/>
      <c r="T591" s="231">
        <f>S591*H591</f>
        <v>0</v>
      </c>
      <c r="U591" s="231">
        <v>0.0031199999999999999</v>
      </c>
      <c r="V591" s="231">
        <f>U591*H591</f>
        <v>0.039</v>
      </c>
      <c r="W591" s="231">
        <v>0</v>
      </c>
      <c r="X591" s="232">
        <f>W591*H591</f>
        <v>0</v>
      </c>
      <c r="Y591" s="42"/>
      <c r="Z591" s="42"/>
      <c r="AA591" s="42"/>
      <c r="AB591" s="42"/>
      <c r="AC591" s="42"/>
      <c r="AD591" s="42"/>
      <c r="AE591" s="42"/>
      <c r="AR591" s="233" t="s">
        <v>387</v>
      </c>
      <c r="AT591" s="233" t="s">
        <v>223</v>
      </c>
      <c r="AU591" s="233" t="s">
        <v>93</v>
      </c>
      <c r="AY591" s="19" t="s">
        <v>220</v>
      </c>
      <c r="BE591" s="147">
        <f>IF(O591="základná",K591,0)</f>
        <v>0</v>
      </c>
      <c r="BF591" s="147">
        <f>IF(O591="znížená",K591,0)</f>
        <v>0</v>
      </c>
      <c r="BG591" s="147">
        <f>IF(O591="zákl. prenesená",K591,0)</f>
        <v>0</v>
      </c>
      <c r="BH591" s="147">
        <f>IF(O591="zníž. prenesená",K591,0)</f>
        <v>0</v>
      </c>
      <c r="BI591" s="147">
        <f>IF(O591="nulová",K591,0)</f>
        <v>0</v>
      </c>
      <c r="BJ591" s="19" t="s">
        <v>93</v>
      </c>
      <c r="BK591" s="147">
        <f>ROUND(P591*H591,2)</f>
        <v>0</v>
      </c>
      <c r="BL591" s="19" t="s">
        <v>387</v>
      </c>
      <c r="BM591" s="233" t="s">
        <v>925</v>
      </c>
    </row>
    <row r="592" s="13" customFormat="1">
      <c r="A592" s="13"/>
      <c r="B592" s="234"/>
      <c r="C592" s="13"/>
      <c r="D592" s="235" t="s">
        <v>228</v>
      </c>
      <c r="E592" s="236" t="s">
        <v>1</v>
      </c>
      <c r="F592" s="237" t="s">
        <v>229</v>
      </c>
      <c r="G592" s="13"/>
      <c r="H592" s="236" t="s">
        <v>1</v>
      </c>
      <c r="I592" s="238"/>
      <c r="J592" s="238"/>
      <c r="K592" s="13"/>
      <c r="L592" s="13"/>
      <c r="M592" s="234"/>
      <c r="N592" s="239"/>
      <c r="O592" s="240"/>
      <c r="P592" s="240"/>
      <c r="Q592" s="240"/>
      <c r="R592" s="240"/>
      <c r="S592" s="240"/>
      <c r="T592" s="240"/>
      <c r="U592" s="240"/>
      <c r="V592" s="240"/>
      <c r="W592" s="240"/>
      <c r="X592" s="241"/>
      <c r="Y592" s="13"/>
      <c r="Z592" s="13"/>
      <c r="AA592" s="13"/>
      <c r="AB592" s="13"/>
      <c r="AC592" s="13"/>
      <c r="AD592" s="13"/>
      <c r="AE592" s="13"/>
      <c r="AT592" s="236" t="s">
        <v>228</v>
      </c>
      <c r="AU592" s="236" t="s">
        <v>93</v>
      </c>
      <c r="AV592" s="13" t="s">
        <v>88</v>
      </c>
      <c r="AW592" s="13" t="s">
        <v>4</v>
      </c>
      <c r="AX592" s="13" t="s">
        <v>81</v>
      </c>
      <c r="AY592" s="236" t="s">
        <v>220</v>
      </c>
    </row>
    <row r="593" s="14" customFormat="1">
      <c r="A593" s="14"/>
      <c r="B593" s="242"/>
      <c r="C593" s="14"/>
      <c r="D593" s="235" t="s">
        <v>228</v>
      </c>
      <c r="E593" s="243" t="s">
        <v>1</v>
      </c>
      <c r="F593" s="244" t="s">
        <v>926</v>
      </c>
      <c r="G593" s="14"/>
      <c r="H593" s="245">
        <v>5.5</v>
      </c>
      <c r="I593" s="246"/>
      <c r="J593" s="246"/>
      <c r="K593" s="14"/>
      <c r="L593" s="14"/>
      <c r="M593" s="242"/>
      <c r="N593" s="247"/>
      <c r="O593" s="248"/>
      <c r="P593" s="248"/>
      <c r="Q593" s="248"/>
      <c r="R593" s="248"/>
      <c r="S593" s="248"/>
      <c r="T593" s="248"/>
      <c r="U593" s="248"/>
      <c r="V593" s="248"/>
      <c r="W593" s="248"/>
      <c r="X593" s="249"/>
      <c r="Y593" s="14"/>
      <c r="Z593" s="14"/>
      <c r="AA593" s="14"/>
      <c r="AB593" s="14"/>
      <c r="AC593" s="14"/>
      <c r="AD593" s="14"/>
      <c r="AE593" s="14"/>
      <c r="AT593" s="243" t="s">
        <v>228</v>
      </c>
      <c r="AU593" s="243" t="s">
        <v>93</v>
      </c>
      <c r="AV593" s="14" t="s">
        <v>93</v>
      </c>
      <c r="AW593" s="14" t="s">
        <v>4</v>
      </c>
      <c r="AX593" s="14" t="s">
        <v>81</v>
      </c>
      <c r="AY593" s="243" t="s">
        <v>220</v>
      </c>
    </row>
    <row r="594" s="14" customFormat="1">
      <c r="A594" s="14"/>
      <c r="B594" s="242"/>
      <c r="C594" s="14"/>
      <c r="D594" s="235" t="s">
        <v>228</v>
      </c>
      <c r="E594" s="243" t="s">
        <v>1</v>
      </c>
      <c r="F594" s="244" t="s">
        <v>927</v>
      </c>
      <c r="G594" s="14"/>
      <c r="H594" s="245">
        <v>7</v>
      </c>
      <c r="I594" s="246"/>
      <c r="J594" s="246"/>
      <c r="K594" s="14"/>
      <c r="L594" s="14"/>
      <c r="M594" s="242"/>
      <c r="N594" s="247"/>
      <c r="O594" s="248"/>
      <c r="P594" s="248"/>
      <c r="Q594" s="248"/>
      <c r="R594" s="248"/>
      <c r="S594" s="248"/>
      <c r="T594" s="248"/>
      <c r="U594" s="248"/>
      <c r="V594" s="248"/>
      <c r="W594" s="248"/>
      <c r="X594" s="249"/>
      <c r="Y594" s="14"/>
      <c r="Z594" s="14"/>
      <c r="AA594" s="14"/>
      <c r="AB594" s="14"/>
      <c r="AC594" s="14"/>
      <c r="AD594" s="14"/>
      <c r="AE594" s="14"/>
      <c r="AT594" s="243" t="s">
        <v>228</v>
      </c>
      <c r="AU594" s="243" t="s">
        <v>93</v>
      </c>
      <c r="AV594" s="14" t="s">
        <v>93</v>
      </c>
      <c r="AW594" s="14" t="s">
        <v>4</v>
      </c>
      <c r="AX594" s="14" t="s">
        <v>81</v>
      </c>
      <c r="AY594" s="243" t="s">
        <v>220</v>
      </c>
    </row>
    <row r="595" s="15" customFormat="1">
      <c r="A595" s="15"/>
      <c r="B595" s="250"/>
      <c r="C595" s="15"/>
      <c r="D595" s="235" t="s">
        <v>228</v>
      </c>
      <c r="E595" s="251" t="s">
        <v>1</v>
      </c>
      <c r="F595" s="252" t="s">
        <v>242</v>
      </c>
      <c r="G595" s="15"/>
      <c r="H595" s="253">
        <v>12.5</v>
      </c>
      <c r="I595" s="254"/>
      <c r="J595" s="254"/>
      <c r="K595" s="15"/>
      <c r="L595" s="15"/>
      <c r="M595" s="250"/>
      <c r="N595" s="255"/>
      <c r="O595" s="256"/>
      <c r="P595" s="256"/>
      <c r="Q595" s="256"/>
      <c r="R595" s="256"/>
      <c r="S595" s="256"/>
      <c r="T595" s="256"/>
      <c r="U595" s="256"/>
      <c r="V595" s="256"/>
      <c r="W595" s="256"/>
      <c r="X595" s="257"/>
      <c r="Y595" s="15"/>
      <c r="Z595" s="15"/>
      <c r="AA595" s="15"/>
      <c r="AB595" s="15"/>
      <c r="AC595" s="15"/>
      <c r="AD595" s="15"/>
      <c r="AE595" s="15"/>
      <c r="AT595" s="251" t="s">
        <v>228</v>
      </c>
      <c r="AU595" s="251" t="s">
        <v>93</v>
      </c>
      <c r="AV595" s="15" t="s">
        <v>98</v>
      </c>
      <c r="AW595" s="15" t="s">
        <v>4</v>
      </c>
      <c r="AX595" s="15" t="s">
        <v>88</v>
      </c>
      <c r="AY595" s="251" t="s">
        <v>220</v>
      </c>
    </row>
    <row r="596" s="2" customFormat="1" ht="16.5" customHeight="1">
      <c r="A596" s="42"/>
      <c r="B596" s="186"/>
      <c r="C596" s="273" t="s">
        <v>928</v>
      </c>
      <c r="D596" s="273" t="s">
        <v>564</v>
      </c>
      <c r="E596" s="274" t="s">
        <v>929</v>
      </c>
      <c r="F596" s="275" t="s">
        <v>930</v>
      </c>
      <c r="G596" s="276" t="s">
        <v>583</v>
      </c>
      <c r="H596" s="277">
        <v>43.338000000000001</v>
      </c>
      <c r="I596" s="278"/>
      <c r="J596" s="279"/>
      <c r="K596" s="280">
        <f>ROUND(P596*H596,2)</f>
        <v>0</v>
      </c>
      <c r="L596" s="279"/>
      <c r="M596" s="281"/>
      <c r="N596" s="282" t="s">
        <v>1</v>
      </c>
      <c r="O596" s="229" t="s">
        <v>45</v>
      </c>
      <c r="P596" s="230">
        <f>I596+J596</f>
        <v>0</v>
      </c>
      <c r="Q596" s="230">
        <f>ROUND(I596*H596,2)</f>
        <v>0</v>
      </c>
      <c r="R596" s="230">
        <f>ROUND(J596*H596,2)</f>
        <v>0</v>
      </c>
      <c r="S596" s="86"/>
      <c r="T596" s="231">
        <f>S596*H596</f>
        <v>0</v>
      </c>
      <c r="U596" s="231">
        <v>0.00044999999999999999</v>
      </c>
      <c r="V596" s="231">
        <f>U596*H596</f>
        <v>0.019502100000000001</v>
      </c>
      <c r="W596" s="231">
        <v>0</v>
      </c>
      <c r="X596" s="232">
        <f>W596*H596</f>
        <v>0</v>
      </c>
      <c r="Y596" s="42"/>
      <c r="Z596" s="42"/>
      <c r="AA596" s="42"/>
      <c r="AB596" s="42"/>
      <c r="AC596" s="42"/>
      <c r="AD596" s="42"/>
      <c r="AE596" s="42"/>
      <c r="AR596" s="233" t="s">
        <v>567</v>
      </c>
      <c r="AT596" s="233" t="s">
        <v>564</v>
      </c>
      <c r="AU596" s="233" t="s">
        <v>93</v>
      </c>
      <c r="AY596" s="19" t="s">
        <v>220</v>
      </c>
      <c r="BE596" s="147">
        <f>IF(O596="základná",K596,0)</f>
        <v>0</v>
      </c>
      <c r="BF596" s="147">
        <f>IF(O596="znížená",K596,0)</f>
        <v>0</v>
      </c>
      <c r="BG596" s="147">
        <f>IF(O596="zákl. prenesená",K596,0)</f>
        <v>0</v>
      </c>
      <c r="BH596" s="147">
        <f>IF(O596="zníž. prenesená",K596,0)</f>
        <v>0</v>
      </c>
      <c r="BI596" s="147">
        <f>IF(O596="nulová",K596,0)</f>
        <v>0</v>
      </c>
      <c r="BJ596" s="19" t="s">
        <v>93</v>
      </c>
      <c r="BK596" s="147">
        <f>ROUND(P596*H596,2)</f>
        <v>0</v>
      </c>
      <c r="BL596" s="19" t="s">
        <v>387</v>
      </c>
      <c r="BM596" s="233" t="s">
        <v>931</v>
      </c>
    </row>
    <row r="597" s="14" customFormat="1">
      <c r="A597" s="14"/>
      <c r="B597" s="242"/>
      <c r="C597" s="14"/>
      <c r="D597" s="235" t="s">
        <v>228</v>
      </c>
      <c r="E597" s="14"/>
      <c r="F597" s="244" t="s">
        <v>932</v>
      </c>
      <c r="G597" s="14"/>
      <c r="H597" s="245">
        <v>43.338000000000001</v>
      </c>
      <c r="I597" s="246"/>
      <c r="J597" s="246"/>
      <c r="K597" s="14"/>
      <c r="L597" s="14"/>
      <c r="M597" s="242"/>
      <c r="N597" s="247"/>
      <c r="O597" s="248"/>
      <c r="P597" s="248"/>
      <c r="Q597" s="248"/>
      <c r="R597" s="248"/>
      <c r="S597" s="248"/>
      <c r="T597" s="248"/>
      <c r="U597" s="248"/>
      <c r="V597" s="248"/>
      <c r="W597" s="248"/>
      <c r="X597" s="249"/>
      <c r="Y597" s="14"/>
      <c r="Z597" s="14"/>
      <c r="AA597" s="14"/>
      <c r="AB597" s="14"/>
      <c r="AC597" s="14"/>
      <c r="AD597" s="14"/>
      <c r="AE597" s="14"/>
      <c r="AT597" s="243" t="s">
        <v>228</v>
      </c>
      <c r="AU597" s="243" t="s">
        <v>93</v>
      </c>
      <c r="AV597" s="14" t="s">
        <v>93</v>
      </c>
      <c r="AW597" s="14" t="s">
        <v>3</v>
      </c>
      <c r="AX597" s="14" t="s">
        <v>88</v>
      </c>
      <c r="AY597" s="243" t="s">
        <v>220</v>
      </c>
    </row>
    <row r="598" s="2" customFormat="1" ht="33" customHeight="1">
      <c r="A598" s="42"/>
      <c r="B598" s="186"/>
      <c r="C598" s="220" t="s">
        <v>567</v>
      </c>
      <c r="D598" s="220" t="s">
        <v>223</v>
      </c>
      <c r="E598" s="221" t="s">
        <v>933</v>
      </c>
      <c r="F598" s="222" t="s">
        <v>934</v>
      </c>
      <c r="G598" s="223" t="s">
        <v>226</v>
      </c>
      <c r="H598" s="224">
        <v>65.859999999999999</v>
      </c>
      <c r="I598" s="225"/>
      <c r="J598" s="225"/>
      <c r="K598" s="226">
        <f>ROUND(P598*H598,2)</f>
        <v>0</v>
      </c>
      <c r="L598" s="227"/>
      <c r="M598" s="43"/>
      <c r="N598" s="228" t="s">
        <v>1</v>
      </c>
      <c r="O598" s="229" t="s">
        <v>45</v>
      </c>
      <c r="P598" s="230">
        <f>I598+J598</f>
        <v>0</v>
      </c>
      <c r="Q598" s="230">
        <f>ROUND(I598*H598,2)</f>
        <v>0</v>
      </c>
      <c r="R598" s="230">
        <f>ROUND(J598*H598,2)</f>
        <v>0</v>
      </c>
      <c r="S598" s="86"/>
      <c r="T598" s="231">
        <f>S598*H598</f>
        <v>0</v>
      </c>
      <c r="U598" s="231">
        <v>0.0032000000000000002</v>
      </c>
      <c r="V598" s="231">
        <f>U598*H598</f>
        <v>0.210752</v>
      </c>
      <c r="W598" s="231">
        <v>0</v>
      </c>
      <c r="X598" s="232">
        <f>W598*H598</f>
        <v>0</v>
      </c>
      <c r="Y598" s="42"/>
      <c r="Z598" s="42"/>
      <c r="AA598" s="42"/>
      <c r="AB598" s="42"/>
      <c r="AC598" s="42"/>
      <c r="AD598" s="42"/>
      <c r="AE598" s="42"/>
      <c r="AR598" s="233" t="s">
        <v>387</v>
      </c>
      <c r="AT598" s="233" t="s">
        <v>223</v>
      </c>
      <c r="AU598" s="233" t="s">
        <v>93</v>
      </c>
      <c r="AY598" s="19" t="s">
        <v>220</v>
      </c>
      <c r="BE598" s="147">
        <f>IF(O598="základná",K598,0)</f>
        <v>0</v>
      </c>
      <c r="BF598" s="147">
        <f>IF(O598="znížená",K598,0)</f>
        <v>0</v>
      </c>
      <c r="BG598" s="147">
        <f>IF(O598="zákl. prenesená",K598,0)</f>
        <v>0</v>
      </c>
      <c r="BH598" s="147">
        <f>IF(O598="zníž. prenesená",K598,0)</f>
        <v>0</v>
      </c>
      <c r="BI598" s="147">
        <f>IF(O598="nulová",K598,0)</f>
        <v>0</v>
      </c>
      <c r="BJ598" s="19" t="s">
        <v>93</v>
      </c>
      <c r="BK598" s="147">
        <f>ROUND(P598*H598,2)</f>
        <v>0</v>
      </c>
      <c r="BL598" s="19" t="s">
        <v>387</v>
      </c>
      <c r="BM598" s="233" t="s">
        <v>935</v>
      </c>
    </row>
    <row r="599" s="13" customFormat="1">
      <c r="A599" s="13"/>
      <c r="B599" s="234"/>
      <c r="C599" s="13"/>
      <c r="D599" s="235" t="s">
        <v>228</v>
      </c>
      <c r="E599" s="236" t="s">
        <v>1</v>
      </c>
      <c r="F599" s="237" t="s">
        <v>936</v>
      </c>
      <c r="G599" s="13"/>
      <c r="H599" s="236" t="s">
        <v>1</v>
      </c>
      <c r="I599" s="238"/>
      <c r="J599" s="238"/>
      <c r="K599" s="13"/>
      <c r="L599" s="13"/>
      <c r="M599" s="234"/>
      <c r="N599" s="239"/>
      <c r="O599" s="240"/>
      <c r="P599" s="240"/>
      <c r="Q599" s="240"/>
      <c r="R599" s="240"/>
      <c r="S599" s="240"/>
      <c r="T599" s="240"/>
      <c r="U599" s="240"/>
      <c r="V599" s="240"/>
      <c r="W599" s="240"/>
      <c r="X599" s="241"/>
      <c r="Y599" s="13"/>
      <c r="Z599" s="13"/>
      <c r="AA599" s="13"/>
      <c r="AB599" s="13"/>
      <c r="AC599" s="13"/>
      <c r="AD599" s="13"/>
      <c r="AE599" s="13"/>
      <c r="AT599" s="236" t="s">
        <v>228</v>
      </c>
      <c r="AU599" s="236" t="s">
        <v>93</v>
      </c>
      <c r="AV599" s="13" t="s">
        <v>88</v>
      </c>
      <c r="AW599" s="13" t="s">
        <v>4</v>
      </c>
      <c r="AX599" s="13" t="s">
        <v>81</v>
      </c>
      <c r="AY599" s="236" t="s">
        <v>220</v>
      </c>
    </row>
    <row r="600" s="14" customFormat="1">
      <c r="A600" s="14"/>
      <c r="B600" s="242"/>
      <c r="C600" s="14"/>
      <c r="D600" s="235" t="s">
        <v>228</v>
      </c>
      <c r="E600" s="243" t="s">
        <v>1</v>
      </c>
      <c r="F600" s="244" t="s">
        <v>818</v>
      </c>
      <c r="G600" s="14"/>
      <c r="H600" s="245">
        <v>7.3200000000000003</v>
      </c>
      <c r="I600" s="246"/>
      <c r="J600" s="246"/>
      <c r="K600" s="14"/>
      <c r="L600" s="14"/>
      <c r="M600" s="242"/>
      <c r="N600" s="247"/>
      <c r="O600" s="248"/>
      <c r="P600" s="248"/>
      <c r="Q600" s="248"/>
      <c r="R600" s="248"/>
      <c r="S600" s="248"/>
      <c r="T600" s="248"/>
      <c r="U600" s="248"/>
      <c r="V600" s="248"/>
      <c r="W600" s="248"/>
      <c r="X600" s="249"/>
      <c r="Y600" s="14"/>
      <c r="Z600" s="14"/>
      <c r="AA600" s="14"/>
      <c r="AB600" s="14"/>
      <c r="AC600" s="14"/>
      <c r="AD600" s="14"/>
      <c r="AE600" s="14"/>
      <c r="AT600" s="243" t="s">
        <v>228</v>
      </c>
      <c r="AU600" s="243" t="s">
        <v>93</v>
      </c>
      <c r="AV600" s="14" t="s">
        <v>93</v>
      </c>
      <c r="AW600" s="14" t="s">
        <v>4</v>
      </c>
      <c r="AX600" s="14" t="s">
        <v>81</v>
      </c>
      <c r="AY600" s="243" t="s">
        <v>220</v>
      </c>
    </row>
    <row r="601" s="14" customFormat="1">
      <c r="A601" s="14"/>
      <c r="B601" s="242"/>
      <c r="C601" s="14"/>
      <c r="D601" s="235" t="s">
        <v>228</v>
      </c>
      <c r="E601" s="243" t="s">
        <v>1</v>
      </c>
      <c r="F601" s="244" t="s">
        <v>819</v>
      </c>
      <c r="G601" s="14"/>
      <c r="H601" s="245">
        <v>8.0800000000000001</v>
      </c>
      <c r="I601" s="246"/>
      <c r="J601" s="246"/>
      <c r="K601" s="14"/>
      <c r="L601" s="14"/>
      <c r="M601" s="242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Y601" s="14"/>
      <c r="Z601" s="14"/>
      <c r="AA601" s="14"/>
      <c r="AB601" s="14"/>
      <c r="AC601" s="14"/>
      <c r="AD601" s="14"/>
      <c r="AE601" s="14"/>
      <c r="AT601" s="243" t="s">
        <v>228</v>
      </c>
      <c r="AU601" s="243" t="s">
        <v>93</v>
      </c>
      <c r="AV601" s="14" t="s">
        <v>93</v>
      </c>
      <c r="AW601" s="14" t="s">
        <v>4</v>
      </c>
      <c r="AX601" s="14" t="s">
        <v>81</v>
      </c>
      <c r="AY601" s="243" t="s">
        <v>220</v>
      </c>
    </row>
    <row r="602" s="14" customFormat="1">
      <c r="A602" s="14"/>
      <c r="B602" s="242"/>
      <c r="C602" s="14"/>
      <c r="D602" s="235" t="s">
        <v>228</v>
      </c>
      <c r="E602" s="243" t="s">
        <v>1</v>
      </c>
      <c r="F602" s="244" t="s">
        <v>820</v>
      </c>
      <c r="G602" s="14"/>
      <c r="H602" s="245">
        <v>2.7999999999999998</v>
      </c>
      <c r="I602" s="246"/>
      <c r="J602" s="246"/>
      <c r="K602" s="14"/>
      <c r="L602" s="14"/>
      <c r="M602" s="242"/>
      <c r="N602" s="247"/>
      <c r="O602" s="248"/>
      <c r="P602" s="248"/>
      <c r="Q602" s="248"/>
      <c r="R602" s="248"/>
      <c r="S602" s="248"/>
      <c r="T602" s="248"/>
      <c r="U602" s="248"/>
      <c r="V602" s="248"/>
      <c r="W602" s="248"/>
      <c r="X602" s="249"/>
      <c r="Y602" s="14"/>
      <c r="Z602" s="14"/>
      <c r="AA602" s="14"/>
      <c r="AB602" s="14"/>
      <c r="AC602" s="14"/>
      <c r="AD602" s="14"/>
      <c r="AE602" s="14"/>
      <c r="AT602" s="243" t="s">
        <v>228</v>
      </c>
      <c r="AU602" s="243" t="s">
        <v>93</v>
      </c>
      <c r="AV602" s="14" t="s">
        <v>93</v>
      </c>
      <c r="AW602" s="14" t="s">
        <v>4</v>
      </c>
      <c r="AX602" s="14" t="s">
        <v>81</v>
      </c>
      <c r="AY602" s="243" t="s">
        <v>220</v>
      </c>
    </row>
    <row r="603" s="14" customFormat="1">
      <c r="A603" s="14"/>
      <c r="B603" s="242"/>
      <c r="C603" s="14"/>
      <c r="D603" s="235" t="s">
        <v>228</v>
      </c>
      <c r="E603" s="243" t="s">
        <v>1</v>
      </c>
      <c r="F603" s="244" t="s">
        <v>821</v>
      </c>
      <c r="G603" s="14"/>
      <c r="H603" s="245">
        <v>1.3899999999999999</v>
      </c>
      <c r="I603" s="246"/>
      <c r="J603" s="246"/>
      <c r="K603" s="14"/>
      <c r="L603" s="14"/>
      <c r="M603" s="242"/>
      <c r="N603" s="247"/>
      <c r="O603" s="248"/>
      <c r="P603" s="248"/>
      <c r="Q603" s="248"/>
      <c r="R603" s="248"/>
      <c r="S603" s="248"/>
      <c r="T603" s="248"/>
      <c r="U603" s="248"/>
      <c r="V603" s="248"/>
      <c r="W603" s="248"/>
      <c r="X603" s="249"/>
      <c r="Y603" s="14"/>
      <c r="Z603" s="14"/>
      <c r="AA603" s="14"/>
      <c r="AB603" s="14"/>
      <c r="AC603" s="14"/>
      <c r="AD603" s="14"/>
      <c r="AE603" s="14"/>
      <c r="AT603" s="243" t="s">
        <v>228</v>
      </c>
      <c r="AU603" s="243" t="s">
        <v>93</v>
      </c>
      <c r="AV603" s="14" t="s">
        <v>93</v>
      </c>
      <c r="AW603" s="14" t="s">
        <v>4</v>
      </c>
      <c r="AX603" s="14" t="s">
        <v>81</v>
      </c>
      <c r="AY603" s="243" t="s">
        <v>220</v>
      </c>
    </row>
    <row r="604" s="14" customFormat="1">
      <c r="A604" s="14"/>
      <c r="B604" s="242"/>
      <c r="C604" s="14"/>
      <c r="D604" s="235" t="s">
        <v>228</v>
      </c>
      <c r="E604" s="243" t="s">
        <v>1</v>
      </c>
      <c r="F604" s="244" t="s">
        <v>822</v>
      </c>
      <c r="G604" s="14"/>
      <c r="H604" s="245">
        <v>2.1499999999999999</v>
      </c>
      <c r="I604" s="246"/>
      <c r="J604" s="246"/>
      <c r="K604" s="14"/>
      <c r="L604" s="14"/>
      <c r="M604" s="242"/>
      <c r="N604" s="247"/>
      <c r="O604" s="248"/>
      <c r="P604" s="248"/>
      <c r="Q604" s="248"/>
      <c r="R604" s="248"/>
      <c r="S604" s="248"/>
      <c r="T604" s="248"/>
      <c r="U604" s="248"/>
      <c r="V604" s="248"/>
      <c r="W604" s="248"/>
      <c r="X604" s="249"/>
      <c r="Y604" s="14"/>
      <c r="Z604" s="14"/>
      <c r="AA604" s="14"/>
      <c r="AB604" s="14"/>
      <c r="AC604" s="14"/>
      <c r="AD604" s="14"/>
      <c r="AE604" s="14"/>
      <c r="AT604" s="243" t="s">
        <v>228</v>
      </c>
      <c r="AU604" s="243" t="s">
        <v>93</v>
      </c>
      <c r="AV604" s="14" t="s">
        <v>93</v>
      </c>
      <c r="AW604" s="14" t="s">
        <v>4</v>
      </c>
      <c r="AX604" s="14" t="s">
        <v>81</v>
      </c>
      <c r="AY604" s="243" t="s">
        <v>220</v>
      </c>
    </row>
    <row r="605" s="14" customFormat="1">
      <c r="A605" s="14"/>
      <c r="B605" s="242"/>
      <c r="C605" s="14"/>
      <c r="D605" s="235" t="s">
        <v>228</v>
      </c>
      <c r="E605" s="243" t="s">
        <v>1</v>
      </c>
      <c r="F605" s="244" t="s">
        <v>823</v>
      </c>
      <c r="G605" s="14"/>
      <c r="H605" s="245">
        <v>3.3599999999999999</v>
      </c>
      <c r="I605" s="246"/>
      <c r="J605" s="246"/>
      <c r="K605" s="14"/>
      <c r="L605" s="14"/>
      <c r="M605" s="242"/>
      <c r="N605" s="247"/>
      <c r="O605" s="248"/>
      <c r="P605" s="248"/>
      <c r="Q605" s="248"/>
      <c r="R605" s="248"/>
      <c r="S605" s="248"/>
      <c r="T605" s="248"/>
      <c r="U605" s="248"/>
      <c r="V605" s="248"/>
      <c r="W605" s="248"/>
      <c r="X605" s="249"/>
      <c r="Y605" s="14"/>
      <c r="Z605" s="14"/>
      <c r="AA605" s="14"/>
      <c r="AB605" s="14"/>
      <c r="AC605" s="14"/>
      <c r="AD605" s="14"/>
      <c r="AE605" s="14"/>
      <c r="AT605" s="243" t="s">
        <v>228</v>
      </c>
      <c r="AU605" s="243" t="s">
        <v>93</v>
      </c>
      <c r="AV605" s="14" t="s">
        <v>93</v>
      </c>
      <c r="AW605" s="14" t="s">
        <v>4</v>
      </c>
      <c r="AX605" s="14" t="s">
        <v>81</v>
      </c>
      <c r="AY605" s="243" t="s">
        <v>220</v>
      </c>
    </row>
    <row r="606" s="14" customFormat="1">
      <c r="A606" s="14"/>
      <c r="B606" s="242"/>
      <c r="C606" s="14"/>
      <c r="D606" s="235" t="s">
        <v>228</v>
      </c>
      <c r="E606" s="243" t="s">
        <v>1</v>
      </c>
      <c r="F606" s="244" t="s">
        <v>824</v>
      </c>
      <c r="G606" s="14"/>
      <c r="H606" s="245">
        <v>2.48</v>
      </c>
      <c r="I606" s="246"/>
      <c r="J606" s="246"/>
      <c r="K606" s="14"/>
      <c r="L606" s="14"/>
      <c r="M606" s="242"/>
      <c r="N606" s="247"/>
      <c r="O606" s="248"/>
      <c r="P606" s="248"/>
      <c r="Q606" s="248"/>
      <c r="R606" s="248"/>
      <c r="S606" s="248"/>
      <c r="T606" s="248"/>
      <c r="U606" s="248"/>
      <c r="V606" s="248"/>
      <c r="W606" s="248"/>
      <c r="X606" s="249"/>
      <c r="Y606" s="14"/>
      <c r="Z606" s="14"/>
      <c r="AA606" s="14"/>
      <c r="AB606" s="14"/>
      <c r="AC606" s="14"/>
      <c r="AD606" s="14"/>
      <c r="AE606" s="14"/>
      <c r="AT606" s="243" t="s">
        <v>228</v>
      </c>
      <c r="AU606" s="243" t="s">
        <v>93</v>
      </c>
      <c r="AV606" s="14" t="s">
        <v>93</v>
      </c>
      <c r="AW606" s="14" t="s">
        <v>4</v>
      </c>
      <c r="AX606" s="14" t="s">
        <v>81</v>
      </c>
      <c r="AY606" s="243" t="s">
        <v>220</v>
      </c>
    </row>
    <row r="607" s="14" customFormat="1">
      <c r="A607" s="14"/>
      <c r="B607" s="242"/>
      <c r="C607" s="14"/>
      <c r="D607" s="235" t="s">
        <v>228</v>
      </c>
      <c r="E607" s="243" t="s">
        <v>1</v>
      </c>
      <c r="F607" s="244" t="s">
        <v>825</v>
      </c>
      <c r="G607" s="14"/>
      <c r="H607" s="245">
        <v>1.47</v>
      </c>
      <c r="I607" s="246"/>
      <c r="J607" s="246"/>
      <c r="K607" s="14"/>
      <c r="L607" s="14"/>
      <c r="M607" s="242"/>
      <c r="N607" s="247"/>
      <c r="O607" s="248"/>
      <c r="P607" s="248"/>
      <c r="Q607" s="248"/>
      <c r="R607" s="248"/>
      <c r="S607" s="248"/>
      <c r="T607" s="248"/>
      <c r="U607" s="248"/>
      <c r="V607" s="248"/>
      <c r="W607" s="248"/>
      <c r="X607" s="249"/>
      <c r="Y607" s="14"/>
      <c r="Z607" s="14"/>
      <c r="AA607" s="14"/>
      <c r="AB607" s="14"/>
      <c r="AC607" s="14"/>
      <c r="AD607" s="14"/>
      <c r="AE607" s="14"/>
      <c r="AT607" s="243" t="s">
        <v>228</v>
      </c>
      <c r="AU607" s="243" t="s">
        <v>93</v>
      </c>
      <c r="AV607" s="14" t="s">
        <v>93</v>
      </c>
      <c r="AW607" s="14" t="s">
        <v>4</v>
      </c>
      <c r="AX607" s="14" t="s">
        <v>81</v>
      </c>
      <c r="AY607" s="243" t="s">
        <v>220</v>
      </c>
    </row>
    <row r="608" s="14" customFormat="1">
      <c r="A608" s="14"/>
      <c r="B608" s="242"/>
      <c r="C608" s="14"/>
      <c r="D608" s="235" t="s">
        <v>228</v>
      </c>
      <c r="E608" s="243" t="s">
        <v>1</v>
      </c>
      <c r="F608" s="244" t="s">
        <v>826</v>
      </c>
      <c r="G608" s="14"/>
      <c r="H608" s="245">
        <v>4.1600000000000001</v>
      </c>
      <c r="I608" s="246"/>
      <c r="J608" s="246"/>
      <c r="K608" s="14"/>
      <c r="L608" s="14"/>
      <c r="M608" s="242"/>
      <c r="N608" s="247"/>
      <c r="O608" s="248"/>
      <c r="P608" s="248"/>
      <c r="Q608" s="248"/>
      <c r="R608" s="248"/>
      <c r="S608" s="248"/>
      <c r="T608" s="248"/>
      <c r="U608" s="248"/>
      <c r="V608" s="248"/>
      <c r="W608" s="248"/>
      <c r="X608" s="249"/>
      <c r="Y608" s="14"/>
      <c r="Z608" s="14"/>
      <c r="AA608" s="14"/>
      <c r="AB608" s="14"/>
      <c r="AC608" s="14"/>
      <c r="AD608" s="14"/>
      <c r="AE608" s="14"/>
      <c r="AT608" s="243" t="s">
        <v>228</v>
      </c>
      <c r="AU608" s="243" t="s">
        <v>93</v>
      </c>
      <c r="AV608" s="14" t="s">
        <v>93</v>
      </c>
      <c r="AW608" s="14" t="s">
        <v>4</v>
      </c>
      <c r="AX608" s="14" t="s">
        <v>81</v>
      </c>
      <c r="AY608" s="243" t="s">
        <v>220</v>
      </c>
    </row>
    <row r="609" s="14" customFormat="1">
      <c r="A609" s="14"/>
      <c r="B609" s="242"/>
      <c r="C609" s="14"/>
      <c r="D609" s="235" t="s">
        <v>228</v>
      </c>
      <c r="E609" s="243" t="s">
        <v>1</v>
      </c>
      <c r="F609" s="244" t="s">
        <v>827</v>
      </c>
      <c r="G609" s="14"/>
      <c r="H609" s="245">
        <v>1.95</v>
      </c>
      <c r="I609" s="246"/>
      <c r="J609" s="246"/>
      <c r="K609" s="14"/>
      <c r="L609" s="14"/>
      <c r="M609" s="242"/>
      <c r="N609" s="247"/>
      <c r="O609" s="248"/>
      <c r="P609" s="248"/>
      <c r="Q609" s="248"/>
      <c r="R609" s="248"/>
      <c r="S609" s="248"/>
      <c r="T609" s="248"/>
      <c r="U609" s="248"/>
      <c r="V609" s="248"/>
      <c r="W609" s="248"/>
      <c r="X609" s="249"/>
      <c r="Y609" s="14"/>
      <c r="Z609" s="14"/>
      <c r="AA609" s="14"/>
      <c r="AB609" s="14"/>
      <c r="AC609" s="14"/>
      <c r="AD609" s="14"/>
      <c r="AE609" s="14"/>
      <c r="AT609" s="243" t="s">
        <v>228</v>
      </c>
      <c r="AU609" s="243" t="s">
        <v>93</v>
      </c>
      <c r="AV609" s="14" t="s">
        <v>93</v>
      </c>
      <c r="AW609" s="14" t="s">
        <v>4</v>
      </c>
      <c r="AX609" s="14" t="s">
        <v>81</v>
      </c>
      <c r="AY609" s="243" t="s">
        <v>220</v>
      </c>
    </row>
    <row r="610" s="14" customFormat="1">
      <c r="A610" s="14"/>
      <c r="B610" s="242"/>
      <c r="C610" s="14"/>
      <c r="D610" s="235" t="s">
        <v>228</v>
      </c>
      <c r="E610" s="243" t="s">
        <v>1</v>
      </c>
      <c r="F610" s="244" t="s">
        <v>828</v>
      </c>
      <c r="G610" s="14"/>
      <c r="H610" s="245">
        <v>1.1699999999999999</v>
      </c>
      <c r="I610" s="246"/>
      <c r="J610" s="246"/>
      <c r="K610" s="14"/>
      <c r="L610" s="14"/>
      <c r="M610" s="242"/>
      <c r="N610" s="247"/>
      <c r="O610" s="248"/>
      <c r="P610" s="248"/>
      <c r="Q610" s="248"/>
      <c r="R610" s="248"/>
      <c r="S610" s="248"/>
      <c r="T610" s="248"/>
      <c r="U610" s="248"/>
      <c r="V610" s="248"/>
      <c r="W610" s="248"/>
      <c r="X610" s="249"/>
      <c r="Y610" s="14"/>
      <c r="Z610" s="14"/>
      <c r="AA610" s="14"/>
      <c r="AB610" s="14"/>
      <c r="AC610" s="14"/>
      <c r="AD610" s="14"/>
      <c r="AE610" s="14"/>
      <c r="AT610" s="243" t="s">
        <v>228</v>
      </c>
      <c r="AU610" s="243" t="s">
        <v>93</v>
      </c>
      <c r="AV610" s="14" t="s">
        <v>93</v>
      </c>
      <c r="AW610" s="14" t="s">
        <v>4</v>
      </c>
      <c r="AX610" s="14" t="s">
        <v>81</v>
      </c>
      <c r="AY610" s="243" t="s">
        <v>220</v>
      </c>
    </row>
    <row r="611" s="14" customFormat="1">
      <c r="A611" s="14"/>
      <c r="B611" s="242"/>
      <c r="C611" s="14"/>
      <c r="D611" s="235" t="s">
        <v>228</v>
      </c>
      <c r="E611" s="243" t="s">
        <v>1</v>
      </c>
      <c r="F611" s="244" t="s">
        <v>829</v>
      </c>
      <c r="G611" s="14"/>
      <c r="H611" s="245">
        <v>8.1999999999999993</v>
      </c>
      <c r="I611" s="246"/>
      <c r="J611" s="246"/>
      <c r="K611" s="14"/>
      <c r="L611" s="14"/>
      <c r="M611" s="242"/>
      <c r="N611" s="247"/>
      <c r="O611" s="248"/>
      <c r="P611" s="248"/>
      <c r="Q611" s="248"/>
      <c r="R611" s="248"/>
      <c r="S611" s="248"/>
      <c r="T611" s="248"/>
      <c r="U611" s="248"/>
      <c r="V611" s="248"/>
      <c r="W611" s="248"/>
      <c r="X611" s="249"/>
      <c r="Y611" s="14"/>
      <c r="Z611" s="14"/>
      <c r="AA611" s="14"/>
      <c r="AB611" s="14"/>
      <c r="AC611" s="14"/>
      <c r="AD611" s="14"/>
      <c r="AE611" s="14"/>
      <c r="AT611" s="243" t="s">
        <v>228</v>
      </c>
      <c r="AU611" s="243" t="s">
        <v>93</v>
      </c>
      <c r="AV611" s="14" t="s">
        <v>93</v>
      </c>
      <c r="AW611" s="14" t="s">
        <v>4</v>
      </c>
      <c r="AX611" s="14" t="s">
        <v>81</v>
      </c>
      <c r="AY611" s="243" t="s">
        <v>220</v>
      </c>
    </row>
    <row r="612" s="15" customFormat="1">
      <c r="A612" s="15"/>
      <c r="B612" s="250"/>
      <c r="C612" s="15"/>
      <c r="D612" s="235" t="s">
        <v>228</v>
      </c>
      <c r="E612" s="251" t="s">
        <v>1</v>
      </c>
      <c r="F612" s="252" t="s">
        <v>242</v>
      </c>
      <c r="G612" s="15"/>
      <c r="H612" s="253">
        <v>44.530000000000001</v>
      </c>
      <c r="I612" s="254"/>
      <c r="J612" s="254"/>
      <c r="K612" s="15"/>
      <c r="L612" s="15"/>
      <c r="M612" s="250"/>
      <c r="N612" s="255"/>
      <c r="O612" s="256"/>
      <c r="P612" s="256"/>
      <c r="Q612" s="256"/>
      <c r="R612" s="256"/>
      <c r="S612" s="256"/>
      <c r="T612" s="256"/>
      <c r="U612" s="256"/>
      <c r="V612" s="256"/>
      <c r="W612" s="256"/>
      <c r="X612" s="257"/>
      <c r="Y612" s="15"/>
      <c r="Z612" s="15"/>
      <c r="AA612" s="15"/>
      <c r="AB612" s="15"/>
      <c r="AC612" s="15"/>
      <c r="AD612" s="15"/>
      <c r="AE612" s="15"/>
      <c r="AT612" s="251" t="s">
        <v>228</v>
      </c>
      <c r="AU612" s="251" t="s">
        <v>93</v>
      </c>
      <c r="AV612" s="15" t="s">
        <v>98</v>
      </c>
      <c r="AW612" s="15" t="s">
        <v>4</v>
      </c>
      <c r="AX612" s="15" t="s">
        <v>81</v>
      </c>
      <c r="AY612" s="251" t="s">
        <v>220</v>
      </c>
    </row>
    <row r="613" s="13" customFormat="1">
      <c r="A613" s="13"/>
      <c r="B613" s="234"/>
      <c r="C613" s="13"/>
      <c r="D613" s="235" t="s">
        <v>228</v>
      </c>
      <c r="E613" s="236" t="s">
        <v>1</v>
      </c>
      <c r="F613" s="237" t="s">
        <v>937</v>
      </c>
      <c r="G613" s="13"/>
      <c r="H613" s="236" t="s">
        <v>1</v>
      </c>
      <c r="I613" s="238"/>
      <c r="J613" s="238"/>
      <c r="K613" s="13"/>
      <c r="L613" s="13"/>
      <c r="M613" s="234"/>
      <c r="N613" s="239"/>
      <c r="O613" s="240"/>
      <c r="P613" s="240"/>
      <c r="Q613" s="240"/>
      <c r="R613" s="240"/>
      <c r="S613" s="240"/>
      <c r="T613" s="240"/>
      <c r="U613" s="240"/>
      <c r="V613" s="240"/>
      <c r="W613" s="240"/>
      <c r="X613" s="241"/>
      <c r="Y613" s="13"/>
      <c r="Z613" s="13"/>
      <c r="AA613" s="13"/>
      <c r="AB613" s="13"/>
      <c r="AC613" s="13"/>
      <c r="AD613" s="13"/>
      <c r="AE613" s="13"/>
      <c r="AT613" s="236" t="s">
        <v>228</v>
      </c>
      <c r="AU613" s="236" t="s">
        <v>93</v>
      </c>
      <c r="AV613" s="13" t="s">
        <v>88</v>
      </c>
      <c r="AW613" s="13" t="s">
        <v>4</v>
      </c>
      <c r="AX613" s="13" t="s">
        <v>81</v>
      </c>
      <c r="AY613" s="236" t="s">
        <v>220</v>
      </c>
    </row>
    <row r="614" s="14" customFormat="1">
      <c r="A614" s="14"/>
      <c r="B614" s="242"/>
      <c r="C614" s="14"/>
      <c r="D614" s="235" t="s">
        <v>228</v>
      </c>
      <c r="E614" s="243" t="s">
        <v>1</v>
      </c>
      <c r="F614" s="244" t="s">
        <v>831</v>
      </c>
      <c r="G614" s="14"/>
      <c r="H614" s="245">
        <v>7.3200000000000003</v>
      </c>
      <c r="I614" s="246"/>
      <c r="J614" s="246"/>
      <c r="K614" s="14"/>
      <c r="L614" s="14"/>
      <c r="M614" s="242"/>
      <c r="N614" s="247"/>
      <c r="O614" s="248"/>
      <c r="P614" s="248"/>
      <c r="Q614" s="248"/>
      <c r="R614" s="248"/>
      <c r="S614" s="248"/>
      <c r="T614" s="248"/>
      <c r="U614" s="248"/>
      <c r="V614" s="248"/>
      <c r="W614" s="248"/>
      <c r="X614" s="249"/>
      <c r="Y614" s="14"/>
      <c r="Z614" s="14"/>
      <c r="AA614" s="14"/>
      <c r="AB614" s="14"/>
      <c r="AC614" s="14"/>
      <c r="AD614" s="14"/>
      <c r="AE614" s="14"/>
      <c r="AT614" s="243" t="s">
        <v>228</v>
      </c>
      <c r="AU614" s="243" t="s">
        <v>93</v>
      </c>
      <c r="AV614" s="14" t="s">
        <v>93</v>
      </c>
      <c r="AW614" s="14" t="s">
        <v>4</v>
      </c>
      <c r="AX614" s="14" t="s">
        <v>81</v>
      </c>
      <c r="AY614" s="243" t="s">
        <v>220</v>
      </c>
    </row>
    <row r="615" s="14" customFormat="1">
      <c r="A615" s="14"/>
      <c r="B615" s="242"/>
      <c r="C615" s="14"/>
      <c r="D615" s="235" t="s">
        <v>228</v>
      </c>
      <c r="E615" s="243" t="s">
        <v>1</v>
      </c>
      <c r="F615" s="244" t="s">
        <v>832</v>
      </c>
      <c r="G615" s="14"/>
      <c r="H615" s="245">
        <v>8.0800000000000001</v>
      </c>
      <c r="I615" s="246"/>
      <c r="J615" s="246"/>
      <c r="K615" s="14"/>
      <c r="L615" s="14"/>
      <c r="M615" s="242"/>
      <c r="N615" s="247"/>
      <c r="O615" s="248"/>
      <c r="P615" s="248"/>
      <c r="Q615" s="248"/>
      <c r="R615" s="248"/>
      <c r="S615" s="248"/>
      <c r="T615" s="248"/>
      <c r="U615" s="248"/>
      <c r="V615" s="248"/>
      <c r="W615" s="248"/>
      <c r="X615" s="249"/>
      <c r="Y615" s="14"/>
      <c r="Z615" s="14"/>
      <c r="AA615" s="14"/>
      <c r="AB615" s="14"/>
      <c r="AC615" s="14"/>
      <c r="AD615" s="14"/>
      <c r="AE615" s="14"/>
      <c r="AT615" s="243" t="s">
        <v>228</v>
      </c>
      <c r="AU615" s="243" t="s">
        <v>93</v>
      </c>
      <c r="AV615" s="14" t="s">
        <v>93</v>
      </c>
      <c r="AW615" s="14" t="s">
        <v>4</v>
      </c>
      <c r="AX615" s="14" t="s">
        <v>81</v>
      </c>
      <c r="AY615" s="243" t="s">
        <v>220</v>
      </c>
    </row>
    <row r="616" s="14" customFormat="1">
      <c r="A616" s="14"/>
      <c r="B616" s="242"/>
      <c r="C616" s="14"/>
      <c r="D616" s="235" t="s">
        <v>228</v>
      </c>
      <c r="E616" s="243" t="s">
        <v>1</v>
      </c>
      <c r="F616" s="244" t="s">
        <v>833</v>
      </c>
      <c r="G616" s="14"/>
      <c r="H616" s="245">
        <v>2.7999999999999998</v>
      </c>
      <c r="I616" s="246"/>
      <c r="J616" s="246"/>
      <c r="K616" s="14"/>
      <c r="L616" s="14"/>
      <c r="M616" s="242"/>
      <c r="N616" s="247"/>
      <c r="O616" s="248"/>
      <c r="P616" s="248"/>
      <c r="Q616" s="248"/>
      <c r="R616" s="248"/>
      <c r="S616" s="248"/>
      <c r="T616" s="248"/>
      <c r="U616" s="248"/>
      <c r="V616" s="248"/>
      <c r="W616" s="248"/>
      <c r="X616" s="249"/>
      <c r="Y616" s="14"/>
      <c r="Z616" s="14"/>
      <c r="AA616" s="14"/>
      <c r="AB616" s="14"/>
      <c r="AC616" s="14"/>
      <c r="AD616" s="14"/>
      <c r="AE616" s="14"/>
      <c r="AT616" s="243" t="s">
        <v>228</v>
      </c>
      <c r="AU616" s="243" t="s">
        <v>93</v>
      </c>
      <c r="AV616" s="14" t="s">
        <v>93</v>
      </c>
      <c r="AW616" s="14" t="s">
        <v>4</v>
      </c>
      <c r="AX616" s="14" t="s">
        <v>81</v>
      </c>
      <c r="AY616" s="243" t="s">
        <v>220</v>
      </c>
    </row>
    <row r="617" s="14" customFormat="1">
      <c r="A617" s="14"/>
      <c r="B617" s="242"/>
      <c r="C617" s="14"/>
      <c r="D617" s="235" t="s">
        <v>228</v>
      </c>
      <c r="E617" s="243" t="s">
        <v>1</v>
      </c>
      <c r="F617" s="244" t="s">
        <v>834</v>
      </c>
      <c r="G617" s="14"/>
      <c r="H617" s="245">
        <v>3.1299999999999999</v>
      </c>
      <c r="I617" s="246"/>
      <c r="J617" s="246"/>
      <c r="K617" s="14"/>
      <c r="L617" s="14"/>
      <c r="M617" s="242"/>
      <c r="N617" s="247"/>
      <c r="O617" s="248"/>
      <c r="P617" s="248"/>
      <c r="Q617" s="248"/>
      <c r="R617" s="248"/>
      <c r="S617" s="248"/>
      <c r="T617" s="248"/>
      <c r="U617" s="248"/>
      <c r="V617" s="248"/>
      <c r="W617" s="248"/>
      <c r="X617" s="249"/>
      <c r="Y617" s="14"/>
      <c r="Z617" s="14"/>
      <c r="AA617" s="14"/>
      <c r="AB617" s="14"/>
      <c r="AC617" s="14"/>
      <c r="AD617" s="14"/>
      <c r="AE617" s="14"/>
      <c r="AT617" s="243" t="s">
        <v>228</v>
      </c>
      <c r="AU617" s="243" t="s">
        <v>93</v>
      </c>
      <c r="AV617" s="14" t="s">
        <v>93</v>
      </c>
      <c r="AW617" s="14" t="s">
        <v>4</v>
      </c>
      <c r="AX617" s="14" t="s">
        <v>81</v>
      </c>
      <c r="AY617" s="243" t="s">
        <v>220</v>
      </c>
    </row>
    <row r="618" s="15" customFormat="1">
      <c r="A618" s="15"/>
      <c r="B618" s="250"/>
      <c r="C618" s="15"/>
      <c r="D618" s="235" t="s">
        <v>228</v>
      </c>
      <c r="E618" s="251" t="s">
        <v>1</v>
      </c>
      <c r="F618" s="252" t="s">
        <v>242</v>
      </c>
      <c r="G618" s="15"/>
      <c r="H618" s="253">
        <v>21.329999999999998</v>
      </c>
      <c r="I618" s="254"/>
      <c r="J618" s="254"/>
      <c r="K618" s="15"/>
      <c r="L618" s="15"/>
      <c r="M618" s="250"/>
      <c r="N618" s="255"/>
      <c r="O618" s="256"/>
      <c r="P618" s="256"/>
      <c r="Q618" s="256"/>
      <c r="R618" s="256"/>
      <c r="S618" s="256"/>
      <c r="T618" s="256"/>
      <c r="U618" s="256"/>
      <c r="V618" s="256"/>
      <c r="W618" s="256"/>
      <c r="X618" s="257"/>
      <c r="Y618" s="15"/>
      <c r="Z618" s="15"/>
      <c r="AA618" s="15"/>
      <c r="AB618" s="15"/>
      <c r="AC618" s="15"/>
      <c r="AD618" s="15"/>
      <c r="AE618" s="15"/>
      <c r="AT618" s="251" t="s">
        <v>228</v>
      </c>
      <c r="AU618" s="251" t="s">
        <v>93</v>
      </c>
      <c r="AV618" s="15" t="s">
        <v>98</v>
      </c>
      <c r="AW618" s="15" t="s">
        <v>4</v>
      </c>
      <c r="AX618" s="15" t="s">
        <v>81</v>
      </c>
      <c r="AY618" s="251" t="s">
        <v>220</v>
      </c>
    </row>
    <row r="619" s="16" customFormat="1">
      <c r="A619" s="16"/>
      <c r="B619" s="258"/>
      <c r="C619" s="16"/>
      <c r="D619" s="235" t="s">
        <v>228</v>
      </c>
      <c r="E619" s="259" t="s">
        <v>1</v>
      </c>
      <c r="F619" s="260" t="s">
        <v>253</v>
      </c>
      <c r="G619" s="16"/>
      <c r="H619" s="261">
        <v>65.859999999999999</v>
      </c>
      <c r="I619" s="262"/>
      <c r="J619" s="262"/>
      <c r="K619" s="16"/>
      <c r="L619" s="16"/>
      <c r="M619" s="258"/>
      <c r="N619" s="263"/>
      <c r="O619" s="264"/>
      <c r="P619" s="264"/>
      <c r="Q619" s="264"/>
      <c r="R619" s="264"/>
      <c r="S619" s="264"/>
      <c r="T619" s="264"/>
      <c r="U619" s="264"/>
      <c r="V619" s="264"/>
      <c r="W619" s="264"/>
      <c r="X619" s="265"/>
      <c r="Y619" s="16"/>
      <c r="Z619" s="16"/>
      <c r="AA619" s="16"/>
      <c r="AB619" s="16"/>
      <c r="AC619" s="16"/>
      <c r="AD619" s="16"/>
      <c r="AE619" s="16"/>
      <c r="AT619" s="259" t="s">
        <v>228</v>
      </c>
      <c r="AU619" s="259" t="s">
        <v>93</v>
      </c>
      <c r="AV619" s="16" t="s">
        <v>105</v>
      </c>
      <c r="AW619" s="16" t="s">
        <v>4</v>
      </c>
      <c r="AX619" s="16" t="s">
        <v>88</v>
      </c>
      <c r="AY619" s="259" t="s">
        <v>220</v>
      </c>
    </row>
    <row r="620" s="2" customFormat="1" ht="24.15" customHeight="1">
      <c r="A620" s="42"/>
      <c r="B620" s="186"/>
      <c r="C620" s="273" t="s">
        <v>938</v>
      </c>
      <c r="D620" s="273" t="s">
        <v>564</v>
      </c>
      <c r="E620" s="274" t="s">
        <v>939</v>
      </c>
      <c r="F620" s="275" t="s">
        <v>940</v>
      </c>
      <c r="G620" s="276" t="s">
        <v>226</v>
      </c>
      <c r="H620" s="277">
        <v>68.494</v>
      </c>
      <c r="I620" s="278"/>
      <c r="J620" s="279"/>
      <c r="K620" s="280">
        <f>ROUND(P620*H620,2)</f>
        <v>0</v>
      </c>
      <c r="L620" s="279"/>
      <c r="M620" s="281"/>
      <c r="N620" s="282" t="s">
        <v>1</v>
      </c>
      <c r="O620" s="229" t="s">
        <v>45</v>
      </c>
      <c r="P620" s="230">
        <f>I620+J620</f>
        <v>0</v>
      </c>
      <c r="Q620" s="230">
        <f>ROUND(I620*H620,2)</f>
        <v>0</v>
      </c>
      <c r="R620" s="230">
        <f>ROUND(J620*H620,2)</f>
        <v>0</v>
      </c>
      <c r="S620" s="86"/>
      <c r="T620" s="231">
        <f>S620*H620</f>
        <v>0</v>
      </c>
      <c r="U620" s="231">
        <v>0.0178</v>
      </c>
      <c r="V620" s="231">
        <f>U620*H620</f>
        <v>1.2191932000000001</v>
      </c>
      <c r="W620" s="231">
        <v>0</v>
      </c>
      <c r="X620" s="232">
        <f>W620*H620</f>
        <v>0</v>
      </c>
      <c r="Y620" s="42"/>
      <c r="Z620" s="42"/>
      <c r="AA620" s="42"/>
      <c r="AB620" s="42"/>
      <c r="AC620" s="42"/>
      <c r="AD620" s="42"/>
      <c r="AE620" s="42"/>
      <c r="AR620" s="233" t="s">
        <v>567</v>
      </c>
      <c r="AT620" s="233" t="s">
        <v>564</v>
      </c>
      <c r="AU620" s="233" t="s">
        <v>93</v>
      </c>
      <c r="AY620" s="19" t="s">
        <v>220</v>
      </c>
      <c r="BE620" s="147">
        <f>IF(O620="základná",K620,0)</f>
        <v>0</v>
      </c>
      <c r="BF620" s="147">
        <f>IF(O620="znížená",K620,0)</f>
        <v>0</v>
      </c>
      <c r="BG620" s="147">
        <f>IF(O620="zákl. prenesená",K620,0)</f>
        <v>0</v>
      </c>
      <c r="BH620" s="147">
        <f>IF(O620="zníž. prenesená",K620,0)</f>
        <v>0</v>
      </c>
      <c r="BI620" s="147">
        <f>IF(O620="nulová",K620,0)</f>
        <v>0</v>
      </c>
      <c r="BJ620" s="19" t="s">
        <v>93</v>
      </c>
      <c r="BK620" s="147">
        <f>ROUND(P620*H620,2)</f>
        <v>0</v>
      </c>
      <c r="BL620" s="19" t="s">
        <v>387</v>
      </c>
      <c r="BM620" s="233" t="s">
        <v>941</v>
      </c>
    </row>
    <row r="621" s="13" customFormat="1">
      <c r="A621" s="13"/>
      <c r="B621" s="234"/>
      <c r="C621" s="13"/>
      <c r="D621" s="235" t="s">
        <v>228</v>
      </c>
      <c r="E621" s="236" t="s">
        <v>1</v>
      </c>
      <c r="F621" s="237" t="s">
        <v>936</v>
      </c>
      <c r="G621" s="13"/>
      <c r="H621" s="236" t="s">
        <v>1</v>
      </c>
      <c r="I621" s="238"/>
      <c r="J621" s="238"/>
      <c r="K621" s="13"/>
      <c r="L621" s="13"/>
      <c r="M621" s="234"/>
      <c r="N621" s="239"/>
      <c r="O621" s="240"/>
      <c r="P621" s="240"/>
      <c r="Q621" s="240"/>
      <c r="R621" s="240"/>
      <c r="S621" s="240"/>
      <c r="T621" s="240"/>
      <c r="U621" s="240"/>
      <c r="V621" s="240"/>
      <c r="W621" s="240"/>
      <c r="X621" s="241"/>
      <c r="Y621" s="13"/>
      <c r="Z621" s="13"/>
      <c r="AA621" s="13"/>
      <c r="AB621" s="13"/>
      <c r="AC621" s="13"/>
      <c r="AD621" s="13"/>
      <c r="AE621" s="13"/>
      <c r="AT621" s="236" t="s">
        <v>228</v>
      </c>
      <c r="AU621" s="236" t="s">
        <v>93</v>
      </c>
      <c r="AV621" s="13" t="s">
        <v>88</v>
      </c>
      <c r="AW621" s="13" t="s">
        <v>4</v>
      </c>
      <c r="AX621" s="13" t="s">
        <v>81</v>
      </c>
      <c r="AY621" s="236" t="s">
        <v>220</v>
      </c>
    </row>
    <row r="622" s="14" customFormat="1">
      <c r="A622" s="14"/>
      <c r="B622" s="242"/>
      <c r="C622" s="14"/>
      <c r="D622" s="235" t="s">
        <v>228</v>
      </c>
      <c r="E622" s="243" t="s">
        <v>1</v>
      </c>
      <c r="F622" s="244" t="s">
        <v>818</v>
      </c>
      <c r="G622" s="14"/>
      <c r="H622" s="245">
        <v>7.3200000000000003</v>
      </c>
      <c r="I622" s="246"/>
      <c r="J622" s="246"/>
      <c r="K622" s="14"/>
      <c r="L622" s="14"/>
      <c r="M622" s="242"/>
      <c r="N622" s="247"/>
      <c r="O622" s="248"/>
      <c r="P622" s="248"/>
      <c r="Q622" s="248"/>
      <c r="R622" s="248"/>
      <c r="S622" s="248"/>
      <c r="T622" s="248"/>
      <c r="U622" s="248"/>
      <c r="V622" s="248"/>
      <c r="W622" s="248"/>
      <c r="X622" s="249"/>
      <c r="Y622" s="14"/>
      <c r="Z622" s="14"/>
      <c r="AA622" s="14"/>
      <c r="AB622" s="14"/>
      <c r="AC622" s="14"/>
      <c r="AD622" s="14"/>
      <c r="AE622" s="14"/>
      <c r="AT622" s="243" t="s">
        <v>228</v>
      </c>
      <c r="AU622" s="243" t="s">
        <v>93</v>
      </c>
      <c r="AV622" s="14" t="s">
        <v>93</v>
      </c>
      <c r="AW622" s="14" t="s">
        <v>4</v>
      </c>
      <c r="AX622" s="14" t="s">
        <v>81</v>
      </c>
      <c r="AY622" s="243" t="s">
        <v>220</v>
      </c>
    </row>
    <row r="623" s="14" customFormat="1">
      <c r="A623" s="14"/>
      <c r="B623" s="242"/>
      <c r="C623" s="14"/>
      <c r="D623" s="235" t="s">
        <v>228</v>
      </c>
      <c r="E623" s="243" t="s">
        <v>1</v>
      </c>
      <c r="F623" s="244" t="s">
        <v>819</v>
      </c>
      <c r="G623" s="14"/>
      <c r="H623" s="245">
        <v>8.0800000000000001</v>
      </c>
      <c r="I623" s="246"/>
      <c r="J623" s="246"/>
      <c r="K623" s="14"/>
      <c r="L623" s="14"/>
      <c r="M623" s="242"/>
      <c r="N623" s="247"/>
      <c r="O623" s="248"/>
      <c r="P623" s="248"/>
      <c r="Q623" s="248"/>
      <c r="R623" s="248"/>
      <c r="S623" s="248"/>
      <c r="T623" s="248"/>
      <c r="U623" s="248"/>
      <c r="V623" s="248"/>
      <c r="W623" s="248"/>
      <c r="X623" s="249"/>
      <c r="Y623" s="14"/>
      <c r="Z623" s="14"/>
      <c r="AA623" s="14"/>
      <c r="AB623" s="14"/>
      <c r="AC623" s="14"/>
      <c r="AD623" s="14"/>
      <c r="AE623" s="14"/>
      <c r="AT623" s="243" t="s">
        <v>228</v>
      </c>
      <c r="AU623" s="243" t="s">
        <v>93</v>
      </c>
      <c r="AV623" s="14" t="s">
        <v>93</v>
      </c>
      <c r="AW623" s="14" t="s">
        <v>4</v>
      </c>
      <c r="AX623" s="14" t="s">
        <v>81</v>
      </c>
      <c r="AY623" s="243" t="s">
        <v>220</v>
      </c>
    </row>
    <row r="624" s="14" customFormat="1">
      <c r="A624" s="14"/>
      <c r="B624" s="242"/>
      <c r="C624" s="14"/>
      <c r="D624" s="235" t="s">
        <v>228</v>
      </c>
      <c r="E624" s="243" t="s">
        <v>1</v>
      </c>
      <c r="F624" s="244" t="s">
        <v>820</v>
      </c>
      <c r="G624" s="14"/>
      <c r="H624" s="245">
        <v>2.7999999999999998</v>
      </c>
      <c r="I624" s="246"/>
      <c r="J624" s="246"/>
      <c r="K624" s="14"/>
      <c r="L624" s="14"/>
      <c r="M624" s="242"/>
      <c r="N624" s="247"/>
      <c r="O624" s="248"/>
      <c r="P624" s="248"/>
      <c r="Q624" s="248"/>
      <c r="R624" s="248"/>
      <c r="S624" s="248"/>
      <c r="T624" s="248"/>
      <c r="U624" s="248"/>
      <c r="V624" s="248"/>
      <c r="W624" s="248"/>
      <c r="X624" s="249"/>
      <c r="Y624" s="14"/>
      <c r="Z624" s="14"/>
      <c r="AA624" s="14"/>
      <c r="AB624" s="14"/>
      <c r="AC624" s="14"/>
      <c r="AD624" s="14"/>
      <c r="AE624" s="14"/>
      <c r="AT624" s="243" t="s">
        <v>228</v>
      </c>
      <c r="AU624" s="243" t="s">
        <v>93</v>
      </c>
      <c r="AV624" s="14" t="s">
        <v>93</v>
      </c>
      <c r="AW624" s="14" t="s">
        <v>4</v>
      </c>
      <c r="AX624" s="14" t="s">
        <v>81</v>
      </c>
      <c r="AY624" s="243" t="s">
        <v>220</v>
      </c>
    </row>
    <row r="625" s="14" customFormat="1">
      <c r="A625" s="14"/>
      <c r="B625" s="242"/>
      <c r="C625" s="14"/>
      <c r="D625" s="235" t="s">
        <v>228</v>
      </c>
      <c r="E625" s="243" t="s">
        <v>1</v>
      </c>
      <c r="F625" s="244" t="s">
        <v>821</v>
      </c>
      <c r="G625" s="14"/>
      <c r="H625" s="245">
        <v>1.3899999999999999</v>
      </c>
      <c r="I625" s="246"/>
      <c r="J625" s="246"/>
      <c r="K625" s="14"/>
      <c r="L625" s="14"/>
      <c r="M625" s="242"/>
      <c r="N625" s="247"/>
      <c r="O625" s="248"/>
      <c r="P625" s="248"/>
      <c r="Q625" s="248"/>
      <c r="R625" s="248"/>
      <c r="S625" s="248"/>
      <c r="T625" s="248"/>
      <c r="U625" s="248"/>
      <c r="V625" s="248"/>
      <c r="W625" s="248"/>
      <c r="X625" s="249"/>
      <c r="Y625" s="14"/>
      <c r="Z625" s="14"/>
      <c r="AA625" s="14"/>
      <c r="AB625" s="14"/>
      <c r="AC625" s="14"/>
      <c r="AD625" s="14"/>
      <c r="AE625" s="14"/>
      <c r="AT625" s="243" t="s">
        <v>228</v>
      </c>
      <c r="AU625" s="243" t="s">
        <v>93</v>
      </c>
      <c r="AV625" s="14" t="s">
        <v>93</v>
      </c>
      <c r="AW625" s="14" t="s">
        <v>4</v>
      </c>
      <c r="AX625" s="14" t="s">
        <v>81</v>
      </c>
      <c r="AY625" s="243" t="s">
        <v>220</v>
      </c>
    </row>
    <row r="626" s="14" customFormat="1">
      <c r="A626" s="14"/>
      <c r="B626" s="242"/>
      <c r="C626" s="14"/>
      <c r="D626" s="235" t="s">
        <v>228</v>
      </c>
      <c r="E626" s="243" t="s">
        <v>1</v>
      </c>
      <c r="F626" s="244" t="s">
        <v>822</v>
      </c>
      <c r="G626" s="14"/>
      <c r="H626" s="245">
        <v>2.1499999999999999</v>
      </c>
      <c r="I626" s="246"/>
      <c r="J626" s="246"/>
      <c r="K626" s="14"/>
      <c r="L626" s="14"/>
      <c r="M626" s="242"/>
      <c r="N626" s="247"/>
      <c r="O626" s="248"/>
      <c r="P626" s="248"/>
      <c r="Q626" s="248"/>
      <c r="R626" s="248"/>
      <c r="S626" s="248"/>
      <c r="T626" s="248"/>
      <c r="U626" s="248"/>
      <c r="V626" s="248"/>
      <c r="W626" s="248"/>
      <c r="X626" s="249"/>
      <c r="Y626" s="14"/>
      <c r="Z626" s="14"/>
      <c r="AA626" s="14"/>
      <c r="AB626" s="14"/>
      <c r="AC626" s="14"/>
      <c r="AD626" s="14"/>
      <c r="AE626" s="14"/>
      <c r="AT626" s="243" t="s">
        <v>228</v>
      </c>
      <c r="AU626" s="243" t="s">
        <v>93</v>
      </c>
      <c r="AV626" s="14" t="s">
        <v>93</v>
      </c>
      <c r="AW626" s="14" t="s">
        <v>4</v>
      </c>
      <c r="AX626" s="14" t="s">
        <v>81</v>
      </c>
      <c r="AY626" s="243" t="s">
        <v>220</v>
      </c>
    </row>
    <row r="627" s="14" customFormat="1">
      <c r="A627" s="14"/>
      <c r="B627" s="242"/>
      <c r="C627" s="14"/>
      <c r="D627" s="235" t="s">
        <v>228</v>
      </c>
      <c r="E627" s="243" t="s">
        <v>1</v>
      </c>
      <c r="F627" s="244" t="s">
        <v>823</v>
      </c>
      <c r="G627" s="14"/>
      <c r="H627" s="245">
        <v>3.3599999999999999</v>
      </c>
      <c r="I627" s="246"/>
      <c r="J627" s="246"/>
      <c r="K627" s="14"/>
      <c r="L627" s="14"/>
      <c r="M627" s="242"/>
      <c r="N627" s="247"/>
      <c r="O627" s="248"/>
      <c r="P627" s="248"/>
      <c r="Q627" s="248"/>
      <c r="R627" s="248"/>
      <c r="S627" s="248"/>
      <c r="T627" s="248"/>
      <c r="U627" s="248"/>
      <c r="V627" s="248"/>
      <c r="W627" s="248"/>
      <c r="X627" s="249"/>
      <c r="Y627" s="14"/>
      <c r="Z627" s="14"/>
      <c r="AA627" s="14"/>
      <c r="AB627" s="14"/>
      <c r="AC627" s="14"/>
      <c r="AD627" s="14"/>
      <c r="AE627" s="14"/>
      <c r="AT627" s="243" t="s">
        <v>228</v>
      </c>
      <c r="AU627" s="243" t="s">
        <v>93</v>
      </c>
      <c r="AV627" s="14" t="s">
        <v>93</v>
      </c>
      <c r="AW627" s="14" t="s">
        <v>4</v>
      </c>
      <c r="AX627" s="14" t="s">
        <v>81</v>
      </c>
      <c r="AY627" s="243" t="s">
        <v>220</v>
      </c>
    </row>
    <row r="628" s="14" customFormat="1">
      <c r="A628" s="14"/>
      <c r="B628" s="242"/>
      <c r="C628" s="14"/>
      <c r="D628" s="235" t="s">
        <v>228</v>
      </c>
      <c r="E628" s="243" t="s">
        <v>1</v>
      </c>
      <c r="F628" s="244" t="s">
        <v>824</v>
      </c>
      <c r="G628" s="14"/>
      <c r="H628" s="245">
        <v>2.48</v>
      </c>
      <c r="I628" s="246"/>
      <c r="J628" s="246"/>
      <c r="K628" s="14"/>
      <c r="L628" s="14"/>
      <c r="M628" s="242"/>
      <c r="N628" s="247"/>
      <c r="O628" s="248"/>
      <c r="P628" s="248"/>
      <c r="Q628" s="248"/>
      <c r="R628" s="248"/>
      <c r="S628" s="248"/>
      <c r="T628" s="248"/>
      <c r="U628" s="248"/>
      <c r="V628" s="248"/>
      <c r="W628" s="248"/>
      <c r="X628" s="249"/>
      <c r="Y628" s="14"/>
      <c r="Z628" s="14"/>
      <c r="AA628" s="14"/>
      <c r="AB628" s="14"/>
      <c r="AC628" s="14"/>
      <c r="AD628" s="14"/>
      <c r="AE628" s="14"/>
      <c r="AT628" s="243" t="s">
        <v>228</v>
      </c>
      <c r="AU628" s="243" t="s">
        <v>93</v>
      </c>
      <c r="AV628" s="14" t="s">
        <v>93</v>
      </c>
      <c r="AW628" s="14" t="s">
        <v>4</v>
      </c>
      <c r="AX628" s="14" t="s">
        <v>81</v>
      </c>
      <c r="AY628" s="243" t="s">
        <v>220</v>
      </c>
    </row>
    <row r="629" s="14" customFormat="1">
      <c r="A629" s="14"/>
      <c r="B629" s="242"/>
      <c r="C629" s="14"/>
      <c r="D629" s="235" t="s">
        <v>228</v>
      </c>
      <c r="E629" s="243" t="s">
        <v>1</v>
      </c>
      <c r="F629" s="244" t="s">
        <v>825</v>
      </c>
      <c r="G629" s="14"/>
      <c r="H629" s="245">
        <v>1.47</v>
      </c>
      <c r="I629" s="246"/>
      <c r="J629" s="246"/>
      <c r="K629" s="14"/>
      <c r="L629" s="14"/>
      <c r="M629" s="242"/>
      <c r="N629" s="247"/>
      <c r="O629" s="248"/>
      <c r="P629" s="248"/>
      <c r="Q629" s="248"/>
      <c r="R629" s="248"/>
      <c r="S629" s="248"/>
      <c r="T629" s="248"/>
      <c r="U629" s="248"/>
      <c r="V629" s="248"/>
      <c r="W629" s="248"/>
      <c r="X629" s="249"/>
      <c r="Y629" s="14"/>
      <c r="Z629" s="14"/>
      <c r="AA629" s="14"/>
      <c r="AB629" s="14"/>
      <c r="AC629" s="14"/>
      <c r="AD629" s="14"/>
      <c r="AE629" s="14"/>
      <c r="AT629" s="243" t="s">
        <v>228</v>
      </c>
      <c r="AU629" s="243" t="s">
        <v>93</v>
      </c>
      <c r="AV629" s="14" t="s">
        <v>93</v>
      </c>
      <c r="AW629" s="14" t="s">
        <v>4</v>
      </c>
      <c r="AX629" s="14" t="s">
        <v>81</v>
      </c>
      <c r="AY629" s="243" t="s">
        <v>220</v>
      </c>
    </row>
    <row r="630" s="14" customFormat="1">
      <c r="A630" s="14"/>
      <c r="B630" s="242"/>
      <c r="C630" s="14"/>
      <c r="D630" s="235" t="s">
        <v>228</v>
      </c>
      <c r="E630" s="243" t="s">
        <v>1</v>
      </c>
      <c r="F630" s="244" t="s">
        <v>826</v>
      </c>
      <c r="G630" s="14"/>
      <c r="H630" s="245">
        <v>4.1600000000000001</v>
      </c>
      <c r="I630" s="246"/>
      <c r="J630" s="246"/>
      <c r="K630" s="14"/>
      <c r="L630" s="14"/>
      <c r="M630" s="242"/>
      <c r="N630" s="247"/>
      <c r="O630" s="248"/>
      <c r="P630" s="248"/>
      <c r="Q630" s="248"/>
      <c r="R630" s="248"/>
      <c r="S630" s="248"/>
      <c r="T630" s="248"/>
      <c r="U630" s="248"/>
      <c r="V630" s="248"/>
      <c r="W630" s="248"/>
      <c r="X630" s="249"/>
      <c r="Y630" s="14"/>
      <c r="Z630" s="14"/>
      <c r="AA630" s="14"/>
      <c r="AB630" s="14"/>
      <c r="AC630" s="14"/>
      <c r="AD630" s="14"/>
      <c r="AE630" s="14"/>
      <c r="AT630" s="243" t="s">
        <v>228</v>
      </c>
      <c r="AU630" s="243" t="s">
        <v>93</v>
      </c>
      <c r="AV630" s="14" t="s">
        <v>93</v>
      </c>
      <c r="AW630" s="14" t="s">
        <v>4</v>
      </c>
      <c r="AX630" s="14" t="s">
        <v>81</v>
      </c>
      <c r="AY630" s="243" t="s">
        <v>220</v>
      </c>
    </row>
    <row r="631" s="14" customFormat="1">
      <c r="A631" s="14"/>
      <c r="B631" s="242"/>
      <c r="C631" s="14"/>
      <c r="D631" s="235" t="s">
        <v>228</v>
      </c>
      <c r="E631" s="243" t="s">
        <v>1</v>
      </c>
      <c r="F631" s="244" t="s">
        <v>827</v>
      </c>
      <c r="G631" s="14"/>
      <c r="H631" s="245">
        <v>1.95</v>
      </c>
      <c r="I631" s="246"/>
      <c r="J631" s="246"/>
      <c r="K631" s="14"/>
      <c r="L631" s="14"/>
      <c r="M631" s="242"/>
      <c r="N631" s="247"/>
      <c r="O631" s="248"/>
      <c r="P631" s="248"/>
      <c r="Q631" s="248"/>
      <c r="R631" s="248"/>
      <c r="S631" s="248"/>
      <c r="T631" s="248"/>
      <c r="U631" s="248"/>
      <c r="V631" s="248"/>
      <c r="W631" s="248"/>
      <c r="X631" s="249"/>
      <c r="Y631" s="14"/>
      <c r="Z631" s="14"/>
      <c r="AA631" s="14"/>
      <c r="AB631" s="14"/>
      <c r="AC631" s="14"/>
      <c r="AD631" s="14"/>
      <c r="AE631" s="14"/>
      <c r="AT631" s="243" t="s">
        <v>228</v>
      </c>
      <c r="AU631" s="243" t="s">
        <v>93</v>
      </c>
      <c r="AV631" s="14" t="s">
        <v>93</v>
      </c>
      <c r="AW631" s="14" t="s">
        <v>4</v>
      </c>
      <c r="AX631" s="14" t="s">
        <v>81</v>
      </c>
      <c r="AY631" s="243" t="s">
        <v>220</v>
      </c>
    </row>
    <row r="632" s="14" customFormat="1">
      <c r="A632" s="14"/>
      <c r="B632" s="242"/>
      <c r="C632" s="14"/>
      <c r="D632" s="235" t="s">
        <v>228</v>
      </c>
      <c r="E632" s="243" t="s">
        <v>1</v>
      </c>
      <c r="F632" s="244" t="s">
        <v>828</v>
      </c>
      <c r="G632" s="14"/>
      <c r="H632" s="245">
        <v>1.1699999999999999</v>
      </c>
      <c r="I632" s="246"/>
      <c r="J632" s="246"/>
      <c r="K632" s="14"/>
      <c r="L632" s="14"/>
      <c r="M632" s="242"/>
      <c r="N632" s="247"/>
      <c r="O632" s="248"/>
      <c r="P632" s="248"/>
      <c r="Q632" s="248"/>
      <c r="R632" s="248"/>
      <c r="S632" s="248"/>
      <c r="T632" s="248"/>
      <c r="U632" s="248"/>
      <c r="V632" s="248"/>
      <c r="W632" s="248"/>
      <c r="X632" s="249"/>
      <c r="Y632" s="14"/>
      <c r="Z632" s="14"/>
      <c r="AA632" s="14"/>
      <c r="AB632" s="14"/>
      <c r="AC632" s="14"/>
      <c r="AD632" s="14"/>
      <c r="AE632" s="14"/>
      <c r="AT632" s="243" t="s">
        <v>228</v>
      </c>
      <c r="AU632" s="243" t="s">
        <v>93</v>
      </c>
      <c r="AV632" s="14" t="s">
        <v>93</v>
      </c>
      <c r="AW632" s="14" t="s">
        <v>4</v>
      </c>
      <c r="AX632" s="14" t="s">
        <v>81</v>
      </c>
      <c r="AY632" s="243" t="s">
        <v>220</v>
      </c>
    </row>
    <row r="633" s="14" customFormat="1">
      <c r="A633" s="14"/>
      <c r="B633" s="242"/>
      <c r="C633" s="14"/>
      <c r="D633" s="235" t="s">
        <v>228</v>
      </c>
      <c r="E633" s="243" t="s">
        <v>1</v>
      </c>
      <c r="F633" s="244" t="s">
        <v>829</v>
      </c>
      <c r="G633" s="14"/>
      <c r="H633" s="245">
        <v>8.1999999999999993</v>
      </c>
      <c r="I633" s="246"/>
      <c r="J633" s="246"/>
      <c r="K633" s="14"/>
      <c r="L633" s="14"/>
      <c r="M633" s="242"/>
      <c r="N633" s="247"/>
      <c r="O633" s="248"/>
      <c r="P633" s="248"/>
      <c r="Q633" s="248"/>
      <c r="R633" s="248"/>
      <c r="S633" s="248"/>
      <c r="T633" s="248"/>
      <c r="U633" s="248"/>
      <c r="V633" s="248"/>
      <c r="W633" s="248"/>
      <c r="X633" s="249"/>
      <c r="Y633" s="14"/>
      <c r="Z633" s="14"/>
      <c r="AA633" s="14"/>
      <c r="AB633" s="14"/>
      <c r="AC633" s="14"/>
      <c r="AD633" s="14"/>
      <c r="AE633" s="14"/>
      <c r="AT633" s="243" t="s">
        <v>228</v>
      </c>
      <c r="AU633" s="243" t="s">
        <v>93</v>
      </c>
      <c r="AV633" s="14" t="s">
        <v>93</v>
      </c>
      <c r="AW633" s="14" t="s">
        <v>4</v>
      </c>
      <c r="AX633" s="14" t="s">
        <v>81</v>
      </c>
      <c r="AY633" s="243" t="s">
        <v>220</v>
      </c>
    </row>
    <row r="634" s="15" customFormat="1">
      <c r="A634" s="15"/>
      <c r="B634" s="250"/>
      <c r="C634" s="15"/>
      <c r="D634" s="235" t="s">
        <v>228</v>
      </c>
      <c r="E634" s="251" t="s">
        <v>1</v>
      </c>
      <c r="F634" s="252" t="s">
        <v>242</v>
      </c>
      <c r="G634" s="15"/>
      <c r="H634" s="253">
        <v>44.530000000000001</v>
      </c>
      <c r="I634" s="254"/>
      <c r="J634" s="254"/>
      <c r="K634" s="15"/>
      <c r="L634" s="15"/>
      <c r="M634" s="250"/>
      <c r="N634" s="255"/>
      <c r="O634" s="256"/>
      <c r="P634" s="256"/>
      <c r="Q634" s="256"/>
      <c r="R634" s="256"/>
      <c r="S634" s="256"/>
      <c r="T634" s="256"/>
      <c r="U634" s="256"/>
      <c r="V634" s="256"/>
      <c r="W634" s="256"/>
      <c r="X634" s="257"/>
      <c r="Y634" s="15"/>
      <c r="Z634" s="15"/>
      <c r="AA634" s="15"/>
      <c r="AB634" s="15"/>
      <c r="AC634" s="15"/>
      <c r="AD634" s="15"/>
      <c r="AE634" s="15"/>
      <c r="AT634" s="251" t="s">
        <v>228</v>
      </c>
      <c r="AU634" s="251" t="s">
        <v>93</v>
      </c>
      <c r="AV634" s="15" t="s">
        <v>98</v>
      </c>
      <c r="AW634" s="15" t="s">
        <v>4</v>
      </c>
      <c r="AX634" s="15" t="s">
        <v>81</v>
      </c>
      <c r="AY634" s="251" t="s">
        <v>220</v>
      </c>
    </row>
    <row r="635" s="13" customFormat="1">
      <c r="A635" s="13"/>
      <c r="B635" s="234"/>
      <c r="C635" s="13"/>
      <c r="D635" s="235" t="s">
        <v>228</v>
      </c>
      <c r="E635" s="236" t="s">
        <v>1</v>
      </c>
      <c r="F635" s="237" t="s">
        <v>937</v>
      </c>
      <c r="G635" s="13"/>
      <c r="H635" s="236" t="s">
        <v>1</v>
      </c>
      <c r="I635" s="238"/>
      <c r="J635" s="238"/>
      <c r="K635" s="13"/>
      <c r="L635" s="13"/>
      <c r="M635" s="234"/>
      <c r="N635" s="239"/>
      <c r="O635" s="240"/>
      <c r="P635" s="240"/>
      <c r="Q635" s="240"/>
      <c r="R635" s="240"/>
      <c r="S635" s="240"/>
      <c r="T635" s="240"/>
      <c r="U635" s="240"/>
      <c r="V635" s="240"/>
      <c r="W635" s="240"/>
      <c r="X635" s="241"/>
      <c r="Y635" s="13"/>
      <c r="Z635" s="13"/>
      <c r="AA635" s="13"/>
      <c r="AB635" s="13"/>
      <c r="AC635" s="13"/>
      <c r="AD635" s="13"/>
      <c r="AE635" s="13"/>
      <c r="AT635" s="236" t="s">
        <v>228</v>
      </c>
      <c r="AU635" s="236" t="s">
        <v>93</v>
      </c>
      <c r="AV635" s="13" t="s">
        <v>88</v>
      </c>
      <c r="AW635" s="13" t="s">
        <v>4</v>
      </c>
      <c r="AX635" s="13" t="s">
        <v>81</v>
      </c>
      <c r="AY635" s="236" t="s">
        <v>220</v>
      </c>
    </row>
    <row r="636" s="14" customFormat="1">
      <c r="A636" s="14"/>
      <c r="B636" s="242"/>
      <c r="C636" s="14"/>
      <c r="D636" s="235" t="s">
        <v>228</v>
      </c>
      <c r="E636" s="243" t="s">
        <v>1</v>
      </c>
      <c r="F636" s="244" t="s">
        <v>831</v>
      </c>
      <c r="G636" s="14"/>
      <c r="H636" s="245">
        <v>7.3200000000000003</v>
      </c>
      <c r="I636" s="246"/>
      <c r="J636" s="246"/>
      <c r="K636" s="14"/>
      <c r="L636" s="14"/>
      <c r="M636" s="242"/>
      <c r="N636" s="247"/>
      <c r="O636" s="248"/>
      <c r="P636" s="248"/>
      <c r="Q636" s="248"/>
      <c r="R636" s="248"/>
      <c r="S636" s="248"/>
      <c r="T636" s="248"/>
      <c r="U636" s="248"/>
      <c r="V636" s="248"/>
      <c r="W636" s="248"/>
      <c r="X636" s="249"/>
      <c r="Y636" s="14"/>
      <c r="Z636" s="14"/>
      <c r="AA636" s="14"/>
      <c r="AB636" s="14"/>
      <c r="AC636" s="14"/>
      <c r="AD636" s="14"/>
      <c r="AE636" s="14"/>
      <c r="AT636" s="243" t="s">
        <v>228</v>
      </c>
      <c r="AU636" s="243" t="s">
        <v>93</v>
      </c>
      <c r="AV636" s="14" t="s">
        <v>93</v>
      </c>
      <c r="AW636" s="14" t="s">
        <v>4</v>
      </c>
      <c r="AX636" s="14" t="s">
        <v>81</v>
      </c>
      <c r="AY636" s="243" t="s">
        <v>220</v>
      </c>
    </row>
    <row r="637" s="14" customFormat="1">
      <c r="A637" s="14"/>
      <c r="B637" s="242"/>
      <c r="C637" s="14"/>
      <c r="D637" s="235" t="s">
        <v>228</v>
      </c>
      <c r="E637" s="243" t="s">
        <v>1</v>
      </c>
      <c r="F637" s="244" t="s">
        <v>832</v>
      </c>
      <c r="G637" s="14"/>
      <c r="H637" s="245">
        <v>8.0800000000000001</v>
      </c>
      <c r="I637" s="246"/>
      <c r="J637" s="246"/>
      <c r="K637" s="14"/>
      <c r="L637" s="14"/>
      <c r="M637" s="242"/>
      <c r="N637" s="247"/>
      <c r="O637" s="248"/>
      <c r="P637" s="248"/>
      <c r="Q637" s="248"/>
      <c r="R637" s="248"/>
      <c r="S637" s="248"/>
      <c r="T637" s="248"/>
      <c r="U637" s="248"/>
      <c r="V637" s="248"/>
      <c r="W637" s="248"/>
      <c r="X637" s="249"/>
      <c r="Y637" s="14"/>
      <c r="Z637" s="14"/>
      <c r="AA637" s="14"/>
      <c r="AB637" s="14"/>
      <c r="AC637" s="14"/>
      <c r="AD637" s="14"/>
      <c r="AE637" s="14"/>
      <c r="AT637" s="243" t="s">
        <v>228</v>
      </c>
      <c r="AU637" s="243" t="s">
        <v>93</v>
      </c>
      <c r="AV637" s="14" t="s">
        <v>93</v>
      </c>
      <c r="AW637" s="14" t="s">
        <v>4</v>
      </c>
      <c r="AX637" s="14" t="s">
        <v>81</v>
      </c>
      <c r="AY637" s="243" t="s">
        <v>220</v>
      </c>
    </row>
    <row r="638" s="14" customFormat="1">
      <c r="A638" s="14"/>
      <c r="B638" s="242"/>
      <c r="C638" s="14"/>
      <c r="D638" s="235" t="s">
        <v>228</v>
      </c>
      <c r="E638" s="243" t="s">
        <v>1</v>
      </c>
      <c r="F638" s="244" t="s">
        <v>833</v>
      </c>
      <c r="G638" s="14"/>
      <c r="H638" s="245">
        <v>2.7999999999999998</v>
      </c>
      <c r="I638" s="246"/>
      <c r="J638" s="246"/>
      <c r="K638" s="14"/>
      <c r="L638" s="14"/>
      <c r="M638" s="242"/>
      <c r="N638" s="247"/>
      <c r="O638" s="248"/>
      <c r="P638" s="248"/>
      <c r="Q638" s="248"/>
      <c r="R638" s="248"/>
      <c r="S638" s="248"/>
      <c r="T638" s="248"/>
      <c r="U638" s="248"/>
      <c r="V638" s="248"/>
      <c r="W638" s="248"/>
      <c r="X638" s="249"/>
      <c r="Y638" s="14"/>
      <c r="Z638" s="14"/>
      <c r="AA638" s="14"/>
      <c r="AB638" s="14"/>
      <c r="AC638" s="14"/>
      <c r="AD638" s="14"/>
      <c r="AE638" s="14"/>
      <c r="AT638" s="243" t="s">
        <v>228</v>
      </c>
      <c r="AU638" s="243" t="s">
        <v>93</v>
      </c>
      <c r="AV638" s="14" t="s">
        <v>93</v>
      </c>
      <c r="AW638" s="14" t="s">
        <v>4</v>
      </c>
      <c r="AX638" s="14" t="s">
        <v>81</v>
      </c>
      <c r="AY638" s="243" t="s">
        <v>220</v>
      </c>
    </row>
    <row r="639" s="14" customFormat="1">
      <c r="A639" s="14"/>
      <c r="B639" s="242"/>
      <c r="C639" s="14"/>
      <c r="D639" s="235" t="s">
        <v>228</v>
      </c>
      <c r="E639" s="243" t="s">
        <v>1</v>
      </c>
      <c r="F639" s="244" t="s">
        <v>834</v>
      </c>
      <c r="G639" s="14"/>
      <c r="H639" s="245">
        <v>3.1299999999999999</v>
      </c>
      <c r="I639" s="246"/>
      <c r="J639" s="246"/>
      <c r="K639" s="14"/>
      <c r="L639" s="14"/>
      <c r="M639" s="242"/>
      <c r="N639" s="247"/>
      <c r="O639" s="248"/>
      <c r="P639" s="248"/>
      <c r="Q639" s="248"/>
      <c r="R639" s="248"/>
      <c r="S639" s="248"/>
      <c r="T639" s="248"/>
      <c r="U639" s="248"/>
      <c r="V639" s="248"/>
      <c r="W639" s="248"/>
      <c r="X639" s="249"/>
      <c r="Y639" s="14"/>
      <c r="Z639" s="14"/>
      <c r="AA639" s="14"/>
      <c r="AB639" s="14"/>
      <c r="AC639" s="14"/>
      <c r="AD639" s="14"/>
      <c r="AE639" s="14"/>
      <c r="AT639" s="243" t="s">
        <v>228</v>
      </c>
      <c r="AU639" s="243" t="s">
        <v>93</v>
      </c>
      <c r="AV639" s="14" t="s">
        <v>93</v>
      </c>
      <c r="AW639" s="14" t="s">
        <v>4</v>
      </c>
      <c r="AX639" s="14" t="s">
        <v>81</v>
      </c>
      <c r="AY639" s="243" t="s">
        <v>220</v>
      </c>
    </row>
    <row r="640" s="15" customFormat="1">
      <c r="A640" s="15"/>
      <c r="B640" s="250"/>
      <c r="C640" s="15"/>
      <c r="D640" s="235" t="s">
        <v>228</v>
      </c>
      <c r="E640" s="251" t="s">
        <v>1</v>
      </c>
      <c r="F640" s="252" t="s">
        <v>242</v>
      </c>
      <c r="G640" s="15"/>
      <c r="H640" s="253">
        <v>21.329999999999998</v>
      </c>
      <c r="I640" s="254"/>
      <c r="J640" s="254"/>
      <c r="K640" s="15"/>
      <c r="L640" s="15"/>
      <c r="M640" s="250"/>
      <c r="N640" s="255"/>
      <c r="O640" s="256"/>
      <c r="P640" s="256"/>
      <c r="Q640" s="256"/>
      <c r="R640" s="256"/>
      <c r="S640" s="256"/>
      <c r="T640" s="256"/>
      <c r="U640" s="256"/>
      <c r="V640" s="256"/>
      <c r="W640" s="256"/>
      <c r="X640" s="257"/>
      <c r="Y640" s="15"/>
      <c r="Z640" s="15"/>
      <c r="AA640" s="15"/>
      <c r="AB640" s="15"/>
      <c r="AC640" s="15"/>
      <c r="AD640" s="15"/>
      <c r="AE640" s="15"/>
      <c r="AT640" s="251" t="s">
        <v>228</v>
      </c>
      <c r="AU640" s="251" t="s">
        <v>93</v>
      </c>
      <c r="AV640" s="15" t="s">
        <v>98</v>
      </c>
      <c r="AW640" s="15" t="s">
        <v>4</v>
      </c>
      <c r="AX640" s="15" t="s">
        <v>81</v>
      </c>
      <c r="AY640" s="251" t="s">
        <v>220</v>
      </c>
    </row>
    <row r="641" s="16" customFormat="1">
      <c r="A641" s="16"/>
      <c r="B641" s="258"/>
      <c r="C641" s="16"/>
      <c r="D641" s="235" t="s">
        <v>228</v>
      </c>
      <c r="E641" s="259" t="s">
        <v>1</v>
      </c>
      <c r="F641" s="260" t="s">
        <v>253</v>
      </c>
      <c r="G641" s="16"/>
      <c r="H641" s="261">
        <v>65.859999999999999</v>
      </c>
      <c r="I641" s="262"/>
      <c r="J641" s="262"/>
      <c r="K641" s="16"/>
      <c r="L641" s="16"/>
      <c r="M641" s="258"/>
      <c r="N641" s="263"/>
      <c r="O641" s="264"/>
      <c r="P641" s="264"/>
      <c r="Q641" s="264"/>
      <c r="R641" s="264"/>
      <c r="S641" s="264"/>
      <c r="T641" s="264"/>
      <c r="U641" s="264"/>
      <c r="V641" s="264"/>
      <c r="W641" s="264"/>
      <c r="X641" s="265"/>
      <c r="Y641" s="16"/>
      <c r="Z641" s="16"/>
      <c r="AA641" s="16"/>
      <c r="AB641" s="16"/>
      <c r="AC641" s="16"/>
      <c r="AD641" s="16"/>
      <c r="AE641" s="16"/>
      <c r="AT641" s="259" t="s">
        <v>228</v>
      </c>
      <c r="AU641" s="259" t="s">
        <v>93</v>
      </c>
      <c r="AV641" s="16" t="s">
        <v>105</v>
      </c>
      <c r="AW641" s="16" t="s">
        <v>4</v>
      </c>
      <c r="AX641" s="16" t="s">
        <v>88</v>
      </c>
      <c r="AY641" s="259" t="s">
        <v>220</v>
      </c>
    </row>
    <row r="642" s="14" customFormat="1">
      <c r="A642" s="14"/>
      <c r="B642" s="242"/>
      <c r="C642" s="14"/>
      <c r="D642" s="235" t="s">
        <v>228</v>
      </c>
      <c r="E642" s="14"/>
      <c r="F642" s="244" t="s">
        <v>942</v>
      </c>
      <c r="G642" s="14"/>
      <c r="H642" s="245">
        <v>68.494</v>
      </c>
      <c r="I642" s="246"/>
      <c r="J642" s="246"/>
      <c r="K642" s="14"/>
      <c r="L642" s="14"/>
      <c r="M642" s="242"/>
      <c r="N642" s="247"/>
      <c r="O642" s="248"/>
      <c r="P642" s="248"/>
      <c r="Q642" s="248"/>
      <c r="R642" s="248"/>
      <c r="S642" s="248"/>
      <c r="T642" s="248"/>
      <c r="U642" s="248"/>
      <c r="V642" s="248"/>
      <c r="W642" s="248"/>
      <c r="X642" s="249"/>
      <c r="Y642" s="14"/>
      <c r="Z642" s="14"/>
      <c r="AA642" s="14"/>
      <c r="AB642" s="14"/>
      <c r="AC642" s="14"/>
      <c r="AD642" s="14"/>
      <c r="AE642" s="14"/>
      <c r="AT642" s="243" t="s">
        <v>228</v>
      </c>
      <c r="AU642" s="243" t="s">
        <v>93</v>
      </c>
      <c r="AV642" s="14" t="s">
        <v>93</v>
      </c>
      <c r="AW642" s="14" t="s">
        <v>3</v>
      </c>
      <c r="AX642" s="14" t="s">
        <v>88</v>
      </c>
      <c r="AY642" s="243" t="s">
        <v>220</v>
      </c>
    </row>
    <row r="643" s="2" customFormat="1" ht="24.15" customHeight="1">
      <c r="A643" s="42"/>
      <c r="B643" s="186"/>
      <c r="C643" s="220" t="s">
        <v>943</v>
      </c>
      <c r="D643" s="220" t="s">
        <v>223</v>
      </c>
      <c r="E643" s="221" t="s">
        <v>944</v>
      </c>
      <c r="F643" s="222" t="s">
        <v>945</v>
      </c>
      <c r="G643" s="223" t="s">
        <v>393</v>
      </c>
      <c r="H643" s="266"/>
      <c r="I643" s="225"/>
      <c r="J643" s="225"/>
      <c r="K643" s="226">
        <f>ROUND(P643*H643,2)</f>
        <v>0</v>
      </c>
      <c r="L643" s="227"/>
      <c r="M643" s="43"/>
      <c r="N643" s="228" t="s">
        <v>1</v>
      </c>
      <c r="O643" s="229" t="s">
        <v>45</v>
      </c>
      <c r="P643" s="230">
        <f>I643+J643</f>
        <v>0</v>
      </c>
      <c r="Q643" s="230">
        <f>ROUND(I643*H643,2)</f>
        <v>0</v>
      </c>
      <c r="R643" s="230">
        <f>ROUND(J643*H643,2)</f>
        <v>0</v>
      </c>
      <c r="S643" s="86"/>
      <c r="T643" s="231">
        <f>S643*H643</f>
        <v>0</v>
      </c>
      <c r="U643" s="231">
        <v>0</v>
      </c>
      <c r="V643" s="231">
        <f>U643*H643</f>
        <v>0</v>
      </c>
      <c r="W643" s="231">
        <v>0</v>
      </c>
      <c r="X643" s="232">
        <f>W643*H643</f>
        <v>0</v>
      </c>
      <c r="Y643" s="42"/>
      <c r="Z643" s="42"/>
      <c r="AA643" s="42"/>
      <c r="AB643" s="42"/>
      <c r="AC643" s="42"/>
      <c r="AD643" s="42"/>
      <c r="AE643" s="42"/>
      <c r="AR643" s="233" t="s">
        <v>387</v>
      </c>
      <c r="AT643" s="233" t="s">
        <v>223</v>
      </c>
      <c r="AU643" s="233" t="s">
        <v>93</v>
      </c>
      <c r="AY643" s="19" t="s">
        <v>220</v>
      </c>
      <c r="BE643" s="147">
        <f>IF(O643="základná",K643,0)</f>
        <v>0</v>
      </c>
      <c r="BF643" s="147">
        <f>IF(O643="znížená",K643,0)</f>
        <v>0</v>
      </c>
      <c r="BG643" s="147">
        <f>IF(O643="zákl. prenesená",K643,0)</f>
        <v>0</v>
      </c>
      <c r="BH643" s="147">
        <f>IF(O643="zníž. prenesená",K643,0)</f>
        <v>0</v>
      </c>
      <c r="BI643" s="147">
        <f>IF(O643="nulová",K643,0)</f>
        <v>0</v>
      </c>
      <c r="BJ643" s="19" t="s">
        <v>93</v>
      </c>
      <c r="BK643" s="147">
        <f>ROUND(P643*H643,2)</f>
        <v>0</v>
      </c>
      <c r="BL643" s="19" t="s">
        <v>387</v>
      </c>
      <c r="BM643" s="233" t="s">
        <v>946</v>
      </c>
    </row>
    <row r="644" s="12" customFormat="1" ht="22.8" customHeight="1">
      <c r="A644" s="12"/>
      <c r="B644" s="206"/>
      <c r="C644" s="12"/>
      <c r="D644" s="207" t="s">
        <v>80</v>
      </c>
      <c r="E644" s="218" t="s">
        <v>395</v>
      </c>
      <c r="F644" s="218" t="s">
        <v>396</v>
      </c>
      <c r="G644" s="12"/>
      <c r="H644" s="12"/>
      <c r="I644" s="209"/>
      <c r="J644" s="209"/>
      <c r="K644" s="219">
        <f>BK644</f>
        <v>0</v>
      </c>
      <c r="L644" s="12"/>
      <c r="M644" s="206"/>
      <c r="N644" s="211"/>
      <c r="O644" s="212"/>
      <c r="P644" s="212"/>
      <c r="Q644" s="213">
        <f>SUM(Q645:Q816)</f>
        <v>0</v>
      </c>
      <c r="R644" s="213">
        <f>SUM(R645:R816)</f>
        <v>0</v>
      </c>
      <c r="S644" s="212"/>
      <c r="T644" s="214">
        <f>SUM(T645:T816)</f>
        <v>0</v>
      </c>
      <c r="U644" s="212"/>
      <c r="V644" s="214">
        <f>SUM(V645:V816)</f>
        <v>2.0870815999999999</v>
      </c>
      <c r="W644" s="212"/>
      <c r="X644" s="215">
        <f>SUM(X645:X816)</f>
        <v>0</v>
      </c>
      <c r="Y644" s="12"/>
      <c r="Z644" s="12"/>
      <c r="AA644" s="12"/>
      <c r="AB644" s="12"/>
      <c r="AC644" s="12"/>
      <c r="AD644" s="12"/>
      <c r="AE644" s="12"/>
      <c r="AR644" s="207" t="s">
        <v>93</v>
      </c>
      <c r="AT644" s="216" t="s">
        <v>80</v>
      </c>
      <c r="AU644" s="216" t="s">
        <v>88</v>
      </c>
      <c r="AY644" s="207" t="s">
        <v>220</v>
      </c>
      <c r="BK644" s="217">
        <f>SUM(BK645:BK816)</f>
        <v>0</v>
      </c>
    </row>
    <row r="645" s="2" customFormat="1" ht="24.15" customHeight="1">
      <c r="A645" s="42"/>
      <c r="B645" s="186"/>
      <c r="C645" s="220" t="s">
        <v>947</v>
      </c>
      <c r="D645" s="220" t="s">
        <v>223</v>
      </c>
      <c r="E645" s="221" t="s">
        <v>948</v>
      </c>
      <c r="F645" s="222" t="s">
        <v>949</v>
      </c>
      <c r="G645" s="223" t="s">
        <v>302</v>
      </c>
      <c r="H645" s="224">
        <v>60</v>
      </c>
      <c r="I645" s="225"/>
      <c r="J645" s="225"/>
      <c r="K645" s="226">
        <f>ROUND(P645*H645,2)</f>
        <v>0</v>
      </c>
      <c r="L645" s="227"/>
      <c r="M645" s="43"/>
      <c r="N645" s="228" t="s">
        <v>1</v>
      </c>
      <c r="O645" s="229" t="s">
        <v>45</v>
      </c>
      <c r="P645" s="230">
        <f>I645+J645</f>
        <v>0</v>
      </c>
      <c r="Q645" s="230">
        <f>ROUND(I645*H645,2)</f>
        <v>0</v>
      </c>
      <c r="R645" s="230">
        <f>ROUND(J645*H645,2)</f>
        <v>0</v>
      </c>
      <c r="S645" s="86"/>
      <c r="T645" s="231">
        <f>S645*H645</f>
        <v>0</v>
      </c>
      <c r="U645" s="231">
        <v>0.00010000000000000001</v>
      </c>
      <c r="V645" s="231">
        <f>U645*H645</f>
        <v>0.0060000000000000001</v>
      </c>
      <c r="W645" s="231">
        <v>0</v>
      </c>
      <c r="X645" s="232">
        <f>W645*H645</f>
        <v>0</v>
      </c>
      <c r="Y645" s="42"/>
      <c r="Z645" s="42"/>
      <c r="AA645" s="42"/>
      <c r="AB645" s="42"/>
      <c r="AC645" s="42"/>
      <c r="AD645" s="42"/>
      <c r="AE645" s="42"/>
      <c r="AR645" s="233" t="s">
        <v>387</v>
      </c>
      <c r="AT645" s="233" t="s">
        <v>223</v>
      </c>
      <c r="AU645" s="233" t="s">
        <v>93</v>
      </c>
      <c r="AY645" s="19" t="s">
        <v>220</v>
      </c>
      <c r="BE645" s="147">
        <f>IF(O645="základná",K645,0)</f>
        <v>0</v>
      </c>
      <c r="BF645" s="147">
        <f>IF(O645="znížená",K645,0)</f>
        <v>0</v>
      </c>
      <c r="BG645" s="147">
        <f>IF(O645="zákl. prenesená",K645,0)</f>
        <v>0</v>
      </c>
      <c r="BH645" s="147">
        <f>IF(O645="zníž. prenesená",K645,0)</f>
        <v>0</v>
      </c>
      <c r="BI645" s="147">
        <f>IF(O645="nulová",K645,0)</f>
        <v>0</v>
      </c>
      <c r="BJ645" s="19" t="s">
        <v>93</v>
      </c>
      <c r="BK645" s="147">
        <f>ROUND(P645*H645,2)</f>
        <v>0</v>
      </c>
      <c r="BL645" s="19" t="s">
        <v>387</v>
      </c>
      <c r="BM645" s="233" t="s">
        <v>950</v>
      </c>
    </row>
    <row r="646" s="14" customFormat="1">
      <c r="A646" s="14"/>
      <c r="B646" s="242"/>
      <c r="C646" s="14"/>
      <c r="D646" s="235" t="s">
        <v>228</v>
      </c>
      <c r="E646" s="243" t="s">
        <v>1</v>
      </c>
      <c r="F646" s="244" t="s">
        <v>951</v>
      </c>
      <c r="G646" s="14"/>
      <c r="H646" s="245">
        <v>30</v>
      </c>
      <c r="I646" s="246"/>
      <c r="J646" s="246"/>
      <c r="K646" s="14"/>
      <c r="L646" s="14"/>
      <c r="M646" s="242"/>
      <c r="N646" s="247"/>
      <c r="O646" s="248"/>
      <c r="P646" s="248"/>
      <c r="Q646" s="248"/>
      <c r="R646" s="248"/>
      <c r="S646" s="248"/>
      <c r="T646" s="248"/>
      <c r="U646" s="248"/>
      <c r="V646" s="248"/>
      <c r="W646" s="248"/>
      <c r="X646" s="249"/>
      <c r="Y646" s="14"/>
      <c r="Z646" s="14"/>
      <c r="AA646" s="14"/>
      <c r="AB646" s="14"/>
      <c r="AC646" s="14"/>
      <c r="AD646" s="14"/>
      <c r="AE646" s="14"/>
      <c r="AT646" s="243" t="s">
        <v>228</v>
      </c>
      <c r="AU646" s="243" t="s">
        <v>93</v>
      </c>
      <c r="AV646" s="14" t="s">
        <v>93</v>
      </c>
      <c r="AW646" s="14" t="s">
        <v>4</v>
      </c>
      <c r="AX646" s="14" t="s">
        <v>81</v>
      </c>
      <c r="AY646" s="243" t="s">
        <v>220</v>
      </c>
    </row>
    <row r="647" s="14" customFormat="1">
      <c r="A647" s="14"/>
      <c r="B647" s="242"/>
      <c r="C647" s="14"/>
      <c r="D647" s="235" t="s">
        <v>228</v>
      </c>
      <c r="E647" s="243" t="s">
        <v>1</v>
      </c>
      <c r="F647" s="244" t="s">
        <v>952</v>
      </c>
      <c r="G647" s="14"/>
      <c r="H647" s="245">
        <v>30</v>
      </c>
      <c r="I647" s="246"/>
      <c r="J647" s="246"/>
      <c r="K647" s="14"/>
      <c r="L647" s="14"/>
      <c r="M647" s="242"/>
      <c r="N647" s="247"/>
      <c r="O647" s="248"/>
      <c r="P647" s="248"/>
      <c r="Q647" s="248"/>
      <c r="R647" s="248"/>
      <c r="S647" s="248"/>
      <c r="T647" s="248"/>
      <c r="U647" s="248"/>
      <c r="V647" s="248"/>
      <c r="W647" s="248"/>
      <c r="X647" s="249"/>
      <c r="Y647" s="14"/>
      <c r="Z647" s="14"/>
      <c r="AA647" s="14"/>
      <c r="AB647" s="14"/>
      <c r="AC647" s="14"/>
      <c r="AD647" s="14"/>
      <c r="AE647" s="14"/>
      <c r="AT647" s="243" t="s">
        <v>228</v>
      </c>
      <c r="AU647" s="243" t="s">
        <v>93</v>
      </c>
      <c r="AV647" s="14" t="s">
        <v>93</v>
      </c>
      <c r="AW647" s="14" t="s">
        <v>4</v>
      </c>
      <c r="AX647" s="14" t="s">
        <v>81</v>
      </c>
      <c r="AY647" s="243" t="s">
        <v>220</v>
      </c>
    </row>
    <row r="648" s="15" customFormat="1">
      <c r="A648" s="15"/>
      <c r="B648" s="250"/>
      <c r="C648" s="15"/>
      <c r="D648" s="235" t="s">
        <v>228</v>
      </c>
      <c r="E648" s="251" t="s">
        <v>1</v>
      </c>
      <c r="F648" s="252" t="s">
        <v>242</v>
      </c>
      <c r="G648" s="15"/>
      <c r="H648" s="253">
        <v>60</v>
      </c>
      <c r="I648" s="254"/>
      <c r="J648" s="254"/>
      <c r="K648" s="15"/>
      <c r="L648" s="15"/>
      <c r="M648" s="250"/>
      <c r="N648" s="255"/>
      <c r="O648" s="256"/>
      <c r="P648" s="256"/>
      <c r="Q648" s="256"/>
      <c r="R648" s="256"/>
      <c r="S648" s="256"/>
      <c r="T648" s="256"/>
      <c r="U648" s="256"/>
      <c r="V648" s="256"/>
      <c r="W648" s="256"/>
      <c r="X648" s="257"/>
      <c r="Y648" s="15"/>
      <c r="Z648" s="15"/>
      <c r="AA648" s="15"/>
      <c r="AB648" s="15"/>
      <c r="AC648" s="15"/>
      <c r="AD648" s="15"/>
      <c r="AE648" s="15"/>
      <c r="AT648" s="251" t="s">
        <v>228</v>
      </c>
      <c r="AU648" s="251" t="s">
        <v>93</v>
      </c>
      <c r="AV648" s="15" t="s">
        <v>98</v>
      </c>
      <c r="AW648" s="15" t="s">
        <v>4</v>
      </c>
      <c r="AX648" s="15" t="s">
        <v>88</v>
      </c>
      <c r="AY648" s="251" t="s">
        <v>220</v>
      </c>
    </row>
    <row r="649" s="2" customFormat="1" ht="24.15" customHeight="1">
      <c r="A649" s="42"/>
      <c r="B649" s="186"/>
      <c r="C649" s="220" t="s">
        <v>953</v>
      </c>
      <c r="D649" s="220" t="s">
        <v>223</v>
      </c>
      <c r="E649" s="221" t="s">
        <v>954</v>
      </c>
      <c r="F649" s="222" t="s">
        <v>955</v>
      </c>
      <c r="G649" s="223" t="s">
        <v>302</v>
      </c>
      <c r="H649" s="224">
        <v>48</v>
      </c>
      <c r="I649" s="225"/>
      <c r="J649" s="225"/>
      <c r="K649" s="226">
        <f>ROUND(P649*H649,2)</f>
        <v>0</v>
      </c>
      <c r="L649" s="227"/>
      <c r="M649" s="43"/>
      <c r="N649" s="228" t="s">
        <v>1</v>
      </c>
      <c r="O649" s="229" t="s">
        <v>45</v>
      </c>
      <c r="P649" s="230">
        <f>I649+J649</f>
        <v>0</v>
      </c>
      <c r="Q649" s="230">
        <f>ROUND(I649*H649,2)</f>
        <v>0</v>
      </c>
      <c r="R649" s="230">
        <f>ROUND(J649*H649,2)</f>
        <v>0</v>
      </c>
      <c r="S649" s="86"/>
      <c r="T649" s="231">
        <f>S649*H649</f>
        <v>0</v>
      </c>
      <c r="U649" s="231">
        <v>6.9999999999999994E-05</v>
      </c>
      <c r="V649" s="231">
        <f>U649*H649</f>
        <v>0.0033599999999999997</v>
      </c>
      <c r="W649" s="231">
        <v>0</v>
      </c>
      <c r="X649" s="232">
        <f>W649*H649</f>
        <v>0</v>
      </c>
      <c r="Y649" s="42"/>
      <c r="Z649" s="42"/>
      <c r="AA649" s="42"/>
      <c r="AB649" s="42"/>
      <c r="AC649" s="42"/>
      <c r="AD649" s="42"/>
      <c r="AE649" s="42"/>
      <c r="AR649" s="233" t="s">
        <v>387</v>
      </c>
      <c r="AT649" s="233" t="s">
        <v>223</v>
      </c>
      <c r="AU649" s="233" t="s">
        <v>93</v>
      </c>
      <c r="AY649" s="19" t="s">
        <v>220</v>
      </c>
      <c r="BE649" s="147">
        <f>IF(O649="základná",K649,0)</f>
        <v>0</v>
      </c>
      <c r="BF649" s="147">
        <f>IF(O649="znížená",K649,0)</f>
        <v>0</v>
      </c>
      <c r="BG649" s="147">
        <f>IF(O649="zákl. prenesená",K649,0)</f>
        <v>0</v>
      </c>
      <c r="BH649" s="147">
        <f>IF(O649="zníž. prenesená",K649,0)</f>
        <v>0</v>
      </c>
      <c r="BI649" s="147">
        <f>IF(O649="nulová",K649,0)</f>
        <v>0</v>
      </c>
      <c r="BJ649" s="19" t="s">
        <v>93</v>
      </c>
      <c r="BK649" s="147">
        <f>ROUND(P649*H649,2)</f>
        <v>0</v>
      </c>
      <c r="BL649" s="19" t="s">
        <v>387</v>
      </c>
      <c r="BM649" s="233" t="s">
        <v>956</v>
      </c>
    </row>
    <row r="650" s="14" customFormat="1">
      <c r="A650" s="14"/>
      <c r="B650" s="242"/>
      <c r="C650" s="14"/>
      <c r="D650" s="235" t="s">
        <v>228</v>
      </c>
      <c r="E650" s="243" t="s">
        <v>1</v>
      </c>
      <c r="F650" s="244" t="s">
        <v>957</v>
      </c>
      <c r="G650" s="14"/>
      <c r="H650" s="245">
        <v>24</v>
      </c>
      <c r="I650" s="246"/>
      <c r="J650" s="246"/>
      <c r="K650" s="14"/>
      <c r="L650" s="14"/>
      <c r="M650" s="242"/>
      <c r="N650" s="247"/>
      <c r="O650" s="248"/>
      <c r="P650" s="248"/>
      <c r="Q650" s="248"/>
      <c r="R650" s="248"/>
      <c r="S650" s="248"/>
      <c r="T650" s="248"/>
      <c r="U650" s="248"/>
      <c r="V650" s="248"/>
      <c r="W650" s="248"/>
      <c r="X650" s="249"/>
      <c r="Y650" s="14"/>
      <c r="Z650" s="14"/>
      <c r="AA650" s="14"/>
      <c r="AB650" s="14"/>
      <c r="AC650" s="14"/>
      <c r="AD650" s="14"/>
      <c r="AE650" s="14"/>
      <c r="AT650" s="243" t="s">
        <v>228</v>
      </c>
      <c r="AU650" s="243" t="s">
        <v>93</v>
      </c>
      <c r="AV650" s="14" t="s">
        <v>93</v>
      </c>
      <c r="AW650" s="14" t="s">
        <v>4</v>
      </c>
      <c r="AX650" s="14" t="s">
        <v>81</v>
      </c>
      <c r="AY650" s="243" t="s">
        <v>220</v>
      </c>
    </row>
    <row r="651" s="14" customFormat="1">
      <c r="A651" s="14"/>
      <c r="B651" s="242"/>
      <c r="C651" s="14"/>
      <c r="D651" s="235" t="s">
        <v>228</v>
      </c>
      <c r="E651" s="243" t="s">
        <v>1</v>
      </c>
      <c r="F651" s="244" t="s">
        <v>958</v>
      </c>
      <c r="G651" s="14"/>
      <c r="H651" s="245">
        <v>24</v>
      </c>
      <c r="I651" s="246"/>
      <c r="J651" s="246"/>
      <c r="K651" s="14"/>
      <c r="L651" s="14"/>
      <c r="M651" s="242"/>
      <c r="N651" s="247"/>
      <c r="O651" s="248"/>
      <c r="P651" s="248"/>
      <c r="Q651" s="248"/>
      <c r="R651" s="248"/>
      <c r="S651" s="248"/>
      <c r="T651" s="248"/>
      <c r="U651" s="248"/>
      <c r="V651" s="248"/>
      <c r="W651" s="248"/>
      <c r="X651" s="249"/>
      <c r="Y651" s="14"/>
      <c r="Z651" s="14"/>
      <c r="AA651" s="14"/>
      <c r="AB651" s="14"/>
      <c r="AC651" s="14"/>
      <c r="AD651" s="14"/>
      <c r="AE651" s="14"/>
      <c r="AT651" s="243" t="s">
        <v>228</v>
      </c>
      <c r="AU651" s="243" t="s">
        <v>93</v>
      </c>
      <c r="AV651" s="14" t="s">
        <v>93</v>
      </c>
      <c r="AW651" s="14" t="s">
        <v>4</v>
      </c>
      <c r="AX651" s="14" t="s">
        <v>81</v>
      </c>
      <c r="AY651" s="243" t="s">
        <v>220</v>
      </c>
    </row>
    <row r="652" s="15" customFormat="1">
      <c r="A652" s="15"/>
      <c r="B652" s="250"/>
      <c r="C652" s="15"/>
      <c r="D652" s="235" t="s">
        <v>228</v>
      </c>
      <c r="E652" s="251" t="s">
        <v>1</v>
      </c>
      <c r="F652" s="252" t="s">
        <v>242</v>
      </c>
      <c r="G652" s="15"/>
      <c r="H652" s="253">
        <v>48</v>
      </c>
      <c r="I652" s="254"/>
      <c r="J652" s="254"/>
      <c r="K652" s="15"/>
      <c r="L652" s="15"/>
      <c r="M652" s="250"/>
      <c r="N652" s="255"/>
      <c r="O652" s="256"/>
      <c r="P652" s="256"/>
      <c r="Q652" s="256"/>
      <c r="R652" s="256"/>
      <c r="S652" s="256"/>
      <c r="T652" s="256"/>
      <c r="U652" s="256"/>
      <c r="V652" s="256"/>
      <c r="W652" s="256"/>
      <c r="X652" s="257"/>
      <c r="Y652" s="15"/>
      <c r="Z652" s="15"/>
      <c r="AA652" s="15"/>
      <c r="AB652" s="15"/>
      <c r="AC652" s="15"/>
      <c r="AD652" s="15"/>
      <c r="AE652" s="15"/>
      <c r="AT652" s="251" t="s">
        <v>228</v>
      </c>
      <c r="AU652" s="251" t="s">
        <v>93</v>
      </c>
      <c r="AV652" s="15" t="s">
        <v>98</v>
      </c>
      <c r="AW652" s="15" t="s">
        <v>4</v>
      </c>
      <c r="AX652" s="15" t="s">
        <v>88</v>
      </c>
      <c r="AY652" s="251" t="s">
        <v>220</v>
      </c>
    </row>
    <row r="653" s="2" customFormat="1" ht="16.5" customHeight="1">
      <c r="A653" s="42"/>
      <c r="B653" s="186"/>
      <c r="C653" s="220" t="s">
        <v>959</v>
      </c>
      <c r="D653" s="220" t="s">
        <v>223</v>
      </c>
      <c r="E653" s="221" t="s">
        <v>960</v>
      </c>
      <c r="F653" s="222" t="s">
        <v>961</v>
      </c>
      <c r="G653" s="223" t="s">
        <v>302</v>
      </c>
      <c r="H653" s="224">
        <v>411.64999999999998</v>
      </c>
      <c r="I653" s="225"/>
      <c r="J653" s="225"/>
      <c r="K653" s="226">
        <f>ROUND(P653*H653,2)</f>
        <v>0</v>
      </c>
      <c r="L653" s="227"/>
      <c r="M653" s="43"/>
      <c r="N653" s="228" t="s">
        <v>1</v>
      </c>
      <c r="O653" s="229" t="s">
        <v>45</v>
      </c>
      <c r="P653" s="230">
        <f>I653+J653</f>
        <v>0</v>
      </c>
      <c r="Q653" s="230">
        <f>ROUND(I653*H653,2)</f>
        <v>0</v>
      </c>
      <c r="R653" s="230">
        <f>ROUND(J653*H653,2)</f>
        <v>0</v>
      </c>
      <c r="S653" s="86"/>
      <c r="T653" s="231">
        <f>S653*H653</f>
        <v>0</v>
      </c>
      <c r="U653" s="231">
        <v>4.0000000000000003E-05</v>
      </c>
      <c r="V653" s="231">
        <f>U653*H653</f>
        <v>0.016466000000000001</v>
      </c>
      <c r="W653" s="231">
        <v>0</v>
      </c>
      <c r="X653" s="232">
        <f>W653*H653</f>
        <v>0</v>
      </c>
      <c r="Y653" s="42"/>
      <c r="Z653" s="42"/>
      <c r="AA653" s="42"/>
      <c r="AB653" s="42"/>
      <c r="AC653" s="42"/>
      <c r="AD653" s="42"/>
      <c r="AE653" s="42"/>
      <c r="AR653" s="233" t="s">
        <v>387</v>
      </c>
      <c r="AT653" s="233" t="s">
        <v>223</v>
      </c>
      <c r="AU653" s="233" t="s">
        <v>93</v>
      </c>
      <c r="AY653" s="19" t="s">
        <v>220</v>
      </c>
      <c r="BE653" s="147">
        <f>IF(O653="základná",K653,0)</f>
        <v>0</v>
      </c>
      <c r="BF653" s="147">
        <f>IF(O653="znížená",K653,0)</f>
        <v>0</v>
      </c>
      <c r="BG653" s="147">
        <f>IF(O653="zákl. prenesená",K653,0)</f>
        <v>0</v>
      </c>
      <c r="BH653" s="147">
        <f>IF(O653="zníž. prenesená",K653,0)</f>
        <v>0</v>
      </c>
      <c r="BI653" s="147">
        <f>IF(O653="nulová",K653,0)</f>
        <v>0</v>
      </c>
      <c r="BJ653" s="19" t="s">
        <v>93</v>
      </c>
      <c r="BK653" s="147">
        <f>ROUND(P653*H653,2)</f>
        <v>0</v>
      </c>
      <c r="BL653" s="19" t="s">
        <v>387</v>
      </c>
      <c r="BM653" s="233" t="s">
        <v>962</v>
      </c>
    </row>
    <row r="654" s="13" customFormat="1">
      <c r="A654" s="13"/>
      <c r="B654" s="234"/>
      <c r="C654" s="13"/>
      <c r="D654" s="235" t="s">
        <v>228</v>
      </c>
      <c r="E654" s="236" t="s">
        <v>1</v>
      </c>
      <c r="F654" s="237" t="s">
        <v>229</v>
      </c>
      <c r="G654" s="13"/>
      <c r="H654" s="236" t="s">
        <v>1</v>
      </c>
      <c r="I654" s="238"/>
      <c r="J654" s="238"/>
      <c r="K654" s="13"/>
      <c r="L654" s="13"/>
      <c r="M654" s="234"/>
      <c r="N654" s="239"/>
      <c r="O654" s="240"/>
      <c r="P654" s="240"/>
      <c r="Q654" s="240"/>
      <c r="R654" s="240"/>
      <c r="S654" s="240"/>
      <c r="T654" s="240"/>
      <c r="U654" s="240"/>
      <c r="V654" s="240"/>
      <c r="W654" s="240"/>
      <c r="X654" s="241"/>
      <c r="Y654" s="13"/>
      <c r="Z654" s="13"/>
      <c r="AA654" s="13"/>
      <c r="AB654" s="13"/>
      <c r="AC654" s="13"/>
      <c r="AD654" s="13"/>
      <c r="AE654" s="13"/>
      <c r="AT654" s="236" t="s">
        <v>228</v>
      </c>
      <c r="AU654" s="236" t="s">
        <v>93</v>
      </c>
      <c r="AV654" s="13" t="s">
        <v>88</v>
      </c>
      <c r="AW654" s="13" t="s">
        <v>4</v>
      </c>
      <c r="AX654" s="13" t="s">
        <v>81</v>
      </c>
      <c r="AY654" s="236" t="s">
        <v>220</v>
      </c>
    </row>
    <row r="655" s="14" customFormat="1">
      <c r="A655" s="14"/>
      <c r="B655" s="242"/>
      <c r="C655" s="14"/>
      <c r="D655" s="235" t="s">
        <v>228</v>
      </c>
      <c r="E655" s="243" t="s">
        <v>1</v>
      </c>
      <c r="F655" s="244" t="s">
        <v>963</v>
      </c>
      <c r="G655" s="14"/>
      <c r="H655" s="245">
        <v>20.699999999999999</v>
      </c>
      <c r="I655" s="246"/>
      <c r="J655" s="246"/>
      <c r="K655" s="14"/>
      <c r="L655" s="14"/>
      <c r="M655" s="242"/>
      <c r="N655" s="247"/>
      <c r="O655" s="248"/>
      <c r="P655" s="248"/>
      <c r="Q655" s="248"/>
      <c r="R655" s="248"/>
      <c r="S655" s="248"/>
      <c r="T655" s="248"/>
      <c r="U655" s="248"/>
      <c r="V655" s="248"/>
      <c r="W655" s="248"/>
      <c r="X655" s="249"/>
      <c r="Y655" s="14"/>
      <c r="Z655" s="14"/>
      <c r="AA655" s="14"/>
      <c r="AB655" s="14"/>
      <c r="AC655" s="14"/>
      <c r="AD655" s="14"/>
      <c r="AE655" s="14"/>
      <c r="AT655" s="243" t="s">
        <v>228</v>
      </c>
      <c r="AU655" s="243" t="s">
        <v>93</v>
      </c>
      <c r="AV655" s="14" t="s">
        <v>93</v>
      </c>
      <c r="AW655" s="14" t="s">
        <v>4</v>
      </c>
      <c r="AX655" s="14" t="s">
        <v>81</v>
      </c>
      <c r="AY655" s="243" t="s">
        <v>220</v>
      </c>
    </row>
    <row r="656" s="14" customFormat="1">
      <c r="A656" s="14"/>
      <c r="B656" s="242"/>
      <c r="C656" s="14"/>
      <c r="D656" s="235" t="s">
        <v>228</v>
      </c>
      <c r="E656" s="243" t="s">
        <v>1</v>
      </c>
      <c r="F656" s="244" t="s">
        <v>964</v>
      </c>
      <c r="G656" s="14"/>
      <c r="H656" s="245">
        <v>19.850000000000001</v>
      </c>
      <c r="I656" s="246"/>
      <c r="J656" s="246"/>
      <c r="K656" s="14"/>
      <c r="L656" s="14"/>
      <c r="M656" s="242"/>
      <c r="N656" s="247"/>
      <c r="O656" s="248"/>
      <c r="P656" s="248"/>
      <c r="Q656" s="248"/>
      <c r="R656" s="248"/>
      <c r="S656" s="248"/>
      <c r="T656" s="248"/>
      <c r="U656" s="248"/>
      <c r="V656" s="248"/>
      <c r="W656" s="248"/>
      <c r="X656" s="249"/>
      <c r="Y656" s="14"/>
      <c r="Z656" s="14"/>
      <c r="AA656" s="14"/>
      <c r="AB656" s="14"/>
      <c r="AC656" s="14"/>
      <c r="AD656" s="14"/>
      <c r="AE656" s="14"/>
      <c r="AT656" s="243" t="s">
        <v>228</v>
      </c>
      <c r="AU656" s="243" t="s">
        <v>93</v>
      </c>
      <c r="AV656" s="14" t="s">
        <v>93</v>
      </c>
      <c r="AW656" s="14" t="s">
        <v>4</v>
      </c>
      <c r="AX656" s="14" t="s">
        <v>81</v>
      </c>
      <c r="AY656" s="243" t="s">
        <v>220</v>
      </c>
    </row>
    <row r="657" s="14" customFormat="1">
      <c r="A657" s="14"/>
      <c r="B657" s="242"/>
      <c r="C657" s="14"/>
      <c r="D657" s="235" t="s">
        <v>228</v>
      </c>
      <c r="E657" s="243" t="s">
        <v>1</v>
      </c>
      <c r="F657" s="244" t="s">
        <v>965</v>
      </c>
      <c r="G657" s="14"/>
      <c r="H657" s="245">
        <v>19.899999999999999</v>
      </c>
      <c r="I657" s="246"/>
      <c r="J657" s="246"/>
      <c r="K657" s="14"/>
      <c r="L657" s="14"/>
      <c r="M657" s="242"/>
      <c r="N657" s="247"/>
      <c r="O657" s="248"/>
      <c r="P657" s="248"/>
      <c r="Q657" s="248"/>
      <c r="R657" s="248"/>
      <c r="S657" s="248"/>
      <c r="T657" s="248"/>
      <c r="U657" s="248"/>
      <c r="V657" s="248"/>
      <c r="W657" s="248"/>
      <c r="X657" s="249"/>
      <c r="Y657" s="14"/>
      <c r="Z657" s="14"/>
      <c r="AA657" s="14"/>
      <c r="AB657" s="14"/>
      <c r="AC657" s="14"/>
      <c r="AD657" s="14"/>
      <c r="AE657" s="14"/>
      <c r="AT657" s="243" t="s">
        <v>228</v>
      </c>
      <c r="AU657" s="243" t="s">
        <v>93</v>
      </c>
      <c r="AV657" s="14" t="s">
        <v>93</v>
      </c>
      <c r="AW657" s="14" t="s">
        <v>4</v>
      </c>
      <c r="AX657" s="14" t="s">
        <v>81</v>
      </c>
      <c r="AY657" s="243" t="s">
        <v>220</v>
      </c>
    </row>
    <row r="658" s="14" customFormat="1">
      <c r="A658" s="14"/>
      <c r="B658" s="242"/>
      <c r="C658" s="14"/>
      <c r="D658" s="235" t="s">
        <v>228</v>
      </c>
      <c r="E658" s="243" t="s">
        <v>1</v>
      </c>
      <c r="F658" s="244" t="s">
        <v>966</v>
      </c>
      <c r="G658" s="14"/>
      <c r="H658" s="245">
        <v>13.75</v>
      </c>
      <c r="I658" s="246"/>
      <c r="J658" s="246"/>
      <c r="K658" s="14"/>
      <c r="L658" s="14"/>
      <c r="M658" s="242"/>
      <c r="N658" s="247"/>
      <c r="O658" s="248"/>
      <c r="P658" s="248"/>
      <c r="Q658" s="248"/>
      <c r="R658" s="248"/>
      <c r="S658" s="248"/>
      <c r="T658" s="248"/>
      <c r="U658" s="248"/>
      <c r="V658" s="248"/>
      <c r="W658" s="248"/>
      <c r="X658" s="249"/>
      <c r="Y658" s="14"/>
      <c r="Z658" s="14"/>
      <c r="AA658" s="14"/>
      <c r="AB658" s="14"/>
      <c r="AC658" s="14"/>
      <c r="AD658" s="14"/>
      <c r="AE658" s="14"/>
      <c r="AT658" s="243" t="s">
        <v>228</v>
      </c>
      <c r="AU658" s="243" t="s">
        <v>93</v>
      </c>
      <c r="AV658" s="14" t="s">
        <v>93</v>
      </c>
      <c r="AW658" s="14" t="s">
        <v>4</v>
      </c>
      <c r="AX658" s="14" t="s">
        <v>81</v>
      </c>
      <c r="AY658" s="243" t="s">
        <v>220</v>
      </c>
    </row>
    <row r="659" s="14" customFormat="1">
      <c r="A659" s="14"/>
      <c r="B659" s="242"/>
      <c r="C659" s="14"/>
      <c r="D659" s="235" t="s">
        <v>228</v>
      </c>
      <c r="E659" s="243" t="s">
        <v>1</v>
      </c>
      <c r="F659" s="244" t="s">
        <v>967</v>
      </c>
      <c r="G659" s="14"/>
      <c r="H659" s="245">
        <v>14.199999999999999</v>
      </c>
      <c r="I659" s="246"/>
      <c r="J659" s="246"/>
      <c r="K659" s="14"/>
      <c r="L659" s="14"/>
      <c r="M659" s="242"/>
      <c r="N659" s="247"/>
      <c r="O659" s="248"/>
      <c r="P659" s="248"/>
      <c r="Q659" s="248"/>
      <c r="R659" s="248"/>
      <c r="S659" s="248"/>
      <c r="T659" s="248"/>
      <c r="U659" s="248"/>
      <c r="V659" s="248"/>
      <c r="W659" s="248"/>
      <c r="X659" s="249"/>
      <c r="Y659" s="14"/>
      <c r="Z659" s="14"/>
      <c r="AA659" s="14"/>
      <c r="AB659" s="14"/>
      <c r="AC659" s="14"/>
      <c r="AD659" s="14"/>
      <c r="AE659" s="14"/>
      <c r="AT659" s="243" t="s">
        <v>228</v>
      </c>
      <c r="AU659" s="243" t="s">
        <v>93</v>
      </c>
      <c r="AV659" s="14" t="s">
        <v>93</v>
      </c>
      <c r="AW659" s="14" t="s">
        <v>4</v>
      </c>
      <c r="AX659" s="14" t="s">
        <v>81</v>
      </c>
      <c r="AY659" s="243" t="s">
        <v>220</v>
      </c>
    </row>
    <row r="660" s="14" customFormat="1">
      <c r="A660" s="14"/>
      <c r="B660" s="242"/>
      <c r="C660" s="14"/>
      <c r="D660" s="235" t="s">
        <v>228</v>
      </c>
      <c r="E660" s="243" t="s">
        <v>1</v>
      </c>
      <c r="F660" s="244" t="s">
        <v>968</v>
      </c>
      <c r="G660" s="14"/>
      <c r="H660" s="245">
        <v>9.0999999999999996</v>
      </c>
      <c r="I660" s="246"/>
      <c r="J660" s="246"/>
      <c r="K660" s="14"/>
      <c r="L660" s="14"/>
      <c r="M660" s="242"/>
      <c r="N660" s="247"/>
      <c r="O660" s="248"/>
      <c r="P660" s="248"/>
      <c r="Q660" s="248"/>
      <c r="R660" s="248"/>
      <c r="S660" s="248"/>
      <c r="T660" s="248"/>
      <c r="U660" s="248"/>
      <c r="V660" s="248"/>
      <c r="W660" s="248"/>
      <c r="X660" s="249"/>
      <c r="Y660" s="14"/>
      <c r="Z660" s="14"/>
      <c r="AA660" s="14"/>
      <c r="AB660" s="14"/>
      <c r="AC660" s="14"/>
      <c r="AD660" s="14"/>
      <c r="AE660" s="14"/>
      <c r="AT660" s="243" t="s">
        <v>228</v>
      </c>
      <c r="AU660" s="243" t="s">
        <v>93</v>
      </c>
      <c r="AV660" s="14" t="s">
        <v>93</v>
      </c>
      <c r="AW660" s="14" t="s">
        <v>4</v>
      </c>
      <c r="AX660" s="14" t="s">
        <v>81</v>
      </c>
      <c r="AY660" s="243" t="s">
        <v>220</v>
      </c>
    </row>
    <row r="661" s="14" customFormat="1">
      <c r="A661" s="14"/>
      <c r="B661" s="242"/>
      <c r="C661" s="14"/>
      <c r="D661" s="235" t="s">
        <v>228</v>
      </c>
      <c r="E661" s="243" t="s">
        <v>1</v>
      </c>
      <c r="F661" s="244" t="s">
        <v>969</v>
      </c>
      <c r="G661" s="14"/>
      <c r="H661" s="245">
        <v>5.5999999999999996</v>
      </c>
      <c r="I661" s="246"/>
      <c r="J661" s="246"/>
      <c r="K661" s="14"/>
      <c r="L661" s="14"/>
      <c r="M661" s="242"/>
      <c r="N661" s="247"/>
      <c r="O661" s="248"/>
      <c r="P661" s="248"/>
      <c r="Q661" s="248"/>
      <c r="R661" s="248"/>
      <c r="S661" s="248"/>
      <c r="T661" s="248"/>
      <c r="U661" s="248"/>
      <c r="V661" s="248"/>
      <c r="W661" s="248"/>
      <c r="X661" s="249"/>
      <c r="Y661" s="14"/>
      <c r="Z661" s="14"/>
      <c r="AA661" s="14"/>
      <c r="AB661" s="14"/>
      <c r="AC661" s="14"/>
      <c r="AD661" s="14"/>
      <c r="AE661" s="14"/>
      <c r="AT661" s="243" t="s">
        <v>228</v>
      </c>
      <c r="AU661" s="243" t="s">
        <v>93</v>
      </c>
      <c r="AV661" s="14" t="s">
        <v>93</v>
      </c>
      <c r="AW661" s="14" t="s">
        <v>4</v>
      </c>
      <c r="AX661" s="14" t="s">
        <v>81</v>
      </c>
      <c r="AY661" s="243" t="s">
        <v>220</v>
      </c>
    </row>
    <row r="662" s="14" customFormat="1">
      <c r="A662" s="14"/>
      <c r="B662" s="242"/>
      <c r="C662" s="14"/>
      <c r="D662" s="235" t="s">
        <v>228</v>
      </c>
      <c r="E662" s="243" t="s">
        <v>1</v>
      </c>
      <c r="F662" s="244" t="s">
        <v>970</v>
      </c>
      <c r="G662" s="14"/>
      <c r="H662" s="245">
        <v>22.100000000000001</v>
      </c>
      <c r="I662" s="246"/>
      <c r="J662" s="246"/>
      <c r="K662" s="14"/>
      <c r="L662" s="14"/>
      <c r="M662" s="242"/>
      <c r="N662" s="247"/>
      <c r="O662" s="248"/>
      <c r="P662" s="248"/>
      <c r="Q662" s="248"/>
      <c r="R662" s="248"/>
      <c r="S662" s="248"/>
      <c r="T662" s="248"/>
      <c r="U662" s="248"/>
      <c r="V662" s="248"/>
      <c r="W662" s="248"/>
      <c r="X662" s="249"/>
      <c r="Y662" s="14"/>
      <c r="Z662" s="14"/>
      <c r="AA662" s="14"/>
      <c r="AB662" s="14"/>
      <c r="AC662" s="14"/>
      <c r="AD662" s="14"/>
      <c r="AE662" s="14"/>
      <c r="AT662" s="243" t="s">
        <v>228</v>
      </c>
      <c r="AU662" s="243" t="s">
        <v>93</v>
      </c>
      <c r="AV662" s="14" t="s">
        <v>93</v>
      </c>
      <c r="AW662" s="14" t="s">
        <v>4</v>
      </c>
      <c r="AX662" s="14" t="s">
        <v>81</v>
      </c>
      <c r="AY662" s="243" t="s">
        <v>220</v>
      </c>
    </row>
    <row r="663" s="14" customFormat="1">
      <c r="A663" s="14"/>
      <c r="B663" s="242"/>
      <c r="C663" s="14"/>
      <c r="D663" s="235" t="s">
        <v>228</v>
      </c>
      <c r="E663" s="243" t="s">
        <v>1</v>
      </c>
      <c r="F663" s="244" t="s">
        <v>971</v>
      </c>
      <c r="G663" s="14"/>
      <c r="H663" s="245">
        <v>25.399999999999999</v>
      </c>
      <c r="I663" s="246"/>
      <c r="J663" s="246"/>
      <c r="K663" s="14"/>
      <c r="L663" s="14"/>
      <c r="M663" s="242"/>
      <c r="N663" s="247"/>
      <c r="O663" s="248"/>
      <c r="P663" s="248"/>
      <c r="Q663" s="248"/>
      <c r="R663" s="248"/>
      <c r="S663" s="248"/>
      <c r="T663" s="248"/>
      <c r="U663" s="248"/>
      <c r="V663" s="248"/>
      <c r="W663" s="248"/>
      <c r="X663" s="249"/>
      <c r="Y663" s="14"/>
      <c r="Z663" s="14"/>
      <c r="AA663" s="14"/>
      <c r="AB663" s="14"/>
      <c r="AC663" s="14"/>
      <c r="AD663" s="14"/>
      <c r="AE663" s="14"/>
      <c r="AT663" s="243" t="s">
        <v>228</v>
      </c>
      <c r="AU663" s="243" t="s">
        <v>93</v>
      </c>
      <c r="AV663" s="14" t="s">
        <v>93</v>
      </c>
      <c r="AW663" s="14" t="s">
        <v>4</v>
      </c>
      <c r="AX663" s="14" t="s">
        <v>81</v>
      </c>
      <c r="AY663" s="243" t="s">
        <v>220</v>
      </c>
    </row>
    <row r="664" s="14" customFormat="1">
      <c r="A664" s="14"/>
      <c r="B664" s="242"/>
      <c r="C664" s="14"/>
      <c r="D664" s="235" t="s">
        <v>228</v>
      </c>
      <c r="E664" s="243" t="s">
        <v>1</v>
      </c>
      <c r="F664" s="244" t="s">
        <v>972</v>
      </c>
      <c r="G664" s="14"/>
      <c r="H664" s="245">
        <v>25.899999999999999</v>
      </c>
      <c r="I664" s="246"/>
      <c r="J664" s="246"/>
      <c r="K664" s="14"/>
      <c r="L664" s="14"/>
      <c r="M664" s="242"/>
      <c r="N664" s="247"/>
      <c r="O664" s="248"/>
      <c r="P664" s="248"/>
      <c r="Q664" s="248"/>
      <c r="R664" s="248"/>
      <c r="S664" s="248"/>
      <c r="T664" s="248"/>
      <c r="U664" s="248"/>
      <c r="V664" s="248"/>
      <c r="W664" s="248"/>
      <c r="X664" s="249"/>
      <c r="Y664" s="14"/>
      <c r="Z664" s="14"/>
      <c r="AA664" s="14"/>
      <c r="AB664" s="14"/>
      <c r="AC664" s="14"/>
      <c r="AD664" s="14"/>
      <c r="AE664" s="14"/>
      <c r="AT664" s="243" t="s">
        <v>228</v>
      </c>
      <c r="AU664" s="243" t="s">
        <v>93</v>
      </c>
      <c r="AV664" s="14" t="s">
        <v>93</v>
      </c>
      <c r="AW664" s="14" t="s">
        <v>4</v>
      </c>
      <c r="AX664" s="14" t="s">
        <v>81</v>
      </c>
      <c r="AY664" s="243" t="s">
        <v>220</v>
      </c>
    </row>
    <row r="665" s="14" customFormat="1">
      <c r="A665" s="14"/>
      <c r="B665" s="242"/>
      <c r="C665" s="14"/>
      <c r="D665" s="235" t="s">
        <v>228</v>
      </c>
      <c r="E665" s="243" t="s">
        <v>1</v>
      </c>
      <c r="F665" s="244" t="s">
        <v>973</v>
      </c>
      <c r="G665" s="14"/>
      <c r="H665" s="245">
        <v>7.0999999999999996</v>
      </c>
      <c r="I665" s="246"/>
      <c r="J665" s="246"/>
      <c r="K665" s="14"/>
      <c r="L665" s="14"/>
      <c r="M665" s="242"/>
      <c r="N665" s="247"/>
      <c r="O665" s="248"/>
      <c r="P665" s="248"/>
      <c r="Q665" s="248"/>
      <c r="R665" s="248"/>
      <c r="S665" s="248"/>
      <c r="T665" s="248"/>
      <c r="U665" s="248"/>
      <c r="V665" s="248"/>
      <c r="W665" s="248"/>
      <c r="X665" s="249"/>
      <c r="Y665" s="14"/>
      <c r="Z665" s="14"/>
      <c r="AA665" s="14"/>
      <c r="AB665" s="14"/>
      <c r="AC665" s="14"/>
      <c r="AD665" s="14"/>
      <c r="AE665" s="14"/>
      <c r="AT665" s="243" t="s">
        <v>228</v>
      </c>
      <c r="AU665" s="243" t="s">
        <v>93</v>
      </c>
      <c r="AV665" s="14" t="s">
        <v>93</v>
      </c>
      <c r="AW665" s="14" t="s">
        <v>4</v>
      </c>
      <c r="AX665" s="14" t="s">
        <v>81</v>
      </c>
      <c r="AY665" s="243" t="s">
        <v>220</v>
      </c>
    </row>
    <row r="666" s="14" customFormat="1">
      <c r="A666" s="14"/>
      <c r="B666" s="242"/>
      <c r="C666" s="14"/>
      <c r="D666" s="235" t="s">
        <v>228</v>
      </c>
      <c r="E666" s="243" t="s">
        <v>1</v>
      </c>
      <c r="F666" s="244" t="s">
        <v>974</v>
      </c>
      <c r="G666" s="14"/>
      <c r="H666" s="245">
        <v>8.1999999999999993</v>
      </c>
      <c r="I666" s="246"/>
      <c r="J666" s="246"/>
      <c r="K666" s="14"/>
      <c r="L666" s="14"/>
      <c r="M666" s="242"/>
      <c r="N666" s="247"/>
      <c r="O666" s="248"/>
      <c r="P666" s="248"/>
      <c r="Q666" s="248"/>
      <c r="R666" s="248"/>
      <c r="S666" s="248"/>
      <c r="T666" s="248"/>
      <c r="U666" s="248"/>
      <c r="V666" s="248"/>
      <c r="W666" s="248"/>
      <c r="X666" s="249"/>
      <c r="Y666" s="14"/>
      <c r="Z666" s="14"/>
      <c r="AA666" s="14"/>
      <c r="AB666" s="14"/>
      <c r="AC666" s="14"/>
      <c r="AD666" s="14"/>
      <c r="AE666" s="14"/>
      <c r="AT666" s="243" t="s">
        <v>228</v>
      </c>
      <c r="AU666" s="243" t="s">
        <v>93</v>
      </c>
      <c r="AV666" s="14" t="s">
        <v>93</v>
      </c>
      <c r="AW666" s="14" t="s">
        <v>4</v>
      </c>
      <c r="AX666" s="14" t="s">
        <v>81</v>
      </c>
      <c r="AY666" s="243" t="s">
        <v>220</v>
      </c>
    </row>
    <row r="667" s="14" customFormat="1">
      <c r="A667" s="14"/>
      <c r="B667" s="242"/>
      <c r="C667" s="14"/>
      <c r="D667" s="235" t="s">
        <v>228</v>
      </c>
      <c r="E667" s="243" t="s">
        <v>1</v>
      </c>
      <c r="F667" s="244" t="s">
        <v>975</v>
      </c>
      <c r="G667" s="14"/>
      <c r="H667" s="245">
        <v>11.300000000000001</v>
      </c>
      <c r="I667" s="246"/>
      <c r="J667" s="246"/>
      <c r="K667" s="14"/>
      <c r="L667" s="14"/>
      <c r="M667" s="242"/>
      <c r="N667" s="247"/>
      <c r="O667" s="248"/>
      <c r="P667" s="248"/>
      <c r="Q667" s="248"/>
      <c r="R667" s="248"/>
      <c r="S667" s="248"/>
      <c r="T667" s="248"/>
      <c r="U667" s="248"/>
      <c r="V667" s="248"/>
      <c r="W667" s="248"/>
      <c r="X667" s="249"/>
      <c r="Y667" s="14"/>
      <c r="Z667" s="14"/>
      <c r="AA667" s="14"/>
      <c r="AB667" s="14"/>
      <c r="AC667" s="14"/>
      <c r="AD667" s="14"/>
      <c r="AE667" s="14"/>
      <c r="AT667" s="243" t="s">
        <v>228</v>
      </c>
      <c r="AU667" s="243" t="s">
        <v>93</v>
      </c>
      <c r="AV667" s="14" t="s">
        <v>93</v>
      </c>
      <c r="AW667" s="14" t="s">
        <v>4</v>
      </c>
      <c r="AX667" s="14" t="s">
        <v>81</v>
      </c>
      <c r="AY667" s="243" t="s">
        <v>220</v>
      </c>
    </row>
    <row r="668" s="14" customFormat="1">
      <c r="A668" s="14"/>
      <c r="B668" s="242"/>
      <c r="C668" s="14"/>
      <c r="D668" s="235" t="s">
        <v>228</v>
      </c>
      <c r="E668" s="243" t="s">
        <v>1</v>
      </c>
      <c r="F668" s="244" t="s">
        <v>976</v>
      </c>
      <c r="G668" s="14"/>
      <c r="H668" s="245">
        <v>19.600000000000001</v>
      </c>
      <c r="I668" s="246"/>
      <c r="J668" s="246"/>
      <c r="K668" s="14"/>
      <c r="L668" s="14"/>
      <c r="M668" s="242"/>
      <c r="N668" s="247"/>
      <c r="O668" s="248"/>
      <c r="P668" s="248"/>
      <c r="Q668" s="248"/>
      <c r="R668" s="248"/>
      <c r="S668" s="248"/>
      <c r="T668" s="248"/>
      <c r="U668" s="248"/>
      <c r="V668" s="248"/>
      <c r="W668" s="248"/>
      <c r="X668" s="249"/>
      <c r="Y668" s="14"/>
      <c r="Z668" s="14"/>
      <c r="AA668" s="14"/>
      <c r="AB668" s="14"/>
      <c r="AC668" s="14"/>
      <c r="AD668" s="14"/>
      <c r="AE668" s="14"/>
      <c r="AT668" s="243" t="s">
        <v>228</v>
      </c>
      <c r="AU668" s="243" t="s">
        <v>93</v>
      </c>
      <c r="AV668" s="14" t="s">
        <v>93</v>
      </c>
      <c r="AW668" s="14" t="s">
        <v>4</v>
      </c>
      <c r="AX668" s="14" t="s">
        <v>81</v>
      </c>
      <c r="AY668" s="243" t="s">
        <v>220</v>
      </c>
    </row>
    <row r="669" s="15" customFormat="1">
      <c r="A669" s="15"/>
      <c r="B669" s="250"/>
      <c r="C669" s="15"/>
      <c r="D669" s="235" t="s">
        <v>228</v>
      </c>
      <c r="E669" s="251" t="s">
        <v>1</v>
      </c>
      <c r="F669" s="252" t="s">
        <v>242</v>
      </c>
      <c r="G669" s="15"/>
      <c r="H669" s="253">
        <v>222.69999999999999</v>
      </c>
      <c r="I669" s="254"/>
      <c r="J669" s="254"/>
      <c r="K669" s="15"/>
      <c r="L669" s="15"/>
      <c r="M669" s="250"/>
      <c r="N669" s="255"/>
      <c r="O669" s="256"/>
      <c r="P669" s="256"/>
      <c r="Q669" s="256"/>
      <c r="R669" s="256"/>
      <c r="S669" s="256"/>
      <c r="T669" s="256"/>
      <c r="U669" s="256"/>
      <c r="V669" s="256"/>
      <c r="W669" s="256"/>
      <c r="X669" s="257"/>
      <c r="Y669" s="15"/>
      <c r="Z669" s="15"/>
      <c r="AA669" s="15"/>
      <c r="AB669" s="15"/>
      <c r="AC669" s="15"/>
      <c r="AD669" s="15"/>
      <c r="AE669" s="15"/>
      <c r="AT669" s="251" t="s">
        <v>228</v>
      </c>
      <c r="AU669" s="251" t="s">
        <v>93</v>
      </c>
      <c r="AV669" s="15" t="s">
        <v>98</v>
      </c>
      <c r="AW669" s="15" t="s">
        <v>4</v>
      </c>
      <c r="AX669" s="15" t="s">
        <v>81</v>
      </c>
      <c r="AY669" s="251" t="s">
        <v>220</v>
      </c>
    </row>
    <row r="670" s="13" customFormat="1">
      <c r="A670" s="13"/>
      <c r="B670" s="234"/>
      <c r="C670" s="13"/>
      <c r="D670" s="235" t="s">
        <v>228</v>
      </c>
      <c r="E670" s="236" t="s">
        <v>1</v>
      </c>
      <c r="F670" s="237" t="s">
        <v>243</v>
      </c>
      <c r="G670" s="13"/>
      <c r="H670" s="236" t="s">
        <v>1</v>
      </c>
      <c r="I670" s="238"/>
      <c r="J670" s="238"/>
      <c r="K670" s="13"/>
      <c r="L670" s="13"/>
      <c r="M670" s="234"/>
      <c r="N670" s="239"/>
      <c r="O670" s="240"/>
      <c r="P670" s="240"/>
      <c r="Q670" s="240"/>
      <c r="R670" s="240"/>
      <c r="S670" s="240"/>
      <c r="T670" s="240"/>
      <c r="U670" s="240"/>
      <c r="V670" s="240"/>
      <c r="W670" s="240"/>
      <c r="X670" s="241"/>
      <c r="Y670" s="13"/>
      <c r="Z670" s="13"/>
      <c r="AA670" s="13"/>
      <c r="AB670" s="13"/>
      <c r="AC670" s="13"/>
      <c r="AD670" s="13"/>
      <c r="AE670" s="13"/>
      <c r="AT670" s="236" t="s">
        <v>228</v>
      </c>
      <c r="AU670" s="236" t="s">
        <v>93</v>
      </c>
      <c r="AV670" s="13" t="s">
        <v>88</v>
      </c>
      <c r="AW670" s="13" t="s">
        <v>4</v>
      </c>
      <c r="AX670" s="13" t="s">
        <v>81</v>
      </c>
      <c r="AY670" s="236" t="s">
        <v>220</v>
      </c>
    </row>
    <row r="671" s="14" customFormat="1">
      <c r="A671" s="14"/>
      <c r="B671" s="242"/>
      <c r="C671" s="14"/>
      <c r="D671" s="235" t="s">
        <v>228</v>
      </c>
      <c r="E671" s="243" t="s">
        <v>1</v>
      </c>
      <c r="F671" s="244" t="s">
        <v>977</v>
      </c>
      <c r="G671" s="14"/>
      <c r="H671" s="245">
        <v>21.5</v>
      </c>
      <c r="I671" s="246"/>
      <c r="J671" s="246"/>
      <c r="K671" s="14"/>
      <c r="L671" s="14"/>
      <c r="M671" s="242"/>
      <c r="N671" s="247"/>
      <c r="O671" s="248"/>
      <c r="P671" s="248"/>
      <c r="Q671" s="248"/>
      <c r="R671" s="248"/>
      <c r="S671" s="248"/>
      <c r="T671" s="248"/>
      <c r="U671" s="248"/>
      <c r="V671" s="248"/>
      <c r="W671" s="248"/>
      <c r="X671" s="249"/>
      <c r="Y671" s="14"/>
      <c r="Z671" s="14"/>
      <c r="AA671" s="14"/>
      <c r="AB671" s="14"/>
      <c r="AC671" s="14"/>
      <c r="AD671" s="14"/>
      <c r="AE671" s="14"/>
      <c r="AT671" s="243" t="s">
        <v>228</v>
      </c>
      <c r="AU671" s="243" t="s">
        <v>93</v>
      </c>
      <c r="AV671" s="14" t="s">
        <v>93</v>
      </c>
      <c r="AW671" s="14" t="s">
        <v>4</v>
      </c>
      <c r="AX671" s="14" t="s">
        <v>81</v>
      </c>
      <c r="AY671" s="243" t="s">
        <v>220</v>
      </c>
    </row>
    <row r="672" s="14" customFormat="1">
      <c r="A672" s="14"/>
      <c r="B672" s="242"/>
      <c r="C672" s="14"/>
      <c r="D672" s="235" t="s">
        <v>228</v>
      </c>
      <c r="E672" s="243" t="s">
        <v>1</v>
      </c>
      <c r="F672" s="244" t="s">
        <v>978</v>
      </c>
      <c r="G672" s="14"/>
      <c r="H672" s="245">
        <v>18.5</v>
      </c>
      <c r="I672" s="246"/>
      <c r="J672" s="246"/>
      <c r="K672" s="14"/>
      <c r="L672" s="14"/>
      <c r="M672" s="242"/>
      <c r="N672" s="247"/>
      <c r="O672" s="248"/>
      <c r="P672" s="248"/>
      <c r="Q672" s="248"/>
      <c r="R672" s="248"/>
      <c r="S672" s="248"/>
      <c r="T672" s="248"/>
      <c r="U672" s="248"/>
      <c r="V672" s="248"/>
      <c r="W672" s="248"/>
      <c r="X672" s="249"/>
      <c r="Y672" s="14"/>
      <c r="Z672" s="14"/>
      <c r="AA672" s="14"/>
      <c r="AB672" s="14"/>
      <c r="AC672" s="14"/>
      <c r="AD672" s="14"/>
      <c r="AE672" s="14"/>
      <c r="AT672" s="243" t="s">
        <v>228</v>
      </c>
      <c r="AU672" s="243" t="s">
        <v>93</v>
      </c>
      <c r="AV672" s="14" t="s">
        <v>93</v>
      </c>
      <c r="AW672" s="14" t="s">
        <v>4</v>
      </c>
      <c r="AX672" s="14" t="s">
        <v>81</v>
      </c>
      <c r="AY672" s="243" t="s">
        <v>220</v>
      </c>
    </row>
    <row r="673" s="14" customFormat="1">
      <c r="A673" s="14"/>
      <c r="B673" s="242"/>
      <c r="C673" s="14"/>
      <c r="D673" s="235" t="s">
        <v>228</v>
      </c>
      <c r="E673" s="243" t="s">
        <v>1</v>
      </c>
      <c r="F673" s="244" t="s">
        <v>979</v>
      </c>
      <c r="G673" s="14"/>
      <c r="H673" s="245">
        <v>12.75</v>
      </c>
      <c r="I673" s="246"/>
      <c r="J673" s="246"/>
      <c r="K673" s="14"/>
      <c r="L673" s="14"/>
      <c r="M673" s="242"/>
      <c r="N673" s="247"/>
      <c r="O673" s="248"/>
      <c r="P673" s="248"/>
      <c r="Q673" s="248"/>
      <c r="R673" s="248"/>
      <c r="S673" s="248"/>
      <c r="T673" s="248"/>
      <c r="U673" s="248"/>
      <c r="V673" s="248"/>
      <c r="W673" s="248"/>
      <c r="X673" s="249"/>
      <c r="Y673" s="14"/>
      <c r="Z673" s="14"/>
      <c r="AA673" s="14"/>
      <c r="AB673" s="14"/>
      <c r="AC673" s="14"/>
      <c r="AD673" s="14"/>
      <c r="AE673" s="14"/>
      <c r="AT673" s="243" t="s">
        <v>228</v>
      </c>
      <c r="AU673" s="243" t="s">
        <v>93</v>
      </c>
      <c r="AV673" s="14" t="s">
        <v>93</v>
      </c>
      <c r="AW673" s="14" t="s">
        <v>4</v>
      </c>
      <c r="AX673" s="14" t="s">
        <v>81</v>
      </c>
      <c r="AY673" s="243" t="s">
        <v>220</v>
      </c>
    </row>
    <row r="674" s="14" customFormat="1">
      <c r="A674" s="14"/>
      <c r="B674" s="242"/>
      <c r="C674" s="14"/>
      <c r="D674" s="235" t="s">
        <v>228</v>
      </c>
      <c r="E674" s="243" t="s">
        <v>1</v>
      </c>
      <c r="F674" s="244" t="s">
        <v>980</v>
      </c>
      <c r="G674" s="14"/>
      <c r="H674" s="245">
        <v>15.699999999999999</v>
      </c>
      <c r="I674" s="246"/>
      <c r="J674" s="246"/>
      <c r="K674" s="14"/>
      <c r="L674" s="14"/>
      <c r="M674" s="242"/>
      <c r="N674" s="247"/>
      <c r="O674" s="248"/>
      <c r="P674" s="248"/>
      <c r="Q674" s="248"/>
      <c r="R674" s="248"/>
      <c r="S674" s="248"/>
      <c r="T674" s="248"/>
      <c r="U674" s="248"/>
      <c r="V674" s="248"/>
      <c r="W674" s="248"/>
      <c r="X674" s="249"/>
      <c r="Y674" s="14"/>
      <c r="Z674" s="14"/>
      <c r="AA674" s="14"/>
      <c r="AB674" s="14"/>
      <c r="AC674" s="14"/>
      <c r="AD674" s="14"/>
      <c r="AE674" s="14"/>
      <c r="AT674" s="243" t="s">
        <v>228</v>
      </c>
      <c r="AU674" s="243" t="s">
        <v>93</v>
      </c>
      <c r="AV674" s="14" t="s">
        <v>93</v>
      </c>
      <c r="AW674" s="14" t="s">
        <v>4</v>
      </c>
      <c r="AX674" s="14" t="s">
        <v>81</v>
      </c>
      <c r="AY674" s="243" t="s">
        <v>220</v>
      </c>
    </row>
    <row r="675" s="14" customFormat="1">
      <c r="A675" s="14"/>
      <c r="B675" s="242"/>
      <c r="C675" s="14"/>
      <c r="D675" s="235" t="s">
        <v>228</v>
      </c>
      <c r="E675" s="243" t="s">
        <v>1</v>
      </c>
      <c r="F675" s="244" t="s">
        <v>981</v>
      </c>
      <c r="G675" s="14"/>
      <c r="H675" s="245">
        <v>12</v>
      </c>
      <c r="I675" s="246"/>
      <c r="J675" s="246"/>
      <c r="K675" s="14"/>
      <c r="L675" s="14"/>
      <c r="M675" s="242"/>
      <c r="N675" s="247"/>
      <c r="O675" s="248"/>
      <c r="P675" s="248"/>
      <c r="Q675" s="248"/>
      <c r="R675" s="248"/>
      <c r="S675" s="248"/>
      <c r="T675" s="248"/>
      <c r="U675" s="248"/>
      <c r="V675" s="248"/>
      <c r="W675" s="248"/>
      <c r="X675" s="249"/>
      <c r="Y675" s="14"/>
      <c r="Z675" s="14"/>
      <c r="AA675" s="14"/>
      <c r="AB675" s="14"/>
      <c r="AC675" s="14"/>
      <c r="AD675" s="14"/>
      <c r="AE675" s="14"/>
      <c r="AT675" s="243" t="s">
        <v>228</v>
      </c>
      <c r="AU675" s="243" t="s">
        <v>93</v>
      </c>
      <c r="AV675" s="14" t="s">
        <v>93</v>
      </c>
      <c r="AW675" s="14" t="s">
        <v>4</v>
      </c>
      <c r="AX675" s="14" t="s">
        <v>81</v>
      </c>
      <c r="AY675" s="243" t="s">
        <v>220</v>
      </c>
    </row>
    <row r="676" s="14" customFormat="1">
      <c r="A676" s="14"/>
      <c r="B676" s="242"/>
      <c r="C676" s="14"/>
      <c r="D676" s="235" t="s">
        <v>228</v>
      </c>
      <c r="E676" s="243" t="s">
        <v>1</v>
      </c>
      <c r="F676" s="244" t="s">
        <v>982</v>
      </c>
      <c r="G676" s="14"/>
      <c r="H676" s="245">
        <v>6.7000000000000002</v>
      </c>
      <c r="I676" s="246"/>
      <c r="J676" s="246"/>
      <c r="K676" s="14"/>
      <c r="L676" s="14"/>
      <c r="M676" s="242"/>
      <c r="N676" s="247"/>
      <c r="O676" s="248"/>
      <c r="P676" s="248"/>
      <c r="Q676" s="248"/>
      <c r="R676" s="248"/>
      <c r="S676" s="248"/>
      <c r="T676" s="248"/>
      <c r="U676" s="248"/>
      <c r="V676" s="248"/>
      <c r="W676" s="248"/>
      <c r="X676" s="249"/>
      <c r="Y676" s="14"/>
      <c r="Z676" s="14"/>
      <c r="AA676" s="14"/>
      <c r="AB676" s="14"/>
      <c r="AC676" s="14"/>
      <c r="AD676" s="14"/>
      <c r="AE676" s="14"/>
      <c r="AT676" s="243" t="s">
        <v>228</v>
      </c>
      <c r="AU676" s="243" t="s">
        <v>93</v>
      </c>
      <c r="AV676" s="14" t="s">
        <v>93</v>
      </c>
      <c r="AW676" s="14" t="s">
        <v>4</v>
      </c>
      <c r="AX676" s="14" t="s">
        <v>81</v>
      </c>
      <c r="AY676" s="243" t="s">
        <v>220</v>
      </c>
    </row>
    <row r="677" s="14" customFormat="1">
      <c r="A677" s="14"/>
      <c r="B677" s="242"/>
      <c r="C677" s="14"/>
      <c r="D677" s="235" t="s">
        <v>228</v>
      </c>
      <c r="E677" s="243" t="s">
        <v>1</v>
      </c>
      <c r="F677" s="244" t="s">
        <v>983</v>
      </c>
      <c r="G677" s="14"/>
      <c r="H677" s="245">
        <v>31</v>
      </c>
      <c r="I677" s="246"/>
      <c r="J677" s="246"/>
      <c r="K677" s="14"/>
      <c r="L677" s="14"/>
      <c r="M677" s="242"/>
      <c r="N677" s="247"/>
      <c r="O677" s="248"/>
      <c r="P677" s="248"/>
      <c r="Q677" s="248"/>
      <c r="R677" s="248"/>
      <c r="S677" s="248"/>
      <c r="T677" s="248"/>
      <c r="U677" s="248"/>
      <c r="V677" s="248"/>
      <c r="W677" s="248"/>
      <c r="X677" s="249"/>
      <c r="Y677" s="14"/>
      <c r="Z677" s="14"/>
      <c r="AA677" s="14"/>
      <c r="AB677" s="14"/>
      <c r="AC677" s="14"/>
      <c r="AD677" s="14"/>
      <c r="AE677" s="14"/>
      <c r="AT677" s="243" t="s">
        <v>228</v>
      </c>
      <c r="AU677" s="243" t="s">
        <v>93</v>
      </c>
      <c r="AV677" s="14" t="s">
        <v>93</v>
      </c>
      <c r="AW677" s="14" t="s">
        <v>4</v>
      </c>
      <c r="AX677" s="14" t="s">
        <v>81</v>
      </c>
      <c r="AY677" s="243" t="s">
        <v>220</v>
      </c>
    </row>
    <row r="678" s="14" customFormat="1">
      <c r="A678" s="14"/>
      <c r="B678" s="242"/>
      <c r="C678" s="14"/>
      <c r="D678" s="235" t="s">
        <v>228</v>
      </c>
      <c r="E678" s="243" t="s">
        <v>1</v>
      </c>
      <c r="F678" s="244" t="s">
        <v>984</v>
      </c>
      <c r="G678" s="14"/>
      <c r="H678" s="245">
        <v>25.399999999999999</v>
      </c>
      <c r="I678" s="246"/>
      <c r="J678" s="246"/>
      <c r="K678" s="14"/>
      <c r="L678" s="14"/>
      <c r="M678" s="242"/>
      <c r="N678" s="247"/>
      <c r="O678" s="248"/>
      <c r="P678" s="248"/>
      <c r="Q678" s="248"/>
      <c r="R678" s="248"/>
      <c r="S678" s="248"/>
      <c r="T678" s="248"/>
      <c r="U678" s="248"/>
      <c r="V678" s="248"/>
      <c r="W678" s="248"/>
      <c r="X678" s="249"/>
      <c r="Y678" s="14"/>
      <c r="Z678" s="14"/>
      <c r="AA678" s="14"/>
      <c r="AB678" s="14"/>
      <c r="AC678" s="14"/>
      <c r="AD678" s="14"/>
      <c r="AE678" s="14"/>
      <c r="AT678" s="243" t="s">
        <v>228</v>
      </c>
      <c r="AU678" s="243" t="s">
        <v>93</v>
      </c>
      <c r="AV678" s="14" t="s">
        <v>93</v>
      </c>
      <c r="AW678" s="14" t="s">
        <v>4</v>
      </c>
      <c r="AX678" s="14" t="s">
        <v>81</v>
      </c>
      <c r="AY678" s="243" t="s">
        <v>220</v>
      </c>
    </row>
    <row r="679" s="14" customFormat="1">
      <c r="A679" s="14"/>
      <c r="B679" s="242"/>
      <c r="C679" s="14"/>
      <c r="D679" s="235" t="s">
        <v>228</v>
      </c>
      <c r="E679" s="243" t="s">
        <v>1</v>
      </c>
      <c r="F679" s="244" t="s">
        <v>985</v>
      </c>
      <c r="G679" s="14"/>
      <c r="H679" s="245">
        <v>25.300000000000001</v>
      </c>
      <c r="I679" s="246"/>
      <c r="J679" s="246"/>
      <c r="K679" s="14"/>
      <c r="L679" s="14"/>
      <c r="M679" s="242"/>
      <c r="N679" s="247"/>
      <c r="O679" s="248"/>
      <c r="P679" s="248"/>
      <c r="Q679" s="248"/>
      <c r="R679" s="248"/>
      <c r="S679" s="248"/>
      <c r="T679" s="248"/>
      <c r="U679" s="248"/>
      <c r="V679" s="248"/>
      <c r="W679" s="248"/>
      <c r="X679" s="249"/>
      <c r="Y679" s="14"/>
      <c r="Z679" s="14"/>
      <c r="AA679" s="14"/>
      <c r="AB679" s="14"/>
      <c r="AC679" s="14"/>
      <c r="AD679" s="14"/>
      <c r="AE679" s="14"/>
      <c r="AT679" s="243" t="s">
        <v>228</v>
      </c>
      <c r="AU679" s="243" t="s">
        <v>93</v>
      </c>
      <c r="AV679" s="14" t="s">
        <v>93</v>
      </c>
      <c r="AW679" s="14" t="s">
        <v>4</v>
      </c>
      <c r="AX679" s="14" t="s">
        <v>81</v>
      </c>
      <c r="AY679" s="243" t="s">
        <v>220</v>
      </c>
    </row>
    <row r="680" s="14" customFormat="1">
      <c r="A680" s="14"/>
      <c r="B680" s="242"/>
      <c r="C680" s="14"/>
      <c r="D680" s="235" t="s">
        <v>228</v>
      </c>
      <c r="E680" s="243" t="s">
        <v>1</v>
      </c>
      <c r="F680" s="244" t="s">
        <v>986</v>
      </c>
      <c r="G680" s="14"/>
      <c r="H680" s="245">
        <v>20.100000000000001</v>
      </c>
      <c r="I680" s="246"/>
      <c r="J680" s="246"/>
      <c r="K680" s="14"/>
      <c r="L680" s="14"/>
      <c r="M680" s="242"/>
      <c r="N680" s="247"/>
      <c r="O680" s="248"/>
      <c r="P680" s="248"/>
      <c r="Q680" s="248"/>
      <c r="R680" s="248"/>
      <c r="S680" s="248"/>
      <c r="T680" s="248"/>
      <c r="U680" s="248"/>
      <c r="V680" s="248"/>
      <c r="W680" s="248"/>
      <c r="X680" s="249"/>
      <c r="Y680" s="14"/>
      <c r="Z680" s="14"/>
      <c r="AA680" s="14"/>
      <c r="AB680" s="14"/>
      <c r="AC680" s="14"/>
      <c r="AD680" s="14"/>
      <c r="AE680" s="14"/>
      <c r="AT680" s="243" t="s">
        <v>228</v>
      </c>
      <c r="AU680" s="243" t="s">
        <v>93</v>
      </c>
      <c r="AV680" s="14" t="s">
        <v>93</v>
      </c>
      <c r="AW680" s="14" t="s">
        <v>4</v>
      </c>
      <c r="AX680" s="14" t="s">
        <v>81</v>
      </c>
      <c r="AY680" s="243" t="s">
        <v>220</v>
      </c>
    </row>
    <row r="681" s="15" customFormat="1">
      <c r="A681" s="15"/>
      <c r="B681" s="250"/>
      <c r="C681" s="15"/>
      <c r="D681" s="235" t="s">
        <v>228</v>
      </c>
      <c r="E681" s="251" t="s">
        <v>1</v>
      </c>
      <c r="F681" s="252" t="s">
        <v>242</v>
      </c>
      <c r="G681" s="15"/>
      <c r="H681" s="253">
        <v>188.94999999999999</v>
      </c>
      <c r="I681" s="254"/>
      <c r="J681" s="254"/>
      <c r="K681" s="15"/>
      <c r="L681" s="15"/>
      <c r="M681" s="250"/>
      <c r="N681" s="255"/>
      <c r="O681" s="256"/>
      <c r="P681" s="256"/>
      <c r="Q681" s="256"/>
      <c r="R681" s="256"/>
      <c r="S681" s="256"/>
      <c r="T681" s="256"/>
      <c r="U681" s="256"/>
      <c r="V681" s="256"/>
      <c r="W681" s="256"/>
      <c r="X681" s="257"/>
      <c r="Y681" s="15"/>
      <c r="Z681" s="15"/>
      <c r="AA681" s="15"/>
      <c r="AB681" s="15"/>
      <c r="AC681" s="15"/>
      <c r="AD681" s="15"/>
      <c r="AE681" s="15"/>
      <c r="AT681" s="251" t="s">
        <v>228</v>
      </c>
      <c r="AU681" s="251" t="s">
        <v>93</v>
      </c>
      <c r="AV681" s="15" t="s">
        <v>98</v>
      </c>
      <c r="AW681" s="15" t="s">
        <v>4</v>
      </c>
      <c r="AX681" s="15" t="s">
        <v>81</v>
      </c>
      <c r="AY681" s="251" t="s">
        <v>220</v>
      </c>
    </row>
    <row r="682" s="16" customFormat="1">
      <c r="A682" s="16"/>
      <c r="B682" s="258"/>
      <c r="C682" s="16"/>
      <c r="D682" s="235" t="s">
        <v>228</v>
      </c>
      <c r="E682" s="259" t="s">
        <v>1</v>
      </c>
      <c r="F682" s="260" t="s">
        <v>253</v>
      </c>
      <c r="G682" s="16"/>
      <c r="H682" s="261">
        <v>411.64999999999998</v>
      </c>
      <c r="I682" s="262"/>
      <c r="J682" s="262"/>
      <c r="K682" s="16"/>
      <c r="L682" s="16"/>
      <c r="M682" s="258"/>
      <c r="N682" s="263"/>
      <c r="O682" s="264"/>
      <c r="P682" s="264"/>
      <c r="Q682" s="264"/>
      <c r="R682" s="264"/>
      <c r="S682" s="264"/>
      <c r="T682" s="264"/>
      <c r="U682" s="264"/>
      <c r="V682" s="264"/>
      <c r="W682" s="264"/>
      <c r="X682" s="265"/>
      <c r="Y682" s="16"/>
      <c r="Z682" s="16"/>
      <c r="AA682" s="16"/>
      <c r="AB682" s="16"/>
      <c r="AC682" s="16"/>
      <c r="AD682" s="16"/>
      <c r="AE682" s="16"/>
      <c r="AT682" s="259" t="s">
        <v>228</v>
      </c>
      <c r="AU682" s="259" t="s">
        <v>93</v>
      </c>
      <c r="AV682" s="16" t="s">
        <v>105</v>
      </c>
      <c r="AW682" s="16" t="s">
        <v>4</v>
      </c>
      <c r="AX682" s="16" t="s">
        <v>88</v>
      </c>
      <c r="AY682" s="259" t="s">
        <v>220</v>
      </c>
    </row>
    <row r="683" s="2" customFormat="1" ht="16.5" customHeight="1">
      <c r="A683" s="42"/>
      <c r="B683" s="186"/>
      <c r="C683" s="220" t="s">
        <v>987</v>
      </c>
      <c r="D683" s="220" t="s">
        <v>223</v>
      </c>
      <c r="E683" s="221" t="s">
        <v>988</v>
      </c>
      <c r="F683" s="222" t="s">
        <v>989</v>
      </c>
      <c r="G683" s="223" t="s">
        <v>226</v>
      </c>
      <c r="H683" s="224">
        <v>535.51999999999998</v>
      </c>
      <c r="I683" s="225"/>
      <c r="J683" s="225"/>
      <c r="K683" s="226">
        <f>ROUND(P683*H683,2)</f>
        <v>0</v>
      </c>
      <c r="L683" s="227"/>
      <c r="M683" s="43"/>
      <c r="N683" s="228" t="s">
        <v>1</v>
      </c>
      <c r="O683" s="229" t="s">
        <v>45</v>
      </c>
      <c r="P683" s="230">
        <f>I683+J683</f>
        <v>0</v>
      </c>
      <c r="Q683" s="230">
        <f>ROUND(I683*H683,2)</f>
        <v>0</v>
      </c>
      <c r="R683" s="230">
        <f>ROUND(J683*H683,2)</f>
        <v>0</v>
      </c>
      <c r="S683" s="86"/>
      <c r="T683" s="231">
        <f>S683*H683</f>
        <v>0</v>
      </c>
      <c r="U683" s="231">
        <v>0.00040000000000000002</v>
      </c>
      <c r="V683" s="231">
        <f>U683*H683</f>
        <v>0.21420800000000001</v>
      </c>
      <c r="W683" s="231">
        <v>0</v>
      </c>
      <c r="X683" s="232">
        <f>W683*H683</f>
        <v>0</v>
      </c>
      <c r="Y683" s="42"/>
      <c r="Z683" s="42"/>
      <c r="AA683" s="42"/>
      <c r="AB683" s="42"/>
      <c r="AC683" s="42"/>
      <c r="AD683" s="42"/>
      <c r="AE683" s="42"/>
      <c r="AR683" s="233" t="s">
        <v>387</v>
      </c>
      <c r="AT683" s="233" t="s">
        <v>223</v>
      </c>
      <c r="AU683" s="233" t="s">
        <v>93</v>
      </c>
      <c r="AY683" s="19" t="s">
        <v>220</v>
      </c>
      <c r="BE683" s="147">
        <f>IF(O683="základná",K683,0)</f>
        <v>0</v>
      </c>
      <c r="BF683" s="147">
        <f>IF(O683="znížená",K683,0)</f>
        <v>0</v>
      </c>
      <c r="BG683" s="147">
        <f>IF(O683="zákl. prenesená",K683,0)</f>
        <v>0</v>
      </c>
      <c r="BH683" s="147">
        <f>IF(O683="zníž. prenesená",K683,0)</f>
        <v>0</v>
      </c>
      <c r="BI683" s="147">
        <f>IF(O683="nulová",K683,0)</f>
        <v>0</v>
      </c>
      <c r="BJ683" s="19" t="s">
        <v>93</v>
      </c>
      <c r="BK683" s="147">
        <f>ROUND(P683*H683,2)</f>
        <v>0</v>
      </c>
      <c r="BL683" s="19" t="s">
        <v>387</v>
      </c>
      <c r="BM683" s="233" t="s">
        <v>990</v>
      </c>
    </row>
    <row r="684" s="13" customFormat="1">
      <c r="A684" s="13"/>
      <c r="B684" s="234"/>
      <c r="C684" s="13"/>
      <c r="D684" s="235" t="s">
        <v>228</v>
      </c>
      <c r="E684" s="236" t="s">
        <v>1</v>
      </c>
      <c r="F684" s="237" t="s">
        <v>229</v>
      </c>
      <c r="G684" s="13"/>
      <c r="H684" s="236" t="s">
        <v>1</v>
      </c>
      <c r="I684" s="238"/>
      <c r="J684" s="238"/>
      <c r="K684" s="13"/>
      <c r="L684" s="13"/>
      <c r="M684" s="234"/>
      <c r="N684" s="239"/>
      <c r="O684" s="240"/>
      <c r="P684" s="240"/>
      <c r="Q684" s="240"/>
      <c r="R684" s="240"/>
      <c r="S684" s="240"/>
      <c r="T684" s="240"/>
      <c r="U684" s="240"/>
      <c r="V684" s="240"/>
      <c r="W684" s="240"/>
      <c r="X684" s="241"/>
      <c r="Y684" s="13"/>
      <c r="Z684" s="13"/>
      <c r="AA684" s="13"/>
      <c r="AB684" s="13"/>
      <c r="AC684" s="13"/>
      <c r="AD684" s="13"/>
      <c r="AE684" s="13"/>
      <c r="AT684" s="236" t="s">
        <v>228</v>
      </c>
      <c r="AU684" s="236" t="s">
        <v>93</v>
      </c>
      <c r="AV684" s="13" t="s">
        <v>88</v>
      </c>
      <c r="AW684" s="13" t="s">
        <v>4</v>
      </c>
      <c r="AX684" s="13" t="s">
        <v>81</v>
      </c>
      <c r="AY684" s="236" t="s">
        <v>220</v>
      </c>
    </row>
    <row r="685" s="14" customFormat="1">
      <c r="A685" s="14"/>
      <c r="B685" s="242"/>
      <c r="C685" s="14"/>
      <c r="D685" s="235" t="s">
        <v>228</v>
      </c>
      <c r="E685" s="243" t="s">
        <v>1</v>
      </c>
      <c r="F685" s="244" t="s">
        <v>803</v>
      </c>
      <c r="G685" s="14"/>
      <c r="H685" s="245">
        <v>20.239999999999998</v>
      </c>
      <c r="I685" s="246"/>
      <c r="J685" s="246"/>
      <c r="K685" s="14"/>
      <c r="L685" s="14"/>
      <c r="M685" s="242"/>
      <c r="N685" s="247"/>
      <c r="O685" s="248"/>
      <c r="P685" s="248"/>
      <c r="Q685" s="248"/>
      <c r="R685" s="248"/>
      <c r="S685" s="248"/>
      <c r="T685" s="248"/>
      <c r="U685" s="248"/>
      <c r="V685" s="248"/>
      <c r="W685" s="248"/>
      <c r="X685" s="249"/>
      <c r="Y685" s="14"/>
      <c r="Z685" s="14"/>
      <c r="AA685" s="14"/>
      <c r="AB685" s="14"/>
      <c r="AC685" s="14"/>
      <c r="AD685" s="14"/>
      <c r="AE685" s="14"/>
      <c r="AT685" s="243" t="s">
        <v>228</v>
      </c>
      <c r="AU685" s="243" t="s">
        <v>93</v>
      </c>
      <c r="AV685" s="14" t="s">
        <v>93</v>
      </c>
      <c r="AW685" s="14" t="s">
        <v>4</v>
      </c>
      <c r="AX685" s="14" t="s">
        <v>81</v>
      </c>
      <c r="AY685" s="243" t="s">
        <v>220</v>
      </c>
    </row>
    <row r="686" s="14" customFormat="1">
      <c r="A686" s="14"/>
      <c r="B686" s="242"/>
      <c r="C686" s="14"/>
      <c r="D686" s="235" t="s">
        <v>228</v>
      </c>
      <c r="E686" s="243" t="s">
        <v>1</v>
      </c>
      <c r="F686" s="244" t="s">
        <v>804</v>
      </c>
      <c r="G686" s="14"/>
      <c r="H686" s="245">
        <v>20.199999999999999</v>
      </c>
      <c r="I686" s="246"/>
      <c r="J686" s="246"/>
      <c r="K686" s="14"/>
      <c r="L686" s="14"/>
      <c r="M686" s="242"/>
      <c r="N686" s="247"/>
      <c r="O686" s="248"/>
      <c r="P686" s="248"/>
      <c r="Q686" s="248"/>
      <c r="R686" s="248"/>
      <c r="S686" s="248"/>
      <c r="T686" s="248"/>
      <c r="U686" s="248"/>
      <c r="V686" s="248"/>
      <c r="W686" s="248"/>
      <c r="X686" s="249"/>
      <c r="Y686" s="14"/>
      <c r="Z686" s="14"/>
      <c r="AA686" s="14"/>
      <c r="AB686" s="14"/>
      <c r="AC686" s="14"/>
      <c r="AD686" s="14"/>
      <c r="AE686" s="14"/>
      <c r="AT686" s="243" t="s">
        <v>228</v>
      </c>
      <c r="AU686" s="243" t="s">
        <v>93</v>
      </c>
      <c r="AV686" s="14" t="s">
        <v>93</v>
      </c>
      <c r="AW686" s="14" t="s">
        <v>4</v>
      </c>
      <c r="AX686" s="14" t="s">
        <v>81</v>
      </c>
      <c r="AY686" s="243" t="s">
        <v>220</v>
      </c>
    </row>
    <row r="687" s="14" customFormat="1">
      <c r="A687" s="14"/>
      <c r="B687" s="242"/>
      <c r="C687" s="14"/>
      <c r="D687" s="235" t="s">
        <v>228</v>
      </c>
      <c r="E687" s="243" t="s">
        <v>1</v>
      </c>
      <c r="F687" s="244" t="s">
        <v>852</v>
      </c>
      <c r="G687" s="14"/>
      <c r="H687" s="245">
        <v>10.810000000000001</v>
      </c>
      <c r="I687" s="246"/>
      <c r="J687" s="246"/>
      <c r="K687" s="14"/>
      <c r="L687" s="14"/>
      <c r="M687" s="242"/>
      <c r="N687" s="247"/>
      <c r="O687" s="248"/>
      <c r="P687" s="248"/>
      <c r="Q687" s="248"/>
      <c r="R687" s="248"/>
      <c r="S687" s="248"/>
      <c r="T687" s="248"/>
      <c r="U687" s="248"/>
      <c r="V687" s="248"/>
      <c r="W687" s="248"/>
      <c r="X687" s="249"/>
      <c r="Y687" s="14"/>
      <c r="Z687" s="14"/>
      <c r="AA687" s="14"/>
      <c r="AB687" s="14"/>
      <c r="AC687" s="14"/>
      <c r="AD687" s="14"/>
      <c r="AE687" s="14"/>
      <c r="AT687" s="243" t="s">
        <v>228</v>
      </c>
      <c r="AU687" s="243" t="s">
        <v>93</v>
      </c>
      <c r="AV687" s="14" t="s">
        <v>93</v>
      </c>
      <c r="AW687" s="14" t="s">
        <v>4</v>
      </c>
      <c r="AX687" s="14" t="s">
        <v>81</v>
      </c>
      <c r="AY687" s="243" t="s">
        <v>220</v>
      </c>
    </row>
    <row r="688" s="14" customFormat="1">
      <c r="A688" s="14"/>
      <c r="B688" s="242"/>
      <c r="C688" s="14"/>
      <c r="D688" s="235" t="s">
        <v>228</v>
      </c>
      <c r="E688" s="243" t="s">
        <v>1</v>
      </c>
      <c r="F688" s="244" t="s">
        <v>805</v>
      </c>
      <c r="G688" s="14"/>
      <c r="H688" s="245">
        <v>29.5</v>
      </c>
      <c r="I688" s="246"/>
      <c r="J688" s="246"/>
      <c r="K688" s="14"/>
      <c r="L688" s="14"/>
      <c r="M688" s="242"/>
      <c r="N688" s="247"/>
      <c r="O688" s="248"/>
      <c r="P688" s="248"/>
      <c r="Q688" s="248"/>
      <c r="R688" s="248"/>
      <c r="S688" s="248"/>
      <c r="T688" s="248"/>
      <c r="U688" s="248"/>
      <c r="V688" s="248"/>
      <c r="W688" s="248"/>
      <c r="X688" s="249"/>
      <c r="Y688" s="14"/>
      <c r="Z688" s="14"/>
      <c r="AA688" s="14"/>
      <c r="AB688" s="14"/>
      <c r="AC688" s="14"/>
      <c r="AD688" s="14"/>
      <c r="AE688" s="14"/>
      <c r="AT688" s="243" t="s">
        <v>228</v>
      </c>
      <c r="AU688" s="243" t="s">
        <v>93</v>
      </c>
      <c r="AV688" s="14" t="s">
        <v>93</v>
      </c>
      <c r="AW688" s="14" t="s">
        <v>4</v>
      </c>
      <c r="AX688" s="14" t="s">
        <v>81</v>
      </c>
      <c r="AY688" s="243" t="s">
        <v>220</v>
      </c>
    </row>
    <row r="689" s="14" customFormat="1">
      <c r="A689" s="14"/>
      <c r="B689" s="242"/>
      <c r="C689" s="14"/>
      <c r="D689" s="235" t="s">
        <v>228</v>
      </c>
      <c r="E689" s="243" t="s">
        <v>1</v>
      </c>
      <c r="F689" s="244" t="s">
        <v>806</v>
      </c>
      <c r="G689" s="14"/>
      <c r="H689" s="245">
        <v>18.84</v>
      </c>
      <c r="I689" s="246"/>
      <c r="J689" s="246"/>
      <c r="K689" s="14"/>
      <c r="L689" s="14"/>
      <c r="M689" s="242"/>
      <c r="N689" s="247"/>
      <c r="O689" s="248"/>
      <c r="P689" s="248"/>
      <c r="Q689" s="248"/>
      <c r="R689" s="248"/>
      <c r="S689" s="248"/>
      <c r="T689" s="248"/>
      <c r="U689" s="248"/>
      <c r="V689" s="248"/>
      <c r="W689" s="248"/>
      <c r="X689" s="249"/>
      <c r="Y689" s="14"/>
      <c r="Z689" s="14"/>
      <c r="AA689" s="14"/>
      <c r="AB689" s="14"/>
      <c r="AC689" s="14"/>
      <c r="AD689" s="14"/>
      <c r="AE689" s="14"/>
      <c r="AT689" s="243" t="s">
        <v>228</v>
      </c>
      <c r="AU689" s="243" t="s">
        <v>93</v>
      </c>
      <c r="AV689" s="14" t="s">
        <v>93</v>
      </c>
      <c r="AW689" s="14" t="s">
        <v>4</v>
      </c>
      <c r="AX689" s="14" t="s">
        <v>81</v>
      </c>
      <c r="AY689" s="243" t="s">
        <v>220</v>
      </c>
    </row>
    <row r="690" s="14" customFormat="1">
      <c r="A690" s="14"/>
      <c r="B690" s="242"/>
      <c r="C690" s="14"/>
      <c r="D690" s="235" t="s">
        <v>228</v>
      </c>
      <c r="E690" s="243" t="s">
        <v>1</v>
      </c>
      <c r="F690" s="244" t="s">
        <v>807</v>
      </c>
      <c r="G690" s="14"/>
      <c r="H690" s="245">
        <v>14.720000000000001</v>
      </c>
      <c r="I690" s="246"/>
      <c r="J690" s="246"/>
      <c r="K690" s="14"/>
      <c r="L690" s="14"/>
      <c r="M690" s="242"/>
      <c r="N690" s="247"/>
      <c r="O690" s="248"/>
      <c r="P690" s="248"/>
      <c r="Q690" s="248"/>
      <c r="R690" s="248"/>
      <c r="S690" s="248"/>
      <c r="T690" s="248"/>
      <c r="U690" s="248"/>
      <c r="V690" s="248"/>
      <c r="W690" s="248"/>
      <c r="X690" s="249"/>
      <c r="Y690" s="14"/>
      <c r="Z690" s="14"/>
      <c r="AA690" s="14"/>
      <c r="AB690" s="14"/>
      <c r="AC690" s="14"/>
      <c r="AD690" s="14"/>
      <c r="AE690" s="14"/>
      <c r="AT690" s="243" t="s">
        <v>228</v>
      </c>
      <c r="AU690" s="243" t="s">
        <v>93</v>
      </c>
      <c r="AV690" s="14" t="s">
        <v>93</v>
      </c>
      <c r="AW690" s="14" t="s">
        <v>4</v>
      </c>
      <c r="AX690" s="14" t="s">
        <v>81</v>
      </c>
      <c r="AY690" s="243" t="s">
        <v>220</v>
      </c>
    </row>
    <row r="691" s="14" customFormat="1">
      <c r="A691" s="14"/>
      <c r="B691" s="242"/>
      <c r="C691" s="14"/>
      <c r="D691" s="235" t="s">
        <v>228</v>
      </c>
      <c r="E691" s="243" t="s">
        <v>1</v>
      </c>
      <c r="F691" s="244" t="s">
        <v>808</v>
      </c>
      <c r="G691" s="14"/>
      <c r="H691" s="245">
        <v>5.2199999999999998</v>
      </c>
      <c r="I691" s="246"/>
      <c r="J691" s="246"/>
      <c r="K691" s="14"/>
      <c r="L691" s="14"/>
      <c r="M691" s="242"/>
      <c r="N691" s="247"/>
      <c r="O691" s="248"/>
      <c r="P691" s="248"/>
      <c r="Q691" s="248"/>
      <c r="R691" s="248"/>
      <c r="S691" s="248"/>
      <c r="T691" s="248"/>
      <c r="U691" s="248"/>
      <c r="V691" s="248"/>
      <c r="W691" s="248"/>
      <c r="X691" s="249"/>
      <c r="Y691" s="14"/>
      <c r="Z691" s="14"/>
      <c r="AA691" s="14"/>
      <c r="AB691" s="14"/>
      <c r="AC691" s="14"/>
      <c r="AD691" s="14"/>
      <c r="AE691" s="14"/>
      <c r="AT691" s="243" t="s">
        <v>228</v>
      </c>
      <c r="AU691" s="243" t="s">
        <v>93</v>
      </c>
      <c r="AV691" s="14" t="s">
        <v>93</v>
      </c>
      <c r="AW691" s="14" t="s">
        <v>4</v>
      </c>
      <c r="AX691" s="14" t="s">
        <v>81</v>
      </c>
      <c r="AY691" s="243" t="s">
        <v>220</v>
      </c>
    </row>
    <row r="692" s="14" customFormat="1">
      <c r="A692" s="14"/>
      <c r="B692" s="242"/>
      <c r="C692" s="14"/>
      <c r="D692" s="235" t="s">
        <v>228</v>
      </c>
      <c r="E692" s="243" t="s">
        <v>1</v>
      </c>
      <c r="F692" s="244" t="s">
        <v>809</v>
      </c>
      <c r="G692" s="14"/>
      <c r="H692" s="245">
        <v>4.6100000000000003</v>
      </c>
      <c r="I692" s="246"/>
      <c r="J692" s="246"/>
      <c r="K692" s="14"/>
      <c r="L692" s="14"/>
      <c r="M692" s="242"/>
      <c r="N692" s="247"/>
      <c r="O692" s="248"/>
      <c r="P692" s="248"/>
      <c r="Q692" s="248"/>
      <c r="R692" s="248"/>
      <c r="S692" s="248"/>
      <c r="T692" s="248"/>
      <c r="U692" s="248"/>
      <c r="V692" s="248"/>
      <c r="W692" s="248"/>
      <c r="X692" s="249"/>
      <c r="Y692" s="14"/>
      <c r="Z692" s="14"/>
      <c r="AA692" s="14"/>
      <c r="AB692" s="14"/>
      <c r="AC692" s="14"/>
      <c r="AD692" s="14"/>
      <c r="AE692" s="14"/>
      <c r="AT692" s="243" t="s">
        <v>228</v>
      </c>
      <c r="AU692" s="243" t="s">
        <v>93</v>
      </c>
      <c r="AV692" s="14" t="s">
        <v>93</v>
      </c>
      <c r="AW692" s="14" t="s">
        <v>4</v>
      </c>
      <c r="AX692" s="14" t="s">
        <v>81</v>
      </c>
      <c r="AY692" s="243" t="s">
        <v>220</v>
      </c>
    </row>
    <row r="693" s="14" customFormat="1">
      <c r="A693" s="14"/>
      <c r="B693" s="242"/>
      <c r="C693" s="14"/>
      <c r="D693" s="235" t="s">
        <v>228</v>
      </c>
      <c r="E693" s="243" t="s">
        <v>1</v>
      </c>
      <c r="F693" s="244" t="s">
        <v>810</v>
      </c>
      <c r="G693" s="14"/>
      <c r="H693" s="245">
        <v>39.450000000000003</v>
      </c>
      <c r="I693" s="246"/>
      <c r="J693" s="246"/>
      <c r="K693" s="14"/>
      <c r="L693" s="14"/>
      <c r="M693" s="242"/>
      <c r="N693" s="247"/>
      <c r="O693" s="248"/>
      <c r="P693" s="248"/>
      <c r="Q693" s="248"/>
      <c r="R693" s="248"/>
      <c r="S693" s="248"/>
      <c r="T693" s="248"/>
      <c r="U693" s="248"/>
      <c r="V693" s="248"/>
      <c r="W693" s="248"/>
      <c r="X693" s="249"/>
      <c r="Y693" s="14"/>
      <c r="Z693" s="14"/>
      <c r="AA693" s="14"/>
      <c r="AB693" s="14"/>
      <c r="AC693" s="14"/>
      <c r="AD693" s="14"/>
      <c r="AE693" s="14"/>
      <c r="AT693" s="243" t="s">
        <v>228</v>
      </c>
      <c r="AU693" s="243" t="s">
        <v>93</v>
      </c>
      <c r="AV693" s="14" t="s">
        <v>93</v>
      </c>
      <c r="AW693" s="14" t="s">
        <v>4</v>
      </c>
      <c r="AX693" s="14" t="s">
        <v>81</v>
      </c>
      <c r="AY693" s="243" t="s">
        <v>220</v>
      </c>
    </row>
    <row r="694" s="14" customFormat="1">
      <c r="A694" s="14"/>
      <c r="B694" s="242"/>
      <c r="C694" s="14"/>
      <c r="D694" s="235" t="s">
        <v>228</v>
      </c>
      <c r="E694" s="243" t="s">
        <v>1</v>
      </c>
      <c r="F694" s="244" t="s">
        <v>811</v>
      </c>
      <c r="G694" s="14"/>
      <c r="H694" s="245">
        <v>36.82</v>
      </c>
      <c r="I694" s="246"/>
      <c r="J694" s="246"/>
      <c r="K694" s="14"/>
      <c r="L694" s="14"/>
      <c r="M694" s="242"/>
      <c r="N694" s="247"/>
      <c r="O694" s="248"/>
      <c r="P694" s="248"/>
      <c r="Q694" s="248"/>
      <c r="R694" s="248"/>
      <c r="S694" s="248"/>
      <c r="T694" s="248"/>
      <c r="U694" s="248"/>
      <c r="V694" s="248"/>
      <c r="W694" s="248"/>
      <c r="X694" s="249"/>
      <c r="Y694" s="14"/>
      <c r="Z694" s="14"/>
      <c r="AA694" s="14"/>
      <c r="AB694" s="14"/>
      <c r="AC694" s="14"/>
      <c r="AD694" s="14"/>
      <c r="AE694" s="14"/>
      <c r="AT694" s="243" t="s">
        <v>228</v>
      </c>
      <c r="AU694" s="243" t="s">
        <v>93</v>
      </c>
      <c r="AV694" s="14" t="s">
        <v>93</v>
      </c>
      <c r="AW694" s="14" t="s">
        <v>4</v>
      </c>
      <c r="AX694" s="14" t="s">
        <v>81</v>
      </c>
      <c r="AY694" s="243" t="s">
        <v>220</v>
      </c>
    </row>
    <row r="695" s="14" customFormat="1">
      <c r="A695" s="14"/>
      <c r="B695" s="242"/>
      <c r="C695" s="14"/>
      <c r="D695" s="235" t="s">
        <v>228</v>
      </c>
      <c r="E695" s="243" t="s">
        <v>1</v>
      </c>
      <c r="F695" s="244" t="s">
        <v>812</v>
      </c>
      <c r="G695" s="14"/>
      <c r="H695" s="245">
        <v>42.759999999999998</v>
      </c>
      <c r="I695" s="246"/>
      <c r="J695" s="246"/>
      <c r="K695" s="14"/>
      <c r="L695" s="14"/>
      <c r="M695" s="242"/>
      <c r="N695" s="247"/>
      <c r="O695" s="248"/>
      <c r="P695" s="248"/>
      <c r="Q695" s="248"/>
      <c r="R695" s="248"/>
      <c r="S695" s="248"/>
      <c r="T695" s="248"/>
      <c r="U695" s="248"/>
      <c r="V695" s="248"/>
      <c r="W695" s="248"/>
      <c r="X695" s="249"/>
      <c r="Y695" s="14"/>
      <c r="Z695" s="14"/>
      <c r="AA695" s="14"/>
      <c r="AB695" s="14"/>
      <c r="AC695" s="14"/>
      <c r="AD695" s="14"/>
      <c r="AE695" s="14"/>
      <c r="AT695" s="243" t="s">
        <v>228</v>
      </c>
      <c r="AU695" s="243" t="s">
        <v>93</v>
      </c>
      <c r="AV695" s="14" t="s">
        <v>93</v>
      </c>
      <c r="AW695" s="14" t="s">
        <v>4</v>
      </c>
      <c r="AX695" s="14" t="s">
        <v>81</v>
      </c>
      <c r="AY695" s="243" t="s">
        <v>220</v>
      </c>
    </row>
    <row r="696" s="14" customFormat="1">
      <c r="A696" s="14"/>
      <c r="B696" s="242"/>
      <c r="C696" s="14"/>
      <c r="D696" s="235" t="s">
        <v>228</v>
      </c>
      <c r="E696" s="243" t="s">
        <v>1</v>
      </c>
      <c r="F696" s="244" t="s">
        <v>813</v>
      </c>
      <c r="G696" s="14"/>
      <c r="H696" s="245">
        <v>5.46</v>
      </c>
      <c r="I696" s="246"/>
      <c r="J696" s="246"/>
      <c r="K696" s="14"/>
      <c r="L696" s="14"/>
      <c r="M696" s="242"/>
      <c r="N696" s="247"/>
      <c r="O696" s="248"/>
      <c r="P696" s="248"/>
      <c r="Q696" s="248"/>
      <c r="R696" s="248"/>
      <c r="S696" s="248"/>
      <c r="T696" s="248"/>
      <c r="U696" s="248"/>
      <c r="V696" s="248"/>
      <c r="W696" s="248"/>
      <c r="X696" s="249"/>
      <c r="Y696" s="14"/>
      <c r="Z696" s="14"/>
      <c r="AA696" s="14"/>
      <c r="AB696" s="14"/>
      <c r="AC696" s="14"/>
      <c r="AD696" s="14"/>
      <c r="AE696" s="14"/>
      <c r="AT696" s="243" t="s">
        <v>228</v>
      </c>
      <c r="AU696" s="243" t="s">
        <v>93</v>
      </c>
      <c r="AV696" s="14" t="s">
        <v>93</v>
      </c>
      <c r="AW696" s="14" t="s">
        <v>4</v>
      </c>
      <c r="AX696" s="14" t="s">
        <v>81</v>
      </c>
      <c r="AY696" s="243" t="s">
        <v>220</v>
      </c>
    </row>
    <row r="697" s="14" customFormat="1">
      <c r="A697" s="14"/>
      <c r="B697" s="242"/>
      <c r="C697" s="14"/>
      <c r="D697" s="235" t="s">
        <v>228</v>
      </c>
      <c r="E697" s="243" t="s">
        <v>1</v>
      </c>
      <c r="F697" s="244" t="s">
        <v>814</v>
      </c>
      <c r="G697" s="14"/>
      <c r="H697" s="245">
        <v>4.7199999999999998</v>
      </c>
      <c r="I697" s="246"/>
      <c r="J697" s="246"/>
      <c r="K697" s="14"/>
      <c r="L697" s="14"/>
      <c r="M697" s="242"/>
      <c r="N697" s="247"/>
      <c r="O697" s="248"/>
      <c r="P697" s="248"/>
      <c r="Q697" s="248"/>
      <c r="R697" s="248"/>
      <c r="S697" s="248"/>
      <c r="T697" s="248"/>
      <c r="U697" s="248"/>
      <c r="V697" s="248"/>
      <c r="W697" s="248"/>
      <c r="X697" s="249"/>
      <c r="Y697" s="14"/>
      <c r="Z697" s="14"/>
      <c r="AA697" s="14"/>
      <c r="AB697" s="14"/>
      <c r="AC697" s="14"/>
      <c r="AD697" s="14"/>
      <c r="AE697" s="14"/>
      <c r="AT697" s="243" t="s">
        <v>228</v>
      </c>
      <c r="AU697" s="243" t="s">
        <v>93</v>
      </c>
      <c r="AV697" s="14" t="s">
        <v>93</v>
      </c>
      <c r="AW697" s="14" t="s">
        <v>4</v>
      </c>
      <c r="AX697" s="14" t="s">
        <v>81</v>
      </c>
      <c r="AY697" s="243" t="s">
        <v>220</v>
      </c>
    </row>
    <row r="698" s="14" customFormat="1">
      <c r="A698" s="14"/>
      <c r="B698" s="242"/>
      <c r="C698" s="14"/>
      <c r="D698" s="235" t="s">
        <v>228</v>
      </c>
      <c r="E698" s="243" t="s">
        <v>1</v>
      </c>
      <c r="F698" s="244" t="s">
        <v>815</v>
      </c>
      <c r="G698" s="14"/>
      <c r="H698" s="245">
        <v>7.5199999999999996</v>
      </c>
      <c r="I698" s="246"/>
      <c r="J698" s="246"/>
      <c r="K698" s="14"/>
      <c r="L698" s="14"/>
      <c r="M698" s="242"/>
      <c r="N698" s="247"/>
      <c r="O698" s="248"/>
      <c r="P698" s="248"/>
      <c r="Q698" s="248"/>
      <c r="R698" s="248"/>
      <c r="S698" s="248"/>
      <c r="T698" s="248"/>
      <c r="U698" s="248"/>
      <c r="V698" s="248"/>
      <c r="W698" s="248"/>
      <c r="X698" s="249"/>
      <c r="Y698" s="14"/>
      <c r="Z698" s="14"/>
      <c r="AA698" s="14"/>
      <c r="AB698" s="14"/>
      <c r="AC698" s="14"/>
      <c r="AD698" s="14"/>
      <c r="AE698" s="14"/>
      <c r="AT698" s="243" t="s">
        <v>228</v>
      </c>
      <c r="AU698" s="243" t="s">
        <v>93</v>
      </c>
      <c r="AV698" s="14" t="s">
        <v>93</v>
      </c>
      <c r="AW698" s="14" t="s">
        <v>4</v>
      </c>
      <c r="AX698" s="14" t="s">
        <v>81</v>
      </c>
      <c r="AY698" s="243" t="s">
        <v>220</v>
      </c>
    </row>
    <row r="699" s="14" customFormat="1">
      <c r="A699" s="14"/>
      <c r="B699" s="242"/>
      <c r="C699" s="14"/>
      <c r="D699" s="235" t="s">
        <v>228</v>
      </c>
      <c r="E699" s="243" t="s">
        <v>1</v>
      </c>
      <c r="F699" s="244" t="s">
        <v>816</v>
      </c>
      <c r="G699" s="14"/>
      <c r="H699" s="245">
        <v>26.850000000000001</v>
      </c>
      <c r="I699" s="246"/>
      <c r="J699" s="246"/>
      <c r="K699" s="14"/>
      <c r="L699" s="14"/>
      <c r="M699" s="242"/>
      <c r="N699" s="247"/>
      <c r="O699" s="248"/>
      <c r="P699" s="248"/>
      <c r="Q699" s="248"/>
      <c r="R699" s="248"/>
      <c r="S699" s="248"/>
      <c r="T699" s="248"/>
      <c r="U699" s="248"/>
      <c r="V699" s="248"/>
      <c r="W699" s="248"/>
      <c r="X699" s="249"/>
      <c r="Y699" s="14"/>
      <c r="Z699" s="14"/>
      <c r="AA699" s="14"/>
      <c r="AB699" s="14"/>
      <c r="AC699" s="14"/>
      <c r="AD699" s="14"/>
      <c r="AE699" s="14"/>
      <c r="AT699" s="243" t="s">
        <v>228</v>
      </c>
      <c r="AU699" s="243" t="s">
        <v>93</v>
      </c>
      <c r="AV699" s="14" t="s">
        <v>93</v>
      </c>
      <c r="AW699" s="14" t="s">
        <v>4</v>
      </c>
      <c r="AX699" s="14" t="s">
        <v>81</v>
      </c>
      <c r="AY699" s="243" t="s">
        <v>220</v>
      </c>
    </row>
    <row r="700" s="15" customFormat="1">
      <c r="A700" s="15"/>
      <c r="B700" s="250"/>
      <c r="C700" s="15"/>
      <c r="D700" s="235" t="s">
        <v>228</v>
      </c>
      <c r="E700" s="251" t="s">
        <v>1</v>
      </c>
      <c r="F700" s="252" t="s">
        <v>242</v>
      </c>
      <c r="G700" s="15"/>
      <c r="H700" s="253">
        <v>287.72000000000003</v>
      </c>
      <c r="I700" s="254"/>
      <c r="J700" s="254"/>
      <c r="K700" s="15"/>
      <c r="L700" s="15"/>
      <c r="M700" s="250"/>
      <c r="N700" s="255"/>
      <c r="O700" s="256"/>
      <c r="P700" s="256"/>
      <c r="Q700" s="256"/>
      <c r="R700" s="256"/>
      <c r="S700" s="256"/>
      <c r="T700" s="256"/>
      <c r="U700" s="256"/>
      <c r="V700" s="256"/>
      <c r="W700" s="256"/>
      <c r="X700" s="257"/>
      <c r="Y700" s="15"/>
      <c r="Z700" s="15"/>
      <c r="AA700" s="15"/>
      <c r="AB700" s="15"/>
      <c r="AC700" s="15"/>
      <c r="AD700" s="15"/>
      <c r="AE700" s="15"/>
      <c r="AT700" s="251" t="s">
        <v>228</v>
      </c>
      <c r="AU700" s="251" t="s">
        <v>93</v>
      </c>
      <c r="AV700" s="15" t="s">
        <v>98</v>
      </c>
      <c r="AW700" s="15" t="s">
        <v>4</v>
      </c>
      <c r="AX700" s="15" t="s">
        <v>81</v>
      </c>
      <c r="AY700" s="251" t="s">
        <v>220</v>
      </c>
    </row>
    <row r="701" s="13" customFormat="1">
      <c r="A701" s="13"/>
      <c r="B701" s="234"/>
      <c r="C701" s="13"/>
      <c r="D701" s="235" t="s">
        <v>228</v>
      </c>
      <c r="E701" s="236" t="s">
        <v>1</v>
      </c>
      <c r="F701" s="237" t="s">
        <v>243</v>
      </c>
      <c r="G701" s="13"/>
      <c r="H701" s="236" t="s">
        <v>1</v>
      </c>
      <c r="I701" s="238"/>
      <c r="J701" s="238"/>
      <c r="K701" s="13"/>
      <c r="L701" s="13"/>
      <c r="M701" s="234"/>
      <c r="N701" s="239"/>
      <c r="O701" s="240"/>
      <c r="P701" s="240"/>
      <c r="Q701" s="240"/>
      <c r="R701" s="240"/>
      <c r="S701" s="240"/>
      <c r="T701" s="240"/>
      <c r="U701" s="240"/>
      <c r="V701" s="240"/>
      <c r="W701" s="240"/>
      <c r="X701" s="241"/>
      <c r="Y701" s="13"/>
      <c r="Z701" s="13"/>
      <c r="AA701" s="13"/>
      <c r="AB701" s="13"/>
      <c r="AC701" s="13"/>
      <c r="AD701" s="13"/>
      <c r="AE701" s="13"/>
      <c r="AT701" s="236" t="s">
        <v>228</v>
      </c>
      <c r="AU701" s="236" t="s">
        <v>93</v>
      </c>
      <c r="AV701" s="13" t="s">
        <v>88</v>
      </c>
      <c r="AW701" s="13" t="s">
        <v>4</v>
      </c>
      <c r="AX701" s="13" t="s">
        <v>81</v>
      </c>
      <c r="AY701" s="236" t="s">
        <v>220</v>
      </c>
    </row>
    <row r="702" s="14" customFormat="1">
      <c r="A702" s="14"/>
      <c r="B702" s="242"/>
      <c r="C702" s="14"/>
      <c r="D702" s="235" t="s">
        <v>228</v>
      </c>
      <c r="E702" s="243" t="s">
        <v>1</v>
      </c>
      <c r="F702" s="244" t="s">
        <v>836</v>
      </c>
      <c r="G702" s="14"/>
      <c r="H702" s="245">
        <v>20.600000000000001</v>
      </c>
      <c r="I702" s="246"/>
      <c r="J702" s="246"/>
      <c r="K702" s="14"/>
      <c r="L702" s="14"/>
      <c r="M702" s="242"/>
      <c r="N702" s="247"/>
      <c r="O702" s="248"/>
      <c r="P702" s="248"/>
      <c r="Q702" s="248"/>
      <c r="R702" s="248"/>
      <c r="S702" s="248"/>
      <c r="T702" s="248"/>
      <c r="U702" s="248"/>
      <c r="V702" s="248"/>
      <c r="W702" s="248"/>
      <c r="X702" s="249"/>
      <c r="Y702" s="14"/>
      <c r="Z702" s="14"/>
      <c r="AA702" s="14"/>
      <c r="AB702" s="14"/>
      <c r="AC702" s="14"/>
      <c r="AD702" s="14"/>
      <c r="AE702" s="14"/>
      <c r="AT702" s="243" t="s">
        <v>228</v>
      </c>
      <c r="AU702" s="243" t="s">
        <v>93</v>
      </c>
      <c r="AV702" s="14" t="s">
        <v>93</v>
      </c>
      <c r="AW702" s="14" t="s">
        <v>4</v>
      </c>
      <c r="AX702" s="14" t="s">
        <v>81</v>
      </c>
      <c r="AY702" s="243" t="s">
        <v>220</v>
      </c>
    </row>
    <row r="703" s="14" customFormat="1">
      <c r="A703" s="14"/>
      <c r="B703" s="242"/>
      <c r="C703" s="14"/>
      <c r="D703" s="235" t="s">
        <v>228</v>
      </c>
      <c r="E703" s="243" t="s">
        <v>1</v>
      </c>
      <c r="F703" s="244" t="s">
        <v>837</v>
      </c>
      <c r="G703" s="14"/>
      <c r="H703" s="245">
        <v>16.18</v>
      </c>
      <c r="I703" s="246"/>
      <c r="J703" s="246"/>
      <c r="K703" s="14"/>
      <c r="L703" s="14"/>
      <c r="M703" s="242"/>
      <c r="N703" s="247"/>
      <c r="O703" s="248"/>
      <c r="P703" s="248"/>
      <c r="Q703" s="248"/>
      <c r="R703" s="248"/>
      <c r="S703" s="248"/>
      <c r="T703" s="248"/>
      <c r="U703" s="248"/>
      <c r="V703" s="248"/>
      <c r="W703" s="248"/>
      <c r="X703" s="249"/>
      <c r="Y703" s="14"/>
      <c r="Z703" s="14"/>
      <c r="AA703" s="14"/>
      <c r="AB703" s="14"/>
      <c r="AC703" s="14"/>
      <c r="AD703" s="14"/>
      <c r="AE703" s="14"/>
      <c r="AT703" s="243" t="s">
        <v>228</v>
      </c>
      <c r="AU703" s="243" t="s">
        <v>93</v>
      </c>
      <c r="AV703" s="14" t="s">
        <v>93</v>
      </c>
      <c r="AW703" s="14" t="s">
        <v>4</v>
      </c>
      <c r="AX703" s="14" t="s">
        <v>81</v>
      </c>
      <c r="AY703" s="243" t="s">
        <v>220</v>
      </c>
    </row>
    <row r="704" s="14" customFormat="1">
      <c r="A704" s="14"/>
      <c r="B704" s="242"/>
      <c r="C704" s="14"/>
      <c r="D704" s="235" t="s">
        <v>228</v>
      </c>
      <c r="E704" s="243" t="s">
        <v>1</v>
      </c>
      <c r="F704" s="244" t="s">
        <v>838</v>
      </c>
      <c r="G704" s="14"/>
      <c r="H704" s="245">
        <v>10.810000000000001</v>
      </c>
      <c r="I704" s="246"/>
      <c r="J704" s="246"/>
      <c r="K704" s="14"/>
      <c r="L704" s="14"/>
      <c r="M704" s="242"/>
      <c r="N704" s="247"/>
      <c r="O704" s="248"/>
      <c r="P704" s="248"/>
      <c r="Q704" s="248"/>
      <c r="R704" s="248"/>
      <c r="S704" s="248"/>
      <c r="T704" s="248"/>
      <c r="U704" s="248"/>
      <c r="V704" s="248"/>
      <c r="W704" s="248"/>
      <c r="X704" s="249"/>
      <c r="Y704" s="14"/>
      <c r="Z704" s="14"/>
      <c r="AA704" s="14"/>
      <c r="AB704" s="14"/>
      <c r="AC704" s="14"/>
      <c r="AD704" s="14"/>
      <c r="AE704" s="14"/>
      <c r="AT704" s="243" t="s">
        <v>228</v>
      </c>
      <c r="AU704" s="243" t="s">
        <v>93</v>
      </c>
      <c r="AV704" s="14" t="s">
        <v>93</v>
      </c>
      <c r="AW704" s="14" t="s">
        <v>4</v>
      </c>
      <c r="AX704" s="14" t="s">
        <v>81</v>
      </c>
      <c r="AY704" s="243" t="s">
        <v>220</v>
      </c>
    </row>
    <row r="705" s="14" customFormat="1">
      <c r="A705" s="14"/>
      <c r="B705" s="242"/>
      <c r="C705" s="14"/>
      <c r="D705" s="235" t="s">
        <v>228</v>
      </c>
      <c r="E705" s="243" t="s">
        <v>1</v>
      </c>
      <c r="F705" s="244" t="s">
        <v>839</v>
      </c>
      <c r="G705" s="14"/>
      <c r="H705" s="245">
        <v>18.84</v>
      </c>
      <c r="I705" s="246"/>
      <c r="J705" s="246"/>
      <c r="K705" s="14"/>
      <c r="L705" s="14"/>
      <c r="M705" s="242"/>
      <c r="N705" s="247"/>
      <c r="O705" s="248"/>
      <c r="P705" s="248"/>
      <c r="Q705" s="248"/>
      <c r="R705" s="248"/>
      <c r="S705" s="248"/>
      <c r="T705" s="248"/>
      <c r="U705" s="248"/>
      <c r="V705" s="248"/>
      <c r="W705" s="248"/>
      <c r="X705" s="249"/>
      <c r="Y705" s="14"/>
      <c r="Z705" s="14"/>
      <c r="AA705" s="14"/>
      <c r="AB705" s="14"/>
      <c r="AC705" s="14"/>
      <c r="AD705" s="14"/>
      <c r="AE705" s="14"/>
      <c r="AT705" s="243" t="s">
        <v>228</v>
      </c>
      <c r="AU705" s="243" t="s">
        <v>93</v>
      </c>
      <c r="AV705" s="14" t="s">
        <v>93</v>
      </c>
      <c r="AW705" s="14" t="s">
        <v>4</v>
      </c>
      <c r="AX705" s="14" t="s">
        <v>81</v>
      </c>
      <c r="AY705" s="243" t="s">
        <v>220</v>
      </c>
    </row>
    <row r="706" s="14" customFormat="1">
      <c r="A706" s="14"/>
      <c r="B706" s="242"/>
      <c r="C706" s="14"/>
      <c r="D706" s="235" t="s">
        <v>228</v>
      </c>
      <c r="E706" s="243" t="s">
        <v>1</v>
      </c>
      <c r="F706" s="244" t="s">
        <v>840</v>
      </c>
      <c r="G706" s="14"/>
      <c r="H706" s="245">
        <v>16.109999999999999</v>
      </c>
      <c r="I706" s="246"/>
      <c r="J706" s="246"/>
      <c r="K706" s="14"/>
      <c r="L706" s="14"/>
      <c r="M706" s="242"/>
      <c r="N706" s="247"/>
      <c r="O706" s="248"/>
      <c r="P706" s="248"/>
      <c r="Q706" s="248"/>
      <c r="R706" s="248"/>
      <c r="S706" s="248"/>
      <c r="T706" s="248"/>
      <c r="U706" s="248"/>
      <c r="V706" s="248"/>
      <c r="W706" s="248"/>
      <c r="X706" s="249"/>
      <c r="Y706" s="14"/>
      <c r="Z706" s="14"/>
      <c r="AA706" s="14"/>
      <c r="AB706" s="14"/>
      <c r="AC706" s="14"/>
      <c r="AD706" s="14"/>
      <c r="AE706" s="14"/>
      <c r="AT706" s="243" t="s">
        <v>228</v>
      </c>
      <c r="AU706" s="243" t="s">
        <v>93</v>
      </c>
      <c r="AV706" s="14" t="s">
        <v>93</v>
      </c>
      <c r="AW706" s="14" t="s">
        <v>4</v>
      </c>
      <c r="AX706" s="14" t="s">
        <v>81</v>
      </c>
      <c r="AY706" s="243" t="s">
        <v>220</v>
      </c>
    </row>
    <row r="707" s="14" customFormat="1">
      <c r="A707" s="14"/>
      <c r="B707" s="242"/>
      <c r="C707" s="14"/>
      <c r="D707" s="235" t="s">
        <v>228</v>
      </c>
      <c r="E707" s="243" t="s">
        <v>1</v>
      </c>
      <c r="F707" s="244" t="s">
        <v>841</v>
      </c>
      <c r="G707" s="14"/>
      <c r="H707" s="245">
        <v>8.2599999999999998</v>
      </c>
      <c r="I707" s="246"/>
      <c r="J707" s="246"/>
      <c r="K707" s="14"/>
      <c r="L707" s="14"/>
      <c r="M707" s="242"/>
      <c r="N707" s="247"/>
      <c r="O707" s="248"/>
      <c r="P707" s="248"/>
      <c r="Q707" s="248"/>
      <c r="R707" s="248"/>
      <c r="S707" s="248"/>
      <c r="T707" s="248"/>
      <c r="U707" s="248"/>
      <c r="V707" s="248"/>
      <c r="W707" s="248"/>
      <c r="X707" s="249"/>
      <c r="Y707" s="14"/>
      <c r="Z707" s="14"/>
      <c r="AA707" s="14"/>
      <c r="AB707" s="14"/>
      <c r="AC707" s="14"/>
      <c r="AD707" s="14"/>
      <c r="AE707" s="14"/>
      <c r="AT707" s="243" t="s">
        <v>228</v>
      </c>
      <c r="AU707" s="243" t="s">
        <v>93</v>
      </c>
      <c r="AV707" s="14" t="s">
        <v>93</v>
      </c>
      <c r="AW707" s="14" t="s">
        <v>4</v>
      </c>
      <c r="AX707" s="14" t="s">
        <v>81</v>
      </c>
      <c r="AY707" s="243" t="s">
        <v>220</v>
      </c>
    </row>
    <row r="708" s="14" customFormat="1">
      <c r="A708" s="14"/>
      <c r="B708" s="242"/>
      <c r="C708" s="14"/>
      <c r="D708" s="235" t="s">
        <v>228</v>
      </c>
      <c r="E708" s="243" t="s">
        <v>1</v>
      </c>
      <c r="F708" s="244" t="s">
        <v>842</v>
      </c>
      <c r="G708" s="14"/>
      <c r="H708" s="245">
        <v>3.5099999999999998</v>
      </c>
      <c r="I708" s="246"/>
      <c r="J708" s="246"/>
      <c r="K708" s="14"/>
      <c r="L708" s="14"/>
      <c r="M708" s="242"/>
      <c r="N708" s="247"/>
      <c r="O708" s="248"/>
      <c r="P708" s="248"/>
      <c r="Q708" s="248"/>
      <c r="R708" s="248"/>
      <c r="S708" s="248"/>
      <c r="T708" s="248"/>
      <c r="U708" s="248"/>
      <c r="V708" s="248"/>
      <c r="W708" s="248"/>
      <c r="X708" s="249"/>
      <c r="Y708" s="14"/>
      <c r="Z708" s="14"/>
      <c r="AA708" s="14"/>
      <c r="AB708" s="14"/>
      <c r="AC708" s="14"/>
      <c r="AD708" s="14"/>
      <c r="AE708" s="14"/>
      <c r="AT708" s="243" t="s">
        <v>228</v>
      </c>
      <c r="AU708" s="243" t="s">
        <v>93</v>
      </c>
      <c r="AV708" s="14" t="s">
        <v>93</v>
      </c>
      <c r="AW708" s="14" t="s">
        <v>4</v>
      </c>
      <c r="AX708" s="14" t="s">
        <v>81</v>
      </c>
      <c r="AY708" s="243" t="s">
        <v>220</v>
      </c>
    </row>
    <row r="709" s="14" customFormat="1">
      <c r="A709" s="14"/>
      <c r="B709" s="242"/>
      <c r="C709" s="14"/>
      <c r="D709" s="235" t="s">
        <v>228</v>
      </c>
      <c r="E709" s="243" t="s">
        <v>1</v>
      </c>
      <c r="F709" s="244" t="s">
        <v>843</v>
      </c>
      <c r="G709" s="14"/>
      <c r="H709" s="245">
        <v>44.770000000000003</v>
      </c>
      <c r="I709" s="246"/>
      <c r="J709" s="246"/>
      <c r="K709" s="14"/>
      <c r="L709" s="14"/>
      <c r="M709" s="242"/>
      <c r="N709" s="247"/>
      <c r="O709" s="248"/>
      <c r="P709" s="248"/>
      <c r="Q709" s="248"/>
      <c r="R709" s="248"/>
      <c r="S709" s="248"/>
      <c r="T709" s="248"/>
      <c r="U709" s="248"/>
      <c r="V709" s="248"/>
      <c r="W709" s="248"/>
      <c r="X709" s="249"/>
      <c r="Y709" s="14"/>
      <c r="Z709" s="14"/>
      <c r="AA709" s="14"/>
      <c r="AB709" s="14"/>
      <c r="AC709" s="14"/>
      <c r="AD709" s="14"/>
      <c r="AE709" s="14"/>
      <c r="AT709" s="243" t="s">
        <v>228</v>
      </c>
      <c r="AU709" s="243" t="s">
        <v>93</v>
      </c>
      <c r="AV709" s="14" t="s">
        <v>93</v>
      </c>
      <c r="AW709" s="14" t="s">
        <v>4</v>
      </c>
      <c r="AX709" s="14" t="s">
        <v>81</v>
      </c>
      <c r="AY709" s="243" t="s">
        <v>220</v>
      </c>
    </row>
    <row r="710" s="14" customFormat="1">
      <c r="A710" s="14"/>
      <c r="B710" s="242"/>
      <c r="C710" s="14"/>
      <c r="D710" s="235" t="s">
        <v>228</v>
      </c>
      <c r="E710" s="243" t="s">
        <v>1</v>
      </c>
      <c r="F710" s="244" t="s">
        <v>844</v>
      </c>
      <c r="G710" s="14"/>
      <c r="H710" s="245">
        <v>36.82</v>
      </c>
      <c r="I710" s="246"/>
      <c r="J710" s="246"/>
      <c r="K710" s="14"/>
      <c r="L710" s="14"/>
      <c r="M710" s="242"/>
      <c r="N710" s="247"/>
      <c r="O710" s="248"/>
      <c r="P710" s="248"/>
      <c r="Q710" s="248"/>
      <c r="R710" s="248"/>
      <c r="S710" s="248"/>
      <c r="T710" s="248"/>
      <c r="U710" s="248"/>
      <c r="V710" s="248"/>
      <c r="W710" s="248"/>
      <c r="X710" s="249"/>
      <c r="Y710" s="14"/>
      <c r="Z710" s="14"/>
      <c r="AA710" s="14"/>
      <c r="AB710" s="14"/>
      <c r="AC710" s="14"/>
      <c r="AD710" s="14"/>
      <c r="AE710" s="14"/>
      <c r="AT710" s="243" t="s">
        <v>228</v>
      </c>
      <c r="AU710" s="243" t="s">
        <v>93</v>
      </c>
      <c r="AV710" s="14" t="s">
        <v>93</v>
      </c>
      <c r="AW710" s="14" t="s">
        <v>4</v>
      </c>
      <c r="AX710" s="14" t="s">
        <v>81</v>
      </c>
      <c r="AY710" s="243" t="s">
        <v>220</v>
      </c>
    </row>
    <row r="711" s="14" customFormat="1">
      <c r="A711" s="14"/>
      <c r="B711" s="242"/>
      <c r="C711" s="14"/>
      <c r="D711" s="235" t="s">
        <v>228</v>
      </c>
      <c r="E711" s="243" t="s">
        <v>1</v>
      </c>
      <c r="F711" s="244" t="s">
        <v>845</v>
      </c>
      <c r="G711" s="14"/>
      <c r="H711" s="245">
        <v>45.600000000000001</v>
      </c>
      <c r="I711" s="246"/>
      <c r="J711" s="246"/>
      <c r="K711" s="14"/>
      <c r="L711" s="14"/>
      <c r="M711" s="242"/>
      <c r="N711" s="247"/>
      <c r="O711" s="248"/>
      <c r="P711" s="248"/>
      <c r="Q711" s="248"/>
      <c r="R711" s="248"/>
      <c r="S711" s="248"/>
      <c r="T711" s="248"/>
      <c r="U711" s="248"/>
      <c r="V711" s="248"/>
      <c r="W711" s="248"/>
      <c r="X711" s="249"/>
      <c r="Y711" s="14"/>
      <c r="Z711" s="14"/>
      <c r="AA711" s="14"/>
      <c r="AB711" s="14"/>
      <c r="AC711" s="14"/>
      <c r="AD711" s="14"/>
      <c r="AE711" s="14"/>
      <c r="AT711" s="243" t="s">
        <v>228</v>
      </c>
      <c r="AU711" s="243" t="s">
        <v>93</v>
      </c>
      <c r="AV711" s="14" t="s">
        <v>93</v>
      </c>
      <c r="AW711" s="14" t="s">
        <v>4</v>
      </c>
      <c r="AX711" s="14" t="s">
        <v>81</v>
      </c>
      <c r="AY711" s="243" t="s">
        <v>220</v>
      </c>
    </row>
    <row r="712" s="14" customFormat="1">
      <c r="A712" s="14"/>
      <c r="B712" s="242"/>
      <c r="C712" s="14"/>
      <c r="D712" s="235" t="s">
        <v>228</v>
      </c>
      <c r="E712" s="243" t="s">
        <v>1</v>
      </c>
      <c r="F712" s="244" t="s">
        <v>846</v>
      </c>
      <c r="G712" s="14"/>
      <c r="H712" s="245">
        <v>26.300000000000001</v>
      </c>
      <c r="I712" s="246"/>
      <c r="J712" s="246"/>
      <c r="K712" s="14"/>
      <c r="L712" s="14"/>
      <c r="M712" s="242"/>
      <c r="N712" s="247"/>
      <c r="O712" s="248"/>
      <c r="P712" s="248"/>
      <c r="Q712" s="248"/>
      <c r="R712" s="248"/>
      <c r="S712" s="248"/>
      <c r="T712" s="248"/>
      <c r="U712" s="248"/>
      <c r="V712" s="248"/>
      <c r="W712" s="248"/>
      <c r="X712" s="249"/>
      <c r="Y712" s="14"/>
      <c r="Z712" s="14"/>
      <c r="AA712" s="14"/>
      <c r="AB712" s="14"/>
      <c r="AC712" s="14"/>
      <c r="AD712" s="14"/>
      <c r="AE712" s="14"/>
      <c r="AT712" s="243" t="s">
        <v>228</v>
      </c>
      <c r="AU712" s="243" t="s">
        <v>93</v>
      </c>
      <c r="AV712" s="14" t="s">
        <v>93</v>
      </c>
      <c r="AW712" s="14" t="s">
        <v>4</v>
      </c>
      <c r="AX712" s="14" t="s">
        <v>81</v>
      </c>
      <c r="AY712" s="243" t="s">
        <v>220</v>
      </c>
    </row>
    <row r="713" s="15" customFormat="1">
      <c r="A713" s="15"/>
      <c r="B713" s="250"/>
      <c r="C713" s="15"/>
      <c r="D713" s="235" t="s">
        <v>228</v>
      </c>
      <c r="E713" s="251" t="s">
        <v>1</v>
      </c>
      <c r="F713" s="252" t="s">
        <v>242</v>
      </c>
      <c r="G713" s="15"/>
      <c r="H713" s="253">
        <v>247.80000000000001</v>
      </c>
      <c r="I713" s="254"/>
      <c r="J713" s="254"/>
      <c r="K713" s="15"/>
      <c r="L713" s="15"/>
      <c r="M713" s="250"/>
      <c r="N713" s="255"/>
      <c r="O713" s="256"/>
      <c r="P713" s="256"/>
      <c r="Q713" s="256"/>
      <c r="R713" s="256"/>
      <c r="S713" s="256"/>
      <c r="T713" s="256"/>
      <c r="U713" s="256"/>
      <c r="V713" s="256"/>
      <c r="W713" s="256"/>
      <c r="X713" s="257"/>
      <c r="Y713" s="15"/>
      <c r="Z713" s="15"/>
      <c r="AA713" s="15"/>
      <c r="AB713" s="15"/>
      <c r="AC713" s="15"/>
      <c r="AD713" s="15"/>
      <c r="AE713" s="15"/>
      <c r="AT713" s="251" t="s">
        <v>228</v>
      </c>
      <c r="AU713" s="251" t="s">
        <v>93</v>
      </c>
      <c r="AV713" s="15" t="s">
        <v>98</v>
      </c>
      <c r="AW713" s="15" t="s">
        <v>4</v>
      </c>
      <c r="AX713" s="15" t="s">
        <v>81</v>
      </c>
      <c r="AY713" s="251" t="s">
        <v>220</v>
      </c>
    </row>
    <row r="714" s="16" customFormat="1">
      <c r="A714" s="16"/>
      <c r="B714" s="258"/>
      <c r="C714" s="16"/>
      <c r="D714" s="235" t="s">
        <v>228</v>
      </c>
      <c r="E714" s="259" t="s">
        <v>1</v>
      </c>
      <c r="F714" s="260" t="s">
        <v>253</v>
      </c>
      <c r="G714" s="16"/>
      <c r="H714" s="261">
        <v>535.51999999999998</v>
      </c>
      <c r="I714" s="262"/>
      <c r="J714" s="262"/>
      <c r="K714" s="16"/>
      <c r="L714" s="16"/>
      <c r="M714" s="258"/>
      <c r="N714" s="263"/>
      <c r="O714" s="264"/>
      <c r="P714" s="264"/>
      <c r="Q714" s="264"/>
      <c r="R714" s="264"/>
      <c r="S714" s="264"/>
      <c r="T714" s="264"/>
      <c r="U714" s="264"/>
      <c r="V714" s="264"/>
      <c r="W714" s="264"/>
      <c r="X714" s="265"/>
      <c r="Y714" s="16"/>
      <c r="Z714" s="16"/>
      <c r="AA714" s="16"/>
      <c r="AB714" s="16"/>
      <c r="AC714" s="16"/>
      <c r="AD714" s="16"/>
      <c r="AE714" s="16"/>
      <c r="AT714" s="259" t="s">
        <v>228</v>
      </c>
      <c r="AU714" s="259" t="s">
        <v>93</v>
      </c>
      <c r="AV714" s="16" t="s">
        <v>105</v>
      </c>
      <c r="AW714" s="16" t="s">
        <v>4</v>
      </c>
      <c r="AX714" s="16" t="s">
        <v>88</v>
      </c>
      <c r="AY714" s="259" t="s">
        <v>220</v>
      </c>
    </row>
    <row r="715" s="2" customFormat="1" ht="21.75" customHeight="1">
      <c r="A715" s="42"/>
      <c r="B715" s="186"/>
      <c r="C715" s="273" t="s">
        <v>991</v>
      </c>
      <c r="D715" s="273" t="s">
        <v>564</v>
      </c>
      <c r="E715" s="274" t="s">
        <v>992</v>
      </c>
      <c r="F715" s="275" t="s">
        <v>993</v>
      </c>
      <c r="G715" s="276" t="s">
        <v>226</v>
      </c>
      <c r="H715" s="277">
        <v>601.40200000000004</v>
      </c>
      <c r="I715" s="278"/>
      <c r="J715" s="279"/>
      <c r="K715" s="280">
        <f>ROUND(P715*H715,2)</f>
        <v>0</v>
      </c>
      <c r="L715" s="279"/>
      <c r="M715" s="281"/>
      <c r="N715" s="282" t="s">
        <v>1</v>
      </c>
      <c r="O715" s="229" t="s">
        <v>45</v>
      </c>
      <c r="P715" s="230">
        <f>I715+J715</f>
        <v>0</v>
      </c>
      <c r="Q715" s="230">
        <f>ROUND(I715*H715,2)</f>
        <v>0</v>
      </c>
      <c r="R715" s="230">
        <f>ROUND(J715*H715,2)</f>
        <v>0</v>
      </c>
      <c r="S715" s="86"/>
      <c r="T715" s="231">
        <f>S715*H715</f>
        <v>0</v>
      </c>
      <c r="U715" s="231">
        <v>0.0030000000000000001</v>
      </c>
      <c r="V715" s="231">
        <f>U715*H715</f>
        <v>1.8042060000000002</v>
      </c>
      <c r="W715" s="231">
        <v>0</v>
      </c>
      <c r="X715" s="232">
        <f>W715*H715</f>
        <v>0</v>
      </c>
      <c r="Y715" s="42"/>
      <c r="Z715" s="42"/>
      <c r="AA715" s="42"/>
      <c r="AB715" s="42"/>
      <c r="AC715" s="42"/>
      <c r="AD715" s="42"/>
      <c r="AE715" s="42"/>
      <c r="AR715" s="233" t="s">
        <v>567</v>
      </c>
      <c r="AT715" s="233" t="s">
        <v>564</v>
      </c>
      <c r="AU715" s="233" t="s">
        <v>93</v>
      </c>
      <c r="AY715" s="19" t="s">
        <v>220</v>
      </c>
      <c r="BE715" s="147">
        <f>IF(O715="základná",K715,0)</f>
        <v>0</v>
      </c>
      <c r="BF715" s="147">
        <f>IF(O715="znížená",K715,0)</f>
        <v>0</v>
      </c>
      <c r="BG715" s="147">
        <f>IF(O715="zákl. prenesená",K715,0)</f>
        <v>0</v>
      </c>
      <c r="BH715" s="147">
        <f>IF(O715="zníž. prenesená",K715,0)</f>
        <v>0</v>
      </c>
      <c r="BI715" s="147">
        <f>IF(O715="nulová",K715,0)</f>
        <v>0</v>
      </c>
      <c r="BJ715" s="19" t="s">
        <v>93</v>
      </c>
      <c r="BK715" s="147">
        <f>ROUND(P715*H715,2)</f>
        <v>0</v>
      </c>
      <c r="BL715" s="19" t="s">
        <v>387</v>
      </c>
      <c r="BM715" s="233" t="s">
        <v>994</v>
      </c>
    </row>
    <row r="716" s="13" customFormat="1">
      <c r="A716" s="13"/>
      <c r="B716" s="234"/>
      <c r="C716" s="13"/>
      <c r="D716" s="235" t="s">
        <v>228</v>
      </c>
      <c r="E716" s="236" t="s">
        <v>1</v>
      </c>
      <c r="F716" s="237" t="s">
        <v>229</v>
      </c>
      <c r="G716" s="13"/>
      <c r="H716" s="236" t="s">
        <v>1</v>
      </c>
      <c r="I716" s="238"/>
      <c r="J716" s="238"/>
      <c r="K716" s="13"/>
      <c r="L716" s="13"/>
      <c r="M716" s="234"/>
      <c r="N716" s="239"/>
      <c r="O716" s="240"/>
      <c r="P716" s="240"/>
      <c r="Q716" s="240"/>
      <c r="R716" s="240"/>
      <c r="S716" s="240"/>
      <c r="T716" s="240"/>
      <c r="U716" s="240"/>
      <c r="V716" s="240"/>
      <c r="W716" s="240"/>
      <c r="X716" s="241"/>
      <c r="Y716" s="13"/>
      <c r="Z716" s="13"/>
      <c r="AA716" s="13"/>
      <c r="AB716" s="13"/>
      <c r="AC716" s="13"/>
      <c r="AD716" s="13"/>
      <c r="AE716" s="13"/>
      <c r="AT716" s="236" t="s">
        <v>228</v>
      </c>
      <c r="AU716" s="236" t="s">
        <v>93</v>
      </c>
      <c r="AV716" s="13" t="s">
        <v>88</v>
      </c>
      <c r="AW716" s="13" t="s">
        <v>4</v>
      </c>
      <c r="AX716" s="13" t="s">
        <v>81</v>
      </c>
      <c r="AY716" s="236" t="s">
        <v>220</v>
      </c>
    </row>
    <row r="717" s="14" customFormat="1">
      <c r="A717" s="14"/>
      <c r="B717" s="242"/>
      <c r="C717" s="14"/>
      <c r="D717" s="235" t="s">
        <v>228</v>
      </c>
      <c r="E717" s="243" t="s">
        <v>1</v>
      </c>
      <c r="F717" s="244" t="s">
        <v>803</v>
      </c>
      <c r="G717" s="14"/>
      <c r="H717" s="245">
        <v>20.239999999999998</v>
      </c>
      <c r="I717" s="246"/>
      <c r="J717" s="246"/>
      <c r="K717" s="14"/>
      <c r="L717" s="14"/>
      <c r="M717" s="242"/>
      <c r="N717" s="247"/>
      <c r="O717" s="248"/>
      <c r="P717" s="248"/>
      <c r="Q717" s="248"/>
      <c r="R717" s="248"/>
      <c r="S717" s="248"/>
      <c r="T717" s="248"/>
      <c r="U717" s="248"/>
      <c r="V717" s="248"/>
      <c r="W717" s="248"/>
      <c r="X717" s="249"/>
      <c r="Y717" s="14"/>
      <c r="Z717" s="14"/>
      <c r="AA717" s="14"/>
      <c r="AB717" s="14"/>
      <c r="AC717" s="14"/>
      <c r="AD717" s="14"/>
      <c r="AE717" s="14"/>
      <c r="AT717" s="243" t="s">
        <v>228</v>
      </c>
      <c r="AU717" s="243" t="s">
        <v>93</v>
      </c>
      <c r="AV717" s="14" t="s">
        <v>93</v>
      </c>
      <c r="AW717" s="14" t="s">
        <v>4</v>
      </c>
      <c r="AX717" s="14" t="s">
        <v>81</v>
      </c>
      <c r="AY717" s="243" t="s">
        <v>220</v>
      </c>
    </row>
    <row r="718" s="14" customFormat="1">
      <c r="A718" s="14"/>
      <c r="B718" s="242"/>
      <c r="C718" s="14"/>
      <c r="D718" s="235" t="s">
        <v>228</v>
      </c>
      <c r="E718" s="243" t="s">
        <v>1</v>
      </c>
      <c r="F718" s="244" t="s">
        <v>804</v>
      </c>
      <c r="G718" s="14"/>
      <c r="H718" s="245">
        <v>20.199999999999999</v>
      </c>
      <c r="I718" s="246"/>
      <c r="J718" s="246"/>
      <c r="K718" s="14"/>
      <c r="L718" s="14"/>
      <c r="M718" s="242"/>
      <c r="N718" s="247"/>
      <c r="O718" s="248"/>
      <c r="P718" s="248"/>
      <c r="Q718" s="248"/>
      <c r="R718" s="248"/>
      <c r="S718" s="248"/>
      <c r="T718" s="248"/>
      <c r="U718" s="248"/>
      <c r="V718" s="248"/>
      <c r="W718" s="248"/>
      <c r="X718" s="249"/>
      <c r="Y718" s="14"/>
      <c r="Z718" s="14"/>
      <c r="AA718" s="14"/>
      <c r="AB718" s="14"/>
      <c r="AC718" s="14"/>
      <c r="AD718" s="14"/>
      <c r="AE718" s="14"/>
      <c r="AT718" s="243" t="s">
        <v>228</v>
      </c>
      <c r="AU718" s="243" t="s">
        <v>93</v>
      </c>
      <c r="AV718" s="14" t="s">
        <v>93</v>
      </c>
      <c r="AW718" s="14" t="s">
        <v>4</v>
      </c>
      <c r="AX718" s="14" t="s">
        <v>81</v>
      </c>
      <c r="AY718" s="243" t="s">
        <v>220</v>
      </c>
    </row>
    <row r="719" s="14" customFormat="1">
      <c r="A719" s="14"/>
      <c r="B719" s="242"/>
      <c r="C719" s="14"/>
      <c r="D719" s="235" t="s">
        <v>228</v>
      </c>
      <c r="E719" s="243" t="s">
        <v>1</v>
      </c>
      <c r="F719" s="244" t="s">
        <v>852</v>
      </c>
      <c r="G719" s="14"/>
      <c r="H719" s="245">
        <v>10.810000000000001</v>
      </c>
      <c r="I719" s="246"/>
      <c r="J719" s="246"/>
      <c r="K719" s="14"/>
      <c r="L719" s="14"/>
      <c r="M719" s="242"/>
      <c r="N719" s="247"/>
      <c r="O719" s="248"/>
      <c r="P719" s="248"/>
      <c r="Q719" s="248"/>
      <c r="R719" s="248"/>
      <c r="S719" s="248"/>
      <c r="T719" s="248"/>
      <c r="U719" s="248"/>
      <c r="V719" s="248"/>
      <c r="W719" s="248"/>
      <c r="X719" s="249"/>
      <c r="Y719" s="14"/>
      <c r="Z719" s="14"/>
      <c r="AA719" s="14"/>
      <c r="AB719" s="14"/>
      <c r="AC719" s="14"/>
      <c r="AD719" s="14"/>
      <c r="AE719" s="14"/>
      <c r="AT719" s="243" t="s">
        <v>228</v>
      </c>
      <c r="AU719" s="243" t="s">
        <v>93</v>
      </c>
      <c r="AV719" s="14" t="s">
        <v>93</v>
      </c>
      <c r="AW719" s="14" t="s">
        <v>4</v>
      </c>
      <c r="AX719" s="14" t="s">
        <v>81</v>
      </c>
      <c r="AY719" s="243" t="s">
        <v>220</v>
      </c>
    </row>
    <row r="720" s="14" customFormat="1">
      <c r="A720" s="14"/>
      <c r="B720" s="242"/>
      <c r="C720" s="14"/>
      <c r="D720" s="235" t="s">
        <v>228</v>
      </c>
      <c r="E720" s="243" t="s">
        <v>1</v>
      </c>
      <c r="F720" s="244" t="s">
        <v>805</v>
      </c>
      <c r="G720" s="14"/>
      <c r="H720" s="245">
        <v>29.5</v>
      </c>
      <c r="I720" s="246"/>
      <c r="J720" s="246"/>
      <c r="K720" s="14"/>
      <c r="L720" s="14"/>
      <c r="M720" s="242"/>
      <c r="N720" s="247"/>
      <c r="O720" s="248"/>
      <c r="P720" s="248"/>
      <c r="Q720" s="248"/>
      <c r="R720" s="248"/>
      <c r="S720" s="248"/>
      <c r="T720" s="248"/>
      <c r="U720" s="248"/>
      <c r="V720" s="248"/>
      <c r="W720" s="248"/>
      <c r="X720" s="249"/>
      <c r="Y720" s="14"/>
      <c r="Z720" s="14"/>
      <c r="AA720" s="14"/>
      <c r="AB720" s="14"/>
      <c r="AC720" s="14"/>
      <c r="AD720" s="14"/>
      <c r="AE720" s="14"/>
      <c r="AT720" s="243" t="s">
        <v>228</v>
      </c>
      <c r="AU720" s="243" t="s">
        <v>93</v>
      </c>
      <c r="AV720" s="14" t="s">
        <v>93</v>
      </c>
      <c r="AW720" s="14" t="s">
        <v>4</v>
      </c>
      <c r="AX720" s="14" t="s">
        <v>81</v>
      </c>
      <c r="AY720" s="243" t="s">
        <v>220</v>
      </c>
    </row>
    <row r="721" s="14" customFormat="1">
      <c r="A721" s="14"/>
      <c r="B721" s="242"/>
      <c r="C721" s="14"/>
      <c r="D721" s="235" t="s">
        <v>228</v>
      </c>
      <c r="E721" s="243" t="s">
        <v>1</v>
      </c>
      <c r="F721" s="244" t="s">
        <v>806</v>
      </c>
      <c r="G721" s="14"/>
      <c r="H721" s="245">
        <v>18.84</v>
      </c>
      <c r="I721" s="246"/>
      <c r="J721" s="246"/>
      <c r="K721" s="14"/>
      <c r="L721" s="14"/>
      <c r="M721" s="242"/>
      <c r="N721" s="247"/>
      <c r="O721" s="248"/>
      <c r="P721" s="248"/>
      <c r="Q721" s="248"/>
      <c r="R721" s="248"/>
      <c r="S721" s="248"/>
      <c r="T721" s="248"/>
      <c r="U721" s="248"/>
      <c r="V721" s="248"/>
      <c r="W721" s="248"/>
      <c r="X721" s="249"/>
      <c r="Y721" s="14"/>
      <c r="Z721" s="14"/>
      <c r="AA721" s="14"/>
      <c r="AB721" s="14"/>
      <c r="AC721" s="14"/>
      <c r="AD721" s="14"/>
      <c r="AE721" s="14"/>
      <c r="AT721" s="243" t="s">
        <v>228</v>
      </c>
      <c r="AU721" s="243" t="s">
        <v>93</v>
      </c>
      <c r="AV721" s="14" t="s">
        <v>93</v>
      </c>
      <c r="AW721" s="14" t="s">
        <v>4</v>
      </c>
      <c r="AX721" s="14" t="s">
        <v>81</v>
      </c>
      <c r="AY721" s="243" t="s">
        <v>220</v>
      </c>
    </row>
    <row r="722" s="14" customFormat="1">
      <c r="A722" s="14"/>
      <c r="B722" s="242"/>
      <c r="C722" s="14"/>
      <c r="D722" s="235" t="s">
        <v>228</v>
      </c>
      <c r="E722" s="243" t="s">
        <v>1</v>
      </c>
      <c r="F722" s="244" t="s">
        <v>807</v>
      </c>
      <c r="G722" s="14"/>
      <c r="H722" s="245">
        <v>14.720000000000001</v>
      </c>
      <c r="I722" s="246"/>
      <c r="J722" s="246"/>
      <c r="K722" s="14"/>
      <c r="L722" s="14"/>
      <c r="M722" s="242"/>
      <c r="N722" s="247"/>
      <c r="O722" s="248"/>
      <c r="P722" s="248"/>
      <c r="Q722" s="248"/>
      <c r="R722" s="248"/>
      <c r="S722" s="248"/>
      <c r="T722" s="248"/>
      <c r="U722" s="248"/>
      <c r="V722" s="248"/>
      <c r="W722" s="248"/>
      <c r="X722" s="249"/>
      <c r="Y722" s="14"/>
      <c r="Z722" s="14"/>
      <c r="AA722" s="14"/>
      <c r="AB722" s="14"/>
      <c r="AC722" s="14"/>
      <c r="AD722" s="14"/>
      <c r="AE722" s="14"/>
      <c r="AT722" s="243" t="s">
        <v>228</v>
      </c>
      <c r="AU722" s="243" t="s">
        <v>93</v>
      </c>
      <c r="AV722" s="14" t="s">
        <v>93</v>
      </c>
      <c r="AW722" s="14" t="s">
        <v>4</v>
      </c>
      <c r="AX722" s="14" t="s">
        <v>81</v>
      </c>
      <c r="AY722" s="243" t="s">
        <v>220</v>
      </c>
    </row>
    <row r="723" s="14" customFormat="1">
      <c r="A723" s="14"/>
      <c r="B723" s="242"/>
      <c r="C723" s="14"/>
      <c r="D723" s="235" t="s">
        <v>228</v>
      </c>
      <c r="E723" s="243" t="s">
        <v>1</v>
      </c>
      <c r="F723" s="244" t="s">
        <v>808</v>
      </c>
      <c r="G723" s="14"/>
      <c r="H723" s="245">
        <v>5.2199999999999998</v>
      </c>
      <c r="I723" s="246"/>
      <c r="J723" s="246"/>
      <c r="K723" s="14"/>
      <c r="L723" s="14"/>
      <c r="M723" s="242"/>
      <c r="N723" s="247"/>
      <c r="O723" s="248"/>
      <c r="P723" s="248"/>
      <c r="Q723" s="248"/>
      <c r="R723" s="248"/>
      <c r="S723" s="248"/>
      <c r="T723" s="248"/>
      <c r="U723" s="248"/>
      <c r="V723" s="248"/>
      <c r="W723" s="248"/>
      <c r="X723" s="249"/>
      <c r="Y723" s="14"/>
      <c r="Z723" s="14"/>
      <c r="AA723" s="14"/>
      <c r="AB723" s="14"/>
      <c r="AC723" s="14"/>
      <c r="AD723" s="14"/>
      <c r="AE723" s="14"/>
      <c r="AT723" s="243" t="s">
        <v>228</v>
      </c>
      <c r="AU723" s="243" t="s">
        <v>93</v>
      </c>
      <c r="AV723" s="14" t="s">
        <v>93</v>
      </c>
      <c r="AW723" s="14" t="s">
        <v>4</v>
      </c>
      <c r="AX723" s="14" t="s">
        <v>81</v>
      </c>
      <c r="AY723" s="243" t="s">
        <v>220</v>
      </c>
    </row>
    <row r="724" s="14" customFormat="1">
      <c r="A724" s="14"/>
      <c r="B724" s="242"/>
      <c r="C724" s="14"/>
      <c r="D724" s="235" t="s">
        <v>228</v>
      </c>
      <c r="E724" s="243" t="s">
        <v>1</v>
      </c>
      <c r="F724" s="244" t="s">
        <v>809</v>
      </c>
      <c r="G724" s="14"/>
      <c r="H724" s="245">
        <v>4.6100000000000003</v>
      </c>
      <c r="I724" s="246"/>
      <c r="J724" s="246"/>
      <c r="K724" s="14"/>
      <c r="L724" s="14"/>
      <c r="M724" s="242"/>
      <c r="N724" s="247"/>
      <c r="O724" s="248"/>
      <c r="P724" s="248"/>
      <c r="Q724" s="248"/>
      <c r="R724" s="248"/>
      <c r="S724" s="248"/>
      <c r="T724" s="248"/>
      <c r="U724" s="248"/>
      <c r="V724" s="248"/>
      <c r="W724" s="248"/>
      <c r="X724" s="249"/>
      <c r="Y724" s="14"/>
      <c r="Z724" s="14"/>
      <c r="AA724" s="14"/>
      <c r="AB724" s="14"/>
      <c r="AC724" s="14"/>
      <c r="AD724" s="14"/>
      <c r="AE724" s="14"/>
      <c r="AT724" s="243" t="s">
        <v>228</v>
      </c>
      <c r="AU724" s="243" t="s">
        <v>93</v>
      </c>
      <c r="AV724" s="14" t="s">
        <v>93</v>
      </c>
      <c r="AW724" s="14" t="s">
        <v>4</v>
      </c>
      <c r="AX724" s="14" t="s">
        <v>81</v>
      </c>
      <c r="AY724" s="243" t="s">
        <v>220</v>
      </c>
    </row>
    <row r="725" s="14" customFormat="1">
      <c r="A725" s="14"/>
      <c r="B725" s="242"/>
      <c r="C725" s="14"/>
      <c r="D725" s="235" t="s">
        <v>228</v>
      </c>
      <c r="E725" s="243" t="s">
        <v>1</v>
      </c>
      <c r="F725" s="244" t="s">
        <v>810</v>
      </c>
      <c r="G725" s="14"/>
      <c r="H725" s="245">
        <v>39.450000000000003</v>
      </c>
      <c r="I725" s="246"/>
      <c r="J725" s="246"/>
      <c r="K725" s="14"/>
      <c r="L725" s="14"/>
      <c r="M725" s="242"/>
      <c r="N725" s="247"/>
      <c r="O725" s="248"/>
      <c r="P725" s="248"/>
      <c r="Q725" s="248"/>
      <c r="R725" s="248"/>
      <c r="S725" s="248"/>
      <c r="T725" s="248"/>
      <c r="U725" s="248"/>
      <c r="V725" s="248"/>
      <c r="W725" s="248"/>
      <c r="X725" s="249"/>
      <c r="Y725" s="14"/>
      <c r="Z725" s="14"/>
      <c r="AA725" s="14"/>
      <c r="AB725" s="14"/>
      <c r="AC725" s="14"/>
      <c r="AD725" s="14"/>
      <c r="AE725" s="14"/>
      <c r="AT725" s="243" t="s">
        <v>228</v>
      </c>
      <c r="AU725" s="243" t="s">
        <v>93</v>
      </c>
      <c r="AV725" s="14" t="s">
        <v>93</v>
      </c>
      <c r="AW725" s="14" t="s">
        <v>4</v>
      </c>
      <c r="AX725" s="14" t="s">
        <v>81</v>
      </c>
      <c r="AY725" s="243" t="s">
        <v>220</v>
      </c>
    </row>
    <row r="726" s="14" customFormat="1">
      <c r="A726" s="14"/>
      <c r="B726" s="242"/>
      <c r="C726" s="14"/>
      <c r="D726" s="235" t="s">
        <v>228</v>
      </c>
      <c r="E726" s="243" t="s">
        <v>1</v>
      </c>
      <c r="F726" s="244" t="s">
        <v>811</v>
      </c>
      <c r="G726" s="14"/>
      <c r="H726" s="245">
        <v>36.82</v>
      </c>
      <c r="I726" s="246"/>
      <c r="J726" s="246"/>
      <c r="K726" s="14"/>
      <c r="L726" s="14"/>
      <c r="M726" s="242"/>
      <c r="N726" s="247"/>
      <c r="O726" s="248"/>
      <c r="P726" s="248"/>
      <c r="Q726" s="248"/>
      <c r="R726" s="248"/>
      <c r="S726" s="248"/>
      <c r="T726" s="248"/>
      <c r="U726" s="248"/>
      <c r="V726" s="248"/>
      <c r="W726" s="248"/>
      <c r="X726" s="249"/>
      <c r="Y726" s="14"/>
      <c r="Z726" s="14"/>
      <c r="AA726" s="14"/>
      <c r="AB726" s="14"/>
      <c r="AC726" s="14"/>
      <c r="AD726" s="14"/>
      <c r="AE726" s="14"/>
      <c r="AT726" s="243" t="s">
        <v>228</v>
      </c>
      <c r="AU726" s="243" t="s">
        <v>93</v>
      </c>
      <c r="AV726" s="14" t="s">
        <v>93</v>
      </c>
      <c r="AW726" s="14" t="s">
        <v>4</v>
      </c>
      <c r="AX726" s="14" t="s">
        <v>81</v>
      </c>
      <c r="AY726" s="243" t="s">
        <v>220</v>
      </c>
    </row>
    <row r="727" s="14" customFormat="1">
      <c r="A727" s="14"/>
      <c r="B727" s="242"/>
      <c r="C727" s="14"/>
      <c r="D727" s="235" t="s">
        <v>228</v>
      </c>
      <c r="E727" s="243" t="s">
        <v>1</v>
      </c>
      <c r="F727" s="244" t="s">
        <v>812</v>
      </c>
      <c r="G727" s="14"/>
      <c r="H727" s="245">
        <v>42.759999999999998</v>
      </c>
      <c r="I727" s="246"/>
      <c r="J727" s="246"/>
      <c r="K727" s="14"/>
      <c r="L727" s="14"/>
      <c r="M727" s="242"/>
      <c r="N727" s="247"/>
      <c r="O727" s="248"/>
      <c r="P727" s="248"/>
      <c r="Q727" s="248"/>
      <c r="R727" s="248"/>
      <c r="S727" s="248"/>
      <c r="T727" s="248"/>
      <c r="U727" s="248"/>
      <c r="V727" s="248"/>
      <c r="W727" s="248"/>
      <c r="X727" s="249"/>
      <c r="Y727" s="14"/>
      <c r="Z727" s="14"/>
      <c r="AA727" s="14"/>
      <c r="AB727" s="14"/>
      <c r="AC727" s="14"/>
      <c r="AD727" s="14"/>
      <c r="AE727" s="14"/>
      <c r="AT727" s="243" t="s">
        <v>228</v>
      </c>
      <c r="AU727" s="243" t="s">
        <v>93</v>
      </c>
      <c r="AV727" s="14" t="s">
        <v>93</v>
      </c>
      <c r="AW727" s="14" t="s">
        <v>4</v>
      </c>
      <c r="AX727" s="14" t="s">
        <v>81</v>
      </c>
      <c r="AY727" s="243" t="s">
        <v>220</v>
      </c>
    </row>
    <row r="728" s="14" customFormat="1">
      <c r="A728" s="14"/>
      <c r="B728" s="242"/>
      <c r="C728" s="14"/>
      <c r="D728" s="235" t="s">
        <v>228</v>
      </c>
      <c r="E728" s="243" t="s">
        <v>1</v>
      </c>
      <c r="F728" s="244" t="s">
        <v>813</v>
      </c>
      <c r="G728" s="14"/>
      <c r="H728" s="245">
        <v>5.46</v>
      </c>
      <c r="I728" s="246"/>
      <c r="J728" s="246"/>
      <c r="K728" s="14"/>
      <c r="L728" s="14"/>
      <c r="M728" s="242"/>
      <c r="N728" s="247"/>
      <c r="O728" s="248"/>
      <c r="P728" s="248"/>
      <c r="Q728" s="248"/>
      <c r="R728" s="248"/>
      <c r="S728" s="248"/>
      <c r="T728" s="248"/>
      <c r="U728" s="248"/>
      <c r="V728" s="248"/>
      <c r="W728" s="248"/>
      <c r="X728" s="249"/>
      <c r="Y728" s="14"/>
      <c r="Z728" s="14"/>
      <c r="AA728" s="14"/>
      <c r="AB728" s="14"/>
      <c r="AC728" s="14"/>
      <c r="AD728" s="14"/>
      <c r="AE728" s="14"/>
      <c r="AT728" s="243" t="s">
        <v>228</v>
      </c>
      <c r="AU728" s="243" t="s">
        <v>93</v>
      </c>
      <c r="AV728" s="14" t="s">
        <v>93</v>
      </c>
      <c r="AW728" s="14" t="s">
        <v>4</v>
      </c>
      <c r="AX728" s="14" t="s">
        <v>81</v>
      </c>
      <c r="AY728" s="243" t="s">
        <v>220</v>
      </c>
    </row>
    <row r="729" s="14" customFormat="1">
      <c r="A729" s="14"/>
      <c r="B729" s="242"/>
      <c r="C729" s="14"/>
      <c r="D729" s="235" t="s">
        <v>228</v>
      </c>
      <c r="E729" s="243" t="s">
        <v>1</v>
      </c>
      <c r="F729" s="244" t="s">
        <v>814</v>
      </c>
      <c r="G729" s="14"/>
      <c r="H729" s="245">
        <v>4.7199999999999998</v>
      </c>
      <c r="I729" s="246"/>
      <c r="J729" s="246"/>
      <c r="K729" s="14"/>
      <c r="L729" s="14"/>
      <c r="M729" s="242"/>
      <c r="N729" s="247"/>
      <c r="O729" s="248"/>
      <c r="P729" s="248"/>
      <c r="Q729" s="248"/>
      <c r="R729" s="248"/>
      <c r="S729" s="248"/>
      <c r="T729" s="248"/>
      <c r="U729" s="248"/>
      <c r="V729" s="248"/>
      <c r="W729" s="248"/>
      <c r="X729" s="249"/>
      <c r="Y729" s="14"/>
      <c r="Z729" s="14"/>
      <c r="AA729" s="14"/>
      <c r="AB729" s="14"/>
      <c r="AC729" s="14"/>
      <c r="AD729" s="14"/>
      <c r="AE729" s="14"/>
      <c r="AT729" s="243" t="s">
        <v>228</v>
      </c>
      <c r="AU729" s="243" t="s">
        <v>93</v>
      </c>
      <c r="AV729" s="14" t="s">
        <v>93</v>
      </c>
      <c r="AW729" s="14" t="s">
        <v>4</v>
      </c>
      <c r="AX729" s="14" t="s">
        <v>81</v>
      </c>
      <c r="AY729" s="243" t="s">
        <v>220</v>
      </c>
    </row>
    <row r="730" s="14" customFormat="1">
      <c r="A730" s="14"/>
      <c r="B730" s="242"/>
      <c r="C730" s="14"/>
      <c r="D730" s="235" t="s">
        <v>228</v>
      </c>
      <c r="E730" s="243" t="s">
        <v>1</v>
      </c>
      <c r="F730" s="244" t="s">
        <v>815</v>
      </c>
      <c r="G730" s="14"/>
      <c r="H730" s="245">
        <v>7.5199999999999996</v>
      </c>
      <c r="I730" s="246"/>
      <c r="J730" s="246"/>
      <c r="K730" s="14"/>
      <c r="L730" s="14"/>
      <c r="M730" s="242"/>
      <c r="N730" s="247"/>
      <c r="O730" s="248"/>
      <c r="P730" s="248"/>
      <c r="Q730" s="248"/>
      <c r="R730" s="248"/>
      <c r="S730" s="248"/>
      <c r="T730" s="248"/>
      <c r="U730" s="248"/>
      <c r="V730" s="248"/>
      <c r="W730" s="248"/>
      <c r="X730" s="249"/>
      <c r="Y730" s="14"/>
      <c r="Z730" s="14"/>
      <c r="AA730" s="14"/>
      <c r="AB730" s="14"/>
      <c r="AC730" s="14"/>
      <c r="AD730" s="14"/>
      <c r="AE730" s="14"/>
      <c r="AT730" s="243" t="s">
        <v>228</v>
      </c>
      <c r="AU730" s="243" t="s">
        <v>93</v>
      </c>
      <c r="AV730" s="14" t="s">
        <v>93</v>
      </c>
      <c r="AW730" s="14" t="s">
        <v>4</v>
      </c>
      <c r="AX730" s="14" t="s">
        <v>81</v>
      </c>
      <c r="AY730" s="243" t="s">
        <v>220</v>
      </c>
    </row>
    <row r="731" s="14" customFormat="1">
      <c r="A731" s="14"/>
      <c r="B731" s="242"/>
      <c r="C731" s="14"/>
      <c r="D731" s="235" t="s">
        <v>228</v>
      </c>
      <c r="E731" s="243" t="s">
        <v>1</v>
      </c>
      <c r="F731" s="244" t="s">
        <v>816</v>
      </c>
      <c r="G731" s="14"/>
      <c r="H731" s="245">
        <v>26.850000000000001</v>
      </c>
      <c r="I731" s="246"/>
      <c r="J731" s="246"/>
      <c r="K731" s="14"/>
      <c r="L731" s="14"/>
      <c r="M731" s="242"/>
      <c r="N731" s="247"/>
      <c r="O731" s="248"/>
      <c r="P731" s="248"/>
      <c r="Q731" s="248"/>
      <c r="R731" s="248"/>
      <c r="S731" s="248"/>
      <c r="T731" s="248"/>
      <c r="U731" s="248"/>
      <c r="V731" s="248"/>
      <c r="W731" s="248"/>
      <c r="X731" s="249"/>
      <c r="Y731" s="14"/>
      <c r="Z731" s="14"/>
      <c r="AA731" s="14"/>
      <c r="AB731" s="14"/>
      <c r="AC731" s="14"/>
      <c r="AD731" s="14"/>
      <c r="AE731" s="14"/>
      <c r="AT731" s="243" t="s">
        <v>228</v>
      </c>
      <c r="AU731" s="243" t="s">
        <v>93</v>
      </c>
      <c r="AV731" s="14" t="s">
        <v>93</v>
      </c>
      <c r="AW731" s="14" t="s">
        <v>4</v>
      </c>
      <c r="AX731" s="14" t="s">
        <v>81</v>
      </c>
      <c r="AY731" s="243" t="s">
        <v>220</v>
      </c>
    </row>
    <row r="732" s="14" customFormat="1">
      <c r="A732" s="14"/>
      <c r="B732" s="242"/>
      <c r="C732" s="14"/>
      <c r="D732" s="235" t="s">
        <v>228</v>
      </c>
      <c r="E732" s="243" t="s">
        <v>1</v>
      </c>
      <c r="F732" s="244" t="s">
        <v>995</v>
      </c>
      <c r="G732" s="14"/>
      <c r="H732" s="245">
        <v>22.27</v>
      </c>
      <c r="I732" s="246"/>
      <c r="J732" s="246"/>
      <c r="K732" s="14"/>
      <c r="L732" s="14"/>
      <c r="M732" s="242"/>
      <c r="N732" s="247"/>
      <c r="O732" s="248"/>
      <c r="P732" s="248"/>
      <c r="Q732" s="248"/>
      <c r="R732" s="248"/>
      <c r="S732" s="248"/>
      <c r="T732" s="248"/>
      <c r="U732" s="248"/>
      <c r="V732" s="248"/>
      <c r="W732" s="248"/>
      <c r="X732" s="249"/>
      <c r="Y732" s="14"/>
      <c r="Z732" s="14"/>
      <c r="AA732" s="14"/>
      <c r="AB732" s="14"/>
      <c r="AC732" s="14"/>
      <c r="AD732" s="14"/>
      <c r="AE732" s="14"/>
      <c r="AT732" s="243" t="s">
        <v>228</v>
      </c>
      <c r="AU732" s="243" t="s">
        <v>93</v>
      </c>
      <c r="AV732" s="14" t="s">
        <v>93</v>
      </c>
      <c r="AW732" s="14" t="s">
        <v>4</v>
      </c>
      <c r="AX732" s="14" t="s">
        <v>81</v>
      </c>
      <c r="AY732" s="243" t="s">
        <v>220</v>
      </c>
    </row>
    <row r="733" s="14" customFormat="1">
      <c r="A733" s="14"/>
      <c r="B733" s="242"/>
      <c r="C733" s="14"/>
      <c r="D733" s="235" t="s">
        <v>228</v>
      </c>
      <c r="E733" s="243" t="s">
        <v>1</v>
      </c>
      <c r="F733" s="244" t="s">
        <v>996</v>
      </c>
      <c r="G733" s="14"/>
      <c r="H733" s="245">
        <v>3.6000000000000001</v>
      </c>
      <c r="I733" s="246"/>
      <c r="J733" s="246"/>
      <c r="K733" s="14"/>
      <c r="L733" s="14"/>
      <c r="M733" s="242"/>
      <c r="N733" s="247"/>
      <c r="O733" s="248"/>
      <c r="P733" s="248"/>
      <c r="Q733" s="248"/>
      <c r="R733" s="248"/>
      <c r="S733" s="248"/>
      <c r="T733" s="248"/>
      <c r="U733" s="248"/>
      <c r="V733" s="248"/>
      <c r="W733" s="248"/>
      <c r="X733" s="249"/>
      <c r="Y733" s="14"/>
      <c r="Z733" s="14"/>
      <c r="AA733" s="14"/>
      <c r="AB733" s="14"/>
      <c r="AC733" s="14"/>
      <c r="AD733" s="14"/>
      <c r="AE733" s="14"/>
      <c r="AT733" s="243" t="s">
        <v>228</v>
      </c>
      <c r="AU733" s="243" t="s">
        <v>93</v>
      </c>
      <c r="AV733" s="14" t="s">
        <v>93</v>
      </c>
      <c r="AW733" s="14" t="s">
        <v>4</v>
      </c>
      <c r="AX733" s="14" t="s">
        <v>81</v>
      </c>
      <c r="AY733" s="243" t="s">
        <v>220</v>
      </c>
    </row>
    <row r="734" s="15" customFormat="1">
      <c r="A734" s="15"/>
      <c r="B734" s="250"/>
      <c r="C734" s="15"/>
      <c r="D734" s="235" t="s">
        <v>228</v>
      </c>
      <c r="E734" s="251" t="s">
        <v>1</v>
      </c>
      <c r="F734" s="252" t="s">
        <v>242</v>
      </c>
      <c r="G734" s="15"/>
      <c r="H734" s="253">
        <v>313.58999999999997</v>
      </c>
      <c r="I734" s="254"/>
      <c r="J734" s="254"/>
      <c r="K734" s="15"/>
      <c r="L734" s="15"/>
      <c r="M734" s="250"/>
      <c r="N734" s="255"/>
      <c r="O734" s="256"/>
      <c r="P734" s="256"/>
      <c r="Q734" s="256"/>
      <c r="R734" s="256"/>
      <c r="S734" s="256"/>
      <c r="T734" s="256"/>
      <c r="U734" s="256"/>
      <c r="V734" s="256"/>
      <c r="W734" s="256"/>
      <c r="X734" s="257"/>
      <c r="Y734" s="15"/>
      <c r="Z734" s="15"/>
      <c r="AA734" s="15"/>
      <c r="AB734" s="15"/>
      <c r="AC734" s="15"/>
      <c r="AD734" s="15"/>
      <c r="AE734" s="15"/>
      <c r="AT734" s="251" t="s">
        <v>228</v>
      </c>
      <c r="AU734" s="251" t="s">
        <v>93</v>
      </c>
      <c r="AV734" s="15" t="s">
        <v>98</v>
      </c>
      <c r="AW734" s="15" t="s">
        <v>4</v>
      </c>
      <c r="AX734" s="15" t="s">
        <v>81</v>
      </c>
      <c r="AY734" s="251" t="s">
        <v>220</v>
      </c>
    </row>
    <row r="735" s="13" customFormat="1">
      <c r="A735" s="13"/>
      <c r="B735" s="234"/>
      <c r="C735" s="13"/>
      <c r="D735" s="235" t="s">
        <v>228</v>
      </c>
      <c r="E735" s="236" t="s">
        <v>1</v>
      </c>
      <c r="F735" s="237" t="s">
        <v>243</v>
      </c>
      <c r="G735" s="13"/>
      <c r="H735" s="236" t="s">
        <v>1</v>
      </c>
      <c r="I735" s="238"/>
      <c r="J735" s="238"/>
      <c r="K735" s="13"/>
      <c r="L735" s="13"/>
      <c r="M735" s="234"/>
      <c r="N735" s="239"/>
      <c r="O735" s="240"/>
      <c r="P735" s="240"/>
      <c r="Q735" s="240"/>
      <c r="R735" s="240"/>
      <c r="S735" s="240"/>
      <c r="T735" s="240"/>
      <c r="U735" s="240"/>
      <c r="V735" s="240"/>
      <c r="W735" s="240"/>
      <c r="X735" s="241"/>
      <c r="Y735" s="13"/>
      <c r="Z735" s="13"/>
      <c r="AA735" s="13"/>
      <c r="AB735" s="13"/>
      <c r="AC735" s="13"/>
      <c r="AD735" s="13"/>
      <c r="AE735" s="13"/>
      <c r="AT735" s="236" t="s">
        <v>228</v>
      </c>
      <c r="AU735" s="236" t="s">
        <v>93</v>
      </c>
      <c r="AV735" s="13" t="s">
        <v>88</v>
      </c>
      <c r="AW735" s="13" t="s">
        <v>4</v>
      </c>
      <c r="AX735" s="13" t="s">
        <v>81</v>
      </c>
      <c r="AY735" s="236" t="s">
        <v>220</v>
      </c>
    </row>
    <row r="736" s="14" customFormat="1">
      <c r="A736" s="14"/>
      <c r="B736" s="242"/>
      <c r="C736" s="14"/>
      <c r="D736" s="235" t="s">
        <v>228</v>
      </c>
      <c r="E736" s="243" t="s">
        <v>1</v>
      </c>
      <c r="F736" s="244" t="s">
        <v>836</v>
      </c>
      <c r="G736" s="14"/>
      <c r="H736" s="245">
        <v>20.600000000000001</v>
      </c>
      <c r="I736" s="246"/>
      <c r="J736" s="246"/>
      <c r="K736" s="14"/>
      <c r="L736" s="14"/>
      <c r="M736" s="242"/>
      <c r="N736" s="247"/>
      <c r="O736" s="248"/>
      <c r="P736" s="248"/>
      <c r="Q736" s="248"/>
      <c r="R736" s="248"/>
      <c r="S736" s="248"/>
      <c r="T736" s="248"/>
      <c r="U736" s="248"/>
      <c r="V736" s="248"/>
      <c r="W736" s="248"/>
      <c r="X736" s="249"/>
      <c r="Y736" s="14"/>
      <c r="Z736" s="14"/>
      <c r="AA736" s="14"/>
      <c r="AB736" s="14"/>
      <c r="AC736" s="14"/>
      <c r="AD736" s="14"/>
      <c r="AE736" s="14"/>
      <c r="AT736" s="243" t="s">
        <v>228</v>
      </c>
      <c r="AU736" s="243" t="s">
        <v>93</v>
      </c>
      <c r="AV736" s="14" t="s">
        <v>93</v>
      </c>
      <c r="AW736" s="14" t="s">
        <v>4</v>
      </c>
      <c r="AX736" s="14" t="s">
        <v>81</v>
      </c>
      <c r="AY736" s="243" t="s">
        <v>220</v>
      </c>
    </row>
    <row r="737" s="14" customFormat="1">
      <c r="A737" s="14"/>
      <c r="B737" s="242"/>
      <c r="C737" s="14"/>
      <c r="D737" s="235" t="s">
        <v>228</v>
      </c>
      <c r="E737" s="243" t="s">
        <v>1</v>
      </c>
      <c r="F737" s="244" t="s">
        <v>837</v>
      </c>
      <c r="G737" s="14"/>
      <c r="H737" s="245">
        <v>16.18</v>
      </c>
      <c r="I737" s="246"/>
      <c r="J737" s="246"/>
      <c r="K737" s="14"/>
      <c r="L737" s="14"/>
      <c r="M737" s="242"/>
      <c r="N737" s="247"/>
      <c r="O737" s="248"/>
      <c r="P737" s="248"/>
      <c r="Q737" s="248"/>
      <c r="R737" s="248"/>
      <c r="S737" s="248"/>
      <c r="T737" s="248"/>
      <c r="U737" s="248"/>
      <c r="V737" s="248"/>
      <c r="W737" s="248"/>
      <c r="X737" s="249"/>
      <c r="Y737" s="14"/>
      <c r="Z737" s="14"/>
      <c r="AA737" s="14"/>
      <c r="AB737" s="14"/>
      <c r="AC737" s="14"/>
      <c r="AD737" s="14"/>
      <c r="AE737" s="14"/>
      <c r="AT737" s="243" t="s">
        <v>228</v>
      </c>
      <c r="AU737" s="243" t="s">
        <v>93</v>
      </c>
      <c r="AV737" s="14" t="s">
        <v>93</v>
      </c>
      <c r="AW737" s="14" t="s">
        <v>4</v>
      </c>
      <c r="AX737" s="14" t="s">
        <v>81</v>
      </c>
      <c r="AY737" s="243" t="s">
        <v>220</v>
      </c>
    </row>
    <row r="738" s="14" customFormat="1">
      <c r="A738" s="14"/>
      <c r="B738" s="242"/>
      <c r="C738" s="14"/>
      <c r="D738" s="235" t="s">
        <v>228</v>
      </c>
      <c r="E738" s="243" t="s">
        <v>1</v>
      </c>
      <c r="F738" s="244" t="s">
        <v>838</v>
      </c>
      <c r="G738" s="14"/>
      <c r="H738" s="245">
        <v>10.810000000000001</v>
      </c>
      <c r="I738" s="246"/>
      <c r="J738" s="246"/>
      <c r="K738" s="14"/>
      <c r="L738" s="14"/>
      <c r="M738" s="242"/>
      <c r="N738" s="247"/>
      <c r="O738" s="248"/>
      <c r="P738" s="248"/>
      <c r="Q738" s="248"/>
      <c r="R738" s="248"/>
      <c r="S738" s="248"/>
      <c r="T738" s="248"/>
      <c r="U738" s="248"/>
      <c r="V738" s="248"/>
      <c r="W738" s="248"/>
      <c r="X738" s="249"/>
      <c r="Y738" s="14"/>
      <c r="Z738" s="14"/>
      <c r="AA738" s="14"/>
      <c r="AB738" s="14"/>
      <c r="AC738" s="14"/>
      <c r="AD738" s="14"/>
      <c r="AE738" s="14"/>
      <c r="AT738" s="243" t="s">
        <v>228</v>
      </c>
      <c r="AU738" s="243" t="s">
        <v>93</v>
      </c>
      <c r="AV738" s="14" t="s">
        <v>93</v>
      </c>
      <c r="AW738" s="14" t="s">
        <v>4</v>
      </c>
      <c r="AX738" s="14" t="s">
        <v>81</v>
      </c>
      <c r="AY738" s="243" t="s">
        <v>220</v>
      </c>
    </row>
    <row r="739" s="14" customFormat="1">
      <c r="A739" s="14"/>
      <c r="B739" s="242"/>
      <c r="C739" s="14"/>
      <c r="D739" s="235" t="s">
        <v>228</v>
      </c>
      <c r="E739" s="243" t="s">
        <v>1</v>
      </c>
      <c r="F739" s="244" t="s">
        <v>839</v>
      </c>
      <c r="G739" s="14"/>
      <c r="H739" s="245">
        <v>18.84</v>
      </c>
      <c r="I739" s="246"/>
      <c r="J739" s="246"/>
      <c r="K739" s="14"/>
      <c r="L739" s="14"/>
      <c r="M739" s="242"/>
      <c r="N739" s="247"/>
      <c r="O739" s="248"/>
      <c r="P739" s="248"/>
      <c r="Q739" s="248"/>
      <c r="R739" s="248"/>
      <c r="S739" s="248"/>
      <c r="T739" s="248"/>
      <c r="U739" s="248"/>
      <c r="V739" s="248"/>
      <c r="W739" s="248"/>
      <c r="X739" s="249"/>
      <c r="Y739" s="14"/>
      <c r="Z739" s="14"/>
      <c r="AA739" s="14"/>
      <c r="AB739" s="14"/>
      <c r="AC739" s="14"/>
      <c r="AD739" s="14"/>
      <c r="AE739" s="14"/>
      <c r="AT739" s="243" t="s">
        <v>228</v>
      </c>
      <c r="AU739" s="243" t="s">
        <v>93</v>
      </c>
      <c r="AV739" s="14" t="s">
        <v>93</v>
      </c>
      <c r="AW739" s="14" t="s">
        <v>4</v>
      </c>
      <c r="AX739" s="14" t="s">
        <v>81</v>
      </c>
      <c r="AY739" s="243" t="s">
        <v>220</v>
      </c>
    </row>
    <row r="740" s="14" customFormat="1">
      <c r="A740" s="14"/>
      <c r="B740" s="242"/>
      <c r="C740" s="14"/>
      <c r="D740" s="235" t="s">
        <v>228</v>
      </c>
      <c r="E740" s="243" t="s">
        <v>1</v>
      </c>
      <c r="F740" s="244" t="s">
        <v>840</v>
      </c>
      <c r="G740" s="14"/>
      <c r="H740" s="245">
        <v>16.109999999999999</v>
      </c>
      <c r="I740" s="246"/>
      <c r="J740" s="246"/>
      <c r="K740" s="14"/>
      <c r="L740" s="14"/>
      <c r="M740" s="242"/>
      <c r="N740" s="247"/>
      <c r="O740" s="248"/>
      <c r="P740" s="248"/>
      <c r="Q740" s="248"/>
      <c r="R740" s="248"/>
      <c r="S740" s="248"/>
      <c r="T740" s="248"/>
      <c r="U740" s="248"/>
      <c r="V740" s="248"/>
      <c r="W740" s="248"/>
      <c r="X740" s="249"/>
      <c r="Y740" s="14"/>
      <c r="Z740" s="14"/>
      <c r="AA740" s="14"/>
      <c r="AB740" s="14"/>
      <c r="AC740" s="14"/>
      <c r="AD740" s="14"/>
      <c r="AE740" s="14"/>
      <c r="AT740" s="243" t="s">
        <v>228</v>
      </c>
      <c r="AU740" s="243" t="s">
        <v>93</v>
      </c>
      <c r="AV740" s="14" t="s">
        <v>93</v>
      </c>
      <c r="AW740" s="14" t="s">
        <v>4</v>
      </c>
      <c r="AX740" s="14" t="s">
        <v>81</v>
      </c>
      <c r="AY740" s="243" t="s">
        <v>220</v>
      </c>
    </row>
    <row r="741" s="14" customFormat="1">
      <c r="A741" s="14"/>
      <c r="B741" s="242"/>
      <c r="C741" s="14"/>
      <c r="D741" s="235" t="s">
        <v>228</v>
      </c>
      <c r="E741" s="243" t="s">
        <v>1</v>
      </c>
      <c r="F741" s="244" t="s">
        <v>841</v>
      </c>
      <c r="G741" s="14"/>
      <c r="H741" s="245">
        <v>8.2599999999999998</v>
      </c>
      <c r="I741" s="246"/>
      <c r="J741" s="246"/>
      <c r="K741" s="14"/>
      <c r="L741" s="14"/>
      <c r="M741" s="242"/>
      <c r="N741" s="247"/>
      <c r="O741" s="248"/>
      <c r="P741" s="248"/>
      <c r="Q741" s="248"/>
      <c r="R741" s="248"/>
      <c r="S741" s="248"/>
      <c r="T741" s="248"/>
      <c r="U741" s="248"/>
      <c r="V741" s="248"/>
      <c r="W741" s="248"/>
      <c r="X741" s="249"/>
      <c r="Y741" s="14"/>
      <c r="Z741" s="14"/>
      <c r="AA741" s="14"/>
      <c r="AB741" s="14"/>
      <c r="AC741" s="14"/>
      <c r="AD741" s="14"/>
      <c r="AE741" s="14"/>
      <c r="AT741" s="243" t="s">
        <v>228</v>
      </c>
      <c r="AU741" s="243" t="s">
        <v>93</v>
      </c>
      <c r="AV741" s="14" t="s">
        <v>93</v>
      </c>
      <c r="AW741" s="14" t="s">
        <v>4</v>
      </c>
      <c r="AX741" s="14" t="s">
        <v>81</v>
      </c>
      <c r="AY741" s="243" t="s">
        <v>220</v>
      </c>
    </row>
    <row r="742" s="14" customFormat="1">
      <c r="A742" s="14"/>
      <c r="B742" s="242"/>
      <c r="C742" s="14"/>
      <c r="D742" s="235" t="s">
        <v>228</v>
      </c>
      <c r="E742" s="243" t="s">
        <v>1</v>
      </c>
      <c r="F742" s="244" t="s">
        <v>842</v>
      </c>
      <c r="G742" s="14"/>
      <c r="H742" s="245">
        <v>3.5099999999999998</v>
      </c>
      <c r="I742" s="246"/>
      <c r="J742" s="246"/>
      <c r="K742" s="14"/>
      <c r="L742" s="14"/>
      <c r="M742" s="242"/>
      <c r="N742" s="247"/>
      <c r="O742" s="248"/>
      <c r="P742" s="248"/>
      <c r="Q742" s="248"/>
      <c r="R742" s="248"/>
      <c r="S742" s="248"/>
      <c r="T742" s="248"/>
      <c r="U742" s="248"/>
      <c r="V742" s="248"/>
      <c r="W742" s="248"/>
      <c r="X742" s="249"/>
      <c r="Y742" s="14"/>
      <c r="Z742" s="14"/>
      <c r="AA742" s="14"/>
      <c r="AB742" s="14"/>
      <c r="AC742" s="14"/>
      <c r="AD742" s="14"/>
      <c r="AE742" s="14"/>
      <c r="AT742" s="243" t="s">
        <v>228</v>
      </c>
      <c r="AU742" s="243" t="s">
        <v>93</v>
      </c>
      <c r="AV742" s="14" t="s">
        <v>93</v>
      </c>
      <c r="AW742" s="14" t="s">
        <v>4</v>
      </c>
      <c r="AX742" s="14" t="s">
        <v>81</v>
      </c>
      <c r="AY742" s="243" t="s">
        <v>220</v>
      </c>
    </row>
    <row r="743" s="14" customFormat="1">
      <c r="A743" s="14"/>
      <c r="B743" s="242"/>
      <c r="C743" s="14"/>
      <c r="D743" s="235" t="s">
        <v>228</v>
      </c>
      <c r="E743" s="243" t="s">
        <v>1</v>
      </c>
      <c r="F743" s="244" t="s">
        <v>843</v>
      </c>
      <c r="G743" s="14"/>
      <c r="H743" s="245">
        <v>44.770000000000003</v>
      </c>
      <c r="I743" s="246"/>
      <c r="J743" s="246"/>
      <c r="K743" s="14"/>
      <c r="L743" s="14"/>
      <c r="M743" s="242"/>
      <c r="N743" s="247"/>
      <c r="O743" s="248"/>
      <c r="P743" s="248"/>
      <c r="Q743" s="248"/>
      <c r="R743" s="248"/>
      <c r="S743" s="248"/>
      <c r="T743" s="248"/>
      <c r="U743" s="248"/>
      <c r="V743" s="248"/>
      <c r="W743" s="248"/>
      <c r="X743" s="249"/>
      <c r="Y743" s="14"/>
      <c r="Z743" s="14"/>
      <c r="AA743" s="14"/>
      <c r="AB743" s="14"/>
      <c r="AC743" s="14"/>
      <c r="AD743" s="14"/>
      <c r="AE743" s="14"/>
      <c r="AT743" s="243" t="s">
        <v>228</v>
      </c>
      <c r="AU743" s="243" t="s">
        <v>93</v>
      </c>
      <c r="AV743" s="14" t="s">
        <v>93</v>
      </c>
      <c r="AW743" s="14" t="s">
        <v>4</v>
      </c>
      <c r="AX743" s="14" t="s">
        <v>81</v>
      </c>
      <c r="AY743" s="243" t="s">
        <v>220</v>
      </c>
    </row>
    <row r="744" s="14" customFormat="1">
      <c r="A744" s="14"/>
      <c r="B744" s="242"/>
      <c r="C744" s="14"/>
      <c r="D744" s="235" t="s">
        <v>228</v>
      </c>
      <c r="E744" s="243" t="s">
        <v>1</v>
      </c>
      <c r="F744" s="244" t="s">
        <v>844</v>
      </c>
      <c r="G744" s="14"/>
      <c r="H744" s="245">
        <v>36.82</v>
      </c>
      <c r="I744" s="246"/>
      <c r="J744" s="246"/>
      <c r="K744" s="14"/>
      <c r="L744" s="14"/>
      <c r="M744" s="242"/>
      <c r="N744" s="247"/>
      <c r="O744" s="248"/>
      <c r="P744" s="248"/>
      <c r="Q744" s="248"/>
      <c r="R744" s="248"/>
      <c r="S744" s="248"/>
      <c r="T744" s="248"/>
      <c r="U744" s="248"/>
      <c r="V744" s="248"/>
      <c r="W744" s="248"/>
      <c r="X744" s="249"/>
      <c r="Y744" s="14"/>
      <c r="Z744" s="14"/>
      <c r="AA744" s="14"/>
      <c r="AB744" s="14"/>
      <c r="AC744" s="14"/>
      <c r="AD744" s="14"/>
      <c r="AE744" s="14"/>
      <c r="AT744" s="243" t="s">
        <v>228</v>
      </c>
      <c r="AU744" s="243" t="s">
        <v>93</v>
      </c>
      <c r="AV744" s="14" t="s">
        <v>93</v>
      </c>
      <c r="AW744" s="14" t="s">
        <v>4</v>
      </c>
      <c r="AX744" s="14" t="s">
        <v>81</v>
      </c>
      <c r="AY744" s="243" t="s">
        <v>220</v>
      </c>
    </row>
    <row r="745" s="14" customFormat="1">
      <c r="A745" s="14"/>
      <c r="B745" s="242"/>
      <c r="C745" s="14"/>
      <c r="D745" s="235" t="s">
        <v>228</v>
      </c>
      <c r="E745" s="243" t="s">
        <v>1</v>
      </c>
      <c r="F745" s="244" t="s">
        <v>845</v>
      </c>
      <c r="G745" s="14"/>
      <c r="H745" s="245">
        <v>45.600000000000001</v>
      </c>
      <c r="I745" s="246"/>
      <c r="J745" s="246"/>
      <c r="K745" s="14"/>
      <c r="L745" s="14"/>
      <c r="M745" s="242"/>
      <c r="N745" s="247"/>
      <c r="O745" s="248"/>
      <c r="P745" s="248"/>
      <c r="Q745" s="248"/>
      <c r="R745" s="248"/>
      <c r="S745" s="248"/>
      <c r="T745" s="248"/>
      <c r="U745" s="248"/>
      <c r="V745" s="248"/>
      <c r="W745" s="248"/>
      <c r="X745" s="249"/>
      <c r="Y745" s="14"/>
      <c r="Z745" s="14"/>
      <c r="AA745" s="14"/>
      <c r="AB745" s="14"/>
      <c r="AC745" s="14"/>
      <c r="AD745" s="14"/>
      <c r="AE745" s="14"/>
      <c r="AT745" s="243" t="s">
        <v>228</v>
      </c>
      <c r="AU745" s="243" t="s">
        <v>93</v>
      </c>
      <c r="AV745" s="14" t="s">
        <v>93</v>
      </c>
      <c r="AW745" s="14" t="s">
        <v>4</v>
      </c>
      <c r="AX745" s="14" t="s">
        <v>81</v>
      </c>
      <c r="AY745" s="243" t="s">
        <v>220</v>
      </c>
    </row>
    <row r="746" s="14" customFormat="1">
      <c r="A746" s="14"/>
      <c r="B746" s="242"/>
      <c r="C746" s="14"/>
      <c r="D746" s="235" t="s">
        <v>228</v>
      </c>
      <c r="E746" s="243" t="s">
        <v>1</v>
      </c>
      <c r="F746" s="244" t="s">
        <v>846</v>
      </c>
      <c r="G746" s="14"/>
      <c r="H746" s="245">
        <v>26.300000000000001</v>
      </c>
      <c r="I746" s="246"/>
      <c r="J746" s="246"/>
      <c r="K746" s="14"/>
      <c r="L746" s="14"/>
      <c r="M746" s="242"/>
      <c r="N746" s="247"/>
      <c r="O746" s="248"/>
      <c r="P746" s="248"/>
      <c r="Q746" s="248"/>
      <c r="R746" s="248"/>
      <c r="S746" s="248"/>
      <c r="T746" s="248"/>
      <c r="U746" s="248"/>
      <c r="V746" s="248"/>
      <c r="W746" s="248"/>
      <c r="X746" s="249"/>
      <c r="Y746" s="14"/>
      <c r="Z746" s="14"/>
      <c r="AA746" s="14"/>
      <c r="AB746" s="14"/>
      <c r="AC746" s="14"/>
      <c r="AD746" s="14"/>
      <c r="AE746" s="14"/>
      <c r="AT746" s="243" t="s">
        <v>228</v>
      </c>
      <c r="AU746" s="243" t="s">
        <v>93</v>
      </c>
      <c r="AV746" s="14" t="s">
        <v>93</v>
      </c>
      <c r="AW746" s="14" t="s">
        <v>4</v>
      </c>
      <c r="AX746" s="14" t="s">
        <v>81</v>
      </c>
      <c r="AY746" s="243" t="s">
        <v>220</v>
      </c>
    </row>
    <row r="747" s="14" customFormat="1">
      <c r="A747" s="14"/>
      <c r="B747" s="242"/>
      <c r="C747" s="14"/>
      <c r="D747" s="235" t="s">
        <v>228</v>
      </c>
      <c r="E747" s="243" t="s">
        <v>1</v>
      </c>
      <c r="F747" s="244" t="s">
        <v>997</v>
      </c>
      <c r="G747" s="14"/>
      <c r="H747" s="245">
        <v>18.895</v>
      </c>
      <c r="I747" s="246"/>
      <c r="J747" s="246"/>
      <c r="K747" s="14"/>
      <c r="L747" s="14"/>
      <c r="M747" s="242"/>
      <c r="N747" s="247"/>
      <c r="O747" s="248"/>
      <c r="P747" s="248"/>
      <c r="Q747" s="248"/>
      <c r="R747" s="248"/>
      <c r="S747" s="248"/>
      <c r="T747" s="248"/>
      <c r="U747" s="248"/>
      <c r="V747" s="248"/>
      <c r="W747" s="248"/>
      <c r="X747" s="249"/>
      <c r="Y747" s="14"/>
      <c r="Z747" s="14"/>
      <c r="AA747" s="14"/>
      <c r="AB747" s="14"/>
      <c r="AC747" s="14"/>
      <c r="AD747" s="14"/>
      <c r="AE747" s="14"/>
      <c r="AT747" s="243" t="s">
        <v>228</v>
      </c>
      <c r="AU747" s="243" t="s">
        <v>93</v>
      </c>
      <c r="AV747" s="14" t="s">
        <v>93</v>
      </c>
      <c r="AW747" s="14" t="s">
        <v>4</v>
      </c>
      <c r="AX747" s="14" t="s">
        <v>81</v>
      </c>
      <c r="AY747" s="243" t="s">
        <v>220</v>
      </c>
    </row>
    <row r="748" s="14" customFormat="1">
      <c r="A748" s="14"/>
      <c r="B748" s="242"/>
      <c r="C748" s="14"/>
      <c r="D748" s="235" t="s">
        <v>228</v>
      </c>
      <c r="E748" s="243" t="s">
        <v>1</v>
      </c>
      <c r="F748" s="244" t="s">
        <v>996</v>
      </c>
      <c r="G748" s="14"/>
      <c r="H748" s="245">
        <v>3.6000000000000001</v>
      </c>
      <c r="I748" s="246"/>
      <c r="J748" s="246"/>
      <c r="K748" s="14"/>
      <c r="L748" s="14"/>
      <c r="M748" s="242"/>
      <c r="N748" s="247"/>
      <c r="O748" s="248"/>
      <c r="P748" s="248"/>
      <c r="Q748" s="248"/>
      <c r="R748" s="248"/>
      <c r="S748" s="248"/>
      <c r="T748" s="248"/>
      <c r="U748" s="248"/>
      <c r="V748" s="248"/>
      <c r="W748" s="248"/>
      <c r="X748" s="249"/>
      <c r="Y748" s="14"/>
      <c r="Z748" s="14"/>
      <c r="AA748" s="14"/>
      <c r="AB748" s="14"/>
      <c r="AC748" s="14"/>
      <c r="AD748" s="14"/>
      <c r="AE748" s="14"/>
      <c r="AT748" s="243" t="s">
        <v>228</v>
      </c>
      <c r="AU748" s="243" t="s">
        <v>93</v>
      </c>
      <c r="AV748" s="14" t="s">
        <v>93</v>
      </c>
      <c r="AW748" s="14" t="s">
        <v>4</v>
      </c>
      <c r="AX748" s="14" t="s">
        <v>81</v>
      </c>
      <c r="AY748" s="243" t="s">
        <v>220</v>
      </c>
    </row>
    <row r="749" s="15" customFormat="1">
      <c r="A749" s="15"/>
      <c r="B749" s="250"/>
      <c r="C749" s="15"/>
      <c r="D749" s="235" t="s">
        <v>228</v>
      </c>
      <c r="E749" s="251" t="s">
        <v>1</v>
      </c>
      <c r="F749" s="252" t="s">
        <v>242</v>
      </c>
      <c r="G749" s="15"/>
      <c r="H749" s="253">
        <v>270.29500000000002</v>
      </c>
      <c r="I749" s="254"/>
      <c r="J749" s="254"/>
      <c r="K749" s="15"/>
      <c r="L749" s="15"/>
      <c r="M749" s="250"/>
      <c r="N749" s="255"/>
      <c r="O749" s="256"/>
      <c r="P749" s="256"/>
      <c r="Q749" s="256"/>
      <c r="R749" s="256"/>
      <c r="S749" s="256"/>
      <c r="T749" s="256"/>
      <c r="U749" s="256"/>
      <c r="V749" s="256"/>
      <c r="W749" s="256"/>
      <c r="X749" s="257"/>
      <c r="Y749" s="15"/>
      <c r="Z749" s="15"/>
      <c r="AA749" s="15"/>
      <c r="AB749" s="15"/>
      <c r="AC749" s="15"/>
      <c r="AD749" s="15"/>
      <c r="AE749" s="15"/>
      <c r="AT749" s="251" t="s">
        <v>228</v>
      </c>
      <c r="AU749" s="251" t="s">
        <v>93</v>
      </c>
      <c r="AV749" s="15" t="s">
        <v>98</v>
      </c>
      <c r="AW749" s="15" t="s">
        <v>4</v>
      </c>
      <c r="AX749" s="15" t="s">
        <v>81</v>
      </c>
      <c r="AY749" s="251" t="s">
        <v>220</v>
      </c>
    </row>
    <row r="750" s="16" customFormat="1">
      <c r="A750" s="16"/>
      <c r="B750" s="258"/>
      <c r="C750" s="16"/>
      <c r="D750" s="235" t="s">
        <v>228</v>
      </c>
      <c r="E750" s="259" t="s">
        <v>1</v>
      </c>
      <c r="F750" s="260" t="s">
        <v>253</v>
      </c>
      <c r="G750" s="16"/>
      <c r="H750" s="261">
        <v>583.88499999999999</v>
      </c>
      <c r="I750" s="262"/>
      <c r="J750" s="262"/>
      <c r="K750" s="16"/>
      <c r="L750" s="16"/>
      <c r="M750" s="258"/>
      <c r="N750" s="263"/>
      <c r="O750" s="264"/>
      <c r="P750" s="264"/>
      <c r="Q750" s="264"/>
      <c r="R750" s="264"/>
      <c r="S750" s="264"/>
      <c r="T750" s="264"/>
      <c r="U750" s="264"/>
      <c r="V750" s="264"/>
      <c r="W750" s="264"/>
      <c r="X750" s="265"/>
      <c r="Y750" s="16"/>
      <c r="Z750" s="16"/>
      <c r="AA750" s="16"/>
      <c r="AB750" s="16"/>
      <c r="AC750" s="16"/>
      <c r="AD750" s="16"/>
      <c r="AE750" s="16"/>
      <c r="AT750" s="259" t="s">
        <v>228</v>
      </c>
      <c r="AU750" s="259" t="s">
        <v>93</v>
      </c>
      <c r="AV750" s="16" t="s">
        <v>105</v>
      </c>
      <c r="AW750" s="16" t="s">
        <v>4</v>
      </c>
      <c r="AX750" s="16" t="s">
        <v>88</v>
      </c>
      <c r="AY750" s="259" t="s">
        <v>220</v>
      </c>
    </row>
    <row r="751" s="14" customFormat="1">
      <c r="A751" s="14"/>
      <c r="B751" s="242"/>
      <c r="C751" s="14"/>
      <c r="D751" s="235" t="s">
        <v>228</v>
      </c>
      <c r="E751" s="14"/>
      <c r="F751" s="244" t="s">
        <v>998</v>
      </c>
      <c r="G751" s="14"/>
      <c r="H751" s="245">
        <v>601.40200000000004</v>
      </c>
      <c r="I751" s="246"/>
      <c r="J751" s="246"/>
      <c r="K751" s="14"/>
      <c r="L751" s="14"/>
      <c r="M751" s="242"/>
      <c r="N751" s="247"/>
      <c r="O751" s="248"/>
      <c r="P751" s="248"/>
      <c r="Q751" s="248"/>
      <c r="R751" s="248"/>
      <c r="S751" s="248"/>
      <c r="T751" s="248"/>
      <c r="U751" s="248"/>
      <c r="V751" s="248"/>
      <c r="W751" s="248"/>
      <c r="X751" s="249"/>
      <c r="Y751" s="14"/>
      <c r="Z751" s="14"/>
      <c r="AA751" s="14"/>
      <c r="AB751" s="14"/>
      <c r="AC751" s="14"/>
      <c r="AD751" s="14"/>
      <c r="AE751" s="14"/>
      <c r="AT751" s="243" t="s">
        <v>228</v>
      </c>
      <c r="AU751" s="243" t="s">
        <v>93</v>
      </c>
      <c r="AV751" s="14" t="s">
        <v>93</v>
      </c>
      <c r="AW751" s="14" t="s">
        <v>3</v>
      </c>
      <c r="AX751" s="14" t="s">
        <v>88</v>
      </c>
      <c r="AY751" s="243" t="s">
        <v>220</v>
      </c>
    </row>
    <row r="752" s="2" customFormat="1" ht="21.75" customHeight="1">
      <c r="A752" s="42"/>
      <c r="B752" s="186"/>
      <c r="C752" s="220" t="s">
        <v>999</v>
      </c>
      <c r="D752" s="220" t="s">
        <v>223</v>
      </c>
      <c r="E752" s="221" t="s">
        <v>1000</v>
      </c>
      <c r="F752" s="222" t="s">
        <v>1001</v>
      </c>
      <c r="G752" s="223" t="s">
        <v>226</v>
      </c>
      <c r="H752" s="224">
        <v>535.51999999999998</v>
      </c>
      <c r="I752" s="225"/>
      <c r="J752" s="225"/>
      <c r="K752" s="226">
        <f>ROUND(P752*H752,2)</f>
        <v>0</v>
      </c>
      <c r="L752" s="227"/>
      <c r="M752" s="43"/>
      <c r="N752" s="228" t="s">
        <v>1</v>
      </c>
      <c r="O752" s="229" t="s">
        <v>45</v>
      </c>
      <c r="P752" s="230">
        <f>I752+J752</f>
        <v>0</v>
      </c>
      <c r="Q752" s="230">
        <f>ROUND(I752*H752,2)</f>
        <v>0</v>
      </c>
      <c r="R752" s="230">
        <f>ROUND(J752*H752,2)</f>
        <v>0</v>
      </c>
      <c r="S752" s="86"/>
      <c r="T752" s="231">
        <f>S752*H752</f>
        <v>0</v>
      </c>
      <c r="U752" s="231">
        <v>0</v>
      </c>
      <c r="V752" s="231">
        <f>U752*H752</f>
        <v>0</v>
      </c>
      <c r="W752" s="231">
        <v>0</v>
      </c>
      <c r="X752" s="232">
        <f>W752*H752</f>
        <v>0</v>
      </c>
      <c r="Y752" s="42"/>
      <c r="Z752" s="42"/>
      <c r="AA752" s="42"/>
      <c r="AB752" s="42"/>
      <c r="AC752" s="42"/>
      <c r="AD752" s="42"/>
      <c r="AE752" s="42"/>
      <c r="AR752" s="233" t="s">
        <v>387</v>
      </c>
      <c r="AT752" s="233" t="s">
        <v>223</v>
      </c>
      <c r="AU752" s="233" t="s">
        <v>93</v>
      </c>
      <c r="AY752" s="19" t="s">
        <v>220</v>
      </c>
      <c r="BE752" s="147">
        <f>IF(O752="základná",K752,0)</f>
        <v>0</v>
      </c>
      <c r="BF752" s="147">
        <f>IF(O752="znížená",K752,0)</f>
        <v>0</v>
      </c>
      <c r="BG752" s="147">
        <f>IF(O752="zákl. prenesená",K752,0)</f>
        <v>0</v>
      </c>
      <c r="BH752" s="147">
        <f>IF(O752="zníž. prenesená",K752,0)</f>
        <v>0</v>
      </c>
      <c r="BI752" s="147">
        <f>IF(O752="nulová",K752,0)</f>
        <v>0</v>
      </c>
      <c r="BJ752" s="19" t="s">
        <v>93</v>
      </c>
      <c r="BK752" s="147">
        <f>ROUND(P752*H752,2)</f>
        <v>0</v>
      </c>
      <c r="BL752" s="19" t="s">
        <v>387</v>
      </c>
      <c r="BM752" s="233" t="s">
        <v>1002</v>
      </c>
    </row>
    <row r="753" s="13" customFormat="1">
      <c r="A753" s="13"/>
      <c r="B753" s="234"/>
      <c r="C753" s="13"/>
      <c r="D753" s="235" t="s">
        <v>228</v>
      </c>
      <c r="E753" s="236" t="s">
        <v>1</v>
      </c>
      <c r="F753" s="237" t="s">
        <v>229</v>
      </c>
      <c r="G753" s="13"/>
      <c r="H753" s="236" t="s">
        <v>1</v>
      </c>
      <c r="I753" s="238"/>
      <c r="J753" s="238"/>
      <c r="K753" s="13"/>
      <c r="L753" s="13"/>
      <c r="M753" s="234"/>
      <c r="N753" s="239"/>
      <c r="O753" s="240"/>
      <c r="P753" s="240"/>
      <c r="Q753" s="240"/>
      <c r="R753" s="240"/>
      <c r="S753" s="240"/>
      <c r="T753" s="240"/>
      <c r="U753" s="240"/>
      <c r="V753" s="240"/>
      <c r="W753" s="240"/>
      <c r="X753" s="241"/>
      <c r="Y753" s="13"/>
      <c r="Z753" s="13"/>
      <c r="AA753" s="13"/>
      <c r="AB753" s="13"/>
      <c r="AC753" s="13"/>
      <c r="AD753" s="13"/>
      <c r="AE753" s="13"/>
      <c r="AT753" s="236" t="s">
        <v>228</v>
      </c>
      <c r="AU753" s="236" t="s">
        <v>93</v>
      </c>
      <c r="AV753" s="13" t="s">
        <v>88</v>
      </c>
      <c r="AW753" s="13" t="s">
        <v>4</v>
      </c>
      <c r="AX753" s="13" t="s">
        <v>81</v>
      </c>
      <c r="AY753" s="236" t="s">
        <v>220</v>
      </c>
    </row>
    <row r="754" s="14" customFormat="1">
      <c r="A754" s="14"/>
      <c r="B754" s="242"/>
      <c r="C754" s="14"/>
      <c r="D754" s="235" t="s">
        <v>228</v>
      </c>
      <c r="E754" s="243" t="s">
        <v>1</v>
      </c>
      <c r="F754" s="244" t="s">
        <v>803</v>
      </c>
      <c r="G754" s="14"/>
      <c r="H754" s="245">
        <v>20.239999999999998</v>
      </c>
      <c r="I754" s="246"/>
      <c r="J754" s="246"/>
      <c r="K754" s="14"/>
      <c r="L754" s="14"/>
      <c r="M754" s="242"/>
      <c r="N754" s="247"/>
      <c r="O754" s="248"/>
      <c r="P754" s="248"/>
      <c r="Q754" s="248"/>
      <c r="R754" s="248"/>
      <c r="S754" s="248"/>
      <c r="T754" s="248"/>
      <c r="U754" s="248"/>
      <c r="V754" s="248"/>
      <c r="W754" s="248"/>
      <c r="X754" s="249"/>
      <c r="Y754" s="14"/>
      <c r="Z754" s="14"/>
      <c r="AA754" s="14"/>
      <c r="AB754" s="14"/>
      <c r="AC754" s="14"/>
      <c r="AD754" s="14"/>
      <c r="AE754" s="14"/>
      <c r="AT754" s="243" t="s">
        <v>228</v>
      </c>
      <c r="AU754" s="243" t="s">
        <v>93</v>
      </c>
      <c r="AV754" s="14" t="s">
        <v>93</v>
      </c>
      <c r="AW754" s="14" t="s">
        <v>4</v>
      </c>
      <c r="AX754" s="14" t="s">
        <v>81</v>
      </c>
      <c r="AY754" s="243" t="s">
        <v>220</v>
      </c>
    </row>
    <row r="755" s="14" customFormat="1">
      <c r="A755" s="14"/>
      <c r="B755" s="242"/>
      <c r="C755" s="14"/>
      <c r="D755" s="235" t="s">
        <v>228</v>
      </c>
      <c r="E755" s="243" t="s">
        <v>1</v>
      </c>
      <c r="F755" s="244" t="s">
        <v>804</v>
      </c>
      <c r="G755" s="14"/>
      <c r="H755" s="245">
        <v>20.199999999999999</v>
      </c>
      <c r="I755" s="246"/>
      <c r="J755" s="246"/>
      <c r="K755" s="14"/>
      <c r="L755" s="14"/>
      <c r="M755" s="242"/>
      <c r="N755" s="247"/>
      <c r="O755" s="248"/>
      <c r="P755" s="248"/>
      <c r="Q755" s="248"/>
      <c r="R755" s="248"/>
      <c r="S755" s="248"/>
      <c r="T755" s="248"/>
      <c r="U755" s="248"/>
      <c r="V755" s="248"/>
      <c r="W755" s="248"/>
      <c r="X755" s="249"/>
      <c r="Y755" s="14"/>
      <c r="Z755" s="14"/>
      <c r="AA755" s="14"/>
      <c r="AB755" s="14"/>
      <c r="AC755" s="14"/>
      <c r="AD755" s="14"/>
      <c r="AE755" s="14"/>
      <c r="AT755" s="243" t="s">
        <v>228</v>
      </c>
      <c r="AU755" s="243" t="s">
        <v>93</v>
      </c>
      <c r="AV755" s="14" t="s">
        <v>93</v>
      </c>
      <c r="AW755" s="14" t="s">
        <v>4</v>
      </c>
      <c r="AX755" s="14" t="s">
        <v>81</v>
      </c>
      <c r="AY755" s="243" t="s">
        <v>220</v>
      </c>
    </row>
    <row r="756" s="14" customFormat="1">
      <c r="A756" s="14"/>
      <c r="B756" s="242"/>
      <c r="C756" s="14"/>
      <c r="D756" s="235" t="s">
        <v>228</v>
      </c>
      <c r="E756" s="243" t="s">
        <v>1</v>
      </c>
      <c r="F756" s="244" t="s">
        <v>852</v>
      </c>
      <c r="G756" s="14"/>
      <c r="H756" s="245">
        <v>10.810000000000001</v>
      </c>
      <c r="I756" s="246"/>
      <c r="J756" s="246"/>
      <c r="K756" s="14"/>
      <c r="L756" s="14"/>
      <c r="M756" s="242"/>
      <c r="N756" s="247"/>
      <c r="O756" s="248"/>
      <c r="P756" s="248"/>
      <c r="Q756" s="248"/>
      <c r="R756" s="248"/>
      <c r="S756" s="248"/>
      <c r="T756" s="248"/>
      <c r="U756" s="248"/>
      <c r="V756" s="248"/>
      <c r="W756" s="248"/>
      <c r="X756" s="249"/>
      <c r="Y756" s="14"/>
      <c r="Z756" s="14"/>
      <c r="AA756" s="14"/>
      <c r="AB756" s="14"/>
      <c r="AC756" s="14"/>
      <c r="AD756" s="14"/>
      <c r="AE756" s="14"/>
      <c r="AT756" s="243" t="s">
        <v>228</v>
      </c>
      <c r="AU756" s="243" t="s">
        <v>93</v>
      </c>
      <c r="AV756" s="14" t="s">
        <v>93</v>
      </c>
      <c r="AW756" s="14" t="s">
        <v>4</v>
      </c>
      <c r="AX756" s="14" t="s">
        <v>81</v>
      </c>
      <c r="AY756" s="243" t="s">
        <v>220</v>
      </c>
    </row>
    <row r="757" s="14" customFormat="1">
      <c r="A757" s="14"/>
      <c r="B757" s="242"/>
      <c r="C757" s="14"/>
      <c r="D757" s="235" t="s">
        <v>228</v>
      </c>
      <c r="E757" s="243" t="s">
        <v>1</v>
      </c>
      <c r="F757" s="244" t="s">
        <v>805</v>
      </c>
      <c r="G757" s="14"/>
      <c r="H757" s="245">
        <v>29.5</v>
      </c>
      <c r="I757" s="246"/>
      <c r="J757" s="246"/>
      <c r="K757" s="14"/>
      <c r="L757" s="14"/>
      <c r="M757" s="242"/>
      <c r="N757" s="247"/>
      <c r="O757" s="248"/>
      <c r="P757" s="248"/>
      <c r="Q757" s="248"/>
      <c r="R757" s="248"/>
      <c r="S757" s="248"/>
      <c r="T757" s="248"/>
      <c r="U757" s="248"/>
      <c r="V757" s="248"/>
      <c r="W757" s="248"/>
      <c r="X757" s="249"/>
      <c r="Y757" s="14"/>
      <c r="Z757" s="14"/>
      <c r="AA757" s="14"/>
      <c r="AB757" s="14"/>
      <c r="AC757" s="14"/>
      <c r="AD757" s="14"/>
      <c r="AE757" s="14"/>
      <c r="AT757" s="243" t="s">
        <v>228</v>
      </c>
      <c r="AU757" s="243" t="s">
        <v>93</v>
      </c>
      <c r="AV757" s="14" t="s">
        <v>93</v>
      </c>
      <c r="AW757" s="14" t="s">
        <v>4</v>
      </c>
      <c r="AX757" s="14" t="s">
        <v>81</v>
      </c>
      <c r="AY757" s="243" t="s">
        <v>220</v>
      </c>
    </row>
    <row r="758" s="14" customFormat="1">
      <c r="A758" s="14"/>
      <c r="B758" s="242"/>
      <c r="C758" s="14"/>
      <c r="D758" s="235" t="s">
        <v>228</v>
      </c>
      <c r="E758" s="243" t="s">
        <v>1</v>
      </c>
      <c r="F758" s="244" t="s">
        <v>806</v>
      </c>
      <c r="G758" s="14"/>
      <c r="H758" s="245">
        <v>18.84</v>
      </c>
      <c r="I758" s="246"/>
      <c r="J758" s="246"/>
      <c r="K758" s="14"/>
      <c r="L758" s="14"/>
      <c r="M758" s="242"/>
      <c r="N758" s="247"/>
      <c r="O758" s="248"/>
      <c r="P758" s="248"/>
      <c r="Q758" s="248"/>
      <c r="R758" s="248"/>
      <c r="S758" s="248"/>
      <c r="T758" s="248"/>
      <c r="U758" s="248"/>
      <c r="V758" s="248"/>
      <c r="W758" s="248"/>
      <c r="X758" s="249"/>
      <c r="Y758" s="14"/>
      <c r="Z758" s="14"/>
      <c r="AA758" s="14"/>
      <c r="AB758" s="14"/>
      <c r="AC758" s="14"/>
      <c r="AD758" s="14"/>
      <c r="AE758" s="14"/>
      <c r="AT758" s="243" t="s">
        <v>228</v>
      </c>
      <c r="AU758" s="243" t="s">
        <v>93</v>
      </c>
      <c r="AV758" s="14" t="s">
        <v>93</v>
      </c>
      <c r="AW758" s="14" t="s">
        <v>4</v>
      </c>
      <c r="AX758" s="14" t="s">
        <v>81</v>
      </c>
      <c r="AY758" s="243" t="s">
        <v>220</v>
      </c>
    </row>
    <row r="759" s="14" customFormat="1">
      <c r="A759" s="14"/>
      <c r="B759" s="242"/>
      <c r="C759" s="14"/>
      <c r="D759" s="235" t="s">
        <v>228</v>
      </c>
      <c r="E759" s="243" t="s">
        <v>1</v>
      </c>
      <c r="F759" s="244" t="s">
        <v>807</v>
      </c>
      <c r="G759" s="14"/>
      <c r="H759" s="245">
        <v>14.720000000000001</v>
      </c>
      <c r="I759" s="246"/>
      <c r="J759" s="246"/>
      <c r="K759" s="14"/>
      <c r="L759" s="14"/>
      <c r="M759" s="242"/>
      <c r="N759" s="247"/>
      <c r="O759" s="248"/>
      <c r="P759" s="248"/>
      <c r="Q759" s="248"/>
      <c r="R759" s="248"/>
      <c r="S759" s="248"/>
      <c r="T759" s="248"/>
      <c r="U759" s="248"/>
      <c r="V759" s="248"/>
      <c r="W759" s="248"/>
      <c r="X759" s="249"/>
      <c r="Y759" s="14"/>
      <c r="Z759" s="14"/>
      <c r="AA759" s="14"/>
      <c r="AB759" s="14"/>
      <c r="AC759" s="14"/>
      <c r="AD759" s="14"/>
      <c r="AE759" s="14"/>
      <c r="AT759" s="243" t="s">
        <v>228</v>
      </c>
      <c r="AU759" s="243" t="s">
        <v>93</v>
      </c>
      <c r="AV759" s="14" t="s">
        <v>93</v>
      </c>
      <c r="AW759" s="14" t="s">
        <v>4</v>
      </c>
      <c r="AX759" s="14" t="s">
        <v>81</v>
      </c>
      <c r="AY759" s="243" t="s">
        <v>220</v>
      </c>
    </row>
    <row r="760" s="14" customFormat="1">
      <c r="A760" s="14"/>
      <c r="B760" s="242"/>
      <c r="C760" s="14"/>
      <c r="D760" s="235" t="s">
        <v>228</v>
      </c>
      <c r="E760" s="243" t="s">
        <v>1</v>
      </c>
      <c r="F760" s="244" t="s">
        <v>808</v>
      </c>
      <c r="G760" s="14"/>
      <c r="H760" s="245">
        <v>5.2199999999999998</v>
      </c>
      <c r="I760" s="246"/>
      <c r="J760" s="246"/>
      <c r="K760" s="14"/>
      <c r="L760" s="14"/>
      <c r="M760" s="242"/>
      <c r="N760" s="247"/>
      <c r="O760" s="248"/>
      <c r="P760" s="248"/>
      <c r="Q760" s="248"/>
      <c r="R760" s="248"/>
      <c r="S760" s="248"/>
      <c r="T760" s="248"/>
      <c r="U760" s="248"/>
      <c r="V760" s="248"/>
      <c r="W760" s="248"/>
      <c r="X760" s="249"/>
      <c r="Y760" s="14"/>
      <c r="Z760" s="14"/>
      <c r="AA760" s="14"/>
      <c r="AB760" s="14"/>
      <c r="AC760" s="14"/>
      <c r="AD760" s="14"/>
      <c r="AE760" s="14"/>
      <c r="AT760" s="243" t="s">
        <v>228</v>
      </c>
      <c r="AU760" s="243" t="s">
        <v>93</v>
      </c>
      <c r="AV760" s="14" t="s">
        <v>93</v>
      </c>
      <c r="AW760" s="14" t="s">
        <v>4</v>
      </c>
      <c r="AX760" s="14" t="s">
        <v>81</v>
      </c>
      <c r="AY760" s="243" t="s">
        <v>220</v>
      </c>
    </row>
    <row r="761" s="14" customFormat="1">
      <c r="A761" s="14"/>
      <c r="B761" s="242"/>
      <c r="C761" s="14"/>
      <c r="D761" s="235" t="s">
        <v>228</v>
      </c>
      <c r="E761" s="243" t="s">
        <v>1</v>
      </c>
      <c r="F761" s="244" t="s">
        <v>809</v>
      </c>
      <c r="G761" s="14"/>
      <c r="H761" s="245">
        <v>4.6100000000000003</v>
      </c>
      <c r="I761" s="246"/>
      <c r="J761" s="246"/>
      <c r="K761" s="14"/>
      <c r="L761" s="14"/>
      <c r="M761" s="242"/>
      <c r="N761" s="247"/>
      <c r="O761" s="248"/>
      <c r="P761" s="248"/>
      <c r="Q761" s="248"/>
      <c r="R761" s="248"/>
      <c r="S761" s="248"/>
      <c r="T761" s="248"/>
      <c r="U761" s="248"/>
      <c r="V761" s="248"/>
      <c r="W761" s="248"/>
      <c r="X761" s="249"/>
      <c r="Y761" s="14"/>
      <c r="Z761" s="14"/>
      <c r="AA761" s="14"/>
      <c r="AB761" s="14"/>
      <c r="AC761" s="14"/>
      <c r="AD761" s="14"/>
      <c r="AE761" s="14"/>
      <c r="AT761" s="243" t="s">
        <v>228</v>
      </c>
      <c r="AU761" s="243" t="s">
        <v>93</v>
      </c>
      <c r="AV761" s="14" t="s">
        <v>93</v>
      </c>
      <c r="AW761" s="14" t="s">
        <v>4</v>
      </c>
      <c r="AX761" s="14" t="s">
        <v>81</v>
      </c>
      <c r="AY761" s="243" t="s">
        <v>220</v>
      </c>
    </row>
    <row r="762" s="14" customFormat="1">
      <c r="A762" s="14"/>
      <c r="B762" s="242"/>
      <c r="C762" s="14"/>
      <c r="D762" s="235" t="s">
        <v>228</v>
      </c>
      <c r="E762" s="243" t="s">
        <v>1</v>
      </c>
      <c r="F762" s="244" t="s">
        <v>810</v>
      </c>
      <c r="G762" s="14"/>
      <c r="H762" s="245">
        <v>39.450000000000003</v>
      </c>
      <c r="I762" s="246"/>
      <c r="J762" s="246"/>
      <c r="K762" s="14"/>
      <c r="L762" s="14"/>
      <c r="M762" s="242"/>
      <c r="N762" s="247"/>
      <c r="O762" s="248"/>
      <c r="P762" s="248"/>
      <c r="Q762" s="248"/>
      <c r="R762" s="248"/>
      <c r="S762" s="248"/>
      <c r="T762" s="248"/>
      <c r="U762" s="248"/>
      <c r="V762" s="248"/>
      <c r="W762" s="248"/>
      <c r="X762" s="249"/>
      <c r="Y762" s="14"/>
      <c r="Z762" s="14"/>
      <c r="AA762" s="14"/>
      <c r="AB762" s="14"/>
      <c r="AC762" s="14"/>
      <c r="AD762" s="14"/>
      <c r="AE762" s="14"/>
      <c r="AT762" s="243" t="s">
        <v>228</v>
      </c>
      <c r="AU762" s="243" t="s">
        <v>93</v>
      </c>
      <c r="AV762" s="14" t="s">
        <v>93</v>
      </c>
      <c r="AW762" s="14" t="s">
        <v>4</v>
      </c>
      <c r="AX762" s="14" t="s">
        <v>81</v>
      </c>
      <c r="AY762" s="243" t="s">
        <v>220</v>
      </c>
    </row>
    <row r="763" s="14" customFormat="1">
      <c r="A763" s="14"/>
      <c r="B763" s="242"/>
      <c r="C763" s="14"/>
      <c r="D763" s="235" t="s">
        <v>228</v>
      </c>
      <c r="E763" s="243" t="s">
        <v>1</v>
      </c>
      <c r="F763" s="244" t="s">
        <v>811</v>
      </c>
      <c r="G763" s="14"/>
      <c r="H763" s="245">
        <v>36.82</v>
      </c>
      <c r="I763" s="246"/>
      <c r="J763" s="246"/>
      <c r="K763" s="14"/>
      <c r="L763" s="14"/>
      <c r="M763" s="242"/>
      <c r="N763" s="247"/>
      <c r="O763" s="248"/>
      <c r="P763" s="248"/>
      <c r="Q763" s="248"/>
      <c r="R763" s="248"/>
      <c r="S763" s="248"/>
      <c r="T763" s="248"/>
      <c r="U763" s="248"/>
      <c r="V763" s="248"/>
      <c r="W763" s="248"/>
      <c r="X763" s="249"/>
      <c r="Y763" s="14"/>
      <c r="Z763" s="14"/>
      <c r="AA763" s="14"/>
      <c r="AB763" s="14"/>
      <c r="AC763" s="14"/>
      <c r="AD763" s="14"/>
      <c r="AE763" s="14"/>
      <c r="AT763" s="243" t="s">
        <v>228</v>
      </c>
      <c r="AU763" s="243" t="s">
        <v>93</v>
      </c>
      <c r="AV763" s="14" t="s">
        <v>93</v>
      </c>
      <c r="AW763" s="14" t="s">
        <v>4</v>
      </c>
      <c r="AX763" s="14" t="s">
        <v>81</v>
      </c>
      <c r="AY763" s="243" t="s">
        <v>220</v>
      </c>
    </row>
    <row r="764" s="14" customFormat="1">
      <c r="A764" s="14"/>
      <c r="B764" s="242"/>
      <c r="C764" s="14"/>
      <c r="D764" s="235" t="s">
        <v>228</v>
      </c>
      <c r="E764" s="243" t="s">
        <v>1</v>
      </c>
      <c r="F764" s="244" t="s">
        <v>812</v>
      </c>
      <c r="G764" s="14"/>
      <c r="H764" s="245">
        <v>42.759999999999998</v>
      </c>
      <c r="I764" s="246"/>
      <c r="J764" s="246"/>
      <c r="K764" s="14"/>
      <c r="L764" s="14"/>
      <c r="M764" s="242"/>
      <c r="N764" s="247"/>
      <c r="O764" s="248"/>
      <c r="P764" s="248"/>
      <c r="Q764" s="248"/>
      <c r="R764" s="248"/>
      <c r="S764" s="248"/>
      <c r="T764" s="248"/>
      <c r="U764" s="248"/>
      <c r="V764" s="248"/>
      <c r="W764" s="248"/>
      <c r="X764" s="249"/>
      <c r="Y764" s="14"/>
      <c r="Z764" s="14"/>
      <c r="AA764" s="14"/>
      <c r="AB764" s="14"/>
      <c r="AC764" s="14"/>
      <c r="AD764" s="14"/>
      <c r="AE764" s="14"/>
      <c r="AT764" s="243" t="s">
        <v>228</v>
      </c>
      <c r="AU764" s="243" t="s">
        <v>93</v>
      </c>
      <c r="AV764" s="14" t="s">
        <v>93</v>
      </c>
      <c r="AW764" s="14" t="s">
        <v>4</v>
      </c>
      <c r="AX764" s="14" t="s">
        <v>81</v>
      </c>
      <c r="AY764" s="243" t="s">
        <v>220</v>
      </c>
    </row>
    <row r="765" s="14" customFormat="1">
      <c r="A765" s="14"/>
      <c r="B765" s="242"/>
      <c r="C765" s="14"/>
      <c r="D765" s="235" t="s">
        <v>228</v>
      </c>
      <c r="E765" s="243" t="s">
        <v>1</v>
      </c>
      <c r="F765" s="244" t="s">
        <v>813</v>
      </c>
      <c r="G765" s="14"/>
      <c r="H765" s="245">
        <v>5.46</v>
      </c>
      <c r="I765" s="246"/>
      <c r="J765" s="246"/>
      <c r="K765" s="14"/>
      <c r="L765" s="14"/>
      <c r="M765" s="242"/>
      <c r="N765" s="247"/>
      <c r="O765" s="248"/>
      <c r="P765" s="248"/>
      <c r="Q765" s="248"/>
      <c r="R765" s="248"/>
      <c r="S765" s="248"/>
      <c r="T765" s="248"/>
      <c r="U765" s="248"/>
      <c r="V765" s="248"/>
      <c r="W765" s="248"/>
      <c r="X765" s="249"/>
      <c r="Y765" s="14"/>
      <c r="Z765" s="14"/>
      <c r="AA765" s="14"/>
      <c r="AB765" s="14"/>
      <c r="AC765" s="14"/>
      <c r="AD765" s="14"/>
      <c r="AE765" s="14"/>
      <c r="AT765" s="243" t="s">
        <v>228</v>
      </c>
      <c r="AU765" s="243" t="s">
        <v>93</v>
      </c>
      <c r="AV765" s="14" t="s">
        <v>93</v>
      </c>
      <c r="AW765" s="14" t="s">
        <v>4</v>
      </c>
      <c r="AX765" s="14" t="s">
        <v>81</v>
      </c>
      <c r="AY765" s="243" t="s">
        <v>220</v>
      </c>
    </row>
    <row r="766" s="14" customFormat="1">
      <c r="A766" s="14"/>
      <c r="B766" s="242"/>
      <c r="C766" s="14"/>
      <c r="D766" s="235" t="s">
        <v>228</v>
      </c>
      <c r="E766" s="243" t="s">
        <v>1</v>
      </c>
      <c r="F766" s="244" t="s">
        <v>814</v>
      </c>
      <c r="G766" s="14"/>
      <c r="H766" s="245">
        <v>4.7199999999999998</v>
      </c>
      <c r="I766" s="246"/>
      <c r="J766" s="246"/>
      <c r="K766" s="14"/>
      <c r="L766" s="14"/>
      <c r="M766" s="242"/>
      <c r="N766" s="247"/>
      <c r="O766" s="248"/>
      <c r="P766" s="248"/>
      <c r="Q766" s="248"/>
      <c r="R766" s="248"/>
      <c r="S766" s="248"/>
      <c r="T766" s="248"/>
      <c r="U766" s="248"/>
      <c r="V766" s="248"/>
      <c r="W766" s="248"/>
      <c r="X766" s="249"/>
      <c r="Y766" s="14"/>
      <c r="Z766" s="14"/>
      <c r="AA766" s="14"/>
      <c r="AB766" s="14"/>
      <c r="AC766" s="14"/>
      <c r="AD766" s="14"/>
      <c r="AE766" s="14"/>
      <c r="AT766" s="243" t="s">
        <v>228</v>
      </c>
      <c r="AU766" s="243" t="s">
        <v>93</v>
      </c>
      <c r="AV766" s="14" t="s">
        <v>93</v>
      </c>
      <c r="AW766" s="14" t="s">
        <v>4</v>
      </c>
      <c r="AX766" s="14" t="s">
        <v>81</v>
      </c>
      <c r="AY766" s="243" t="s">
        <v>220</v>
      </c>
    </row>
    <row r="767" s="14" customFormat="1">
      <c r="A767" s="14"/>
      <c r="B767" s="242"/>
      <c r="C767" s="14"/>
      <c r="D767" s="235" t="s">
        <v>228</v>
      </c>
      <c r="E767" s="243" t="s">
        <v>1</v>
      </c>
      <c r="F767" s="244" t="s">
        <v>815</v>
      </c>
      <c r="G767" s="14"/>
      <c r="H767" s="245">
        <v>7.5199999999999996</v>
      </c>
      <c r="I767" s="246"/>
      <c r="J767" s="246"/>
      <c r="K767" s="14"/>
      <c r="L767" s="14"/>
      <c r="M767" s="242"/>
      <c r="N767" s="247"/>
      <c r="O767" s="248"/>
      <c r="P767" s="248"/>
      <c r="Q767" s="248"/>
      <c r="R767" s="248"/>
      <c r="S767" s="248"/>
      <c r="T767" s="248"/>
      <c r="U767" s="248"/>
      <c r="V767" s="248"/>
      <c r="W767" s="248"/>
      <c r="X767" s="249"/>
      <c r="Y767" s="14"/>
      <c r="Z767" s="14"/>
      <c r="AA767" s="14"/>
      <c r="AB767" s="14"/>
      <c r="AC767" s="14"/>
      <c r="AD767" s="14"/>
      <c r="AE767" s="14"/>
      <c r="AT767" s="243" t="s">
        <v>228</v>
      </c>
      <c r="AU767" s="243" t="s">
        <v>93</v>
      </c>
      <c r="AV767" s="14" t="s">
        <v>93</v>
      </c>
      <c r="AW767" s="14" t="s">
        <v>4</v>
      </c>
      <c r="AX767" s="14" t="s">
        <v>81</v>
      </c>
      <c r="AY767" s="243" t="s">
        <v>220</v>
      </c>
    </row>
    <row r="768" s="14" customFormat="1">
      <c r="A768" s="14"/>
      <c r="B768" s="242"/>
      <c r="C768" s="14"/>
      <c r="D768" s="235" t="s">
        <v>228</v>
      </c>
      <c r="E768" s="243" t="s">
        <v>1</v>
      </c>
      <c r="F768" s="244" t="s">
        <v>816</v>
      </c>
      <c r="G768" s="14"/>
      <c r="H768" s="245">
        <v>26.850000000000001</v>
      </c>
      <c r="I768" s="246"/>
      <c r="J768" s="246"/>
      <c r="K768" s="14"/>
      <c r="L768" s="14"/>
      <c r="M768" s="242"/>
      <c r="N768" s="247"/>
      <c r="O768" s="248"/>
      <c r="P768" s="248"/>
      <c r="Q768" s="248"/>
      <c r="R768" s="248"/>
      <c r="S768" s="248"/>
      <c r="T768" s="248"/>
      <c r="U768" s="248"/>
      <c r="V768" s="248"/>
      <c r="W768" s="248"/>
      <c r="X768" s="249"/>
      <c r="Y768" s="14"/>
      <c r="Z768" s="14"/>
      <c r="AA768" s="14"/>
      <c r="AB768" s="14"/>
      <c r="AC768" s="14"/>
      <c r="AD768" s="14"/>
      <c r="AE768" s="14"/>
      <c r="AT768" s="243" t="s">
        <v>228</v>
      </c>
      <c r="AU768" s="243" t="s">
        <v>93</v>
      </c>
      <c r="AV768" s="14" t="s">
        <v>93</v>
      </c>
      <c r="AW768" s="14" t="s">
        <v>4</v>
      </c>
      <c r="AX768" s="14" t="s">
        <v>81</v>
      </c>
      <c r="AY768" s="243" t="s">
        <v>220</v>
      </c>
    </row>
    <row r="769" s="15" customFormat="1">
      <c r="A769" s="15"/>
      <c r="B769" s="250"/>
      <c r="C769" s="15"/>
      <c r="D769" s="235" t="s">
        <v>228</v>
      </c>
      <c r="E769" s="251" t="s">
        <v>1</v>
      </c>
      <c r="F769" s="252" t="s">
        <v>242</v>
      </c>
      <c r="G769" s="15"/>
      <c r="H769" s="253">
        <v>287.72000000000003</v>
      </c>
      <c r="I769" s="254"/>
      <c r="J769" s="254"/>
      <c r="K769" s="15"/>
      <c r="L769" s="15"/>
      <c r="M769" s="250"/>
      <c r="N769" s="255"/>
      <c r="O769" s="256"/>
      <c r="P769" s="256"/>
      <c r="Q769" s="256"/>
      <c r="R769" s="256"/>
      <c r="S769" s="256"/>
      <c r="T769" s="256"/>
      <c r="U769" s="256"/>
      <c r="V769" s="256"/>
      <c r="W769" s="256"/>
      <c r="X769" s="257"/>
      <c r="Y769" s="15"/>
      <c r="Z769" s="15"/>
      <c r="AA769" s="15"/>
      <c r="AB769" s="15"/>
      <c r="AC769" s="15"/>
      <c r="AD769" s="15"/>
      <c r="AE769" s="15"/>
      <c r="AT769" s="251" t="s">
        <v>228</v>
      </c>
      <c r="AU769" s="251" t="s">
        <v>93</v>
      </c>
      <c r="AV769" s="15" t="s">
        <v>98</v>
      </c>
      <c r="AW769" s="15" t="s">
        <v>4</v>
      </c>
      <c r="AX769" s="15" t="s">
        <v>81</v>
      </c>
      <c r="AY769" s="251" t="s">
        <v>220</v>
      </c>
    </row>
    <row r="770" s="13" customFormat="1">
      <c r="A770" s="13"/>
      <c r="B770" s="234"/>
      <c r="C770" s="13"/>
      <c r="D770" s="235" t="s">
        <v>228</v>
      </c>
      <c r="E770" s="236" t="s">
        <v>1</v>
      </c>
      <c r="F770" s="237" t="s">
        <v>243</v>
      </c>
      <c r="G770" s="13"/>
      <c r="H770" s="236" t="s">
        <v>1</v>
      </c>
      <c r="I770" s="238"/>
      <c r="J770" s="238"/>
      <c r="K770" s="13"/>
      <c r="L770" s="13"/>
      <c r="M770" s="234"/>
      <c r="N770" s="239"/>
      <c r="O770" s="240"/>
      <c r="P770" s="240"/>
      <c r="Q770" s="240"/>
      <c r="R770" s="240"/>
      <c r="S770" s="240"/>
      <c r="T770" s="240"/>
      <c r="U770" s="240"/>
      <c r="V770" s="240"/>
      <c r="W770" s="240"/>
      <c r="X770" s="241"/>
      <c r="Y770" s="13"/>
      <c r="Z770" s="13"/>
      <c r="AA770" s="13"/>
      <c r="AB770" s="13"/>
      <c r="AC770" s="13"/>
      <c r="AD770" s="13"/>
      <c r="AE770" s="13"/>
      <c r="AT770" s="236" t="s">
        <v>228</v>
      </c>
      <c r="AU770" s="236" t="s">
        <v>93</v>
      </c>
      <c r="AV770" s="13" t="s">
        <v>88</v>
      </c>
      <c r="AW770" s="13" t="s">
        <v>4</v>
      </c>
      <c r="AX770" s="13" t="s">
        <v>81</v>
      </c>
      <c r="AY770" s="236" t="s">
        <v>220</v>
      </c>
    </row>
    <row r="771" s="14" customFormat="1">
      <c r="A771" s="14"/>
      <c r="B771" s="242"/>
      <c r="C771" s="14"/>
      <c r="D771" s="235" t="s">
        <v>228</v>
      </c>
      <c r="E771" s="243" t="s">
        <v>1</v>
      </c>
      <c r="F771" s="244" t="s">
        <v>836</v>
      </c>
      <c r="G771" s="14"/>
      <c r="H771" s="245">
        <v>20.600000000000001</v>
      </c>
      <c r="I771" s="246"/>
      <c r="J771" s="246"/>
      <c r="K771" s="14"/>
      <c r="L771" s="14"/>
      <c r="M771" s="242"/>
      <c r="N771" s="247"/>
      <c r="O771" s="248"/>
      <c r="P771" s="248"/>
      <c r="Q771" s="248"/>
      <c r="R771" s="248"/>
      <c r="S771" s="248"/>
      <c r="T771" s="248"/>
      <c r="U771" s="248"/>
      <c r="V771" s="248"/>
      <c r="W771" s="248"/>
      <c r="X771" s="249"/>
      <c r="Y771" s="14"/>
      <c r="Z771" s="14"/>
      <c r="AA771" s="14"/>
      <c r="AB771" s="14"/>
      <c r="AC771" s="14"/>
      <c r="AD771" s="14"/>
      <c r="AE771" s="14"/>
      <c r="AT771" s="243" t="s">
        <v>228</v>
      </c>
      <c r="AU771" s="243" t="s">
        <v>93</v>
      </c>
      <c r="AV771" s="14" t="s">
        <v>93</v>
      </c>
      <c r="AW771" s="14" t="s">
        <v>4</v>
      </c>
      <c r="AX771" s="14" t="s">
        <v>81</v>
      </c>
      <c r="AY771" s="243" t="s">
        <v>220</v>
      </c>
    </row>
    <row r="772" s="14" customFormat="1">
      <c r="A772" s="14"/>
      <c r="B772" s="242"/>
      <c r="C772" s="14"/>
      <c r="D772" s="235" t="s">
        <v>228</v>
      </c>
      <c r="E772" s="243" t="s">
        <v>1</v>
      </c>
      <c r="F772" s="244" t="s">
        <v>837</v>
      </c>
      <c r="G772" s="14"/>
      <c r="H772" s="245">
        <v>16.18</v>
      </c>
      <c r="I772" s="246"/>
      <c r="J772" s="246"/>
      <c r="K772" s="14"/>
      <c r="L772" s="14"/>
      <c r="M772" s="242"/>
      <c r="N772" s="247"/>
      <c r="O772" s="248"/>
      <c r="P772" s="248"/>
      <c r="Q772" s="248"/>
      <c r="R772" s="248"/>
      <c r="S772" s="248"/>
      <c r="T772" s="248"/>
      <c r="U772" s="248"/>
      <c r="V772" s="248"/>
      <c r="W772" s="248"/>
      <c r="X772" s="249"/>
      <c r="Y772" s="14"/>
      <c r="Z772" s="14"/>
      <c r="AA772" s="14"/>
      <c r="AB772" s="14"/>
      <c r="AC772" s="14"/>
      <c r="AD772" s="14"/>
      <c r="AE772" s="14"/>
      <c r="AT772" s="243" t="s">
        <v>228</v>
      </c>
      <c r="AU772" s="243" t="s">
        <v>93</v>
      </c>
      <c r="AV772" s="14" t="s">
        <v>93</v>
      </c>
      <c r="AW772" s="14" t="s">
        <v>4</v>
      </c>
      <c r="AX772" s="14" t="s">
        <v>81</v>
      </c>
      <c r="AY772" s="243" t="s">
        <v>220</v>
      </c>
    </row>
    <row r="773" s="14" customFormat="1">
      <c r="A773" s="14"/>
      <c r="B773" s="242"/>
      <c r="C773" s="14"/>
      <c r="D773" s="235" t="s">
        <v>228</v>
      </c>
      <c r="E773" s="243" t="s">
        <v>1</v>
      </c>
      <c r="F773" s="244" t="s">
        <v>838</v>
      </c>
      <c r="G773" s="14"/>
      <c r="H773" s="245">
        <v>10.810000000000001</v>
      </c>
      <c r="I773" s="246"/>
      <c r="J773" s="246"/>
      <c r="K773" s="14"/>
      <c r="L773" s="14"/>
      <c r="M773" s="242"/>
      <c r="N773" s="247"/>
      <c r="O773" s="248"/>
      <c r="P773" s="248"/>
      <c r="Q773" s="248"/>
      <c r="R773" s="248"/>
      <c r="S773" s="248"/>
      <c r="T773" s="248"/>
      <c r="U773" s="248"/>
      <c r="V773" s="248"/>
      <c r="W773" s="248"/>
      <c r="X773" s="249"/>
      <c r="Y773" s="14"/>
      <c r="Z773" s="14"/>
      <c r="AA773" s="14"/>
      <c r="AB773" s="14"/>
      <c r="AC773" s="14"/>
      <c r="AD773" s="14"/>
      <c r="AE773" s="14"/>
      <c r="AT773" s="243" t="s">
        <v>228</v>
      </c>
      <c r="AU773" s="243" t="s">
        <v>93</v>
      </c>
      <c r="AV773" s="14" t="s">
        <v>93</v>
      </c>
      <c r="AW773" s="14" t="s">
        <v>4</v>
      </c>
      <c r="AX773" s="14" t="s">
        <v>81</v>
      </c>
      <c r="AY773" s="243" t="s">
        <v>220</v>
      </c>
    </row>
    <row r="774" s="14" customFormat="1">
      <c r="A774" s="14"/>
      <c r="B774" s="242"/>
      <c r="C774" s="14"/>
      <c r="D774" s="235" t="s">
        <v>228</v>
      </c>
      <c r="E774" s="243" t="s">
        <v>1</v>
      </c>
      <c r="F774" s="244" t="s">
        <v>839</v>
      </c>
      <c r="G774" s="14"/>
      <c r="H774" s="245">
        <v>18.84</v>
      </c>
      <c r="I774" s="246"/>
      <c r="J774" s="246"/>
      <c r="K774" s="14"/>
      <c r="L774" s="14"/>
      <c r="M774" s="242"/>
      <c r="N774" s="247"/>
      <c r="O774" s="248"/>
      <c r="P774" s="248"/>
      <c r="Q774" s="248"/>
      <c r="R774" s="248"/>
      <c r="S774" s="248"/>
      <c r="T774" s="248"/>
      <c r="U774" s="248"/>
      <c r="V774" s="248"/>
      <c r="W774" s="248"/>
      <c r="X774" s="249"/>
      <c r="Y774" s="14"/>
      <c r="Z774" s="14"/>
      <c r="AA774" s="14"/>
      <c r="AB774" s="14"/>
      <c r="AC774" s="14"/>
      <c r="AD774" s="14"/>
      <c r="AE774" s="14"/>
      <c r="AT774" s="243" t="s">
        <v>228</v>
      </c>
      <c r="AU774" s="243" t="s">
        <v>93</v>
      </c>
      <c r="AV774" s="14" t="s">
        <v>93</v>
      </c>
      <c r="AW774" s="14" t="s">
        <v>4</v>
      </c>
      <c r="AX774" s="14" t="s">
        <v>81</v>
      </c>
      <c r="AY774" s="243" t="s">
        <v>220</v>
      </c>
    </row>
    <row r="775" s="14" customFormat="1">
      <c r="A775" s="14"/>
      <c r="B775" s="242"/>
      <c r="C775" s="14"/>
      <c r="D775" s="235" t="s">
        <v>228</v>
      </c>
      <c r="E775" s="243" t="s">
        <v>1</v>
      </c>
      <c r="F775" s="244" t="s">
        <v>840</v>
      </c>
      <c r="G775" s="14"/>
      <c r="H775" s="245">
        <v>16.109999999999999</v>
      </c>
      <c r="I775" s="246"/>
      <c r="J775" s="246"/>
      <c r="K775" s="14"/>
      <c r="L775" s="14"/>
      <c r="M775" s="242"/>
      <c r="N775" s="247"/>
      <c r="O775" s="248"/>
      <c r="P775" s="248"/>
      <c r="Q775" s="248"/>
      <c r="R775" s="248"/>
      <c r="S775" s="248"/>
      <c r="T775" s="248"/>
      <c r="U775" s="248"/>
      <c r="V775" s="248"/>
      <c r="W775" s="248"/>
      <c r="X775" s="249"/>
      <c r="Y775" s="14"/>
      <c r="Z775" s="14"/>
      <c r="AA775" s="14"/>
      <c r="AB775" s="14"/>
      <c r="AC775" s="14"/>
      <c r="AD775" s="14"/>
      <c r="AE775" s="14"/>
      <c r="AT775" s="243" t="s">
        <v>228</v>
      </c>
      <c r="AU775" s="243" t="s">
        <v>93</v>
      </c>
      <c r="AV775" s="14" t="s">
        <v>93</v>
      </c>
      <c r="AW775" s="14" t="s">
        <v>4</v>
      </c>
      <c r="AX775" s="14" t="s">
        <v>81</v>
      </c>
      <c r="AY775" s="243" t="s">
        <v>220</v>
      </c>
    </row>
    <row r="776" s="14" customFormat="1">
      <c r="A776" s="14"/>
      <c r="B776" s="242"/>
      <c r="C776" s="14"/>
      <c r="D776" s="235" t="s">
        <v>228</v>
      </c>
      <c r="E776" s="243" t="s">
        <v>1</v>
      </c>
      <c r="F776" s="244" t="s">
        <v>841</v>
      </c>
      <c r="G776" s="14"/>
      <c r="H776" s="245">
        <v>8.2599999999999998</v>
      </c>
      <c r="I776" s="246"/>
      <c r="J776" s="246"/>
      <c r="K776" s="14"/>
      <c r="L776" s="14"/>
      <c r="M776" s="242"/>
      <c r="N776" s="247"/>
      <c r="O776" s="248"/>
      <c r="P776" s="248"/>
      <c r="Q776" s="248"/>
      <c r="R776" s="248"/>
      <c r="S776" s="248"/>
      <c r="T776" s="248"/>
      <c r="U776" s="248"/>
      <c r="V776" s="248"/>
      <c r="W776" s="248"/>
      <c r="X776" s="249"/>
      <c r="Y776" s="14"/>
      <c r="Z776" s="14"/>
      <c r="AA776" s="14"/>
      <c r="AB776" s="14"/>
      <c r="AC776" s="14"/>
      <c r="AD776" s="14"/>
      <c r="AE776" s="14"/>
      <c r="AT776" s="243" t="s">
        <v>228</v>
      </c>
      <c r="AU776" s="243" t="s">
        <v>93</v>
      </c>
      <c r="AV776" s="14" t="s">
        <v>93</v>
      </c>
      <c r="AW776" s="14" t="s">
        <v>4</v>
      </c>
      <c r="AX776" s="14" t="s">
        <v>81</v>
      </c>
      <c r="AY776" s="243" t="s">
        <v>220</v>
      </c>
    </row>
    <row r="777" s="14" customFormat="1">
      <c r="A777" s="14"/>
      <c r="B777" s="242"/>
      <c r="C777" s="14"/>
      <c r="D777" s="235" t="s">
        <v>228</v>
      </c>
      <c r="E777" s="243" t="s">
        <v>1</v>
      </c>
      <c r="F777" s="244" t="s">
        <v>842</v>
      </c>
      <c r="G777" s="14"/>
      <c r="H777" s="245">
        <v>3.5099999999999998</v>
      </c>
      <c r="I777" s="246"/>
      <c r="J777" s="246"/>
      <c r="K777" s="14"/>
      <c r="L777" s="14"/>
      <c r="M777" s="242"/>
      <c r="N777" s="247"/>
      <c r="O777" s="248"/>
      <c r="P777" s="248"/>
      <c r="Q777" s="248"/>
      <c r="R777" s="248"/>
      <c r="S777" s="248"/>
      <c r="T777" s="248"/>
      <c r="U777" s="248"/>
      <c r="V777" s="248"/>
      <c r="W777" s="248"/>
      <c r="X777" s="249"/>
      <c r="Y777" s="14"/>
      <c r="Z777" s="14"/>
      <c r="AA777" s="14"/>
      <c r="AB777" s="14"/>
      <c r="AC777" s="14"/>
      <c r="AD777" s="14"/>
      <c r="AE777" s="14"/>
      <c r="AT777" s="243" t="s">
        <v>228</v>
      </c>
      <c r="AU777" s="243" t="s">
        <v>93</v>
      </c>
      <c r="AV777" s="14" t="s">
        <v>93</v>
      </c>
      <c r="AW777" s="14" t="s">
        <v>4</v>
      </c>
      <c r="AX777" s="14" t="s">
        <v>81</v>
      </c>
      <c r="AY777" s="243" t="s">
        <v>220</v>
      </c>
    </row>
    <row r="778" s="14" customFormat="1">
      <c r="A778" s="14"/>
      <c r="B778" s="242"/>
      <c r="C778" s="14"/>
      <c r="D778" s="235" t="s">
        <v>228</v>
      </c>
      <c r="E778" s="243" t="s">
        <v>1</v>
      </c>
      <c r="F778" s="244" t="s">
        <v>843</v>
      </c>
      <c r="G778" s="14"/>
      <c r="H778" s="245">
        <v>44.770000000000003</v>
      </c>
      <c r="I778" s="246"/>
      <c r="J778" s="246"/>
      <c r="K778" s="14"/>
      <c r="L778" s="14"/>
      <c r="M778" s="242"/>
      <c r="N778" s="247"/>
      <c r="O778" s="248"/>
      <c r="P778" s="248"/>
      <c r="Q778" s="248"/>
      <c r="R778" s="248"/>
      <c r="S778" s="248"/>
      <c r="T778" s="248"/>
      <c r="U778" s="248"/>
      <c r="V778" s="248"/>
      <c r="W778" s="248"/>
      <c r="X778" s="249"/>
      <c r="Y778" s="14"/>
      <c r="Z778" s="14"/>
      <c r="AA778" s="14"/>
      <c r="AB778" s="14"/>
      <c r="AC778" s="14"/>
      <c r="AD778" s="14"/>
      <c r="AE778" s="14"/>
      <c r="AT778" s="243" t="s">
        <v>228</v>
      </c>
      <c r="AU778" s="243" t="s">
        <v>93</v>
      </c>
      <c r="AV778" s="14" t="s">
        <v>93</v>
      </c>
      <c r="AW778" s="14" t="s">
        <v>4</v>
      </c>
      <c r="AX778" s="14" t="s">
        <v>81</v>
      </c>
      <c r="AY778" s="243" t="s">
        <v>220</v>
      </c>
    </row>
    <row r="779" s="14" customFormat="1">
      <c r="A779" s="14"/>
      <c r="B779" s="242"/>
      <c r="C779" s="14"/>
      <c r="D779" s="235" t="s">
        <v>228</v>
      </c>
      <c r="E779" s="243" t="s">
        <v>1</v>
      </c>
      <c r="F779" s="244" t="s">
        <v>844</v>
      </c>
      <c r="G779" s="14"/>
      <c r="H779" s="245">
        <v>36.82</v>
      </c>
      <c r="I779" s="246"/>
      <c r="J779" s="246"/>
      <c r="K779" s="14"/>
      <c r="L779" s="14"/>
      <c r="M779" s="242"/>
      <c r="N779" s="247"/>
      <c r="O779" s="248"/>
      <c r="P779" s="248"/>
      <c r="Q779" s="248"/>
      <c r="R779" s="248"/>
      <c r="S779" s="248"/>
      <c r="T779" s="248"/>
      <c r="U779" s="248"/>
      <c r="V779" s="248"/>
      <c r="W779" s="248"/>
      <c r="X779" s="249"/>
      <c r="Y779" s="14"/>
      <c r="Z779" s="14"/>
      <c r="AA779" s="14"/>
      <c r="AB779" s="14"/>
      <c r="AC779" s="14"/>
      <c r="AD779" s="14"/>
      <c r="AE779" s="14"/>
      <c r="AT779" s="243" t="s">
        <v>228</v>
      </c>
      <c r="AU779" s="243" t="s">
        <v>93</v>
      </c>
      <c r="AV779" s="14" t="s">
        <v>93</v>
      </c>
      <c r="AW779" s="14" t="s">
        <v>4</v>
      </c>
      <c r="AX779" s="14" t="s">
        <v>81</v>
      </c>
      <c r="AY779" s="243" t="s">
        <v>220</v>
      </c>
    </row>
    <row r="780" s="14" customFormat="1">
      <c r="A780" s="14"/>
      <c r="B780" s="242"/>
      <c r="C780" s="14"/>
      <c r="D780" s="235" t="s">
        <v>228</v>
      </c>
      <c r="E780" s="243" t="s">
        <v>1</v>
      </c>
      <c r="F780" s="244" t="s">
        <v>845</v>
      </c>
      <c r="G780" s="14"/>
      <c r="H780" s="245">
        <v>45.600000000000001</v>
      </c>
      <c r="I780" s="246"/>
      <c r="J780" s="246"/>
      <c r="K780" s="14"/>
      <c r="L780" s="14"/>
      <c r="M780" s="242"/>
      <c r="N780" s="247"/>
      <c r="O780" s="248"/>
      <c r="P780" s="248"/>
      <c r="Q780" s="248"/>
      <c r="R780" s="248"/>
      <c r="S780" s="248"/>
      <c r="T780" s="248"/>
      <c r="U780" s="248"/>
      <c r="V780" s="248"/>
      <c r="W780" s="248"/>
      <c r="X780" s="249"/>
      <c r="Y780" s="14"/>
      <c r="Z780" s="14"/>
      <c r="AA780" s="14"/>
      <c r="AB780" s="14"/>
      <c r="AC780" s="14"/>
      <c r="AD780" s="14"/>
      <c r="AE780" s="14"/>
      <c r="AT780" s="243" t="s">
        <v>228</v>
      </c>
      <c r="AU780" s="243" t="s">
        <v>93</v>
      </c>
      <c r="AV780" s="14" t="s">
        <v>93</v>
      </c>
      <c r="AW780" s="14" t="s">
        <v>4</v>
      </c>
      <c r="AX780" s="14" t="s">
        <v>81</v>
      </c>
      <c r="AY780" s="243" t="s">
        <v>220</v>
      </c>
    </row>
    <row r="781" s="14" customFormat="1">
      <c r="A781" s="14"/>
      <c r="B781" s="242"/>
      <c r="C781" s="14"/>
      <c r="D781" s="235" t="s">
        <v>228</v>
      </c>
      <c r="E781" s="243" t="s">
        <v>1</v>
      </c>
      <c r="F781" s="244" t="s">
        <v>846</v>
      </c>
      <c r="G781" s="14"/>
      <c r="H781" s="245">
        <v>26.300000000000001</v>
      </c>
      <c r="I781" s="246"/>
      <c r="J781" s="246"/>
      <c r="K781" s="14"/>
      <c r="L781" s="14"/>
      <c r="M781" s="242"/>
      <c r="N781" s="247"/>
      <c r="O781" s="248"/>
      <c r="P781" s="248"/>
      <c r="Q781" s="248"/>
      <c r="R781" s="248"/>
      <c r="S781" s="248"/>
      <c r="T781" s="248"/>
      <c r="U781" s="248"/>
      <c r="V781" s="248"/>
      <c r="W781" s="248"/>
      <c r="X781" s="249"/>
      <c r="Y781" s="14"/>
      <c r="Z781" s="14"/>
      <c r="AA781" s="14"/>
      <c r="AB781" s="14"/>
      <c r="AC781" s="14"/>
      <c r="AD781" s="14"/>
      <c r="AE781" s="14"/>
      <c r="AT781" s="243" t="s">
        <v>228</v>
      </c>
      <c r="AU781" s="243" t="s">
        <v>93</v>
      </c>
      <c r="AV781" s="14" t="s">
        <v>93</v>
      </c>
      <c r="AW781" s="14" t="s">
        <v>4</v>
      </c>
      <c r="AX781" s="14" t="s">
        <v>81</v>
      </c>
      <c r="AY781" s="243" t="s">
        <v>220</v>
      </c>
    </row>
    <row r="782" s="15" customFormat="1">
      <c r="A782" s="15"/>
      <c r="B782" s="250"/>
      <c r="C782" s="15"/>
      <c r="D782" s="235" t="s">
        <v>228</v>
      </c>
      <c r="E782" s="251" t="s">
        <v>1</v>
      </c>
      <c r="F782" s="252" t="s">
        <v>242</v>
      </c>
      <c r="G782" s="15"/>
      <c r="H782" s="253">
        <v>247.80000000000001</v>
      </c>
      <c r="I782" s="254"/>
      <c r="J782" s="254"/>
      <c r="K782" s="15"/>
      <c r="L782" s="15"/>
      <c r="M782" s="250"/>
      <c r="N782" s="255"/>
      <c r="O782" s="256"/>
      <c r="P782" s="256"/>
      <c r="Q782" s="256"/>
      <c r="R782" s="256"/>
      <c r="S782" s="256"/>
      <c r="T782" s="256"/>
      <c r="U782" s="256"/>
      <c r="V782" s="256"/>
      <c r="W782" s="256"/>
      <c r="X782" s="257"/>
      <c r="Y782" s="15"/>
      <c r="Z782" s="15"/>
      <c r="AA782" s="15"/>
      <c r="AB782" s="15"/>
      <c r="AC782" s="15"/>
      <c r="AD782" s="15"/>
      <c r="AE782" s="15"/>
      <c r="AT782" s="251" t="s">
        <v>228</v>
      </c>
      <c r="AU782" s="251" t="s">
        <v>93</v>
      </c>
      <c r="AV782" s="15" t="s">
        <v>98</v>
      </c>
      <c r="AW782" s="15" t="s">
        <v>4</v>
      </c>
      <c r="AX782" s="15" t="s">
        <v>81</v>
      </c>
      <c r="AY782" s="251" t="s">
        <v>220</v>
      </c>
    </row>
    <row r="783" s="16" customFormat="1">
      <c r="A783" s="16"/>
      <c r="B783" s="258"/>
      <c r="C783" s="16"/>
      <c r="D783" s="235" t="s">
        <v>228</v>
      </c>
      <c r="E783" s="259" t="s">
        <v>1</v>
      </c>
      <c r="F783" s="260" t="s">
        <v>253</v>
      </c>
      <c r="G783" s="16"/>
      <c r="H783" s="261">
        <v>535.51999999999998</v>
      </c>
      <c r="I783" s="262"/>
      <c r="J783" s="262"/>
      <c r="K783" s="16"/>
      <c r="L783" s="16"/>
      <c r="M783" s="258"/>
      <c r="N783" s="263"/>
      <c r="O783" s="264"/>
      <c r="P783" s="264"/>
      <c r="Q783" s="264"/>
      <c r="R783" s="264"/>
      <c r="S783" s="264"/>
      <c r="T783" s="264"/>
      <c r="U783" s="264"/>
      <c r="V783" s="264"/>
      <c r="W783" s="264"/>
      <c r="X783" s="265"/>
      <c r="Y783" s="16"/>
      <c r="Z783" s="16"/>
      <c r="AA783" s="16"/>
      <c r="AB783" s="16"/>
      <c r="AC783" s="16"/>
      <c r="AD783" s="16"/>
      <c r="AE783" s="16"/>
      <c r="AT783" s="259" t="s">
        <v>228</v>
      </c>
      <c r="AU783" s="259" t="s">
        <v>93</v>
      </c>
      <c r="AV783" s="16" t="s">
        <v>105</v>
      </c>
      <c r="AW783" s="16" t="s">
        <v>4</v>
      </c>
      <c r="AX783" s="16" t="s">
        <v>88</v>
      </c>
      <c r="AY783" s="259" t="s">
        <v>220</v>
      </c>
    </row>
    <row r="784" s="2" customFormat="1" ht="24.15" customHeight="1">
      <c r="A784" s="42"/>
      <c r="B784" s="186"/>
      <c r="C784" s="220" t="s">
        <v>1003</v>
      </c>
      <c r="D784" s="220" t="s">
        <v>223</v>
      </c>
      <c r="E784" s="221" t="s">
        <v>1004</v>
      </c>
      <c r="F784" s="222" t="s">
        <v>1005</v>
      </c>
      <c r="G784" s="223" t="s">
        <v>226</v>
      </c>
      <c r="H784" s="224">
        <v>535.51999999999998</v>
      </c>
      <c r="I784" s="225"/>
      <c r="J784" s="225"/>
      <c r="K784" s="226">
        <f>ROUND(P784*H784,2)</f>
        <v>0</v>
      </c>
      <c r="L784" s="227"/>
      <c r="M784" s="43"/>
      <c r="N784" s="228" t="s">
        <v>1</v>
      </c>
      <c r="O784" s="229" t="s">
        <v>45</v>
      </c>
      <c r="P784" s="230">
        <f>I784+J784</f>
        <v>0</v>
      </c>
      <c r="Q784" s="230">
        <f>ROUND(I784*H784,2)</f>
        <v>0</v>
      </c>
      <c r="R784" s="230">
        <f>ROUND(J784*H784,2)</f>
        <v>0</v>
      </c>
      <c r="S784" s="86"/>
      <c r="T784" s="231">
        <f>S784*H784</f>
        <v>0</v>
      </c>
      <c r="U784" s="231">
        <v>8.0000000000000007E-05</v>
      </c>
      <c r="V784" s="231">
        <f>U784*H784</f>
        <v>0.042841600000000001</v>
      </c>
      <c r="W784" s="231">
        <v>0</v>
      </c>
      <c r="X784" s="232">
        <f>W784*H784</f>
        <v>0</v>
      </c>
      <c r="Y784" s="42"/>
      <c r="Z784" s="42"/>
      <c r="AA784" s="42"/>
      <c r="AB784" s="42"/>
      <c r="AC784" s="42"/>
      <c r="AD784" s="42"/>
      <c r="AE784" s="42"/>
      <c r="AR784" s="233" t="s">
        <v>387</v>
      </c>
      <c r="AT784" s="233" t="s">
        <v>223</v>
      </c>
      <c r="AU784" s="233" t="s">
        <v>93</v>
      </c>
      <c r="AY784" s="19" t="s">
        <v>220</v>
      </c>
      <c r="BE784" s="147">
        <f>IF(O784="základná",K784,0)</f>
        <v>0</v>
      </c>
      <c r="BF784" s="147">
        <f>IF(O784="znížená",K784,0)</f>
        <v>0</v>
      </c>
      <c r="BG784" s="147">
        <f>IF(O784="zákl. prenesená",K784,0)</f>
        <v>0</v>
      </c>
      <c r="BH784" s="147">
        <f>IF(O784="zníž. prenesená",K784,0)</f>
        <v>0</v>
      </c>
      <c r="BI784" s="147">
        <f>IF(O784="nulová",K784,0)</f>
        <v>0</v>
      </c>
      <c r="BJ784" s="19" t="s">
        <v>93</v>
      </c>
      <c r="BK784" s="147">
        <f>ROUND(P784*H784,2)</f>
        <v>0</v>
      </c>
      <c r="BL784" s="19" t="s">
        <v>387</v>
      </c>
      <c r="BM784" s="233" t="s">
        <v>1006</v>
      </c>
    </row>
    <row r="785" s="13" customFormat="1">
      <c r="A785" s="13"/>
      <c r="B785" s="234"/>
      <c r="C785" s="13"/>
      <c r="D785" s="235" t="s">
        <v>228</v>
      </c>
      <c r="E785" s="236" t="s">
        <v>1</v>
      </c>
      <c r="F785" s="237" t="s">
        <v>229</v>
      </c>
      <c r="G785" s="13"/>
      <c r="H785" s="236" t="s">
        <v>1</v>
      </c>
      <c r="I785" s="238"/>
      <c r="J785" s="238"/>
      <c r="K785" s="13"/>
      <c r="L785" s="13"/>
      <c r="M785" s="234"/>
      <c r="N785" s="239"/>
      <c r="O785" s="240"/>
      <c r="P785" s="240"/>
      <c r="Q785" s="240"/>
      <c r="R785" s="240"/>
      <c r="S785" s="240"/>
      <c r="T785" s="240"/>
      <c r="U785" s="240"/>
      <c r="V785" s="240"/>
      <c r="W785" s="240"/>
      <c r="X785" s="241"/>
      <c r="Y785" s="13"/>
      <c r="Z785" s="13"/>
      <c r="AA785" s="13"/>
      <c r="AB785" s="13"/>
      <c r="AC785" s="13"/>
      <c r="AD785" s="13"/>
      <c r="AE785" s="13"/>
      <c r="AT785" s="236" t="s">
        <v>228</v>
      </c>
      <c r="AU785" s="236" t="s">
        <v>93</v>
      </c>
      <c r="AV785" s="13" t="s">
        <v>88</v>
      </c>
      <c r="AW785" s="13" t="s">
        <v>4</v>
      </c>
      <c r="AX785" s="13" t="s">
        <v>81</v>
      </c>
      <c r="AY785" s="236" t="s">
        <v>220</v>
      </c>
    </row>
    <row r="786" s="14" customFormat="1">
      <c r="A786" s="14"/>
      <c r="B786" s="242"/>
      <c r="C786" s="14"/>
      <c r="D786" s="235" t="s">
        <v>228</v>
      </c>
      <c r="E786" s="243" t="s">
        <v>1</v>
      </c>
      <c r="F786" s="244" t="s">
        <v>803</v>
      </c>
      <c r="G786" s="14"/>
      <c r="H786" s="245">
        <v>20.239999999999998</v>
      </c>
      <c r="I786" s="246"/>
      <c r="J786" s="246"/>
      <c r="K786" s="14"/>
      <c r="L786" s="14"/>
      <c r="M786" s="242"/>
      <c r="N786" s="247"/>
      <c r="O786" s="248"/>
      <c r="P786" s="248"/>
      <c r="Q786" s="248"/>
      <c r="R786" s="248"/>
      <c r="S786" s="248"/>
      <c r="T786" s="248"/>
      <c r="U786" s="248"/>
      <c r="V786" s="248"/>
      <c r="W786" s="248"/>
      <c r="X786" s="249"/>
      <c r="Y786" s="14"/>
      <c r="Z786" s="14"/>
      <c r="AA786" s="14"/>
      <c r="AB786" s="14"/>
      <c r="AC786" s="14"/>
      <c r="AD786" s="14"/>
      <c r="AE786" s="14"/>
      <c r="AT786" s="243" t="s">
        <v>228</v>
      </c>
      <c r="AU786" s="243" t="s">
        <v>93</v>
      </c>
      <c r="AV786" s="14" t="s">
        <v>93</v>
      </c>
      <c r="AW786" s="14" t="s">
        <v>4</v>
      </c>
      <c r="AX786" s="14" t="s">
        <v>81</v>
      </c>
      <c r="AY786" s="243" t="s">
        <v>220</v>
      </c>
    </row>
    <row r="787" s="14" customFormat="1">
      <c r="A787" s="14"/>
      <c r="B787" s="242"/>
      <c r="C787" s="14"/>
      <c r="D787" s="235" t="s">
        <v>228</v>
      </c>
      <c r="E787" s="243" t="s">
        <v>1</v>
      </c>
      <c r="F787" s="244" t="s">
        <v>804</v>
      </c>
      <c r="G787" s="14"/>
      <c r="H787" s="245">
        <v>20.199999999999999</v>
      </c>
      <c r="I787" s="246"/>
      <c r="J787" s="246"/>
      <c r="K787" s="14"/>
      <c r="L787" s="14"/>
      <c r="M787" s="242"/>
      <c r="N787" s="247"/>
      <c r="O787" s="248"/>
      <c r="P787" s="248"/>
      <c r="Q787" s="248"/>
      <c r="R787" s="248"/>
      <c r="S787" s="248"/>
      <c r="T787" s="248"/>
      <c r="U787" s="248"/>
      <c r="V787" s="248"/>
      <c r="W787" s="248"/>
      <c r="X787" s="249"/>
      <c r="Y787" s="14"/>
      <c r="Z787" s="14"/>
      <c r="AA787" s="14"/>
      <c r="AB787" s="14"/>
      <c r="AC787" s="14"/>
      <c r="AD787" s="14"/>
      <c r="AE787" s="14"/>
      <c r="AT787" s="243" t="s">
        <v>228</v>
      </c>
      <c r="AU787" s="243" t="s">
        <v>93</v>
      </c>
      <c r="AV787" s="14" t="s">
        <v>93</v>
      </c>
      <c r="AW787" s="14" t="s">
        <v>4</v>
      </c>
      <c r="AX787" s="14" t="s">
        <v>81</v>
      </c>
      <c r="AY787" s="243" t="s">
        <v>220</v>
      </c>
    </row>
    <row r="788" s="14" customFormat="1">
      <c r="A788" s="14"/>
      <c r="B788" s="242"/>
      <c r="C788" s="14"/>
      <c r="D788" s="235" t="s">
        <v>228</v>
      </c>
      <c r="E788" s="243" t="s">
        <v>1</v>
      </c>
      <c r="F788" s="244" t="s">
        <v>852</v>
      </c>
      <c r="G788" s="14"/>
      <c r="H788" s="245">
        <v>10.810000000000001</v>
      </c>
      <c r="I788" s="246"/>
      <c r="J788" s="246"/>
      <c r="K788" s="14"/>
      <c r="L788" s="14"/>
      <c r="M788" s="242"/>
      <c r="N788" s="247"/>
      <c r="O788" s="248"/>
      <c r="P788" s="248"/>
      <c r="Q788" s="248"/>
      <c r="R788" s="248"/>
      <c r="S788" s="248"/>
      <c r="T788" s="248"/>
      <c r="U788" s="248"/>
      <c r="V788" s="248"/>
      <c r="W788" s="248"/>
      <c r="X788" s="249"/>
      <c r="Y788" s="14"/>
      <c r="Z788" s="14"/>
      <c r="AA788" s="14"/>
      <c r="AB788" s="14"/>
      <c r="AC788" s="14"/>
      <c r="AD788" s="14"/>
      <c r="AE788" s="14"/>
      <c r="AT788" s="243" t="s">
        <v>228</v>
      </c>
      <c r="AU788" s="243" t="s">
        <v>93</v>
      </c>
      <c r="AV788" s="14" t="s">
        <v>93</v>
      </c>
      <c r="AW788" s="14" t="s">
        <v>4</v>
      </c>
      <c r="AX788" s="14" t="s">
        <v>81</v>
      </c>
      <c r="AY788" s="243" t="s">
        <v>220</v>
      </c>
    </row>
    <row r="789" s="14" customFormat="1">
      <c r="A789" s="14"/>
      <c r="B789" s="242"/>
      <c r="C789" s="14"/>
      <c r="D789" s="235" t="s">
        <v>228</v>
      </c>
      <c r="E789" s="243" t="s">
        <v>1</v>
      </c>
      <c r="F789" s="244" t="s">
        <v>805</v>
      </c>
      <c r="G789" s="14"/>
      <c r="H789" s="245">
        <v>29.5</v>
      </c>
      <c r="I789" s="246"/>
      <c r="J789" s="246"/>
      <c r="K789" s="14"/>
      <c r="L789" s="14"/>
      <c r="M789" s="242"/>
      <c r="N789" s="247"/>
      <c r="O789" s="248"/>
      <c r="P789" s="248"/>
      <c r="Q789" s="248"/>
      <c r="R789" s="248"/>
      <c r="S789" s="248"/>
      <c r="T789" s="248"/>
      <c r="U789" s="248"/>
      <c r="V789" s="248"/>
      <c r="W789" s="248"/>
      <c r="X789" s="249"/>
      <c r="Y789" s="14"/>
      <c r="Z789" s="14"/>
      <c r="AA789" s="14"/>
      <c r="AB789" s="14"/>
      <c r="AC789" s="14"/>
      <c r="AD789" s="14"/>
      <c r="AE789" s="14"/>
      <c r="AT789" s="243" t="s">
        <v>228</v>
      </c>
      <c r="AU789" s="243" t="s">
        <v>93</v>
      </c>
      <c r="AV789" s="14" t="s">
        <v>93</v>
      </c>
      <c r="AW789" s="14" t="s">
        <v>4</v>
      </c>
      <c r="AX789" s="14" t="s">
        <v>81</v>
      </c>
      <c r="AY789" s="243" t="s">
        <v>220</v>
      </c>
    </row>
    <row r="790" s="14" customFormat="1">
      <c r="A790" s="14"/>
      <c r="B790" s="242"/>
      <c r="C790" s="14"/>
      <c r="D790" s="235" t="s">
        <v>228</v>
      </c>
      <c r="E790" s="243" t="s">
        <v>1</v>
      </c>
      <c r="F790" s="244" t="s">
        <v>806</v>
      </c>
      <c r="G790" s="14"/>
      <c r="H790" s="245">
        <v>18.84</v>
      </c>
      <c r="I790" s="246"/>
      <c r="J790" s="246"/>
      <c r="K790" s="14"/>
      <c r="L790" s="14"/>
      <c r="M790" s="242"/>
      <c r="N790" s="247"/>
      <c r="O790" s="248"/>
      <c r="P790" s="248"/>
      <c r="Q790" s="248"/>
      <c r="R790" s="248"/>
      <c r="S790" s="248"/>
      <c r="T790" s="248"/>
      <c r="U790" s="248"/>
      <c r="V790" s="248"/>
      <c r="W790" s="248"/>
      <c r="X790" s="249"/>
      <c r="Y790" s="14"/>
      <c r="Z790" s="14"/>
      <c r="AA790" s="14"/>
      <c r="AB790" s="14"/>
      <c r="AC790" s="14"/>
      <c r="AD790" s="14"/>
      <c r="AE790" s="14"/>
      <c r="AT790" s="243" t="s">
        <v>228</v>
      </c>
      <c r="AU790" s="243" t="s">
        <v>93</v>
      </c>
      <c r="AV790" s="14" t="s">
        <v>93</v>
      </c>
      <c r="AW790" s="14" t="s">
        <v>4</v>
      </c>
      <c r="AX790" s="14" t="s">
        <v>81</v>
      </c>
      <c r="AY790" s="243" t="s">
        <v>220</v>
      </c>
    </row>
    <row r="791" s="14" customFormat="1">
      <c r="A791" s="14"/>
      <c r="B791" s="242"/>
      <c r="C791" s="14"/>
      <c r="D791" s="235" t="s">
        <v>228</v>
      </c>
      <c r="E791" s="243" t="s">
        <v>1</v>
      </c>
      <c r="F791" s="244" t="s">
        <v>807</v>
      </c>
      <c r="G791" s="14"/>
      <c r="H791" s="245">
        <v>14.720000000000001</v>
      </c>
      <c r="I791" s="246"/>
      <c r="J791" s="246"/>
      <c r="K791" s="14"/>
      <c r="L791" s="14"/>
      <c r="M791" s="242"/>
      <c r="N791" s="247"/>
      <c r="O791" s="248"/>
      <c r="P791" s="248"/>
      <c r="Q791" s="248"/>
      <c r="R791" s="248"/>
      <c r="S791" s="248"/>
      <c r="T791" s="248"/>
      <c r="U791" s="248"/>
      <c r="V791" s="248"/>
      <c r="W791" s="248"/>
      <c r="X791" s="249"/>
      <c r="Y791" s="14"/>
      <c r="Z791" s="14"/>
      <c r="AA791" s="14"/>
      <c r="AB791" s="14"/>
      <c r="AC791" s="14"/>
      <c r="AD791" s="14"/>
      <c r="AE791" s="14"/>
      <c r="AT791" s="243" t="s">
        <v>228</v>
      </c>
      <c r="AU791" s="243" t="s">
        <v>93</v>
      </c>
      <c r="AV791" s="14" t="s">
        <v>93</v>
      </c>
      <c r="AW791" s="14" t="s">
        <v>4</v>
      </c>
      <c r="AX791" s="14" t="s">
        <v>81</v>
      </c>
      <c r="AY791" s="243" t="s">
        <v>220</v>
      </c>
    </row>
    <row r="792" s="14" customFormat="1">
      <c r="A792" s="14"/>
      <c r="B792" s="242"/>
      <c r="C792" s="14"/>
      <c r="D792" s="235" t="s">
        <v>228</v>
      </c>
      <c r="E792" s="243" t="s">
        <v>1</v>
      </c>
      <c r="F792" s="244" t="s">
        <v>808</v>
      </c>
      <c r="G792" s="14"/>
      <c r="H792" s="245">
        <v>5.2199999999999998</v>
      </c>
      <c r="I792" s="246"/>
      <c r="J792" s="246"/>
      <c r="K792" s="14"/>
      <c r="L792" s="14"/>
      <c r="M792" s="242"/>
      <c r="N792" s="247"/>
      <c r="O792" s="248"/>
      <c r="P792" s="248"/>
      <c r="Q792" s="248"/>
      <c r="R792" s="248"/>
      <c r="S792" s="248"/>
      <c r="T792" s="248"/>
      <c r="U792" s="248"/>
      <c r="V792" s="248"/>
      <c r="W792" s="248"/>
      <c r="X792" s="249"/>
      <c r="Y792" s="14"/>
      <c r="Z792" s="14"/>
      <c r="AA792" s="14"/>
      <c r="AB792" s="14"/>
      <c r="AC792" s="14"/>
      <c r="AD792" s="14"/>
      <c r="AE792" s="14"/>
      <c r="AT792" s="243" t="s">
        <v>228</v>
      </c>
      <c r="AU792" s="243" t="s">
        <v>93</v>
      </c>
      <c r="AV792" s="14" t="s">
        <v>93</v>
      </c>
      <c r="AW792" s="14" t="s">
        <v>4</v>
      </c>
      <c r="AX792" s="14" t="s">
        <v>81</v>
      </c>
      <c r="AY792" s="243" t="s">
        <v>220</v>
      </c>
    </row>
    <row r="793" s="14" customFormat="1">
      <c r="A793" s="14"/>
      <c r="B793" s="242"/>
      <c r="C793" s="14"/>
      <c r="D793" s="235" t="s">
        <v>228</v>
      </c>
      <c r="E793" s="243" t="s">
        <v>1</v>
      </c>
      <c r="F793" s="244" t="s">
        <v>809</v>
      </c>
      <c r="G793" s="14"/>
      <c r="H793" s="245">
        <v>4.6100000000000003</v>
      </c>
      <c r="I793" s="246"/>
      <c r="J793" s="246"/>
      <c r="K793" s="14"/>
      <c r="L793" s="14"/>
      <c r="M793" s="242"/>
      <c r="N793" s="247"/>
      <c r="O793" s="248"/>
      <c r="P793" s="248"/>
      <c r="Q793" s="248"/>
      <c r="R793" s="248"/>
      <c r="S793" s="248"/>
      <c r="T793" s="248"/>
      <c r="U793" s="248"/>
      <c r="V793" s="248"/>
      <c r="W793" s="248"/>
      <c r="X793" s="249"/>
      <c r="Y793" s="14"/>
      <c r="Z793" s="14"/>
      <c r="AA793" s="14"/>
      <c r="AB793" s="14"/>
      <c r="AC793" s="14"/>
      <c r="AD793" s="14"/>
      <c r="AE793" s="14"/>
      <c r="AT793" s="243" t="s">
        <v>228</v>
      </c>
      <c r="AU793" s="243" t="s">
        <v>93</v>
      </c>
      <c r="AV793" s="14" t="s">
        <v>93</v>
      </c>
      <c r="AW793" s="14" t="s">
        <v>4</v>
      </c>
      <c r="AX793" s="14" t="s">
        <v>81</v>
      </c>
      <c r="AY793" s="243" t="s">
        <v>220</v>
      </c>
    </row>
    <row r="794" s="14" customFormat="1">
      <c r="A794" s="14"/>
      <c r="B794" s="242"/>
      <c r="C794" s="14"/>
      <c r="D794" s="235" t="s">
        <v>228</v>
      </c>
      <c r="E794" s="243" t="s">
        <v>1</v>
      </c>
      <c r="F794" s="244" t="s">
        <v>810</v>
      </c>
      <c r="G794" s="14"/>
      <c r="H794" s="245">
        <v>39.450000000000003</v>
      </c>
      <c r="I794" s="246"/>
      <c r="J794" s="246"/>
      <c r="K794" s="14"/>
      <c r="L794" s="14"/>
      <c r="M794" s="242"/>
      <c r="N794" s="247"/>
      <c r="O794" s="248"/>
      <c r="P794" s="248"/>
      <c r="Q794" s="248"/>
      <c r="R794" s="248"/>
      <c r="S794" s="248"/>
      <c r="T794" s="248"/>
      <c r="U794" s="248"/>
      <c r="V794" s="248"/>
      <c r="W794" s="248"/>
      <c r="X794" s="249"/>
      <c r="Y794" s="14"/>
      <c r="Z794" s="14"/>
      <c r="AA794" s="14"/>
      <c r="AB794" s="14"/>
      <c r="AC794" s="14"/>
      <c r="AD794" s="14"/>
      <c r="AE794" s="14"/>
      <c r="AT794" s="243" t="s">
        <v>228</v>
      </c>
      <c r="AU794" s="243" t="s">
        <v>93</v>
      </c>
      <c r="AV794" s="14" t="s">
        <v>93</v>
      </c>
      <c r="AW794" s="14" t="s">
        <v>4</v>
      </c>
      <c r="AX794" s="14" t="s">
        <v>81</v>
      </c>
      <c r="AY794" s="243" t="s">
        <v>220</v>
      </c>
    </row>
    <row r="795" s="14" customFormat="1">
      <c r="A795" s="14"/>
      <c r="B795" s="242"/>
      <c r="C795" s="14"/>
      <c r="D795" s="235" t="s">
        <v>228</v>
      </c>
      <c r="E795" s="243" t="s">
        <v>1</v>
      </c>
      <c r="F795" s="244" t="s">
        <v>811</v>
      </c>
      <c r="G795" s="14"/>
      <c r="H795" s="245">
        <v>36.82</v>
      </c>
      <c r="I795" s="246"/>
      <c r="J795" s="246"/>
      <c r="K795" s="14"/>
      <c r="L795" s="14"/>
      <c r="M795" s="242"/>
      <c r="N795" s="247"/>
      <c r="O795" s="248"/>
      <c r="P795" s="248"/>
      <c r="Q795" s="248"/>
      <c r="R795" s="248"/>
      <c r="S795" s="248"/>
      <c r="T795" s="248"/>
      <c r="U795" s="248"/>
      <c r="V795" s="248"/>
      <c r="W795" s="248"/>
      <c r="X795" s="249"/>
      <c r="Y795" s="14"/>
      <c r="Z795" s="14"/>
      <c r="AA795" s="14"/>
      <c r="AB795" s="14"/>
      <c r="AC795" s="14"/>
      <c r="AD795" s="14"/>
      <c r="AE795" s="14"/>
      <c r="AT795" s="243" t="s">
        <v>228</v>
      </c>
      <c r="AU795" s="243" t="s">
        <v>93</v>
      </c>
      <c r="AV795" s="14" t="s">
        <v>93</v>
      </c>
      <c r="AW795" s="14" t="s">
        <v>4</v>
      </c>
      <c r="AX795" s="14" t="s">
        <v>81</v>
      </c>
      <c r="AY795" s="243" t="s">
        <v>220</v>
      </c>
    </row>
    <row r="796" s="14" customFormat="1">
      <c r="A796" s="14"/>
      <c r="B796" s="242"/>
      <c r="C796" s="14"/>
      <c r="D796" s="235" t="s">
        <v>228</v>
      </c>
      <c r="E796" s="243" t="s">
        <v>1</v>
      </c>
      <c r="F796" s="244" t="s">
        <v>812</v>
      </c>
      <c r="G796" s="14"/>
      <c r="H796" s="245">
        <v>42.759999999999998</v>
      </c>
      <c r="I796" s="246"/>
      <c r="J796" s="246"/>
      <c r="K796" s="14"/>
      <c r="L796" s="14"/>
      <c r="M796" s="242"/>
      <c r="N796" s="247"/>
      <c r="O796" s="248"/>
      <c r="P796" s="248"/>
      <c r="Q796" s="248"/>
      <c r="R796" s="248"/>
      <c r="S796" s="248"/>
      <c r="T796" s="248"/>
      <c r="U796" s="248"/>
      <c r="V796" s="248"/>
      <c r="W796" s="248"/>
      <c r="X796" s="249"/>
      <c r="Y796" s="14"/>
      <c r="Z796" s="14"/>
      <c r="AA796" s="14"/>
      <c r="AB796" s="14"/>
      <c r="AC796" s="14"/>
      <c r="AD796" s="14"/>
      <c r="AE796" s="14"/>
      <c r="AT796" s="243" t="s">
        <v>228</v>
      </c>
      <c r="AU796" s="243" t="s">
        <v>93</v>
      </c>
      <c r="AV796" s="14" t="s">
        <v>93</v>
      </c>
      <c r="AW796" s="14" t="s">
        <v>4</v>
      </c>
      <c r="AX796" s="14" t="s">
        <v>81</v>
      </c>
      <c r="AY796" s="243" t="s">
        <v>220</v>
      </c>
    </row>
    <row r="797" s="14" customFormat="1">
      <c r="A797" s="14"/>
      <c r="B797" s="242"/>
      <c r="C797" s="14"/>
      <c r="D797" s="235" t="s">
        <v>228</v>
      </c>
      <c r="E797" s="243" t="s">
        <v>1</v>
      </c>
      <c r="F797" s="244" t="s">
        <v>813</v>
      </c>
      <c r="G797" s="14"/>
      <c r="H797" s="245">
        <v>5.46</v>
      </c>
      <c r="I797" s="246"/>
      <c r="J797" s="246"/>
      <c r="K797" s="14"/>
      <c r="L797" s="14"/>
      <c r="M797" s="242"/>
      <c r="N797" s="247"/>
      <c r="O797" s="248"/>
      <c r="P797" s="248"/>
      <c r="Q797" s="248"/>
      <c r="R797" s="248"/>
      <c r="S797" s="248"/>
      <c r="T797" s="248"/>
      <c r="U797" s="248"/>
      <c r="V797" s="248"/>
      <c r="W797" s="248"/>
      <c r="X797" s="249"/>
      <c r="Y797" s="14"/>
      <c r="Z797" s="14"/>
      <c r="AA797" s="14"/>
      <c r="AB797" s="14"/>
      <c r="AC797" s="14"/>
      <c r="AD797" s="14"/>
      <c r="AE797" s="14"/>
      <c r="AT797" s="243" t="s">
        <v>228</v>
      </c>
      <c r="AU797" s="243" t="s">
        <v>93</v>
      </c>
      <c r="AV797" s="14" t="s">
        <v>93</v>
      </c>
      <c r="AW797" s="14" t="s">
        <v>4</v>
      </c>
      <c r="AX797" s="14" t="s">
        <v>81</v>
      </c>
      <c r="AY797" s="243" t="s">
        <v>220</v>
      </c>
    </row>
    <row r="798" s="14" customFormat="1">
      <c r="A798" s="14"/>
      <c r="B798" s="242"/>
      <c r="C798" s="14"/>
      <c r="D798" s="235" t="s">
        <v>228</v>
      </c>
      <c r="E798" s="243" t="s">
        <v>1</v>
      </c>
      <c r="F798" s="244" t="s">
        <v>814</v>
      </c>
      <c r="G798" s="14"/>
      <c r="H798" s="245">
        <v>4.7199999999999998</v>
      </c>
      <c r="I798" s="246"/>
      <c r="J798" s="246"/>
      <c r="K798" s="14"/>
      <c r="L798" s="14"/>
      <c r="M798" s="242"/>
      <c r="N798" s="247"/>
      <c r="O798" s="248"/>
      <c r="P798" s="248"/>
      <c r="Q798" s="248"/>
      <c r="R798" s="248"/>
      <c r="S798" s="248"/>
      <c r="T798" s="248"/>
      <c r="U798" s="248"/>
      <c r="V798" s="248"/>
      <c r="W798" s="248"/>
      <c r="X798" s="249"/>
      <c r="Y798" s="14"/>
      <c r="Z798" s="14"/>
      <c r="AA798" s="14"/>
      <c r="AB798" s="14"/>
      <c r="AC798" s="14"/>
      <c r="AD798" s="14"/>
      <c r="AE798" s="14"/>
      <c r="AT798" s="243" t="s">
        <v>228</v>
      </c>
      <c r="AU798" s="243" t="s">
        <v>93</v>
      </c>
      <c r="AV798" s="14" t="s">
        <v>93</v>
      </c>
      <c r="AW798" s="14" t="s">
        <v>4</v>
      </c>
      <c r="AX798" s="14" t="s">
        <v>81</v>
      </c>
      <c r="AY798" s="243" t="s">
        <v>220</v>
      </c>
    </row>
    <row r="799" s="14" customFormat="1">
      <c r="A799" s="14"/>
      <c r="B799" s="242"/>
      <c r="C799" s="14"/>
      <c r="D799" s="235" t="s">
        <v>228</v>
      </c>
      <c r="E799" s="243" t="s">
        <v>1</v>
      </c>
      <c r="F799" s="244" t="s">
        <v>815</v>
      </c>
      <c r="G799" s="14"/>
      <c r="H799" s="245">
        <v>7.5199999999999996</v>
      </c>
      <c r="I799" s="246"/>
      <c r="J799" s="246"/>
      <c r="K799" s="14"/>
      <c r="L799" s="14"/>
      <c r="M799" s="242"/>
      <c r="N799" s="247"/>
      <c r="O799" s="248"/>
      <c r="P799" s="248"/>
      <c r="Q799" s="248"/>
      <c r="R799" s="248"/>
      <c r="S799" s="248"/>
      <c r="T799" s="248"/>
      <c r="U799" s="248"/>
      <c r="V799" s="248"/>
      <c r="W799" s="248"/>
      <c r="X799" s="249"/>
      <c r="Y799" s="14"/>
      <c r="Z799" s="14"/>
      <c r="AA799" s="14"/>
      <c r="AB799" s="14"/>
      <c r="AC799" s="14"/>
      <c r="AD799" s="14"/>
      <c r="AE799" s="14"/>
      <c r="AT799" s="243" t="s">
        <v>228</v>
      </c>
      <c r="AU799" s="243" t="s">
        <v>93</v>
      </c>
      <c r="AV799" s="14" t="s">
        <v>93</v>
      </c>
      <c r="AW799" s="14" t="s">
        <v>4</v>
      </c>
      <c r="AX799" s="14" t="s">
        <v>81</v>
      </c>
      <c r="AY799" s="243" t="s">
        <v>220</v>
      </c>
    </row>
    <row r="800" s="14" customFormat="1">
      <c r="A800" s="14"/>
      <c r="B800" s="242"/>
      <c r="C800" s="14"/>
      <c r="D800" s="235" t="s">
        <v>228</v>
      </c>
      <c r="E800" s="243" t="s">
        <v>1</v>
      </c>
      <c r="F800" s="244" t="s">
        <v>816</v>
      </c>
      <c r="G800" s="14"/>
      <c r="H800" s="245">
        <v>26.850000000000001</v>
      </c>
      <c r="I800" s="246"/>
      <c r="J800" s="246"/>
      <c r="K800" s="14"/>
      <c r="L800" s="14"/>
      <c r="M800" s="242"/>
      <c r="N800" s="247"/>
      <c r="O800" s="248"/>
      <c r="P800" s="248"/>
      <c r="Q800" s="248"/>
      <c r="R800" s="248"/>
      <c r="S800" s="248"/>
      <c r="T800" s="248"/>
      <c r="U800" s="248"/>
      <c r="V800" s="248"/>
      <c r="W800" s="248"/>
      <c r="X800" s="249"/>
      <c r="Y800" s="14"/>
      <c r="Z800" s="14"/>
      <c r="AA800" s="14"/>
      <c r="AB800" s="14"/>
      <c r="AC800" s="14"/>
      <c r="AD800" s="14"/>
      <c r="AE800" s="14"/>
      <c r="AT800" s="243" t="s">
        <v>228</v>
      </c>
      <c r="AU800" s="243" t="s">
        <v>93</v>
      </c>
      <c r="AV800" s="14" t="s">
        <v>93</v>
      </c>
      <c r="AW800" s="14" t="s">
        <v>4</v>
      </c>
      <c r="AX800" s="14" t="s">
        <v>81</v>
      </c>
      <c r="AY800" s="243" t="s">
        <v>220</v>
      </c>
    </row>
    <row r="801" s="15" customFormat="1">
      <c r="A801" s="15"/>
      <c r="B801" s="250"/>
      <c r="C801" s="15"/>
      <c r="D801" s="235" t="s">
        <v>228</v>
      </c>
      <c r="E801" s="251" t="s">
        <v>1</v>
      </c>
      <c r="F801" s="252" t="s">
        <v>242</v>
      </c>
      <c r="G801" s="15"/>
      <c r="H801" s="253">
        <v>287.72000000000003</v>
      </c>
      <c r="I801" s="254"/>
      <c r="J801" s="254"/>
      <c r="K801" s="15"/>
      <c r="L801" s="15"/>
      <c r="M801" s="250"/>
      <c r="N801" s="255"/>
      <c r="O801" s="256"/>
      <c r="P801" s="256"/>
      <c r="Q801" s="256"/>
      <c r="R801" s="256"/>
      <c r="S801" s="256"/>
      <c r="T801" s="256"/>
      <c r="U801" s="256"/>
      <c r="V801" s="256"/>
      <c r="W801" s="256"/>
      <c r="X801" s="257"/>
      <c r="Y801" s="15"/>
      <c r="Z801" s="15"/>
      <c r="AA801" s="15"/>
      <c r="AB801" s="15"/>
      <c r="AC801" s="15"/>
      <c r="AD801" s="15"/>
      <c r="AE801" s="15"/>
      <c r="AT801" s="251" t="s">
        <v>228</v>
      </c>
      <c r="AU801" s="251" t="s">
        <v>93</v>
      </c>
      <c r="AV801" s="15" t="s">
        <v>98</v>
      </c>
      <c r="AW801" s="15" t="s">
        <v>4</v>
      </c>
      <c r="AX801" s="15" t="s">
        <v>81</v>
      </c>
      <c r="AY801" s="251" t="s">
        <v>220</v>
      </c>
    </row>
    <row r="802" s="13" customFormat="1">
      <c r="A802" s="13"/>
      <c r="B802" s="234"/>
      <c r="C802" s="13"/>
      <c r="D802" s="235" t="s">
        <v>228</v>
      </c>
      <c r="E802" s="236" t="s">
        <v>1</v>
      </c>
      <c r="F802" s="237" t="s">
        <v>243</v>
      </c>
      <c r="G802" s="13"/>
      <c r="H802" s="236" t="s">
        <v>1</v>
      </c>
      <c r="I802" s="238"/>
      <c r="J802" s="238"/>
      <c r="K802" s="13"/>
      <c r="L802" s="13"/>
      <c r="M802" s="234"/>
      <c r="N802" s="239"/>
      <c r="O802" s="240"/>
      <c r="P802" s="240"/>
      <c r="Q802" s="240"/>
      <c r="R802" s="240"/>
      <c r="S802" s="240"/>
      <c r="T802" s="240"/>
      <c r="U802" s="240"/>
      <c r="V802" s="240"/>
      <c r="W802" s="240"/>
      <c r="X802" s="241"/>
      <c r="Y802" s="13"/>
      <c r="Z802" s="13"/>
      <c r="AA802" s="13"/>
      <c r="AB802" s="13"/>
      <c r="AC802" s="13"/>
      <c r="AD802" s="13"/>
      <c r="AE802" s="13"/>
      <c r="AT802" s="236" t="s">
        <v>228</v>
      </c>
      <c r="AU802" s="236" t="s">
        <v>93</v>
      </c>
      <c r="AV802" s="13" t="s">
        <v>88</v>
      </c>
      <c r="AW802" s="13" t="s">
        <v>4</v>
      </c>
      <c r="AX802" s="13" t="s">
        <v>81</v>
      </c>
      <c r="AY802" s="236" t="s">
        <v>220</v>
      </c>
    </row>
    <row r="803" s="14" customFormat="1">
      <c r="A803" s="14"/>
      <c r="B803" s="242"/>
      <c r="C803" s="14"/>
      <c r="D803" s="235" t="s">
        <v>228</v>
      </c>
      <c r="E803" s="243" t="s">
        <v>1</v>
      </c>
      <c r="F803" s="244" t="s">
        <v>836</v>
      </c>
      <c r="G803" s="14"/>
      <c r="H803" s="245">
        <v>20.600000000000001</v>
      </c>
      <c r="I803" s="246"/>
      <c r="J803" s="246"/>
      <c r="K803" s="14"/>
      <c r="L803" s="14"/>
      <c r="M803" s="242"/>
      <c r="N803" s="247"/>
      <c r="O803" s="248"/>
      <c r="P803" s="248"/>
      <c r="Q803" s="248"/>
      <c r="R803" s="248"/>
      <c r="S803" s="248"/>
      <c r="T803" s="248"/>
      <c r="U803" s="248"/>
      <c r="V803" s="248"/>
      <c r="W803" s="248"/>
      <c r="X803" s="249"/>
      <c r="Y803" s="14"/>
      <c r="Z803" s="14"/>
      <c r="AA803" s="14"/>
      <c r="AB803" s="14"/>
      <c r="AC803" s="14"/>
      <c r="AD803" s="14"/>
      <c r="AE803" s="14"/>
      <c r="AT803" s="243" t="s">
        <v>228</v>
      </c>
      <c r="AU803" s="243" t="s">
        <v>93</v>
      </c>
      <c r="AV803" s="14" t="s">
        <v>93</v>
      </c>
      <c r="AW803" s="14" t="s">
        <v>4</v>
      </c>
      <c r="AX803" s="14" t="s">
        <v>81</v>
      </c>
      <c r="AY803" s="243" t="s">
        <v>220</v>
      </c>
    </row>
    <row r="804" s="14" customFormat="1">
      <c r="A804" s="14"/>
      <c r="B804" s="242"/>
      <c r="C804" s="14"/>
      <c r="D804" s="235" t="s">
        <v>228</v>
      </c>
      <c r="E804" s="243" t="s">
        <v>1</v>
      </c>
      <c r="F804" s="244" t="s">
        <v>837</v>
      </c>
      <c r="G804" s="14"/>
      <c r="H804" s="245">
        <v>16.18</v>
      </c>
      <c r="I804" s="246"/>
      <c r="J804" s="246"/>
      <c r="K804" s="14"/>
      <c r="L804" s="14"/>
      <c r="M804" s="242"/>
      <c r="N804" s="247"/>
      <c r="O804" s="248"/>
      <c r="P804" s="248"/>
      <c r="Q804" s="248"/>
      <c r="R804" s="248"/>
      <c r="S804" s="248"/>
      <c r="T804" s="248"/>
      <c r="U804" s="248"/>
      <c r="V804" s="248"/>
      <c r="W804" s="248"/>
      <c r="X804" s="249"/>
      <c r="Y804" s="14"/>
      <c r="Z804" s="14"/>
      <c r="AA804" s="14"/>
      <c r="AB804" s="14"/>
      <c r="AC804" s="14"/>
      <c r="AD804" s="14"/>
      <c r="AE804" s="14"/>
      <c r="AT804" s="243" t="s">
        <v>228</v>
      </c>
      <c r="AU804" s="243" t="s">
        <v>93</v>
      </c>
      <c r="AV804" s="14" t="s">
        <v>93</v>
      </c>
      <c r="AW804" s="14" t="s">
        <v>4</v>
      </c>
      <c r="AX804" s="14" t="s">
        <v>81</v>
      </c>
      <c r="AY804" s="243" t="s">
        <v>220</v>
      </c>
    </row>
    <row r="805" s="14" customFormat="1">
      <c r="A805" s="14"/>
      <c r="B805" s="242"/>
      <c r="C805" s="14"/>
      <c r="D805" s="235" t="s">
        <v>228</v>
      </c>
      <c r="E805" s="243" t="s">
        <v>1</v>
      </c>
      <c r="F805" s="244" t="s">
        <v>838</v>
      </c>
      <c r="G805" s="14"/>
      <c r="H805" s="245">
        <v>10.810000000000001</v>
      </c>
      <c r="I805" s="246"/>
      <c r="J805" s="246"/>
      <c r="K805" s="14"/>
      <c r="L805" s="14"/>
      <c r="M805" s="242"/>
      <c r="N805" s="247"/>
      <c r="O805" s="248"/>
      <c r="P805" s="248"/>
      <c r="Q805" s="248"/>
      <c r="R805" s="248"/>
      <c r="S805" s="248"/>
      <c r="T805" s="248"/>
      <c r="U805" s="248"/>
      <c r="V805" s="248"/>
      <c r="W805" s="248"/>
      <c r="X805" s="249"/>
      <c r="Y805" s="14"/>
      <c r="Z805" s="14"/>
      <c r="AA805" s="14"/>
      <c r="AB805" s="14"/>
      <c r="AC805" s="14"/>
      <c r="AD805" s="14"/>
      <c r="AE805" s="14"/>
      <c r="AT805" s="243" t="s">
        <v>228</v>
      </c>
      <c r="AU805" s="243" t="s">
        <v>93</v>
      </c>
      <c r="AV805" s="14" t="s">
        <v>93</v>
      </c>
      <c r="AW805" s="14" t="s">
        <v>4</v>
      </c>
      <c r="AX805" s="14" t="s">
        <v>81</v>
      </c>
      <c r="AY805" s="243" t="s">
        <v>220</v>
      </c>
    </row>
    <row r="806" s="14" customFormat="1">
      <c r="A806" s="14"/>
      <c r="B806" s="242"/>
      <c r="C806" s="14"/>
      <c r="D806" s="235" t="s">
        <v>228</v>
      </c>
      <c r="E806" s="243" t="s">
        <v>1</v>
      </c>
      <c r="F806" s="244" t="s">
        <v>839</v>
      </c>
      <c r="G806" s="14"/>
      <c r="H806" s="245">
        <v>18.84</v>
      </c>
      <c r="I806" s="246"/>
      <c r="J806" s="246"/>
      <c r="K806" s="14"/>
      <c r="L806" s="14"/>
      <c r="M806" s="242"/>
      <c r="N806" s="247"/>
      <c r="O806" s="248"/>
      <c r="P806" s="248"/>
      <c r="Q806" s="248"/>
      <c r="R806" s="248"/>
      <c r="S806" s="248"/>
      <c r="T806" s="248"/>
      <c r="U806" s="248"/>
      <c r="V806" s="248"/>
      <c r="W806" s="248"/>
      <c r="X806" s="249"/>
      <c r="Y806" s="14"/>
      <c r="Z806" s="14"/>
      <c r="AA806" s="14"/>
      <c r="AB806" s="14"/>
      <c r="AC806" s="14"/>
      <c r="AD806" s="14"/>
      <c r="AE806" s="14"/>
      <c r="AT806" s="243" t="s">
        <v>228</v>
      </c>
      <c r="AU806" s="243" t="s">
        <v>93</v>
      </c>
      <c r="AV806" s="14" t="s">
        <v>93</v>
      </c>
      <c r="AW806" s="14" t="s">
        <v>4</v>
      </c>
      <c r="AX806" s="14" t="s">
        <v>81</v>
      </c>
      <c r="AY806" s="243" t="s">
        <v>220</v>
      </c>
    </row>
    <row r="807" s="14" customFormat="1">
      <c r="A807" s="14"/>
      <c r="B807" s="242"/>
      <c r="C807" s="14"/>
      <c r="D807" s="235" t="s">
        <v>228</v>
      </c>
      <c r="E807" s="243" t="s">
        <v>1</v>
      </c>
      <c r="F807" s="244" t="s">
        <v>840</v>
      </c>
      <c r="G807" s="14"/>
      <c r="H807" s="245">
        <v>16.109999999999999</v>
      </c>
      <c r="I807" s="246"/>
      <c r="J807" s="246"/>
      <c r="K807" s="14"/>
      <c r="L807" s="14"/>
      <c r="M807" s="242"/>
      <c r="N807" s="247"/>
      <c r="O807" s="248"/>
      <c r="P807" s="248"/>
      <c r="Q807" s="248"/>
      <c r="R807" s="248"/>
      <c r="S807" s="248"/>
      <c r="T807" s="248"/>
      <c r="U807" s="248"/>
      <c r="V807" s="248"/>
      <c r="W807" s="248"/>
      <c r="X807" s="249"/>
      <c r="Y807" s="14"/>
      <c r="Z807" s="14"/>
      <c r="AA807" s="14"/>
      <c r="AB807" s="14"/>
      <c r="AC807" s="14"/>
      <c r="AD807" s="14"/>
      <c r="AE807" s="14"/>
      <c r="AT807" s="243" t="s">
        <v>228</v>
      </c>
      <c r="AU807" s="243" t="s">
        <v>93</v>
      </c>
      <c r="AV807" s="14" t="s">
        <v>93</v>
      </c>
      <c r="AW807" s="14" t="s">
        <v>4</v>
      </c>
      <c r="AX807" s="14" t="s">
        <v>81</v>
      </c>
      <c r="AY807" s="243" t="s">
        <v>220</v>
      </c>
    </row>
    <row r="808" s="14" customFormat="1">
      <c r="A808" s="14"/>
      <c r="B808" s="242"/>
      <c r="C808" s="14"/>
      <c r="D808" s="235" t="s">
        <v>228</v>
      </c>
      <c r="E808" s="243" t="s">
        <v>1</v>
      </c>
      <c r="F808" s="244" t="s">
        <v>841</v>
      </c>
      <c r="G808" s="14"/>
      <c r="H808" s="245">
        <v>8.2599999999999998</v>
      </c>
      <c r="I808" s="246"/>
      <c r="J808" s="246"/>
      <c r="K808" s="14"/>
      <c r="L808" s="14"/>
      <c r="M808" s="242"/>
      <c r="N808" s="247"/>
      <c r="O808" s="248"/>
      <c r="P808" s="248"/>
      <c r="Q808" s="248"/>
      <c r="R808" s="248"/>
      <c r="S808" s="248"/>
      <c r="T808" s="248"/>
      <c r="U808" s="248"/>
      <c r="V808" s="248"/>
      <c r="W808" s="248"/>
      <c r="X808" s="249"/>
      <c r="Y808" s="14"/>
      <c r="Z808" s="14"/>
      <c r="AA808" s="14"/>
      <c r="AB808" s="14"/>
      <c r="AC808" s="14"/>
      <c r="AD808" s="14"/>
      <c r="AE808" s="14"/>
      <c r="AT808" s="243" t="s">
        <v>228</v>
      </c>
      <c r="AU808" s="243" t="s">
        <v>93</v>
      </c>
      <c r="AV808" s="14" t="s">
        <v>93</v>
      </c>
      <c r="AW808" s="14" t="s">
        <v>4</v>
      </c>
      <c r="AX808" s="14" t="s">
        <v>81</v>
      </c>
      <c r="AY808" s="243" t="s">
        <v>220</v>
      </c>
    </row>
    <row r="809" s="14" customFormat="1">
      <c r="A809" s="14"/>
      <c r="B809" s="242"/>
      <c r="C809" s="14"/>
      <c r="D809" s="235" t="s">
        <v>228</v>
      </c>
      <c r="E809" s="243" t="s">
        <v>1</v>
      </c>
      <c r="F809" s="244" t="s">
        <v>842</v>
      </c>
      <c r="G809" s="14"/>
      <c r="H809" s="245">
        <v>3.5099999999999998</v>
      </c>
      <c r="I809" s="246"/>
      <c r="J809" s="246"/>
      <c r="K809" s="14"/>
      <c r="L809" s="14"/>
      <c r="M809" s="242"/>
      <c r="N809" s="247"/>
      <c r="O809" s="248"/>
      <c r="P809" s="248"/>
      <c r="Q809" s="248"/>
      <c r="R809" s="248"/>
      <c r="S809" s="248"/>
      <c r="T809" s="248"/>
      <c r="U809" s="248"/>
      <c r="V809" s="248"/>
      <c r="W809" s="248"/>
      <c r="X809" s="249"/>
      <c r="Y809" s="14"/>
      <c r="Z809" s="14"/>
      <c r="AA809" s="14"/>
      <c r="AB809" s="14"/>
      <c r="AC809" s="14"/>
      <c r="AD809" s="14"/>
      <c r="AE809" s="14"/>
      <c r="AT809" s="243" t="s">
        <v>228</v>
      </c>
      <c r="AU809" s="243" t="s">
        <v>93</v>
      </c>
      <c r="AV809" s="14" t="s">
        <v>93</v>
      </c>
      <c r="AW809" s="14" t="s">
        <v>4</v>
      </c>
      <c r="AX809" s="14" t="s">
        <v>81</v>
      </c>
      <c r="AY809" s="243" t="s">
        <v>220</v>
      </c>
    </row>
    <row r="810" s="14" customFormat="1">
      <c r="A810" s="14"/>
      <c r="B810" s="242"/>
      <c r="C810" s="14"/>
      <c r="D810" s="235" t="s">
        <v>228</v>
      </c>
      <c r="E810" s="243" t="s">
        <v>1</v>
      </c>
      <c r="F810" s="244" t="s">
        <v>843</v>
      </c>
      <c r="G810" s="14"/>
      <c r="H810" s="245">
        <v>44.770000000000003</v>
      </c>
      <c r="I810" s="246"/>
      <c r="J810" s="246"/>
      <c r="K810" s="14"/>
      <c r="L810" s="14"/>
      <c r="M810" s="242"/>
      <c r="N810" s="247"/>
      <c r="O810" s="248"/>
      <c r="P810" s="248"/>
      <c r="Q810" s="248"/>
      <c r="R810" s="248"/>
      <c r="S810" s="248"/>
      <c r="T810" s="248"/>
      <c r="U810" s="248"/>
      <c r="V810" s="248"/>
      <c r="W810" s="248"/>
      <c r="X810" s="249"/>
      <c r="Y810" s="14"/>
      <c r="Z810" s="14"/>
      <c r="AA810" s="14"/>
      <c r="AB810" s="14"/>
      <c r="AC810" s="14"/>
      <c r="AD810" s="14"/>
      <c r="AE810" s="14"/>
      <c r="AT810" s="243" t="s">
        <v>228</v>
      </c>
      <c r="AU810" s="243" t="s">
        <v>93</v>
      </c>
      <c r="AV810" s="14" t="s">
        <v>93</v>
      </c>
      <c r="AW810" s="14" t="s">
        <v>4</v>
      </c>
      <c r="AX810" s="14" t="s">
        <v>81</v>
      </c>
      <c r="AY810" s="243" t="s">
        <v>220</v>
      </c>
    </row>
    <row r="811" s="14" customFormat="1">
      <c r="A811" s="14"/>
      <c r="B811" s="242"/>
      <c r="C811" s="14"/>
      <c r="D811" s="235" t="s">
        <v>228</v>
      </c>
      <c r="E811" s="243" t="s">
        <v>1</v>
      </c>
      <c r="F811" s="244" t="s">
        <v>844</v>
      </c>
      <c r="G811" s="14"/>
      <c r="H811" s="245">
        <v>36.82</v>
      </c>
      <c r="I811" s="246"/>
      <c r="J811" s="246"/>
      <c r="K811" s="14"/>
      <c r="L811" s="14"/>
      <c r="M811" s="242"/>
      <c r="N811" s="247"/>
      <c r="O811" s="248"/>
      <c r="P811" s="248"/>
      <c r="Q811" s="248"/>
      <c r="R811" s="248"/>
      <c r="S811" s="248"/>
      <c r="T811" s="248"/>
      <c r="U811" s="248"/>
      <c r="V811" s="248"/>
      <c r="W811" s="248"/>
      <c r="X811" s="249"/>
      <c r="Y811" s="14"/>
      <c r="Z811" s="14"/>
      <c r="AA811" s="14"/>
      <c r="AB811" s="14"/>
      <c r="AC811" s="14"/>
      <c r="AD811" s="14"/>
      <c r="AE811" s="14"/>
      <c r="AT811" s="243" t="s">
        <v>228</v>
      </c>
      <c r="AU811" s="243" t="s">
        <v>93</v>
      </c>
      <c r="AV811" s="14" t="s">
        <v>93</v>
      </c>
      <c r="AW811" s="14" t="s">
        <v>4</v>
      </c>
      <c r="AX811" s="14" t="s">
        <v>81</v>
      </c>
      <c r="AY811" s="243" t="s">
        <v>220</v>
      </c>
    </row>
    <row r="812" s="14" customFormat="1">
      <c r="A812" s="14"/>
      <c r="B812" s="242"/>
      <c r="C812" s="14"/>
      <c r="D812" s="235" t="s">
        <v>228</v>
      </c>
      <c r="E812" s="243" t="s">
        <v>1</v>
      </c>
      <c r="F812" s="244" t="s">
        <v>845</v>
      </c>
      <c r="G812" s="14"/>
      <c r="H812" s="245">
        <v>45.600000000000001</v>
      </c>
      <c r="I812" s="246"/>
      <c r="J812" s="246"/>
      <c r="K812" s="14"/>
      <c r="L812" s="14"/>
      <c r="M812" s="242"/>
      <c r="N812" s="247"/>
      <c r="O812" s="248"/>
      <c r="P812" s="248"/>
      <c r="Q812" s="248"/>
      <c r="R812" s="248"/>
      <c r="S812" s="248"/>
      <c r="T812" s="248"/>
      <c r="U812" s="248"/>
      <c r="V812" s="248"/>
      <c r="W812" s="248"/>
      <c r="X812" s="249"/>
      <c r="Y812" s="14"/>
      <c r="Z812" s="14"/>
      <c r="AA812" s="14"/>
      <c r="AB812" s="14"/>
      <c r="AC812" s="14"/>
      <c r="AD812" s="14"/>
      <c r="AE812" s="14"/>
      <c r="AT812" s="243" t="s">
        <v>228</v>
      </c>
      <c r="AU812" s="243" t="s">
        <v>93</v>
      </c>
      <c r="AV812" s="14" t="s">
        <v>93</v>
      </c>
      <c r="AW812" s="14" t="s">
        <v>4</v>
      </c>
      <c r="AX812" s="14" t="s">
        <v>81</v>
      </c>
      <c r="AY812" s="243" t="s">
        <v>220</v>
      </c>
    </row>
    <row r="813" s="14" customFormat="1">
      <c r="A813" s="14"/>
      <c r="B813" s="242"/>
      <c r="C813" s="14"/>
      <c r="D813" s="235" t="s">
        <v>228</v>
      </c>
      <c r="E813" s="243" t="s">
        <v>1</v>
      </c>
      <c r="F813" s="244" t="s">
        <v>846</v>
      </c>
      <c r="G813" s="14"/>
      <c r="H813" s="245">
        <v>26.300000000000001</v>
      </c>
      <c r="I813" s="246"/>
      <c r="J813" s="246"/>
      <c r="K813" s="14"/>
      <c r="L813" s="14"/>
      <c r="M813" s="242"/>
      <c r="N813" s="247"/>
      <c r="O813" s="248"/>
      <c r="P813" s="248"/>
      <c r="Q813" s="248"/>
      <c r="R813" s="248"/>
      <c r="S813" s="248"/>
      <c r="T813" s="248"/>
      <c r="U813" s="248"/>
      <c r="V813" s="248"/>
      <c r="W813" s="248"/>
      <c r="X813" s="249"/>
      <c r="Y813" s="14"/>
      <c r="Z813" s="14"/>
      <c r="AA813" s="14"/>
      <c r="AB813" s="14"/>
      <c r="AC813" s="14"/>
      <c r="AD813" s="14"/>
      <c r="AE813" s="14"/>
      <c r="AT813" s="243" t="s">
        <v>228</v>
      </c>
      <c r="AU813" s="243" t="s">
        <v>93</v>
      </c>
      <c r="AV813" s="14" t="s">
        <v>93</v>
      </c>
      <c r="AW813" s="14" t="s">
        <v>4</v>
      </c>
      <c r="AX813" s="14" t="s">
        <v>81</v>
      </c>
      <c r="AY813" s="243" t="s">
        <v>220</v>
      </c>
    </row>
    <row r="814" s="15" customFormat="1">
      <c r="A814" s="15"/>
      <c r="B814" s="250"/>
      <c r="C814" s="15"/>
      <c r="D814" s="235" t="s">
        <v>228</v>
      </c>
      <c r="E814" s="251" t="s">
        <v>1</v>
      </c>
      <c r="F814" s="252" t="s">
        <v>242</v>
      </c>
      <c r="G814" s="15"/>
      <c r="H814" s="253">
        <v>247.80000000000001</v>
      </c>
      <c r="I814" s="254"/>
      <c r="J814" s="254"/>
      <c r="K814" s="15"/>
      <c r="L814" s="15"/>
      <c r="M814" s="250"/>
      <c r="N814" s="255"/>
      <c r="O814" s="256"/>
      <c r="P814" s="256"/>
      <c r="Q814" s="256"/>
      <c r="R814" s="256"/>
      <c r="S814" s="256"/>
      <c r="T814" s="256"/>
      <c r="U814" s="256"/>
      <c r="V814" s="256"/>
      <c r="W814" s="256"/>
      <c r="X814" s="257"/>
      <c r="Y814" s="15"/>
      <c r="Z814" s="15"/>
      <c r="AA814" s="15"/>
      <c r="AB814" s="15"/>
      <c r="AC814" s="15"/>
      <c r="AD814" s="15"/>
      <c r="AE814" s="15"/>
      <c r="AT814" s="251" t="s">
        <v>228</v>
      </c>
      <c r="AU814" s="251" t="s">
        <v>93</v>
      </c>
      <c r="AV814" s="15" t="s">
        <v>98</v>
      </c>
      <c r="AW814" s="15" t="s">
        <v>4</v>
      </c>
      <c r="AX814" s="15" t="s">
        <v>81</v>
      </c>
      <c r="AY814" s="251" t="s">
        <v>220</v>
      </c>
    </row>
    <row r="815" s="16" customFormat="1">
      <c r="A815" s="16"/>
      <c r="B815" s="258"/>
      <c r="C815" s="16"/>
      <c r="D815" s="235" t="s">
        <v>228</v>
      </c>
      <c r="E815" s="259" t="s">
        <v>1</v>
      </c>
      <c r="F815" s="260" t="s">
        <v>253</v>
      </c>
      <c r="G815" s="16"/>
      <c r="H815" s="261">
        <v>535.51999999999998</v>
      </c>
      <c r="I815" s="262"/>
      <c r="J815" s="262"/>
      <c r="K815" s="16"/>
      <c r="L815" s="16"/>
      <c r="M815" s="258"/>
      <c r="N815" s="263"/>
      <c r="O815" s="264"/>
      <c r="P815" s="264"/>
      <c r="Q815" s="264"/>
      <c r="R815" s="264"/>
      <c r="S815" s="264"/>
      <c r="T815" s="264"/>
      <c r="U815" s="264"/>
      <c r="V815" s="264"/>
      <c r="W815" s="264"/>
      <c r="X815" s="265"/>
      <c r="Y815" s="16"/>
      <c r="Z815" s="16"/>
      <c r="AA815" s="16"/>
      <c r="AB815" s="16"/>
      <c r="AC815" s="16"/>
      <c r="AD815" s="16"/>
      <c r="AE815" s="16"/>
      <c r="AT815" s="259" t="s">
        <v>228</v>
      </c>
      <c r="AU815" s="259" t="s">
        <v>93</v>
      </c>
      <c r="AV815" s="16" t="s">
        <v>105</v>
      </c>
      <c r="AW815" s="16" t="s">
        <v>4</v>
      </c>
      <c r="AX815" s="16" t="s">
        <v>88</v>
      </c>
      <c r="AY815" s="259" t="s">
        <v>220</v>
      </c>
    </row>
    <row r="816" s="2" customFormat="1" ht="24.15" customHeight="1">
      <c r="A816" s="42"/>
      <c r="B816" s="186"/>
      <c r="C816" s="220" t="s">
        <v>1007</v>
      </c>
      <c r="D816" s="220" t="s">
        <v>223</v>
      </c>
      <c r="E816" s="221" t="s">
        <v>428</v>
      </c>
      <c r="F816" s="222" t="s">
        <v>429</v>
      </c>
      <c r="G816" s="223" t="s">
        <v>393</v>
      </c>
      <c r="H816" s="266"/>
      <c r="I816" s="225"/>
      <c r="J816" s="225"/>
      <c r="K816" s="226">
        <f>ROUND(P816*H816,2)</f>
        <v>0</v>
      </c>
      <c r="L816" s="227"/>
      <c r="M816" s="43"/>
      <c r="N816" s="228" t="s">
        <v>1</v>
      </c>
      <c r="O816" s="229" t="s">
        <v>45</v>
      </c>
      <c r="P816" s="230">
        <f>I816+J816</f>
        <v>0</v>
      </c>
      <c r="Q816" s="230">
        <f>ROUND(I816*H816,2)</f>
        <v>0</v>
      </c>
      <c r="R816" s="230">
        <f>ROUND(J816*H816,2)</f>
        <v>0</v>
      </c>
      <c r="S816" s="86"/>
      <c r="T816" s="231">
        <f>S816*H816</f>
        <v>0</v>
      </c>
      <c r="U816" s="231">
        <v>0</v>
      </c>
      <c r="V816" s="231">
        <f>U816*H816</f>
        <v>0</v>
      </c>
      <c r="W816" s="231">
        <v>0</v>
      </c>
      <c r="X816" s="232">
        <f>W816*H816</f>
        <v>0</v>
      </c>
      <c r="Y816" s="42"/>
      <c r="Z816" s="42"/>
      <c r="AA816" s="42"/>
      <c r="AB816" s="42"/>
      <c r="AC816" s="42"/>
      <c r="AD816" s="42"/>
      <c r="AE816" s="42"/>
      <c r="AR816" s="233" t="s">
        <v>387</v>
      </c>
      <c r="AT816" s="233" t="s">
        <v>223</v>
      </c>
      <c r="AU816" s="233" t="s">
        <v>93</v>
      </c>
      <c r="AY816" s="19" t="s">
        <v>220</v>
      </c>
      <c r="BE816" s="147">
        <f>IF(O816="základná",K816,0)</f>
        <v>0</v>
      </c>
      <c r="BF816" s="147">
        <f>IF(O816="znížená",K816,0)</f>
        <v>0</v>
      </c>
      <c r="BG816" s="147">
        <f>IF(O816="zákl. prenesená",K816,0)</f>
        <v>0</v>
      </c>
      <c r="BH816" s="147">
        <f>IF(O816="zníž. prenesená",K816,0)</f>
        <v>0</v>
      </c>
      <c r="BI816" s="147">
        <f>IF(O816="nulová",K816,0)</f>
        <v>0</v>
      </c>
      <c r="BJ816" s="19" t="s">
        <v>93</v>
      </c>
      <c r="BK816" s="147">
        <f>ROUND(P816*H816,2)</f>
        <v>0</v>
      </c>
      <c r="BL816" s="19" t="s">
        <v>387</v>
      </c>
      <c r="BM816" s="233" t="s">
        <v>1008</v>
      </c>
    </row>
    <row r="817" s="12" customFormat="1" ht="22.8" customHeight="1">
      <c r="A817" s="12"/>
      <c r="B817" s="206"/>
      <c r="C817" s="12"/>
      <c r="D817" s="207" t="s">
        <v>80</v>
      </c>
      <c r="E817" s="218" t="s">
        <v>1009</v>
      </c>
      <c r="F817" s="218" t="s">
        <v>1010</v>
      </c>
      <c r="G817" s="12"/>
      <c r="H817" s="12"/>
      <c r="I817" s="209"/>
      <c r="J817" s="209"/>
      <c r="K817" s="219">
        <f>BK817</f>
        <v>0</v>
      </c>
      <c r="L817" s="12"/>
      <c r="M817" s="206"/>
      <c r="N817" s="211"/>
      <c r="O817" s="212"/>
      <c r="P817" s="212"/>
      <c r="Q817" s="213">
        <f>SUM(Q818:Q857)</f>
        <v>0</v>
      </c>
      <c r="R817" s="213">
        <f>SUM(R818:R857)</f>
        <v>0</v>
      </c>
      <c r="S817" s="212"/>
      <c r="T817" s="214">
        <f>SUM(T818:T857)</f>
        <v>0</v>
      </c>
      <c r="U817" s="212"/>
      <c r="V817" s="214">
        <f>SUM(V818:V857)</f>
        <v>3.5600519999999998</v>
      </c>
      <c r="W817" s="212"/>
      <c r="X817" s="215">
        <f>SUM(X818:X857)</f>
        <v>0</v>
      </c>
      <c r="Y817" s="12"/>
      <c r="Z817" s="12"/>
      <c r="AA817" s="12"/>
      <c r="AB817" s="12"/>
      <c r="AC817" s="12"/>
      <c r="AD817" s="12"/>
      <c r="AE817" s="12"/>
      <c r="AR817" s="207" t="s">
        <v>93</v>
      </c>
      <c r="AT817" s="216" t="s">
        <v>80</v>
      </c>
      <c r="AU817" s="216" t="s">
        <v>88</v>
      </c>
      <c r="AY817" s="207" t="s">
        <v>220</v>
      </c>
      <c r="BK817" s="217">
        <f>SUM(BK818:BK857)</f>
        <v>0</v>
      </c>
    </row>
    <row r="818" s="2" customFormat="1" ht="33" customHeight="1">
      <c r="A818" s="42"/>
      <c r="B818" s="186"/>
      <c r="C818" s="220" t="s">
        <v>1011</v>
      </c>
      <c r="D818" s="220" t="s">
        <v>223</v>
      </c>
      <c r="E818" s="221" t="s">
        <v>1012</v>
      </c>
      <c r="F818" s="222" t="s">
        <v>1013</v>
      </c>
      <c r="G818" s="223" t="s">
        <v>226</v>
      </c>
      <c r="H818" s="224">
        <v>144.59999999999999</v>
      </c>
      <c r="I818" s="225"/>
      <c r="J818" s="225"/>
      <c r="K818" s="226">
        <f>ROUND(P818*H818,2)</f>
        <v>0</v>
      </c>
      <c r="L818" s="227"/>
      <c r="M818" s="43"/>
      <c r="N818" s="228" t="s">
        <v>1</v>
      </c>
      <c r="O818" s="229" t="s">
        <v>45</v>
      </c>
      <c r="P818" s="230">
        <f>I818+J818</f>
        <v>0</v>
      </c>
      <c r="Q818" s="230">
        <f>ROUND(I818*H818,2)</f>
        <v>0</v>
      </c>
      <c r="R818" s="230">
        <f>ROUND(J818*H818,2)</f>
        <v>0</v>
      </c>
      <c r="S818" s="86"/>
      <c r="T818" s="231">
        <f>S818*H818</f>
        <v>0</v>
      </c>
      <c r="U818" s="231">
        <v>0.0027799999999999999</v>
      </c>
      <c r="V818" s="231">
        <f>U818*H818</f>
        <v>0.40198799999999996</v>
      </c>
      <c r="W818" s="231">
        <v>0</v>
      </c>
      <c r="X818" s="232">
        <f>W818*H818</f>
        <v>0</v>
      </c>
      <c r="Y818" s="42"/>
      <c r="Z818" s="42"/>
      <c r="AA818" s="42"/>
      <c r="AB818" s="42"/>
      <c r="AC818" s="42"/>
      <c r="AD818" s="42"/>
      <c r="AE818" s="42"/>
      <c r="AR818" s="233" t="s">
        <v>387</v>
      </c>
      <c r="AT818" s="233" t="s">
        <v>223</v>
      </c>
      <c r="AU818" s="233" t="s">
        <v>93</v>
      </c>
      <c r="AY818" s="19" t="s">
        <v>220</v>
      </c>
      <c r="BE818" s="147">
        <f>IF(O818="základná",K818,0)</f>
        <v>0</v>
      </c>
      <c r="BF818" s="147">
        <f>IF(O818="znížená",K818,0)</f>
        <v>0</v>
      </c>
      <c r="BG818" s="147">
        <f>IF(O818="zákl. prenesená",K818,0)</f>
        <v>0</v>
      </c>
      <c r="BH818" s="147">
        <f>IF(O818="zníž. prenesená",K818,0)</f>
        <v>0</v>
      </c>
      <c r="BI818" s="147">
        <f>IF(O818="nulová",K818,0)</f>
        <v>0</v>
      </c>
      <c r="BJ818" s="19" t="s">
        <v>93</v>
      </c>
      <c r="BK818" s="147">
        <f>ROUND(P818*H818,2)</f>
        <v>0</v>
      </c>
      <c r="BL818" s="19" t="s">
        <v>387</v>
      </c>
      <c r="BM818" s="233" t="s">
        <v>1014</v>
      </c>
    </row>
    <row r="819" s="13" customFormat="1">
      <c r="A819" s="13"/>
      <c r="B819" s="234"/>
      <c r="C819" s="13"/>
      <c r="D819" s="235" t="s">
        <v>228</v>
      </c>
      <c r="E819" s="236" t="s">
        <v>1</v>
      </c>
      <c r="F819" s="237" t="s">
        <v>229</v>
      </c>
      <c r="G819" s="13"/>
      <c r="H819" s="236" t="s">
        <v>1</v>
      </c>
      <c r="I819" s="238"/>
      <c r="J819" s="238"/>
      <c r="K819" s="13"/>
      <c r="L819" s="13"/>
      <c r="M819" s="234"/>
      <c r="N819" s="239"/>
      <c r="O819" s="240"/>
      <c r="P819" s="240"/>
      <c r="Q819" s="240"/>
      <c r="R819" s="240"/>
      <c r="S819" s="240"/>
      <c r="T819" s="240"/>
      <c r="U819" s="240"/>
      <c r="V819" s="240"/>
      <c r="W819" s="240"/>
      <c r="X819" s="241"/>
      <c r="Y819" s="13"/>
      <c r="Z819" s="13"/>
      <c r="AA819" s="13"/>
      <c r="AB819" s="13"/>
      <c r="AC819" s="13"/>
      <c r="AD819" s="13"/>
      <c r="AE819" s="13"/>
      <c r="AT819" s="236" t="s">
        <v>228</v>
      </c>
      <c r="AU819" s="236" t="s">
        <v>93</v>
      </c>
      <c r="AV819" s="13" t="s">
        <v>88</v>
      </c>
      <c r="AW819" s="13" t="s">
        <v>4</v>
      </c>
      <c r="AX819" s="13" t="s">
        <v>81</v>
      </c>
      <c r="AY819" s="236" t="s">
        <v>220</v>
      </c>
    </row>
    <row r="820" s="14" customFormat="1">
      <c r="A820" s="14"/>
      <c r="B820" s="242"/>
      <c r="C820" s="14"/>
      <c r="D820" s="235" t="s">
        <v>228</v>
      </c>
      <c r="E820" s="243" t="s">
        <v>1</v>
      </c>
      <c r="F820" s="244" t="s">
        <v>1015</v>
      </c>
      <c r="G820" s="14"/>
      <c r="H820" s="245">
        <v>15.15</v>
      </c>
      <c r="I820" s="246"/>
      <c r="J820" s="246"/>
      <c r="K820" s="14"/>
      <c r="L820" s="14"/>
      <c r="M820" s="242"/>
      <c r="N820" s="247"/>
      <c r="O820" s="248"/>
      <c r="P820" s="248"/>
      <c r="Q820" s="248"/>
      <c r="R820" s="248"/>
      <c r="S820" s="248"/>
      <c r="T820" s="248"/>
      <c r="U820" s="248"/>
      <c r="V820" s="248"/>
      <c r="W820" s="248"/>
      <c r="X820" s="249"/>
      <c r="Y820" s="14"/>
      <c r="Z820" s="14"/>
      <c r="AA820" s="14"/>
      <c r="AB820" s="14"/>
      <c r="AC820" s="14"/>
      <c r="AD820" s="14"/>
      <c r="AE820" s="14"/>
      <c r="AT820" s="243" t="s">
        <v>228</v>
      </c>
      <c r="AU820" s="243" t="s">
        <v>93</v>
      </c>
      <c r="AV820" s="14" t="s">
        <v>93</v>
      </c>
      <c r="AW820" s="14" t="s">
        <v>4</v>
      </c>
      <c r="AX820" s="14" t="s">
        <v>81</v>
      </c>
      <c r="AY820" s="243" t="s">
        <v>220</v>
      </c>
    </row>
    <row r="821" s="14" customFormat="1">
      <c r="A821" s="14"/>
      <c r="B821" s="242"/>
      <c r="C821" s="14"/>
      <c r="D821" s="235" t="s">
        <v>228</v>
      </c>
      <c r="E821" s="243" t="s">
        <v>1</v>
      </c>
      <c r="F821" s="244" t="s">
        <v>1016</v>
      </c>
      <c r="G821" s="14"/>
      <c r="H821" s="245">
        <v>17.699999999999999</v>
      </c>
      <c r="I821" s="246"/>
      <c r="J821" s="246"/>
      <c r="K821" s="14"/>
      <c r="L821" s="14"/>
      <c r="M821" s="242"/>
      <c r="N821" s="247"/>
      <c r="O821" s="248"/>
      <c r="P821" s="248"/>
      <c r="Q821" s="248"/>
      <c r="R821" s="248"/>
      <c r="S821" s="248"/>
      <c r="T821" s="248"/>
      <c r="U821" s="248"/>
      <c r="V821" s="248"/>
      <c r="W821" s="248"/>
      <c r="X821" s="249"/>
      <c r="Y821" s="14"/>
      <c r="Z821" s="14"/>
      <c r="AA821" s="14"/>
      <c r="AB821" s="14"/>
      <c r="AC821" s="14"/>
      <c r="AD821" s="14"/>
      <c r="AE821" s="14"/>
      <c r="AT821" s="243" t="s">
        <v>228</v>
      </c>
      <c r="AU821" s="243" t="s">
        <v>93</v>
      </c>
      <c r="AV821" s="14" t="s">
        <v>93</v>
      </c>
      <c r="AW821" s="14" t="s">
        <v>4</v>
      </c>
      <c r="AX821" s="14" t="s">
        <v>81</v>
      </c>
      <c r="AY821" s="243" t="s">
        <v>220</v>
      </c>
    </row>
    <row r="822" s="14" customFormat="1">
      <c r="A822" s="14"/>
      <c r="B822" s="242"/>
      <c r="C822" s="14"/>
      <c r="D822" s="235" t="s">
        <v>228</v>
      </c>
      <c r="E822" s="243" t="s">
        <v>1</v>
      </c>
      <c r="F822" s="244" t="s">
        <v>1017</v>
      </c>
      <c r="G822" s="14"/>
      <c r="H822" s="245">
        <v>10.800000000000001</v>
      </c>
      <c r="I822" s="246"/>
      <c r="J822" s="246"/>
      <c r="K822" s="14"/>
      <c r="L822" s="14"/>
      <c r="M822" s="242"/>
      <c r="N822" s="247"/>
      <c r="O822" s="248"/>
      <c r="P822" s="248"/>
      <c r="Q822" s="248"/>
      <c r="R822" s="248"/>
      <c r="S822" s="248"/>
      <c r="T822" s="248"/>
      <c r="U822" s="248"/>
      <c r="V822" s="248"/>
      <c r="W822" s="248"/>
      <c r="X822" s="249"/>
      <c r="Y822" s="14"/>
      <c r="Z822" s="14"/>
      <c r="AA822" s="14"/>
      <c r="AB822" s="14"/>
      <c r="AC822" s="14"/>
      <c r="AD822" s="14"/>
      <c r="AE822" s="14"/>
      <c r="AT822" s="243" t="s">
        <v>228</v>
      </c>
      <c r="AU822" s="243" t="s">
        <v>93</v>
      </c>
      <c r="AV822" s="14" t="s">
        <v>93</v>
      </c>
      <c r="AW822" s="14" t="s">
        <v>4</v>
      </c>
      <c r="AX822" s="14" t="s">
        <v>81</v>
      </c>
      <c r="AY822" s="243" t="s">
        <v>220</v>
      </c>
    </row>
    <row r="823" s="14" customFormat="1">
      <c r="A823" s="14"/>
      <c r="B823" s="242"/>
      <c r="C823" s="14"/>
      <c r="D823" s="235" t="s">
        <v>228</v>
      </c>
      <c r="E823" s="243" t="s">
        <v>1</v>
      </c>
      <c r="F823" s="244" t="s">
        <v>1018</v>
      </c>
      <c r="G823" s="14"/>
      <c r="H823" s="245">
        <v>7.6500000000000004</v>
      </c>
      <c r="I823" s="246"/>
      <c r="J823" s="246"/>
      <c r="K823" s="14"/>
      <c r="L823" s="14"/>
      <c r="M823" s="242"/>
      <c r="N823" s="247"/>
      <c r="O823" s="248"/>
      <c r="P823" s="248"/>
      <c r="Q823" s="248"/>
      <c r="R823" s="248"/>
      <c r="S823" s="248"/>
      <c r="T823" s="248"/>
      <c r="U823" s="248"/>
      <c r="V823" s="248"/>
      <c r="W823" s="248"/>
      <c r="X823" s="249"/>
      <c r="Y823" s="14"/>
      <c r="Z823" s="14"/>
      <c r="AA823" s="14"/>
      <c r="AB823" s="14"/>
      <c r="AC823" s="14"/>
      <c r="AD823" s="14"/>
      <c r="AE823" s="14"/>
      <c r="AT823" s="243" t="s">
        <v>228</v>
      </c>
      <c r="AU823" s="243" t="s">
        <v>93</v>
      </c>
      <c r="AV823" s="14" t="s">
        <v>93</v>
      </c>
      <c r="AW823" s="14" t="s">
        <v>4</v>
      </c>
      <c r="AX823" s="14" t="s">
        <v>81</v>
      </c>
      <c r="AY823" s="243" t="s">
        <v>220</v>
      </c>
    </row>
    <row r="824" s="14" customFormat="1">
      <c r="A824" s="14"/>
      <c r="B824" s="242"/>
      <c r="C824" s="14"/>
      <c r="D824" s="235" t="s">
        <v>228</v>
      </c>
      <c r="E824" s="243" t="s">
        <v>1</v>
      </c>
      <c r="F824" s="244" t="s">
        <v>1019</v>
      </c>
      <c r="G824" s="14"/>
      <c r="H824" s="245">
        <v>10.65</v>
      </c>
      <c r="I824" s="246"/>
      <c r="J824" s="246"/>
      <c r="K824" s="14"/>
      <c r="L824" s="14"/>
      <c r="M824" s="242"/>
      <c r="N824" s="247"/>
      <c r="O824" s="248"/>
      <c r="P824" s="248"/>
      <c r="Q824" s="248"/>
      <c r="R824" s="248"/>
      <c r="S824" s="248"/>
      <c r="T824" s="248"/>
      <c r="U824" s="248"/>
      <c r="V824" s="248"/>
      <c r="W824" s="248"/>
      <c r="X824" s="249"/>
      <c r="Y824" s="14"/>
      <c r="Z824" s="14"/>
      <c r="AA824" s="14"/>
      <c r="AB824" s="14"/>
      <c r="AC824" s="14"/>
      <c r="AD824" s="14"/>
      <c r="AE824" s="14"/>
      <c r="AT824" s="243" t="s">
        <v>228</v>
      </c>
      <c r="AU824" s="243" t="s">
        <v>93</v>
      </c>
      <c r="AV824" s="14" t="s">
        <v>93</v>
      </c>
      <c r="AW824" s="14" t="s">
        <v>4</v>
      </c>
      <c r="AX824" s="14" t="s">
        <v>81</v>
      </c>
      <c r="AY824" s="243" t="s">
        <v>220</v>
      </c>
    </row>
    <row r="825" s="14" customFormat="1">
      <c r="A825" s="14"/>
      <c r="B825" s="242"/>
      <c r="C825" s="14"/>
      <c r="D825" s="235" t="s">
        <v>228</v>
      </c>
      <c r="E825" s="243" t="s">
        <v>1</v>
      </c>
      <c r="F825" s="244" t="s">
        <v>1020</v>
      </c>
      <c r="G825" s="14"/>
      <c r="H825" s="245">
        <v>6.5999999999999996</v>
      </c>
      <c r="I825" s="246"/>
      <c r="J825" s="246"/>
      <c r="K825" s="14"/>
      <c r="L825" s="14"/>
      <c r="M825" s="242"/>
      <c r="N825" s="247"/>
      <c r="O825" s="248"/>
      <c r="P825" s="248"/>
      <c r="Q825" s="248"/>
      <c r="R825" s="248"/>
      <c r="S825" s="248"/>
      <c r="T825" s="248"/>
      <c r="U825" s="248"/>
      <c r="V825" s="248"/>
      <c r="W825" s="248"/>
      <c r="X825" s="249"/>
      <c r="Y825" s="14"/>
      <c r="Z825" s="14"/>
      <c r="AA825" s="14"/>
      <c r="AB825" s="14"/>
      <c r="AC825" s="14"/>
      <c r="AD825" s="14"/>
      <c r="AE825" s="14"/>
      <c r="AT825" s="243" t="s">
        <v>228</v>
      </c>
      <c r="AU825" s="243" t="s">
        <v>93</v>
      </c>
      <c r="AV825" s="14" t="s">
        <v>93</v>
      </c>
      <c r="AW825" s="14" t="s">
        <v>4</v>
      </c>
      <c r="AX825" s="14" t="s">
        <v>81</v>
      </c>
      <c r="AY825" s="243" t="s">
        <v>220</v>
      </c>
    </row>
    <row r="826" s="14" customFormat="1">
      <c r="A826" s="14"/>
      <c r="B826" s="242"/>
      <c r="C826" s="14"/>
      <c r="D826" s="235" t="s">
        <v>228</v>
      </c>
      <c r="E826" s="243" t="s">
        <v>1</v>
      </c>
      <c r="F826" s="244" t="s">
        <v>1021</v>
      </c>
      <c r="G826" s="14"/>
      <c r="H826" s="245">
        <v>5.7000000000000002</v>
      </c>
      <c r="I826" s="246"/>
      <c r="J826" s="246"/>
      <c r="K826" s="14"/>
      <c r="L826" s="14"/>
      <c r="M826" s="242"/>
      <c r="N826" s="247"/>
      <c r="O826" s="248"/>
      <c r="P826" s="248"/>
      <c r="Q826" s="248"/>
      <c r="R826" s="248"/>
      <c r="S826" s="248"/>
      <c r="T826" s="248"/>
      <c r="U826" s="248"/>
      <c r="V826" s="248"/>
      <c r="W826" s="248"/>
      <c r="X826" s="249"/>
      <c r="Y826" s="14"/>
      <c r="Z826" s="14"/>
      <c r="AA826" s="14"/>
      <c r="AB826" s="14"/>
      <c r="AC826" s="14"/>
      <c r="AD826" s="14"/>
      <c r="AE826" s="14"/>
      <c r="AT826" s="243" t="s">
        <v>228</v>
      </c>
      <c r="AU826" s="243" t="s">
        <v>93</v>
      </c>
      <c r="AV826" s="14" t="s">
        <v>93</v>
      </c>
      <c r="AW826" s="14" t="s">
        <v>4</v>
      </c>
      <c r="AX826" s="14" t="s">
        <v>81</v>
      </c>
      <c r="AY826" s="243" t="s">
        <v>220</v>
      </c>
    </row>
    <row r="827" s="14" customFormat="1">
      <c r="A827" s="14"/>
      <c r="B827" s="242"/>
      <c r="C827" s="14"/>
      <c r="D827" s="235" t="s">
        <v>228</v>
      </c>
      <c r="E827" s="243" t="s">
        <v>1</v>
      </c>
      <c r="F827" s="244" t="s">
        <v>1022</v>
      </c>
      <c r="G827" s="14"/>
      <c r="H827" s="245">
        <v>7.5</v>
      </c>
      <c r="I827" s="246"/>
      <c r="J827" s="246"/>
      <c r="K827" s="14"/>
      <c r="L827" s="14"/>
      <c r="M827" s="242"/>
      <c r="N827" s="247"/>
      <c r="O827" s="248"/>
      <c r="P827" s="248"/>
      <c r="Q827" s="248"/>
      <c r="R827" s="248"/>
      <c r="S827" s="248"/>
      <c r="T827" s="248"/>
      <c r="U827" s="248"/>
      <c r="V827" s="248"/>
      <c r="W827" s="248"/>
      <c r="X827" s="249"/>
      <c r="Y827" s="14"/>
      <c r="Z827" s="14"/>
      <c r="AA827" s="14"/>
      <c r="AB827" s="14"/>
      <c r="AC827" s="14"/>
      <c r="AD827" s="14"/>
      <c r="AE827" s="14"/>
      <c r="AT827" s="243" t="s">
        <v>228</v>
      </c>
      <c r="AU827" s="243" t="s">
        <v>93</v>
      </c>
      <c r="AV827" s="14" t="s">
        <v>93</v>
      </c>
      <c r="AW827" s="14" t="s">
        <v>4</v>
      </c>
      <c r="AX827" s="14" t="s">
        <v>81</v>
      </c>
      <c r="AY827" s="243" t="s">
        <v>220</v>
      </c>
    </row>
    <row r="828" s="14" customFormat="1">
      <c r="A828" s="14"/>
      <c r="B828" s="242"/>
      <c r="C828" s="14"/>
      <c r="D828" s="235" t="s">
        <v>228</v>
      </c>
      <c r="E828" s="243" t="s">
        <v>1</v>
      </c>
      <c r="F828" s="244" t="s">
        <v>1023</v>
      </c>
      <c r="G828" s="14"/>
      <c r="H828" s="245">
        <v>17.100000000000001</v>
      </c>
      <c r="I828" s="246"/>
      <c r="J828" s="246"/>
      <c r="K828" s="14"/>
      <c r="L828" s="14"/>
      <c r="M828" s="242"/>
      <c r="N828" s="247"/>
      <c r="O828" s="248"/>
      <c r="P828" s="248"/>
      <c r="Q828" s="248"/>
      <c r="R828" s="248"/>
      <c r="S828" s="248"/>
      <c r="T828" s="248"/>
      <c r="U828" s="248"/>
      <c r="V828" s="248"/>
      <c r="W828" s="248"/>
      <c r="X828" s="249"/>
      <c r="Y828" s="14"/>
      <c r="Z828" s="14"/>
      <c r="AA828" s="14"/>
      <c r="AB828" s="14"/>
      <c r="AC828" s="14"/>
      <c r="AD828" s="14"/>
      <c r="AE828" s="14"/>
      <c r="AT828" s="243" t="s">
        <v>228</v>
      </c>
      <c r="AU828" s="243" t="s">
        <v>93</v>
      </c>
      <c r="AV828" s="14" t="s">
        <v>93</v>
      </c>
      <c r="AW828" s="14" t="s">
        <v>4</v>
      </c>
      <c r="AX828" s="14" t="s">
        <v>81</v>
      </c>
      <c r="AY828" s="243" t="s">
        <v>220</v>
      </c>
    </row>
    <row r="829" s="15" customFormat="1">
      <c r="A829" s="15"/>
      <c r="B829" s="250"/>
      <c r="C829" s="15"/>
      <c r="D829" s="235" t="s">
        <v>228</v>
      </c>
      <c r="E829" s="251" t="s">
        <v>1</v>
      </c>
      <c r="F829" s="252" t="s">
        <v>242</v>
      </c>
      <c r="G829" s="15"/>
      <c r="H829" s="253">
        <v>98.849999999999994</v>
      </c>
      <c r="I829" s="254"/>
      <c r="J829" s="254"/>
      <c r="K829" s="15"/>
      <c r="L829" s="15"/>
      <c r="M829" s="250"/>
      <c r="N829" s="255"/>
      <c r="O829" s="256"/>
      <c r="P829" s="256"/>
      <c r="Q829" s="256"/>
      <c r="R829" s="256"/>
      <c r="S829" s="256"/>
      <c r="T829" s="256"/>
      <c r="U829" s="256"/>
      <c r="V829" s="256"/>
      <c r="W829" s="256"/>
      <c r="X829" s="257"/>
      <c r="Y829" s="15"/>
      <c r="Z829" s="15"/>
      <c r="AA829" s="15"/>
      <c r="AB829" s="15"/>
      <c r="AC829" s="15"/>
      <c r="AD829" s="15"/>
      <c r="AE829" s="15"/>
      <c r="AT829" s="251" t="s">
        <v>228</v>
      </c>
      <c r="AU829" s="251" t="s">
        <v>93</v>
      </c>
      <c r="AV829" s="15" t="s">
        <v>98</v>
      </c>
      <c r="AW829" s="15" t="s">
        <v>4</v>
      </c>
      <c r="AX829" s="15" t="s">
        <v>81</v>
      </c>
      <c r="AY829" s="251" t="s">
        <v>220</v>
      </c>
    </row>
    <row r="830" s="13" customFormat="1">
      <c r="A830" s="13"/>
      <c r="B830" s="234"/>
      <c r="C830" s="13"/>
      <c r="D830" s="235" t="s">
        <v>228</v>
      </c>
      <c r="E830" s="236" t="s">
        <v>1</v>
      </c>
      <c r="F830" s="237" t="s">
        <v>937</v>
      </c>
      <c r="G830" s="13"/>
      <c r="H830" s="236" t="s">
        <v>1</v>
      </c>
      <c r="I830" s="238"/>
      <c r="J830" s="238"/>
      <c r="K830" s="13"/>
      <c r="L830" s="13"/>
      <c r="M830" s="234"/>
      <c r="N830" s="239"/>
      <c r="O830" s="240"/>
      <c r="P830" s="240"/>
      <c r="Q830" s="240"/>
      <c r="R830" s="240"/>
      <c r="S830" s="240"/>
      <c r="T830" s="240"/>
      <c r="U830" s="240"/>
      <c r="V830" s="240"/>
      <c r="W830" s="240"/>
      <c r="X830" s="241"/>
      <c r="Y830" s="13"/>
      <c r="Z830" s="13"/>
      <c r="AA830" s="13"/>
      <c r="AB830" s="13"/>
      <c r="AC830" s="13"/>
      <c r="AD830" s="13"/>
      <c r="AE830" s="13"/>
      <c r="AT830" s="236" t="s">
        <v>228</v>
      </c>
      <c r="AU830" s="236" t="s">
        <v>93</v>
      </c>
      <c r="AV830" s="13" t="s">
        <v>88</v>
      </c>
      <c r="AW830" s="13" t="s">
        <v>4</v>
      </c>
      <c r="AX830" s="13" t="s">
        <v>81</v>
      </c>
      <c r="AY830" s="236" t="s">
        <v>220</v>
      </c>
    </row>
    <row r="831" s="14" customFormat="1">
      <c r="A831" s="14"/>
      <c r="B831" s="242"/>
      <c r="C831" s="14"/>
      <c r="D831" s="235" t="s">
        <v>228</v>
      </c>
      <c r="E831" s="243" t="s">
        <v>1</v>
      </c>
      <c r="F831" s="244" t="s">
        <v>1024</v>
      </c>
      <c r="G831" s="14"/>
      <c r="H831" s="245">
        <v>15.15</v>
      </c>
      <c r="I831" s="246"/>
      <c r="J831" s="246"/>
      <c r="K831" s="14"/>
      <c r="L831" s="14"/>
      <c r="M831" s="242"/>
      <c r="N831" s="247"/>
      <c r="O831" s="248"/>
      <c r="P831" s="248"/>
      <c r="Q831" s="248"/>
      <c r="R831" s="248"/>
      <c r="S831" s="248"/>
      <c r="T831" s="248"/>
      <c r="U831" s="248"/>
      <c r="V831" s="248"/>
      <c r="W831" s="248"/>
      <c r="X831" s="249"/>
      <c r="Y831" s="14"/>
      <c r="Z831" s="14"/>
      <c r="AA831" s="14"/>
      <c r="AB831" s="14"/>
      <c r="AC831" s="14"/>
      <c r="AD831" s="14"/>
      <c r="AE831" s="14"/>
      <c r="AT831" s="243" t="s">
        <v>228</v>
      </c>
      <c r="AU831" s="243" t="s">
        <v>93</v>
      </c>
      <c r="AV831" s="14" t="s">
        <v>93</v>
      </c>
      <c r="AW831" s="14" t="s">
        <v>4</v>
      </c>
      <c r="AX831" s="14" t="s">
        <v>81</v>
      </c>
      <c r="AY831" s="243" t="s">
        <v>220</v>
      </c>
    </row>
    <row r="832" s="14" customFormat="1">
      <c r="A832" s="14"/>
      <c r="B832" s="242"/>
      <c r="C832" s="14"/>
      <c r="D832" s="235" t="s">
        <v>228</v>
      </c>
      <c r="E832" s="243" t="s">
        <v>1</v>
      </c>
      <c r="F832" s="244" t="s">
        <v>1025</v>
      </c>
      <c r="G832" s="14"/>
      <c r="H832" s="245">
        <v>17.699999999999999</v>
      </c>
      <c r="I832" s="246"/>
      <c r="J832" s="246"/>
      <c r="K832" s="14"/>
      <c r="L832" s="14"/>
      <c r="M832" s="242"/>
      <c r="N832" s="247"/>
      <c r="O832" s="248"/>
      <c r="P832" s="248"/>
      <c r="Q832" s="248"/>
      <c r="R832" s="248"/>
      <c r="S832" s="248"/>
      <c r="T832" s="248"/>
      <c r="U832" s="248"/>
      <c r="V832" s="248"/>
      <c r="W832" s="248"/>
      <c r="X832" s="249"/>
      <c r="Y832" s="14"/>
      <c r="Z832" s="14"/>
      <c r="AA832" s="14"/>
      <c r="AB832" s="14"/>
      <c r="AC832" s="14"/>
      <c r="AD832" s="14"/>
      <c r="AE832" s="14"/>
      <c r="AT832" s="243" t="s">
        <v>228</v>
      </c>
      <c r="AU832" s="243" t="s">
        <v>93</v>
      </c>
      <c r="AV832" s="14" t="s">
        <v>93</v>
      </c>
      <c r="AW832" s="14" t="s">
        <v>4</v>
      </c>
      <c r="AX832" s="14" t="s">
        <v>81</v>
      </c>
      <c r="AY832" s="243" t="s">
        <v>220</v>
      </c>
    </row>
    <row r="833" s="14" customFormat="1">
      <c r="A833" s="14"/>
      <c r="B833" s="242"/>
      <c r="C833" s="14"/>
      <c r="D833" s="235" t="s">
        <v>228</v>
      </c>
      <c r="E833" s="243" t="s">
        <v>1</v>
      </c>
      <c r="F833" s="244" t="s">
        <v>1026</v>
      </c>
      <c r="G833" s="14"/>
      <c r="H833" s="245">
        <v>6.5999999999999996</v>
      </c>
      <c r="I833" s="246"/>
      <c r="J833" s="246"/>
      <c r="K833" s="14"/>
      <c r="L833" s="14"/>
      <c r="M833" s="242"/>
      <c r="N833" s="247"/>
      <c r="O833" s="248"/>
      <c r="P833" s="248"/>
      <c r="Q833" s="248"/>
      <c r="R833" s="248"/>
      <c r="S833" s="248"/>
      <c r="T833" s="248"/>
      <c r="U833" s="248"/>
      <c r="V833" s="248"/>
      <c r="W833" s="248"/>
      <c r="X833" s="249"/>
      <c r="Y833" s="14"/>
      <c r="Z833" s="14"/>
      <c r="AA833" s="14"/>
      <c r="AB833" s="14"/>
      <c r="AC833" s="14"/>
      <c r="AD833" s="14"/>
      <c r="AE833" s="14"/>
      <c r="AT833" s="243" t="s">
        <v>228</v>
      </c>
      <c r="AU833" s="243" t="s">
        <v>93</v>
      </c>
      <c r="AV833" s="14" t="s">
        <v>93</v>
      </c>
      <c r="AW833" s="14" t="s">
        <v>4</v>
      </c>
      <c r="AX833" s="14" t="s">
        <v>81</v>
      </c>
      <c r="AY833" s="243" t="s">
        <v>220</v>
      </c>
    </row>
    <row r="834" s="14" customFormat="1">
      <c r="A834" s="14"/>
      <c r="B834" s="242"/>
      <c r="C834" s="14"/>
      <c r="D834" s="235" t="s">
        <v>228</v>
      </c>
      <c r="E834" s="243" t="s">
        <v>1</v>
      </c>
      <c r="F834" s="244" t="s">
        <v>1027</v>
      </c>
      <c r="G834" s="14"/>
      <c r="H834" s="245">
        <v>6.2999999999999998</v>
      </c>
      <c r="I834" s="246"/>
      <c r="J834" s="246"/>
      <c r="K834" s="14"/>
      <c r="L834" s="14"/>
      <c r="M834" s="242"/>
      <c r="N834" s="247"/>
      <c r="O834" s="248"/>
      <c r="P834" s="248"/>
      <c r="Q834" s="248"/>
      <c r="R834" s="248"/>
      <c r="S834" s="248"/>
      <c r="T834" s="248"/>
      <c r="U834" s="248"/>
      <c r="V834" s="248"/>
      <c r="W834" s="248"/>
      <c r="X834" s="249"/>
      <c r="Y834" s="14"/>
      <c r="Z834" s="14"/>
      <c r="AA834" s="14"/>
      <c r="AB834" s="14"/>
      <c r="AC834" s="14"/>
      <c r="AD834" s="14"/>
      <c r="AE834" s="14"/>
      <c r="AT834" s="243" t="s">
        <v>228</v>
      </c>
      <c r="AU834" s="243" t="s">
        <v>93</v>
      </c>
      <c r="AV834" s="14" t="s">
        <v>93</v>
      </c>
      <c r="AW834" s="14" t="s">
        <v>4</v>
      </c>
      <c r="AX834" s="14" t="s">
        <v>81</v>
      </c>
      <c r="AY834" s="243" t="s">
        <v>220</v>
      </c>
    </row>
    <row r="835" s="15" customFormat="1">
      <c r="A835" s="15"/>
      <c r="B835" s="250"/>
      <c r="C835" s="15"/>
      <c r="D835" s="235" t="s">
        <v>228</v>
      </c>
      <c r="E835" s="251" t="s">
        <v>1</v>
      </c>
      <c r="F835" s="252" t="s">
        <v>242</v>
      </c>
      <c r="G835" s="15"/>
      <c r="H835" s="253">
        <v>45.75</v>
      </c>
      <c r="I835" s="254"/>
      <c r="J835" s="254"/>
      <c r="K835" s="15"/>
      <c r="L835" s="15"/>
      <c r="M835" s="250"/>
      <c r="N835" s="255"/>
      <c r="O835" s="256"/>
      <c r="P835" s="256"/>
      <c r="Q835" s="256"/>
      <c r="R835" s="256"/>
      <c r="S835" s="256"/>
      <c r="T835" s="256"/>
      <c r="U835" s="256"/>
      <c r="V835" s="256"/>
      <c r="W835" s="256"/>
      <c r="X835" s="257"/>
      <c r="Y835" s="15"/>
      <c r="Z835" s="15"/>
      <c r="AA835" s="15"/>
      <c r="AB835" s="15"/>
      <c r="AC835" s="15"/>
      <c r="AD835" s="15"/>
      <c r="AE835" s="15"/>
      <c r="AT835" s="251" t="s">
        <v>228</v>
      </c>
      <c r="AU835" s="251" t="s">
        <v>93</v>
      </c>
      <c r="AV835" s="15" t="s">
        <v>98</v>
      </c>
      <c r="AW835" s="15" t="s">
        <v>4</v>
      </c>
      <c r="AX835" s="15" t="s">
        <v>81</v>
      </c>
      <c r="AY835" s="251" t="s">
        <v>220</v>
      </c>
    </row>
    <row r="836" s="16" customFormat="1">
      <c r="A836" s="16"/>
      <c r="B836" s="258"/>
      <c r="C836" s="16"/>
      <c r="D836" s="235" t="s">
        <v>228</v>
      </c>
      <c r="E836" s="259" t="s">
        <v>1</v>
      </c>
      <c r="F836" s="260" t="s">
        <v>253</v>
      </c>
      <c r="G836" s="16"/>
      <c r="H836" s="261">
        <v>144.59999999999999</v>
      </c>
      <c r="I836" s="262"/>
      <c r="J836" s="262"/>
      <c r="K836" s="16"/>
      <c r="L836" s="16"/>
      <c r="M836" s="258"/>
      <c r="N836" s="263"/>
      <c r="O836" s="264"/>
      <c r="P836" s="264"/>
      <c r="Q836" s="264"/>
      <c r="R836" s="264"/>
      <c r="S836" s="264"/>
      <c r="T836" s="264"/>
      <c r="U836" s="264"/>
      <c r="V836" s="264"/>
      <c r="W836" s="264"/>
      <c r="X836" s="265"/>
      <c r="Y836" s="16"/>
      <c r="Z836" s="16"/>
      <c r="AA836" s="16"/>
      <c r="AB836" s="16"/>
      <c r="AC836" s="16"/>
      <c r="AD836" s="16"/>
      <c r="AE836" s="16"/>
      <c r="AT836" s="259" t="s">
        <v>228</v>
      </c>
      <c r="AU836" s="259" t="s">
        <v>93</v>
      </c>
      <c r="AV836" s="16" t="s">
        <v>105</v>
      </c>
      <c r="AW836" s="16" t="s">
        <v>4</v>
      </c>
      <c r="AX836" s="16" t="s">
        <v>88</v>
      </c>
      <c r="AY836" s="259" t="s">
        <v>220</v>
      </c>
    </row>
    <row r="837" s="2" customFormat="1" ht="24.15" customHeight="1">
      <c r="A837" s="42"/>
      <c r="B837" s="186"/>
      <c r="C837" s="273" t="s">
        <v>1028</v>
      </c>
      <c r="D837" s="273" t="s">
        <v>564</v>
      </c>
      <c r="E837" s="274" t="s">
        <v>1029</v>
      </c>
      <c r="F837" s="275" t="s">
        <v>1030</v>
      </c>
      <c r="G837" s="276" t="s">
        <v>226</v>
      </c>
      <c r="H837" s="277">
        <v>150.38399999999999</v>
      </c>
      <c r="I837" s="278"/>
      <c r="J837" s="279"/>
      <c r="K837" s="280">
        <f>ROUND(P837*H837,2)</f>
        <v>0</v>
      </c>
      <c r="L837" s="279"/>
      <c r="M837" s="281"/>
      <c r="N837" s="282" t="s">
        <v>1</v>
      </c>
      <c r="O837" s="229" t="s">
        <v>45</v>
      </c>
      <c r="P837" s="230">
        <f>I837+J837</f>
        <v>0</v>
      </c>
      <c r="Q837" s="230">
        <f>ROUND(I837*H837,2)</f>
        <v>0</v>
      </c>
      <c r="R837" s="230">
        <f>ROUND(J837*H837,2)</f>
        <v>0</v>
      </c>
      <c r="S837" s="86"/>
      <c r="T837" s="231">
        <f>S837*H837</f>
        <v>0</v>
      </c>
      <c r="U837" s="231">
        <v>0.021000000000000001</v>
      </c>
      <c r="V837" s="231">
        <f>U837*H837</f>
        <v>3.158064</v>
      </c>
      <c r="W837" s="231">
        <v>0</v>
      </c>
      <c r="X837" s="232">
        <f>W837*H837</f>
        <v>0</v>
      </c>
      <c r="Y837" s="42"/>
      <c r="Z837" s="42"/>
      <c r="AA837" s="42"/>
      <c r="AB837" s="42"/>
      <c r="AC837" s="42"/>
      <c r="AD837" s="42"/>
      <c r="AE837" s="42"/>
      <c r="AR837" s="233" t="s">
        <v>567</v>
      </c>
      <c r="AT837" s="233" t="s">
        <v>564</v>
      </c>
      <c r="AU837" s="233" t="s">
        <v>93</v>
      </c>
      <c r="AY837" s="19" t="s">
        <v>220</v>
      </c>
      <c r="BE837" s="147">
        <f>IF(O837="základná",K837,0)</f>
        <v>0</v>
      </c>
      <c r="BF837" s="147">
        <f>IF(O837="znížená",K837,0)</f>
        <v>0</v>
      </c>
      <c r="BG837" s="147">
        <f>IF(O837="zákl. prenesená",K837,0)</f>
        <v>0</v>
      </c>
      <c r="BH837" s="147">
        <f>IF(O837="zníž. prenesená",K837,0)</f>
        <v>0</v>
      </c>
      <c r="BI837" s="147">
        <f>IF(O837="nulová",K837,0)</f>
        <v>0</v>
      </c>
      <c r="BJ837" s="19" t="s">
        <v>93</v>
      </c>
      <c r="BK837" s="147">
        <f>ROUND(P837*H837,2)</f>
        <v>0</v>
      </c>
      <c r="BL837" s="19" t="s">
        <v>387</v>
      </c>
      <c r="BM837" s="233" t="s">
        <v>1031</v>
      </c>
    </row>
    <row r="838" s="13" customFormat="1">
      <c r="A838" s="13"/>
      <c r="B838" s="234"/>
      <c r="C838" s="13"/>
      <c r="D838" s="235" t="s">
        <v>228</v>
      </c>
      <c r="E838" s="236" t="s">
        <v>1</v>
      </c>
      <c r="F838" s="237" t="s">
        <v>229</v>
      </c>
      <c r="G838" s="13"/>
      <c r="H838" s="236" t="s">
        <v>1</v>
      </c>
      <c r="I838" s="238"/>
      <c r="J838" s="238"/>
      <c r="K838" s="13"/>
      <c r="L838" s="13"/>
      <c r="M838" s="234"/>
      <c r="N838" s="239"/>
      <c r="O838" s="240"/>
      <c r="P838" s="240"/>
      <c r="Q838" s="240"/>
      <c r="R838" s="240"/>
      <c r="S838" s="240"/>
      <c r="T838" s="240"/>
      <c r="U838" s="240"/>
      <c r="V838" s="240"/>
      <c r="W838" s="240"/>
      <c r="X838" s="241"/>
      <c r="Y838" s="13"/>
      <c r="Z838" s="13"/>
      <c r="AA838" s="13"/>
      <c r="AB838" s="13"/>
      <c r="AC838" s="13"/>
      <c r="AD838" s="13"/>
      <c r="AE838" s="13"/>
      <c r="AT838" s="236" t="s">
        <v>228</v>
      </c>
      <c r="AU838" s="236" t="s">
        <v>93</v>
      </c>
      <c r="AV838" s="13" t="s">
        <v>88</v>
      </c>
      <c r="AW838" s="13" t="s">
        <v>4</v>
      </c>
      <c r="AX838" s="13" t="s">
        <v>81</v>
      </c>
      <c r="AY838" s="236" t="s">
        <v>220</v>
      </c>
    </row>
    <row r="839" s="14" customFormat="1">
      <c r="A839" s="14"/>
      <c r="B839" s="242"/>
      <c r="C839" s="14"/>
      <c r="D839" s="235" t="s">
        <v>228</v>
      </c>
      <c r="E839" s="243" t="s">
        <v>1</v>
      </c>
      <c r="F839" s="244" t="s">
        <v>1015</v>
      </c>
      <c r="G839" s="14"/>
      <c r="H839" s="245">
        <v>15.15</v>
      </c>
      <c r="I839" s="246"/>
      <c r="J839" s="246"/>
      <c r="K839" s="14"/>
      <c r="L839" s="14"/>
      <c r="M839" s="242"/>
      <c r="N839" s="247"/>
      <c r="O839" s="248"/>
      <c r="P839" s="248"/>
      <c r="Q839" s="248"/>
      <c r="R839" s="248"/>
      <c r="S839" s="248"/>
      <c r="T839" s="248"/>
      <c r="U839" s="248"/>
      <c r="V839" s="248"/>
      <c r="W839" s="248"/>
      <c r="X839" s="249"/>
      <c r="Y839" s="14"/>
      <c r="Z839" s="14"/>
      <c r="AA839" s="14"/>
      <c r="AB839" s="14"/>
      <c r="AC839" s="14"/>
      <c r="AD839" s="14"/>
      <c r="AE839" s="14"/>
      <c r="AT839" s="243" t="s">
        <v>228</v>
      </c>
      <c r="AU839" s="243" t="s">
        <v>93</v>
      </c>
      <c r="AV839" s="14" t="s">
        <v>93</v>
      </c>
      <c r="AW839" s="14" t="s">
        <v>4</v>
      </c>
      <c r="AX839" s="14" t="s">
        <v>81</v>
      </c>
      <c r="AY839" s="243" t="s">
        <v>220</v>
      </c>
    </row>
    <row r="840" s="14" customFormat="1">
      <c r="A840" s="14"/>
      <c r="B840" s="242"/>
      <c r="C840" s="14"/>
      <c r="D840" s="235" t="s">
        <v>228</v>
      </c>
      <c r="E840" s="243" t="s">
        <v>1</v>
      </c>
      <c r="F840" s="244" t="s">
        <v>1016</v>
      </c>
      <c r="G840" s="14"/>
      <c r="H840" s="245">
        <v>17.699999999999999</v>
      </c>
      <c r="I840" s="246"/>
      <c r="J840" s="246"/>
      <c r="K840" s="14"/>
      <c r="L840" s="14"/>
      <c r="M840" s="242"/>
      <c r="N840" s="247"/>
      <c r="O840" s="248"/>
      <c r="P840" s="248"/>
      <c r="Q840" s="248"/>
      <c r="R840" s="248"/>
      <c r="S840" s="248"/>
      <c r="T840" s="248"/>
      <c r="U840" s="248"/>
      <c r="V840" s="248"/>
      <c r="W840" s="248"/>
      <c r="X840" s="249"/>
      <c r="Y840" s="14"/>
      <c r="Z840" s="14"/>
      <c r="AA840" s="14"/>
      <c r="AB840" s="14"/>
      <c r="AC840" s="14"/>
      <c r="AD840" s="14"/>
      <c r="AE840" s="14"/>
      <c r="AT840" s="243" t="s">
        <v>228</v>
      </c>
      <c r="AU840" s="243" t="s">
        <v>93</v>
      </c>
      <c r="AV840" s="14" t="s">
        <v>93</v>
      </c>
      <c r="AW840" s="14" t="s">
        <v>4</v>
      </c>
      <c r="AX840" s="14" t="s">
        <v>81</v>
      </c>
      <c r="AY840" s="243" t="s">
        <v>220</v>
      </c>
    </row>
    <row r="841" s="14" customFormat="1">
      <c r="A841" s="14"/>
      <c r="B841" s="242"/>
      <c r="C841" s="14"/>
      <c r="D841" s="235" t="s">
        <v>228</v>
      </c>
      <c r="E841" s="243" t="s">
        <v>1</v>
      </c>
      <c r="F841" s="244" t="s">
        <v>1017</v>
      </c>
      <c r="G841" s="14"/>
      <c r="H841" s="245">
        <v>10.800000000000001</v>
      </c>
      <c r="I841" s="246"/>
      <c r="J841" s="246"/>
      <c r="K841" s="14"/>
      <c r="L841" s="14"/>
      <c r="M841" s="242"/>
      <c r="N841" s="247"/>
      <c r="O841" s="248"/>
      <c r="P841" s="248"/>
      <c r="Q841" s="248"/>
      <c r="R841" s="248"/>
      <c r="S841" s="248"/>
      <c r="T841" s="248"/>
      <c r="U841" s="248"/>
      <c r="V841" s="248"/>
      <c r="W841" s="248"/>
      <c r="X841" s="249"/>
      <c r="Y841" s="14"/>
      <c r="Z841" s="14"/>
      <c r="AA841" s="14"/>
      <c r="AB841" s="14"/>
      <c r="AC841" s="14"/>
      <c r="AD841" s="14"/>
      <c r="AE841" s="14"/>
      <c r="AT841" s="243" t="s">
        <v>228</v>
      </c>
      <c r="AU841" s="243" t="s">
        <v>93</v>
      </c>
      <c r="AV841" s="14" t="s">
        <v>93</v>
      </c>
      <c r="AW841" s="14" t="s">
        <v>4</v>
      </c>
      <c r="AX841" s="14" t="s">
        <v>81</v>
      </c>
      <c r="AY841" s="243" t="s">
        <v>220</v>
      </c>
    </row>
    <row r="842" s="14" customFormat="1">
      <c r="A842" s="14"/>
      <c r="B842" s="242"/>
      <c r="C842" s="14"/>
      <c r="D842" s="235" t="s">
        <v>228</v>
      </c>
      <c r="E842" s="243" t="s">
        <v>1</v>
      </c>
      <c r="F842" s="244" t="s">
        <v>1018</v>
      </c>
      <c r="G842" s="14"/>
      <c r="H842" s="245">
        <v>7.6500000000000004</v>
      </c>
      <c r="I842" s="246"/>
      <c r="J842" s="246"/>
      <c r="K842" s="14"/>
      <c r="L842" s="14"/>
      <c r="M842" s="242"/>
      <c r="N842" s="247"/>
      <c r="O842" s="248"/>
      <c r="P842" s="248"/>
      <c r="Q842" s="248"/>
      <c r="R842" s="248"/>
      <c r="S842" s="248"/>
      <c r="T842" s="248"/>
      <c r="U842" s="248"/>
      <c r="V842" s="248"/>
      <c r="W842" s="248"/>
      <c r="X842" s="249"/>
      <c r="Y842" s="14"/>
      <c r="Z842" s="14"/>
      <c r="AA842" s="14"/>
      <c r="AB842" s="14"/>
      <c r="AC842" s="14"/>
      <c r="AD842" s="14"/>
      <c r="AE842" s="14"/>
      <c r="AT842" s="243" t="s">
        <v>228</v>
      </c>
      <c r="AU842" s="243" t="s">
        <v>93</v>
      </c>
      <c r="AV842" s="14" t="s">
        <v>93</v>
      </c>
      <c r="AW842" s="14" t="s">
        <v>4</v>
      </c>
      <c r="AX842" s="14" t="s">
        <v>81</v>
      </c>
      <c r="AY842" s="243" t="s">
        <v>220</v>
      </c>
    </row>
    <row r="843" s="14" customFormat="1">
      <c r="A843" s="14"/>
      <c r="B843" s="242"/>
      <c r="C843" s="14"/>
      <c r="D843" s="235" t="s">
        <v>228</v>
      </c>
      <c r="E843" s="243" t="s">
        <v>1</v>
      </c>
      <c r="F843" s="244" t="s">
        <v>1019</v>
      </c>
      <c r="G843" s="14"/>
      <c r="H843" s="245">
        <v>10.65</v>
      </c>
      <c r="I843" s="246"/>
      <c r="J843" s="246"/>
      <c r="K843" s="14"/>
      <c r="L843" s="14"/>
      <c r="M843" s="242"/>
      <c r="N843" s="247"/>
      <c r="O843" s="248"/>
      <c r="P843" s="248"/>
      <c r="Q843" s="248"/>
      <c r="R843" s="248"/>
      <c r="S843" s="248"/>
      <c r="T843" s="248"/>
      <c r="U843" s="248"/>
      <c r="V843" s="248"/>
      <c r="W843" s="248"/>
      <c r="X843" s="249"/>
      <c r="Y843" s="14"/>
      <c r="Z843" s="14"/>
      <c r="AA843" s="14"/>
      <c r="AB843" s="14"/>
      <c r="AC843" s="14"/>
      <c r="AD843" s="14"/>
      <c r="AE843" s="14"/>
      <c r="AT843" s="243" t="s">
        <v>228</v>
      </c>
      <c r="AU843" s="243" t="s">
        <v>93</v>
      </c>
      <c r="AV843" s="14" t="s">
        <v>93</v>
      </c>
      <c r="AW843" s="14" t="s">
        <v>4</v>
      </c>
      <c r="AX843" s="14" t="s">
        <v>81</v>
      </c>
      <c r="AY843" s="243" t="s">
        <v>220</v>
      </c>
    </row>
    <row r="844" s="14" customFormat="1">
      <c r="A844" s="14"/>
      <c r="B844" s="242"/>
      <c r="C844" s="14"/>
      <c r="D844" s="235" t="s">
        <v>228</v>
      </c>
      <c r="E844" s="243" t="s">
        <v>1</v>
      </c>
      <c r="F844" s="244" t="s">
        <v>1020</v>
      </c>
      <c r="G844" s="14"/>
      <c r="H844" s="245">
        <v>6.5999999999999996</v>
      </c>
      <c r="I844" s="246"/>
      <c r="J844" s="246"/>
      <c r="K844" s="14"/>
      <c r="L844" s="14"/>
      <c r="M844" s="242"/>
      <c r="N844" s="247"/>
      <c r="O844" s="248"/>
      <c r="P844" s="248"/>
      <c r="Q844" s="248"/>
      <c r="R844" s="248"/>
      <c r="S844" s="248"/>
      <c r="T844" s="248"/>
      <c r="U844" s="248"/>
      <c r="V844" s="248"/>
      <c r="W844" s="248"/>
      <c r="X844" s="249"/>
      <c r="Y844" s="14"/>
      <c r="Z844" s="14"/>
      <c r="AA844" s="14"/>
      <c r="AB844" s="14"/>
      <c r="AC844" s="14"/>
      <c r="AD844" s="14"/>
      <c r="AE844" s="14"/>
      <c r="AT844" s="243" t="s">
        <v>228</v>
      </c>
      <c r="AU844" s="243" t="s">
        <v>93</v>
      </c>
      <c r="AV844" s="14" t="s">
        <v>93</v>
      </c>
      <c r="AW844" s="14" t="s">
        <v>4</v>
      </c>
      <c r="AX844" s="14" t="s">
        <v>81</v>
      </c>
      <c r="AY844" s="243" t="s">
        <v>220</v>
      </c>
    </row>
    <row r="845" s="14" customFormat="1">
      <c r="A845" s="14"/>
      <c r="B845" s="242"/>
      <c r="C845" s="14"/>
      <c r="D845" s="235" t="s">
        <v>228</v>
      </c>
      <c r="E845" s="243" t="s">
        <v>1</v>
      </c>
      <c r="F845" s="244" t="s">
        <v>1021</v>
      </c>
      <c r="G845" s="14"/>
      <c r="H845" s="245">
        <v>5.7000000000000002</v>
      </c>
      <c r="I845" s="246"/>
      <c r="J845" s="246"/>
      <c r="K845" s="14"/>
      <c r="L845" s="14"/>
      <c r="M845" s="242"/>
      <c r="N845" s="247"/>
      <c r="O845" s="248"/>
      <c r="P845" s="248"/>
      <c r="Q845" s="248"/>
      <c r="R845" s="248"/>
      <c r="S845" s="248"/>
      <c r="T845" s="248"/>
      <c r="U845" s="248"/>
      <c r="V845" s="248"/>
      <c r="W845" s="248"/>
      <c r="X845" s="249"/>
      <c r="Y845" s="14"/>
      <c r="Z845" s="14"/>
      <c r="AA845" s="14"/>
      <c r="AB845" s="14"/>
      <c r="AC845" s="14"/>
      <c r="AD845" s="14"/>
      <c r="AE845" s="14"/>
      <c r="AT845" s="243" t="s">
        <v>228</v>
      </c>
      <c r="AU845" s="243" t="s">
        <v>93</v>
      </c>
      <c r="AV845" s="14" t="s">
        <v>93</v>
      </c>
      <c r="AW845" s="14" t="s">
        <v>4</v>
      </c>
      <c r="AX845" s="14" t="s">
        <v>81</v>
      </c>
      <c r="AY845" s="243" t="s">
        <v>220</v>
      </c>
    </row>
    <row r="846" s="14" customFormat="1">
      <c r="A846" s="14"/>
      <c r="B846" s="242"/>
      <c r="C846" s="14"/>
      <c r="D846" s="235" t="s">
        <v>228</v>
      </c>
      <c r="E846" s="243" t="s">
        <v>1</v>
      </c>
      <c r="F846" s="244" t="s">
        <v>1022</v>
      </c>
      <c r="G846" s="14"/>
      <c r="H846" s="245">
        <v>7.5</v>
      </c>
      <c r="I846" s="246"/>
      <c r="J846" s="246"/>
      <c r="K846" s="14"/>
      <c r="L846" s="14"/>
      <c r="M846" s="242"/>
      <c r="N846" s="247"/>
      <c r="O846" s="248"/>
      <c r="P846" s="248"/>
      <c r="Q846" s="248"/>
      <c r="R846" s="248"/>
      <c r="S846" s="248"/>
      <c r="T846" s="248"/>
      <c r="U846" s="248"/>
      <c r="V846" s="248"/>
      <c r="W846" s="248"/>
      <c r="X846" s="249"/>
      <c r="Y846" s="14"/>
      <c r="Z846" s="14"/>
      <c r="AA846" s="14"/>
      <c r="AB846" s="14"/>
      <c r="AC846" s="14"/>
      <c r="AD846" s="14"/>
      <c r="AE846" s="14"/>
      <c r="AT846" s="243" t="s">
        <v>228</v>
      </c>
      <c r="AU846" s="243" t="s">
        <v>93</v>
      </c>
      <c r="AV846" s="14" t="s">
        <v>93</v>
      </c>
      <c r="AW846" s="14" t="s">
        <v>4</v>
      </c>
      <c r="AX846" s="14" t="s">
        <v>81</v>
      </c>
      <c r="AY846" s="243" t="s">
        <v>220</v>
      </c>
    </row>
    <row r="847" s="14" customFormat="1">
      <c r="A847" s="14"/>
      <c r="B847" s="242"/>
      <c r="C847" s="14"/>
      <c r="D847" s="235" t="s">
        <v>228</v>
      </c>
      <c r="E847" s="243" t="s">
        <v>1</v>
      </c>
      <c r="F847" s="244" t="s">
        <v>1023</v>
      </c>
      <c r="G847" s="14"/>
      <c r="H847" s="245">
        <v>17.100000000000001</v>
      </c>
      <c r="I847" s="246"/>
      <c r="J847" s="246"/>
      <c r="K847" s="14"/>
      <c r="L847" s="14"/>
      <c r="M847" s="242"/>
      <c r="N847" s="247"/>
      <c r="O847" s="248"/>
      <c r="P847" s="248"/>
      <c r="Q847" s="248"/>
      <c r="R847" s="248"/>
      <c r="S847" s="248"/>
      <c r="T847" s="248"/>
      <c r="U847" s="248"/>
      <c r="V847" s="248"/>
      <c r="W847" s="248"/>
      <c r="X847" s="249"/>
      <c r="Y847" s="14"/>
      <c r="Z847" s="14"/>
      <c r="AA847" s="14"/>
      <c r="AB847" s="14"/>
      <c r="AC847" s="14"/>
      <c r="AD847" s="14"/>
      <c r="AE847" s="14"/>
      <c r="AT847" s="243" t="s">
        <v>228</v>
      </c>
      <c r="AU847" s="243" t="s">
        <v>93</v>
      </c>
      <c r="AV847" s="14" t="s">
        <v>93</v>
      </c>
      <c r="AW847" s="14" t="s">
        <v>4</v>
      </c>
      <c r="AX847" s="14" t="s">
        <v>81</v>
      </c>
      <c r="AY847" s="243" t="s">
        <v>220</v>
      </c>
    </row>
    <row r="848" s="15" customFormat="1">
      <c r="A848" s="15"/>
      <c r="B848" s="250"/>
      <c r="C848" s="15"/>
      <c r="D848" s="235" t="s">
        <v>228</v>
      </c>
      <c r="E848" s="251" t="s">
        <v>1</v>
      </c>
      <c r="F848" s="252" t="s">
        <v>242</v>
      </c>
      <c r="G848" s="15"/>
      <c r="H848" s="253">
        <v>98.849999999999994</v>
      </c>
      <c r="I848" s="254"/>
      <c r="J848" s="254"/>
      <c r="K848" s="15"/>
      <c r="L848" s="15"/>
      <c r="M848" s="250"/>
      <c r="N848" s="255"/>
      <c r="O848" s="256"/>
      <c r="P848" s="256"/>
      <c r="Q848" s="256"/>
      <c r="R848" s="256"/>
      <c r="S848" s="256"/>
      <c r="T848" s="256"/>
      <c r="U848" s="256"/>
      <c r="V848" s="256"/>
      <c r="W848" s="256"/>
      <c r="X848" s="257"/>
      <c r="Y848" s="15"/>
      <c r="Z848" s="15"/>
      <c r="AA848" s="15"/>
      <c r="AB848" s="15"/>
      <c r="AC848" s="15"/>
      <c r="AD848" s="15"/>
      <c r="AE848" s="15"/>
      <c r="AT848" s="251" t="s">
        <v>228</v>
      </c>
      <c r="AU848" s="251" t="s">
        <v>93</v>
      </c>
      <c r="AV848" s="15" t="s">
        <v>98</v>
      </c>
      <c r="AW848" s="15" t="s">
        <v>4</v>
      </c>
      <c r="AX848" s="15" t="s">
        <v>81</v>
      </c>
      <c r="AY848" s="251" t="s">
        <v>220</v>
      </c>
    </row>
    <row r="849" s="13" customFormat="1">
      <c r="A849" s="13"/>
      <c r="B849" s="234"/>
      <c r="C849" s="13"/>
      <c r="D849" s="235" t="s">
        <v>228</v>
      </c>
      <c r="E849" s="236" t="s">
        <v>1</v>
      </c>
      <c r="F849" s="237" t="s">
        <v>937</v>
      </c>
      <c r="G849" s="13"/>
      <c r="H849" s="236" t="s">
        <v>1</v>
      </c>
      <c r="I849" s="238"/>
      <c r="J849" s="238"/>
      <c r="K849" s="13"/>
      <c r="L849" s="13"/>
      <c r="M849" s="234"/>
      <c r="N849" s="239"/>
      <c r="O849" s="240"/>
      <c r="P849" s="240"/>
      <c r="Q849" s="240"/>
      <c r="R849" s="240"/>
      <c r="S849" s="240"/>
      <c r="T849" s="240"/>
      <c r="U849" s="240"/>
      <c r="V849" s="240"/>
      <c r="W849" s="240"/>
      <c r="X849" s="241"/>
      <c r="Y849" s="13"/>
      <c r="Z849" s="13"/>
      <c r="AA849" s="13"/>
      <c r="AB849" s="13"/>
      <c r="AC849" s="13"/>
      <c r="AD849" s="13"/>
      <c r="AE849" s="13"/>
      <c r="AT849" s="236" t="s">
        <v>228</v>
      </c>
      <c r="AU849" s="236" t="s">
        <v>93</v>
      </c>
      <c r="AV849" s="13" t="s">
        <v>88</v>
      </c>
      <c r="AW849" s="13" t="s">
        <v>4</v>
      </c>
      <c r="AX849" s="13" t="s">
        <v>81</v>
      </c>
      <c r="AY849" s="236" t="s">
        <v>220</v>
      </c>
    </row>
    <row r="850" s="14" customFormat="1">
      <c r="A850" s="14"/>
      <c r="B850" s="242"/>
      <c r="C850" s="14"/>
      <c r="D850" s="235" t="s">
        <v>228</v>
      </c>
      <c r="E850" s="243" t="s">
        <v>1</v>
      </c>
      <c r="F850" s="244" t="s">
        <v>1024</v>
      </c>
      <c r="G850" s="14"/>
      <c r="H850" s="245">
        <v>15.15</v>
      </c>
      <c r="I850" s="246"/>
      <c r="J850" s="246"/>
      <c r="K850" s="14"/>
      <c r="L850" s="14"/>
      <c r="M850" s="242"/>
      <c r="N850" s="247"/>
      <c r="O850" s="248"/>
      <c r="P850" s="248"/>
      <c r="Q850" s="248"/>
      <c r="R850" s="248"/>
      <c r="S850" s="248"/>
      <c r="T850" s="248"/>
      <c r="U850" s="248"/>
      <c r="V850" s="248"/>
      <c r="W850" s="248"/>
      <c r="X850" s="249"/>
      <c r="Y850" s="14"/>
      <c r="Z850" s="14"/>
      <c r="AA850" s="14"/>
      <c r="AB850" s="14"/>
      <c r="AC850" s="14"/>
      <c r="AD850" s="14"/>
      <c r="AE850" s="14"/>
      <c r="AT850" s="243" t="s">
        <v>228</v>
      </c>
      <c r="AU850" s="243" t="s">
        <v>93</v>
      </c>
      <c r="AV850" s="14" t="s">
        <v>93</v>
      </c>
      <c r="AW850" s="14" t="s">
        <v>4</v>
      </c>
      <c r="AX850" s="14" t="s">
        <v>81</v>
      </c>
      <c r="AY850" s="243" t="s">
        <v>220</v>
      </c>
    </row>
    <row r="851" s="14" customFormat="1">
      <c r="A851" s="14"/>
      <c r="B851" s="242"/>
      <c r="C851" s="14"/>
      <c r="D851" s="235" t="s">
        <v>228</v>
      </c>
      <c r="E851" s="243" t="s">
        <v>1</v>
      </c>
      <c r="F851" s="244" t="s">
        <v>1025</v>
      </c>
      <c r="G851" s="14"/>
      <c r="H851" s="245">
        <v>17.699999999999999</v>
      </c>
      <c r="I851" s="246"/>
      <c r="J851" s="246"/>
      <c r="K851" s="14"/>
      <c r="L851" s="14"/>
      <c r="M851" s="242"/>
      <c r="N851" s="247"/>
      <c r="O851" s="248"/>
      <c r="P851" s="248"/>
      <c r="Q851" s="248"/>
      <c r="R851" s="248"/>
      <c r="S851" s="248"/>
      <c r="T851" s="248"/>
      <c r="U851" s="248"/>
      <c r="V851" s="248"/>
      <c r="W851" s="248"/>
      <c r="X851" s="249"/>
      <c r="Y851" s="14"/>
      <c r="Z851" s="14"/>
      <c r="AA851" s="14"/>
      <c r="AB851" s="14"/>
      <c r="AC851" s="14"/>
      <c r="AD851" s="14"/>
      <c r="AE851" s="14"/>
      <c r="AT851" s="243" t="s">
        <v>228</v>
      </c>
      <c r="AU851" s="243" t="s">
        <v>93</v>
      </c>
      <c r="AV851" s="14" t="s">
        <v>93</v>
      </c>
      <c r="AW851" s="14" t="s">
        <v>4</v>
      </c>
      <c r="AX851" s="14" t="s">
        <v>81</v>
      </c>
      <c r="AY851" s="243" t="s">
        <v>220</v>
      </c>
    </row>
    <row r="852" s="14" customFormat="1">
      <c r="A852" s="14"/>
      <c r="B852" s="242"/>
      <c r="C852" s="14"/>
      <c r="D852" s="235" t="s">
        <v>228</v>
      </c>
      <c r="E852" s="243" t="s">
        <v>1</v>
      </c>
      <c r="F852" s="244" t="s">
        <v>1026</v>
      </c>
      <c r="G852" s="14"/>
      <c r="H852" s="245">
        <v>6.5999999999999996</v>
      </c>
      <c r="I852" s="246"/>
      <c r="J852" s="246"/>
      <c r="K852" s="14"/>
      <c r="L852" s="14"/>
      <c r="M852" s="242"/>
      <c r="N852" s="247"/>
      <c r="O852" s="248"/>
      <c r="P852" s="248"/>
      <c r="Q852" s="248"/>
      <c r="R852" s="248"/>
      <c r="S852" s="248"/>
      <c r="T852" s="248"/>
      <c r="U852" s="248"/>
      <c r="V852" s="248"/>
      <c r="W852" s="248"/>
      <c r="X852" s="249"/>
      <c r="Y852" s="14"/>
      <c r="Z852" s="14"/>
      <c r="AA852" s="14"/>
      <c r="AB852" s="14"/>
      <c r="AC852" s="14"/>
      <c r="AD852" s="14"/>
      <c r="AE852" s="14"/>
      <c r="AT852" s="243" t="s">
        <v>228</v>
      </c>
      <c r="AU852" s="243" t="s">
        <v>93</v>
      </c>
      <c r="AV852" s="14" t="s">
        <v>93</v>
      </c>
      <c r="AW852" s="14" t="s">
        <v>4</v>
      </c>
      <c r="AX852" s="14" t="s">
        <v>81</v>
      </c>
      <c r="AY852" s="243" t="s">
        <v>220</v>
      </c>
    </row>
    <row r="853" s="14" customFormat="1">
      <c r="A853" s="14"/>
      <c r="B853" s="242"/>
      <c r="C853" s="14"/>
      <c r="D853" s="235" t="s">
        <v>228</v>
      </c>
      <c r="E853" s="243" t="s">
        <v>1</v>
      </c>
      <c r="F853" s="244" t="s">
        <v>1027</v>
      </c>
      <c r="G853" s="14"/>
      <c r="H853" s="245">
        <v>6.2999999999999998</v>
      </c>
      <c r="I853" s="246"/>
      <c r="J853" s="246"/>
      <c r="K853" s="14"/>
      <c r="L853" s="14"/>
      <c r="M853" s="242"/>
      <c r="N853" s="247"/>
      <c r="O853" s="248"/>
      <c r="P853" s="248"/>
      <c r="Q853" s="248"/>
      <c r="R853" s="248"/>
      <c r="S853" s="248"/>
      <c r="T853" s="248"/>
      <c r="U853" s="248"/>
      <c r="V853" s="248"/>
      <c r="W853" s="248"/>
      <c r="X853" s="249"/>
      <c r="Y853" s="14"/>
      <c r="Z853" s="14"/>
      <c r="AA853" s="14"/>
      <c r="AB853" s="14"/>
      <c r="AC853" s="14"/>
      <c r="AD853" s="14"/>
      <c r="AE853" s="14"/>
      <c r="AT853" s="243" t="s">
        <v>228</v>
      </c>
      <c r="AU853" s="243" t="s">
        <v>93</v>
      </c>
      <c r="AV853" s="14" t="s">
        <v>93</v>
      </c>
      <c r="AW853" s="14" t="s">
        <v>4</v>
      </c>
      <c r="AX853" s="14" t="s">
        <v>81</v>
      </c>
      <c r="AY853" s="243" t="s">
        <v>220</v>
      </c>
    </row>
    <row r="854" s="15" customFormat="1">
      <c r="A854" s="15"/>
      <c r="B854" s="250"/>
      <c r="C854" s="15"/>
      <c r="D854" s="235" t="s">
        <v>228</v>
      </c>
      <c r="E854" s="251" t="s">
        <v>1</v>
      </c>
      <c r="F854" s="252" t="s">
        <v>242</v>
      </c>
      <c r="G854" s="15"/>
      <c r="H854" s="253">
        <v>45.75</v>
      </c>
      <c r="I854" s="254"/>
      <c r="J854" s="254"/>
      <c r="K854" s="15"/>
      <c r="L854" s="15"/>
      <c r="M854" s="250"/>
      <c r="N854" s="255"/>
      <c r="O854" s="256"/>
      <c r="P854" s="256"/>
      <c r="Q854" s="256"/>
      <c r="R854" s="256"/>
      <c r="S854" s="256"/>
      <c r="T854" s="256"/>
      <c r="U854" s="256"/>
      <c r="V854" s="256"/>
      <c r="W854" s="256"/>
      <c r="X854" s="257"/>
      <c r="Y854" s="15"/>
      <c r="Z854" s="15"/>
      <c r="AA854" s="15"/>
      <c r="AB854" s="15"/>
      <c r="AC854" s="15"/>
      <c r="AD854" s="15"/>
      <c r="AE854" s="15"/>
      <c r="AT854" s="251" t="s">
        <v>228</v>
      </c>
      <c r="AU854" s="251" t="s">
        <v>93</v>
      </c>
      <c r="AV854" s="15" t="s">
        <v>98</v>
      </c>
      <c r="AW854" s="15" t="s">
        <v>4</v>
      </c>
      <c r="AX854" s="15" t="s">
        <v>81</v>
      </c>
      <c r="AY854" s="251" t="s">
        <v>220</v>
      </c>
    </row>
    <row r="855" s="16" customFormat="1">
      <c r="A855" s="16"/>
      <c r="B855" s="258"/>
      <c r="C855" s="16"/>
      <c r="D855" s="235" t="s">
        <v>228</v>
      </c>
      <c r="E855" s="259" t="s">
        <v>1</v>
      </c>
      <c r="F855" s="260" t="s">
        <v>253</v>
      </c>
      <c r="G855" s="16"/>
      <c r="H855" s="261">
        <v>144.59999999999999</v>
      </c>
      <c r="I855" s="262"/>
      <c r="J855" s="262"/>
      <c r="K855" s="16"/>
      <c r="L855" s="16"/>
      <c r="M855" s="258"/>
      <c r="N855" s="263"/>
      <c r="O855" s="264"/>
      <c r="P855" s="264"/>
      <c r="Q855" s="264"/>
      <c r="R855" s="264"/>
      <c r="S855" s="264"/>
      <c r="T855" s="264"/>
      <c r="U855" s="264"/>
      <c r="V855" s="264"/>
      <c r="W855" s="264"/>
      <c r="X855" s="265"/>
      <c r="Y855" s="16"/>
      <c r="Z855" s="16"/>
      <c r="AA855" s="16"/>
      <c r="AB855" s="16"/>
      <c r="AC855" s="16"/>
      <c r="AD855" s="16"/>
      <c r="AE855" s="16"/>
      <c r="AT855" s="259" t="s">
        <v>228</v>
      </c>
      <c r="AU855" s="259" t="s">
        <v>93</v>
      </c>
      <c r="AV855" s="16" t="s">
        <v>105</v>
      </c>
      <c r="AW855" s="16" t="s">
        <v>4</v>
      </c>
      <c r="AX855" s="16" t="s">
        <v>88</v>
      </c>
      <c r="AY855" s="259" t="s">
        <v>220</v>
      </c>
    </row>
    <row r="856" s="14" customFormat="1">
      <c r="A856" s="14"/>
      <c r="B856" s="242"/>
      <c r="C856" s="14"/>
      <c r="D856" s="235" t="s">
        <v>228</v>
      </c>
      <c r="E856" s="14"/>
      <c r="F856" s="244" t="s">
        <v>1032</v>
      </c>
      <c r="G856" s="14"/>
      <c r="H856" s="245">
        <v>150.38399999999999</v>
      </c>
      <c r="I856" s="246"/>
      <c r="J856" s="246"/>
      <c r="K856" s="14"/>
      <c r="L856" s="14"/>
      <c r="M856" s="242"/>
      <c r="N856" s="247"/>
      <c r="O856" s="248"/>
      <c r="P856" s="248"/>
      <c r="Q856" s="248"/>
      <c r="R856" s="248"/>
      <c r="S856" s="248"/>
      <c r="T856" s="248"/>
      <c r="U856" s="248"/>
      <c r="V856" s="248"/>
      <c r="W856" s="248"/>
      <c r="X856" s="249"/>
      <c r="Y856" s="14"/>
      <c r="Z856" s="14"/>
      <c r="AA856" s="14"/>
      <c r="AB856" s="14"/>
      <c r="AC856" s="14"/>
      <c r="AD856" s="14"/>
      <c r="AE856" s="14"/>
      <c r="AT856" s="243" t="s">
        <v>228</v>
      </c>
      <c r="AU856" s="243" t="s">
        <v>93</v>
      </c>
      <c r="AV856" s="14" t="s">
        <v>93</v>
      </c>
      <c r="AW856" s="14" t="s">
        <v>3</v>
      </c>
      <c r="AX856" s="14" t="s">
        <v>88</v>
      </c>
      <c r="AY856" s="243" t="s">
        <v>220</v>
      </c>
    </row>
    <row r="857" s="2" customFormat="1" ht="24.15" customHeight="1">
      <c r="A857" s="42"/>
      <c r="B857" s="186"/>
      <c r="C857" s="220" t="s">
        <v>1033</v>
      </c>
      <c r="D857" s="220" t="s">
        <v>223</v>
      </c>
      <c r="E857" s="221" t="s">
        <v>1034</v>
      </c>
      <c r="F857" s="222" t="s">
        <v>1035</v>
      </c>
      <c r="G857" s="223" t="s">
        <v>393</v>
      </c>
      <c r="H857" s="266"/>
      <c r="I857" s="225"/>
      <c r="J857" s="225"/>
      <c r="K857" s="226">
        <f>ROUND(P857*H857,2)</f>
        <v>0</v>
      </c>
      <c r="L857" s="227"/>
      <c r="M857" s="43"/>
      <c r="N857" s="228" t="s">
        <v>1</v>
      </c>
      <c r="O857" s="229" t="s">
        <v>45</v>
      </c>
      <c r="P857" s="230">
        <f>I857+J857</f>
        <v>0</v>
      </c>
      <c r="Q857" s="230">
        <f>ROUND(I857*H857,2)</f>
        <v>0</v>
      </c>
      <c r="R857" s="230">
        <f>ROUND(J857*H857,2)</f>
        <v>0</v>
      </c>
      <c r="S857" s="86"/>
      <c r="T857" s="231">
        <f>S857*H857</f>
        <v>0</v>
      </c>
      <c r="U857" s="231">
        <v>0</v>
      </c>
      <c r="V857" s="231">
        <f>U857*H857</f>
        <v>0</v>
      </c>
      <c r="W857" s="231">
        <v>0</v>
      </c>
      <c r="X857" s="232">
        <f>W857*H857</f>
        <v>0</v>
      </c>
      <c r="Y857" s="42"/>
      <c r="Z857" s="42"/>
      <c r="AA857" s="42"/>
      <c r="AB857" s="42"/>
      <c r="AC857" s="42"/>
      <c r="AD857" s="42"/>
      <c r="AE857" s="42"/>
      <c r="AR857" s="233" t="s">
        <v>387</v>
      </c>
      <c r="AT857" s="233" t="s">
        <v>223</v>
      </c>
      <c r="AU857" s="233" t="s">
        <v>93</v>
      </c>
      <c r="AY857" s="19" t="s">
        <v>220</v>
      </c>
      <c r="BE857" s="147">
        <f>IF(O857="základná",K857,0)</f>
        <v>0</v>
      </c>
      <c r="BF857" s="147">
        <f>IF(O857="znížená",K857,0)</f>
        <v>0</v>
      </c>
      <c r="BG857" s="147">
        <f>IF(O857="zákl. prenesená",K857,0)</f>
        <v>0</v>
      </c>
      <c r="BH857" s="147">
        <f>IF(O857="zníž. prenesená",K857,0)</f>
        <v>0</v>
      </c>
      <c r="BI857" s="147">
        <f>IF(O857="nulová",K857,0)</f>
        <v>0</v>
      </c>
      <c r="BJ857" s="19" t="s">
        <v>93</v>
      </c>
      <c r="BK857" s="147">
        <f>ROUND(P857*H857,2)</f>
        <v>0</v>
      </c>
      <c r="BL857" s="19" t="s">
        <v>387</v>
      </c>
      <c r="BM857" s="233" t="s">
        <v>1036</v>
      </c>
    </row>
    <row r="858" s="12" customFormat="1" ht="25.92" customHeight="1">
      <c r="A858" s="12"/>
      <c r="B858" s="206"/>
      <c r="C858" s="12"/>
      <c r="D858" s="207" t="s">
        <v>80</v>
      </c>
      <c r="E858" s="208" t="s">
        <v>564</v>
      </c>
      <c r="F858" s="208" t="s">
        <v>1037</v>
      </c>
      <c r="G858" s="12"/>
      <c r="H858" s="12"/>
      <c r="I858" s="209"/>
      <c r="J858" s="209"/>
      <c r="K858" s="210">
        <f>BK858</f>
        <v>0</v>
      </c>
      <c r="L858" s="12"/>
      <c r="M858" s="206"/>
      <c r="N858" s="211"/>
      <c r="O858" s="212"/>
      <c r="P858" s="212"/>
      <c r="Q858" s="213">
        <f>Q859</f>
        <v>0</v>
      </c>
      <c r="R858" s="213">
        <f>R859</f>
        <v>0</v>
      </c>
      <c r="S858" s="212"/>
      <c r="T858" s="214">
        <f>T859</f>
        <v>0</v>
      </c>
      <c r="U858" s="212"/>
      <c r="V858" s="214">
        <f>V859</f>
        <v>0</v>
      </c>
      <c r="W858" s="212"/>
      <c r="X858" s="215">
        <f>X859</f>
        <v>0</v>
      </c>
      <c r="Y858" s="12"/>
      <c r="Z858" s="12"/>
      <c r="AA858" s="12"/>
      <c r="AB858" s="12"/>
      <c r="AC858" s="12"/>
      <c r="AD858" s="12"/>
      <c r="AE858" s="12"/>
      <c r="AR858" s="207" t="s">
        <v>98</v>
      </c>
      <c r="AT858" s="216" t="s">
        <v>80</v>
      </c>
      <c r="AU858" s="216" t="s">
        <v>81</v>
      </c>
      <c r="AY858" s="207" t="s">
        <v>220</v>
      </c>
      <c r="BK858" s="217">
        <f>BK859</f>
        <v>0</v>
      </c>
    </row>
    <row r="859" s="12" customFormat="1" ht="22.8" customHeight="1">
      <c r="A859" s="12"/>
      <c r="B859" s="206"/>
      <c r="C859" s="12"/>
      <c r="D859" s="207" t="s">
        <v>80</v>
      </c>
      <c r="E859" s="218" t="s">
        <v>1038</v>
      </c>
      <c r="F859" s="218" t="s">
        <v>1039</v>
      </c>
      <c r="G859" s="12"/>
      <c r="H859" s="12"/>
      <c r="I859" s="209"/>
      <c r="J859" s="209"/>
      <c r="K859" s="219">
        <f>BK859</f>
        <v>0</v>
      </c>
      <c r="L859" s="12"/>
      <c r="M859" s="206"/>
      <c r="N859" s="211"/>
      <c r="O859" s="212"/>
      <c r="P859" s="212"/>
      <c r="Q859" s="213">
        <f>Q860</f>
        <v>0</v>
      </c>
      <c r="R859" s="213">
        <f>R860</f>
        <v>0</v>
      </c>
      <c r="S859" s="212"/>
      <c r="T859" s="214">
        <f>T860</f>
        <v>0</v>
      </c>
      <c r="U859" s="212"/>
      <c r="V859" s="214">
        <f>V860</f>
        <v>0</v>
      </c>
      <c r="W859" s="212"/>
      <c r="X859" s="215">
        <f>X860</f>
        <v>0</v>
      </c>
      <c r="Y859" s="12"/>
      <c r="Z859" s="12"/>
      <c r="AA859" s="12"/>
      <c r="AB859" s="12"/>
      <c r="AC859" s="12"/>
      <c r="AD859" s="12"/>
      <c r="AE859" s="12"/>
      <c r="AR859" s="207" t="s">
        <v>98</v>
      </c>
      <c r="AT859" s="216" t="s">
        <v>80</v>
      </c>
      <c r="AU859" s="216" t="s">
        <v>88</v>
      </c>
      <c r="AY859" s="207" t="s">
        <v>220</v>
      </c>
      <c r="BK859" s="217">
        <f>BK860</f>
        <v>0</v>
      </c>
    </row>
    <row r="860" s="2" customFormat="1" ht="16.5" customHeight="1">
      <c r="A860" s="42"/>
      <c r="B860" s="186"/>
      <c r="C860" s="220" t="s">
        <v>1040</v>
      </c>
      <c r="D860" s="220" t="s">
        <v>223</v>
      </c>
      <c r="E860" s="221" t="s">
        <v>1041</v>
      </c>
      <c r="F860" s="222" t="s">
        <v>1042</v>
      </c>
      <c r="G860" s="223" t="s">
        <v>884</v>
      </c>
      <c r="H860" s="224">
        <v>1</v>
      </c>
      <c r="I860" s="225"/>
      <c r="J860" s="225"/>
      <c r="K860" s="226">
        <f>ROUND(P860*H860,2)</f>
        <v>0</v>
      </c>
      <c r="L860" s="227"/>
      <c r="M860" s="43"/>
      <c r="N860" s="267" t="s">
        <v>1</v>
      </c>
      <c r="O860" s="268" t="s">
        <v>45</v>
      </c>
      <c r="P860" s="269">
        <f>I860+J860</f>
        <v>0</v>
      </c>
      <c r="Q860" s="269">
        <f>ROUND(I860*H860,2)</f>
        <v>0</v>
      </c>
      <c r="R860" s="269">
        <f>ROUND(J860*H860,2)</f>
        <v>0</v>
      </c>
      <c r="S860" s="270"/>
      <c r="T860" s="271">
        <f>S860*H860</f>
        <v>0</v>
      </c>
      <c r="U860" s="271">
        <v>0</v>
      </c>
      <c r="V860" s="271">
        <f>U860*H860</f>
        <v>0</v>
      </c>
      <c r="W860" s="271">
        <v>0</v>
      </c>
      <c r="X860" s="272">
        <f>W860*H860</f>
        <v>0</v>
      </c>
      <c r="Y860" s="42"/>
      <c r="Z860" s="42"/>
      <c r="AA860" s="42"/>
      <c r="AB860" s="42"/>
      <c r="AC860" s="42"/>
      <c r="AD860" s="42"/>
      <c r="AE860" s="42"/>
      <c r="AR860" s="233" t="s">
        <v>1043</v>
      </c>
      <c r="AT860" s="233" t="s">
        <v>223</v>
      </c>
      <c r="AU860" s="233" t="s">
        <v>93</v>
      </c>
      <c r="AY860" s="19" t="s">
        <v>220</v>
      </c>
      <c r="BE860" s="147">
        <f>IF(O860="základná",K860,0)</f>
        <v>0</v>
      </c>
      <c r="BF860" s="147">
        <f>IF(O860="znížená",K860,0)</f>
        <v>0</v>
      </c>
      <c r="BG860" s="147">
        <f>IF(O860="zákl. prenesená",K860,0)</f>
        <v>0</v>
      </c>
      <c r="BH860" s="147">
        <f>IF(O860="zníž. prenesená",K860,0)</f>
        <v>0</v>
      </c>
      <c r="BI860" s="147">
        <f>IF(O860="nulová",K860,0)</f>
        <v>0</v>
      </c>
      <c r="BJ860" s="19" t="s">
        <v>93</v>
      </c>
      <c r="BK860" s="147">
        <f>ROUND(P860*H860,2)</f>
        <v>0</v>
      </c>
      <c r="BL860" s="19" t="s">
        <v>1043</v>
      </c>
      <c r="BM860" s="233" t="s">
        <v>1044</v>
      </c>
    </row>
    <row r="861" s="2" customFormat="1" ht="6.96" customHeight="1">
      <c r="A861" s="42"/>
      <c r="B861" s="69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43"/>
      <c r="N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</row>
  </sheetData>
  <autoFilter ref="C150:L86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1:F121"/>
    <mergeCell ref="D122:F122"/>
    <mergeCell ref="D123:F123"/>
    <mergeCell ref="D124:F124"/>
    <mergeCell ref="D125:F125"/>
    <mergeCell ref="E137:H137"/>
    <mergeCell ref="E141:H141"/>
    <mergeCell ref="E139:H139"/>
    <mergeCell ref="E143:H14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1045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1046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K109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ROUND((SUM(BE109:BE116) + SUM(BE140:BE213)),  2)</f>
        <v>0</v>
      </c>
      <c r="G41" s="163"/>
      <c r="H41" s="163"/>
      <c r="I41" s="164">
        <v>0.20000000000000001</v>
      </c>
      <c r="J41" s="163"/>
      <c r="K41" s="162">
        <f>ROUND(((SUM(BE109:BE116) + SUM(BE140:BE213))*I41),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ROUND((SUM(BF109:BF116) + SUM(BF140:BF213)),  2)</f>
        <v>0</v>
      </c>
      <c r="G42" s="163"/>
      <c r="H42" s="163"/>
      <c r="I42" s="164">
        <v>0.20000000000000001</v>
      </c>
      <c r="J42" s="163"/>
      <c r="K42" s="162">
        <f>ROUND(((SUM(BF109:BF116) + SUM(BF140:BF213))*I42),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ROUND((SUM(BG109:BG116) + SUM(BG140:BG213)),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ROUND((SUM(BH109:BH116) + SUM(BH140:BH213)),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ROUND((SUM(BI109:BI116) + SUM(BI140:BI213)),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1045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21-105b-01-02-01 - Búracie práce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Q140</f>
        <v>0</v>
      </c>
      <c r="J100" s="105">
        <f>R140</f>
        <v>0</v>
      </c>
      <c r="K100" s="105">
        <f>K140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Q141</f>
        <v>0</v>
      </c>
      <c r="J101" s="179">
        <f>R141</f>
        <v>0</v>
      </c>
      <c r="K101" s="179">
        <f>K141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189</v>
      </c>
      <c r="E102" s="182"/>
      <c r="F102" s="182"/>
      <c r="G102" s="182"/>
      <c r="H102" s="182"/>
      <c r="I102" s="183">
        <f>Q142</f>
        <v>0</v>
      </c>
      <c r="J102" s="183">
        <f>R142</f>
        <v>0</v>
      </c>
      <c r="K102" s="183">
        <f>K142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9"/>
      <c r="D103" s="177" t="s">
        <v>190</v>
      </c>
      <c r="E103" s="178"/>
      <c r="F103" s="178"/>
      <c r="G103" s="178"/>
      <c r="H103" s="178"/>
      <c r="I103" s="179">
        <f>Q194</f>
        <v>0</v>
      </c>
      <c r="J103" s="179">
        <f>R194</f>
        <v>0</v>
      </c>
      <c r="K103" s="179">
        <f>K194</f>
        <v>0</v>
      </c>
      <c r="L103" s="9"/>
      <c r="M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0"/>
      <c r="D104" s="181" t="s">
        <v>1047</v>
      </c>
      <c r="E104" s="182"/>
      <c r="F104" s="182"/>
      <c r="G104" s="182"/>
      <c r="H104" s="182"/>
      <c r="I104" s="183">
        <f>Q195</f>
        <v>0</v>
      </c>
      <c r="J104" s="183">
        <f>R195</f>
        <v>0</v>
      </c>
      <c r="K104" s="183">
        <f>K195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435</v>
      </c>
      <c r="E105" s="182"/>
      <c r="F105" s="182"/>
      <c r="G105" s="182"/>
      <c r="H105" s="182"/>
      <c r="I105" s="183">
        <f>Q199</f>
        <v>0</v>
      </c>
      <c r="J105" s="183">
        <f>R199</f>
        <v>0</v>
      </c>
      <c r="K105" s="183">
        <f>K199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0"/>
      <c r="D106" s="181" t="s">
        <v>1048</v>
      </c>
      <c r="E106" s="182"/>
      <c r="F106" s="182"/>
      <c r="G106" s="182"/>
      <c r="H106" s="182"/>
      <c r="I106" s="183">
        <f>Q210</f>
        <v>0</v>
      </c>
      <c r="J106" s="183">
        <f>R210</f>
        <v>0</v>
      </c>
      <c r="K106" s="183">
        <f>K210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6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64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75" t="s">
        <v>193</v>
      </c>
      <c r="D109" s="42"/>
      <c r="E109" s="42"/>
      <c r="F109" s="42"/>
      <c r="G109" s="42"/>
      <c r="H109" s="42"/>
      <c r="I109" s="42"/>
      <c r="J109" s="42"/>
      <c r="K109" s="184">
        <f>ROUND(K110 + K111 + K112 + K113 + K114 + K115,2)</f>
        <v>0</v>
      </c>
      <c r="L109" s="42"/>
      <c r="M109" s="64"/>
      <c r="O109" s="185" t="s">
        <v>43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186"/>
      <c r="C110" s="187"/>
      <c r="D110" s="148" t="s">
        <v>194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196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197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198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199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88" t="s">
        <v>200</v>
      </c>
      <c r="E115" s="187"/>
      <c r="F115" s="187"/>
      <c r="G115" s="187"/>
      <c r="H115" s="187"/>
      <c r="I115" s="187"/>
      <c r="J115" s="187"/>
      <c r="K115" s="144">
        <f>ROUND(K34*T115,2)</f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201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51" t="s">
        <v>172</v>
      </c>
      <c r="D117" s="152"/>
      <c r="E117" s="152"/>
      <c r="F117" s="152"/>
      <c r="G117" s="152"/>
      <c r="H117" s="152"/>
      <c r="I117" s="152"/>
      <c r="J117" s="152"/>
      <c r="K117" s="153">
        <f>ROUND(K100+K109,2)</f>
        <v>0</v>
      </c>
      <c r="L117" s="152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202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6.5" customHeight="1">
      <c r="A126" s="42"/>
      <c r="B126" s="43"/>
      <c r="C126" s="42"/>
      <c r="D126" s="42"/>
      <c r="E126" s="155" t="str">
        <f>E7</f>
        <v>Zníženie energetickej náročnosti budov ZŠ a MŠ v obci Kováčová</v>
      </c>
      <c r="F126" s="32"/>
      <c r="G126" s="32"/>
      <c r="H126" s="3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1" customFormat="1" ht="12" customHeight="1">
      <c r="B127" s="22"/>
      <c r="C127" s="32" t="s">
        <v>174</v>
      </c>
      <c r="M127" s="22"/>
    </row>
    <row r="128" s="1" customFormat="1" ht="16.5" customHeight="1">
      <c r="B128" s="22"/>
      <c r="E128" s="155" t="s">
        <v>175</v>
      </c>
      <c r="F128" s="1"/>
      <c r="G128" s="1"/>
      <c r="H128" s="1"/>
      <c r="M128" s="22"/>
    </row>
    <row r="129" s="1" customFormat="1" ht="12" customHeight="1">
      <c r="B129" s="22"/>
      <c r="C129" s="32" t="s">
        <v>176</v>
      </c>
      <c r="M129" s="22"/>
    </row>
    <row r="130" s="2" customFormat="1" ht="16.5" customHeight="1">
      <c r="A130" s="42"/>
      <c r="B130" s="43"/>
      <c r="C130" s="42"/>
      <c r="D130" s="42"/>
      <c r="E130" s="156" t="s">
        <v>1045</v>
      </c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178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6.5" customHeight="1">
      <c r="A132" s="42"/>
      <c r="B132" s="43"/>
      <c r="C132" s="42"/>
      <c r="D132" s="42"/>
      <c r="E132" s="76" t="str">
        <f>E13</f>
        <v>21-105b-01-02-01 - Búracie práce</v>
      </c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6.96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2" customHeight="1">
      <c r="A134" s="42"/>
      <c r="B134" s="43"/>
      <c r="C134" s="32" t="s">
        <v>20</v>
      </c>
      <c r="D134" s="42"/>
      <c r="E134" s="42"/>
      <c r="F134" s="27" t="str">
        <f>F16</f>
        <v>Kováčová</v>
      </c>
      <c r="G134" s="42"/>
      <c r="H134" s="42"/>
      <c r="I134" s="32" t="s">
        <v>22</v>
      </c>
      <c r="J134" s="78" t="str">
        <f>IF(J16="","",J16)</f>
        <v>16. 11. 2021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5.15" customHeight="1">
      <c r="A136" s="42"/>
      <c r="B136" s="43"/>
      <c r="C136" s="32" t="s">
        <v>24</v>
      </c>
      <c r="D136" s="42"/>
      <c r="E136" s="42"/>
      <c r="F136" s="27" t="str">
        <f>E19</f>
        <v>Obec Kováčová</v>
      </c>
      <c r="G136" s="42"/>
      <c r="H136" s="42"/>
      <c r="I136" s="32" t="s">
        <v>30</v>
      </c>
      <c r="J136" s="36" t="str">
        <f>E25</f>
        <v>HS partner, s.r.o.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5.15" customHeight="1">
      <c r="A137" s="42"/>
      <c r="B137" s="43"/>
      <c r="C137" s="32" t="s">
        <v>28</v>
      </c>
      <c r="D137" s="42"/>
      <c r="E137" s="42"/>
      <c r="F137" s="27" t="str">
        <f>IF(E22="","",E22)</f>
        <v>Vyplň údaj</v>
      </c>
      <c r="G137" s="42"/>
      <c r="H137" s="42"/>
      <c r="I137" s="32" t="s">
        <v>32</v>
      </c>
      <c r="J137" s="36" t="str">
        <f>E28</f>
        <v>Ing. Miroslav Plevka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0.32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11" customFormat="1" ht="29.28" customHeight="1">
      <c r="A139" s="194"/>
      <c r="B139" s="195"/>
      <c r="C139" s="196" t="s">
        <v>203</v>
      </c>
      <c r="D139" s="197" t="s">
        <v>64</v>
      </c>
      <c r="E139" s="197" t="s">
        <v>60</v>
      </c>
      <c r="F139" s="197" t="s">
        <v>61</v>
      </c>
      <c r="G139" s="197" t="s">
        <v>204</v>
      </c>
      <c r="H139" s="197" t="s">
        <v>205</v>
      </c>
      <c r="I139" s="197" t="s">
        <v>206</v>
      </c>
      <c r="J139" s="197" t="s">
        <v>207</v>
      </c>
      <c r="K139" s="198" t="s">
        <v>185</v>
      </c>
      <c r="L139" s="199" t="s">
        <v>208</v>
      </c>
      <c r="M139" s="200"/>
      <c r="N139" s="95" t="s">
        <v>1</v>
      </c>
      <c r="O139" s="96" t="s">
        <v>43</v>
      </c>
      <c r="P139" s="96" t="s">
        <v>209</v>
      </c>
      <c r="Q139" s="96" t="s">
        <v>210</v>
      </c>
      <c r="R139" s="96" t="s">
        <v>211</v>
      </c>
      <c r="S139" s="96" t="s">
        <v>212</v>
      </c>
      <c r="T139" s="96" t="s">
        <v>213</v>
      </c>
      <c r="U139" s="96" t="s">
        <v>214</v>
      </c>
      <c r="V139" s="96" t="s">
        <v>215</v>
      </c>
      <c r="W139" s="96" t="s">
        <v>216</v>
      </c>
      <c r="X139" s="97" t="s">
        <v>217</v>
      </c>
      <c r="Y139" s="194"/>
      <c r="Z139" s="194"/>
      <c r="AA139" s="194"/>
      <c r="AB139" s="194"/>
      <c r="AC139" s="194"/>
      <c r="AD139" s="194"/>
      <c r="AE139" s="194"/>
    </row>
    <row r="140" s="2" customFormat="1" ht="22.8" customHeight="1">
      <c r="A140" s="42"/>
      <c r="B140" s="43"/>
      <c r="C140" s="102" t="s">
        <v>180</v>
      </c>
      <c r="D140" s="42"/>
      <c r="E140" s="42"/>
      <c r="F140" s="42"/>
      <c r="G140" s="42"/>
      <c r="H140" s="42"/>
      <c r="I140" s="42"/>
      <c r="J140" s="42"/>
      <c r="K140" s="201">
        <f>BK140</f>
        <v>0</v>
      </c>
      <c r="L140" s="42"/>
      <c r="M140" s="43"/>
      <c r="N140" s="98"/>
      <c r="O140" s="82"/>
      <c r="P140" s="99"/>
      <c r="Q140" s="202">
        <f>Q141+Q194</f>
        <v>0</v>
      </c>
      <c r="R140" s="202">
        <f>R141+R194</f>
        <v>0</v>
      </c>
      <c r="S140" s="99"/>
      <c r="T140" s="203">
        <f>T141+T194</f>
        <v>0</v>
      </c>
      <c r="U140" s="99"/>
      <c r="V140" s="203">
        <f>V141+V194</f>
        <v>0</v>
      </c>
      <c r="W140" s="99"/>
      <c r="X140" s="204">
        <f>X141+X194</f>
        <v>94.722193529999998</v>
      </c>
      <c r="Y140" s="42"/>
      <c r="Z140" s="42"/>
      <c r="AA140" s="42"/>
      <c r="AB140" s="42"/>
      <c r="AC140" s="42"/>
      <c r="AD140" s="42"/>
      <c r="AE140" s="42"/>
      <c r="AT140" s="19" t="s">
        <v>80</v>
      </c>
      <c r="AU140" s="19" t="s">
        <v>187</v>
      </c>
      <c r="BK140" s="205">
        <f>BK141+BK194</f>
        <v>0</v>
      </c>
    </row>
    <row r="141" s="12" customFormat="1" ht="25.92" customHeight="1">
      <c r="A141" s="12"/>
      <c r="B141" s="206"/>
      <c r="C141" s="12"/>
      <c r="D141" s="207" t="s">
        <v>80</v>
      </c>
      <c r="E141" s="208" t="s">
        <v>218</v>
      </c>
      <c r="F141" s="208" t="s">
        <v>219</v>
      </c>
      <c r="G141" s="12"/>
      <c r="H141" s="12"/>
      <c r="I141" s="209"/>
      <c r="J141" s="209"/>
      <c r="K141" s="210">
        <f>BK141</f>
        <v>0</v>
      </c>
      <c r="L141" s="12"/>
      <c r="M141" s="206"/>
      <c r="N141" s="211"/>
      <c r="O141" s="212"/>
      <c r="P141" s="212"/>
      <c r="Q141" s="213">
        <f>Q142</f>
        <v>0</v>
      </c>
      <c r="R141" s="213">
        <f>R142</f>
        <v>0</v>
      </c>
      <c r="S141" s="212"/>
      <c r="T141" s="214">
        <f>T142</f>
        <v>0</v>
      </c>
      <c r="U141" s="212"/>
      <c r="V141" s="214">
        <f>V142</f>
        <v>0</v>
      </c>
      <c r="W141" s="212"/>
      <c r="X141" s="215">
        <f>X142</f>
        <v>88.683335999999997</v>
      </c>
      <c r="Y141" s="12"/>
      <c r="Z141" s="12"/>
      <c r="AA141" s="12"/>
      <c r="AB141" s="12"/>
      <c r="AC141" s="12"/>
      <c r="AD141" s="12"/>
      <c r="AE141" s="12"/>
      <c r="AR141" s="207" t="s">
        <v>88</v>
      </c>
      <c r="AT141" s="216" t="s">
        <v>80</v>
      </c>
      <c r="AU141" s="216" t="s">
        <v>81</v>
      </c>
      <c r="AY141" s="207" t="s">
        <v>220</v>
      </c>
      <c r="BK141" s="217">
        <f>BK142</f>
        <v>0</v>
      </c>
    </row>
    <row r="142" s="12" customFormat="1" ht="22.8" customHeight="1">
      <c r="A142" s="12"/>
      <c r="B142" s="206"/>
      <c r="C142" s="12"/>
      <c r="D142" s="207" t="s">
        <v>80</v>
      </c>
      <c r="E142" s="218" t="s">
        <v>221</v>
      </c>
      <c r="F142" s="218" t="s">
        <v>222</v>
      </c>
      <c r="G142" s="12"/>
      <c r="H142" s="12"/>
      <c r="I142" s="209"/>
      <c r="J142" s="209"/>
      <c r="K142" s="219">
        <f>BK142</f>
        <v>0</v>
      </c>
      <c r="L142" s="12"/>
      <c r="M142" s="206"/>
      <c r="N142" s="211"/>
      <c r="O142" s="212"/>
      <c r="P142" s="212"/>
      <c r="Q142" s="213">
        <f>SUM(Q143:Q193)</f>
        <v>0</v>
      </c>
      <c r="R142" s="213">
        <f>SUM(R143:R193)</f>
        <v>0</v>
      </c>
      <c r="S142" s="212"/>
      <c r="T142" s="214">
        <f>SUM(T143:T193)</f>
        <v>0</v>
      </c>
      <c r="U142" s="212"/>
      <c r="V142" s="214">
        <f>SUM(V143:V193)</f>
        <v>0</v>
      </c>
      <c r="W142" s="212"/>
      <c r="X142" s="215">
        <f>SUM(X143:X193)</f>
        <v>88.683335999999997</v>
      </c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16" t="s">
        <v>80</v>
      </c>
      <c r="AU142" s="216" t="s">
        <v>88</v>
      </c>
      <c r="AY142" s="207" t="s">
        <v>220</v>
      </c>
      <c r="BK142" s="217">
        <f>SUM(BK143:BK193)</f>
        <v>0</v>
      </c>
    </row>
    <row r="143" s="2" customFormat="1" ht="37.8" customHeight="1">
      <c r="A143" s="42"/>
      <c r="B143" s="186"/>
      <c r="C143" s="220" t="s">
        <v>88</v>
      </c>
      <c r="D143" s="220" t="s">
        <v>223</v>
      </c>
      <c r="E143" s="221" t="s">
        <v>224</v>
      </c>
      <c r="F143" s="222" t="s">
        <v>225</v>
      </c>
      <c r="G143" s="223" t="s">
        <v>226</v>
      </c>
      <c r="H143" s="224">
        <v>45.201000000000001</v>
      </c>
      <c r="I143" s="225"/>
      <c r="J143" s="225"/>
      <c r="K143" s="226">
        <f>ROUND(P143*H143,2)</f>
        <v>0</v>
      </c>
      <c r="L143" s="227"/>
      <c r="M143" s="43"/>
      <c r="N143" s="228" t="s">
        <v>1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0.19600000000000001</v>
      </c>
      <c r="X143" s="232">
        <f>W143*H143</f>
        <v>8.8593960000000003</v>
      </c>
      <c r="Y143" s="42"/>
      <c r="Z143" s="42"/>
      <c r="AA143" s="42"/>
      <c r="AB143" s="42"/>
      <c r="AC143" s="42"/>
      <c r="AD143" s="42"/>
      <c r="AE143" s="42"/>
      <c r="AR143" s="233" t="s">
        <v>105</v>
      </c>
      <c r="AT143" s="233" t="s">
        <v>223</v>
      </c>
      <c r="AU143" s="233" t="s">
        <v>93</v>
      </c>
      <c r="AY143" s="19" t="s">
        <v>220</v>
      </c>
      <c r="BE143" s="147">
        <f>IF(O143="základná",K143,0)</f>
        <v>0</v>
      </c>
      <c r="BF143" s="147">
        <f>IF(O143="znížená",K143,0)</f>
        <v>0</v>
      </c>
      <c r="BG143" s="147">
        <f>IF(O143="zákl. prenesená",K143,0)</f>
        <v>0</v>
      </c>
      <c r="BH143" s="147">
        <f>IF(O143="zníž. prenesená",K143,0)</f>
        <v>0</v>
      </c>
      <c r="BI143" s="147">
        <f>IF(O143="nulová",K143,0)</f>
        <v>0</v>
      </c>
      <c r="BJ143" s="19" t="s">
        <v>93</v>
      </c>
      <c r="BK143" s="147">
        <f>ROUND(P143*H143,2)</f>
        <v>0</v>
      </c>
      <c r="BL143" s="19" t="s">
        <v>105</v>
      </c>
      <c r="BM143" s="233" t="s">
        <v>1049</v>
      </c>
    </row>
    <row r="144" s="13" customFormat="1">
      <c r="A144" s="13"/>
      <c r="B144" s="234"/>
      <c r="C144" s="13"/>
      <c r="D144" s="235" t="s">
        <v>228</v>
      </c>
      <c r="E144" s="236" t="s">
        <v>1</v>
      </c>
      <c r="F144" s="237" t="s">
        <v>1050</v>
      </c>
      <c r="G144" s="13"/>
      <c r="H144" s="236" t="s">
        <v>1</v>
      </c>
      <c r="I144" s="238"/>
      <c r="J144" s="238"/>
      <c r="K144" s="13"/>
      <c r="L144" s="13"/>
      <c r="M144" s="234"/>
      <c r="N144" s="239"/>
      <c r="O144" s="240"/>
      <c r="P144" s="240"/>
      <c r="Q144" s="240"/>
      <c r="R144" s="240"/>
      <c r="S144" s="240"/>
      <c r="T144" s="240"/>
      <c r="U144" s="240"/>
      <c r="V144" s="240"/>
      <c r="W144" s="240"/>
      <c r="X144" s="241"/>
      <c r="Y144" s="13"/>
      <c r="Z144" s="13"/>
      <c r="AA144" s="13"/>
      <c r="AB144" s="13"/>
      <c r="AC144" s="13"/>
      <c r="AD144" s="13"/>
      <c r="AE144" s="13"/>
      <c r="AT144" s="236" t="s">
        <v>228</v>
      </c>
      <c r="AU144" s="236" t="s">
        <v>93</v>
      </c>
      <c r="AV144" s="13" t="s">
        <v>88</v>
      </c>
      <c r="AW144" s="13" t="s">
        <v>4</v>
      </c>
      <c r="AX144" s="13" t="s">
        <v>81</v>
      </c>
      <c r="AY144" s="236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1051</v>
      </c>
      <c r="G145" s="14"/>
      <c r="H145" s="245">
        <v>12.925000000000001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3" customFormat="1">
      <c r="A146" s="13"/>
      <c r="B146" s="234"/>
      <c r="C146" s="13"/>
      <c r="D146" s="235" t="s">
        <v>228</v>
      </c>
      <c r="E146" s="236" t="s">
        <v>1</v>
      </c>
      <c r="F146" s="237" t="s">
        <v>1052</v>
      </c>
      <c r="G146" s="13"/>
      <c r="H146" s="236" t="s">
        <v>1</v>
      </c>
      <c r="I146" s="238"/>
      <c r="J146" s="238"/>
      <c r="K146" s="13"/>
      <c r="L146" s="13"/>
      <c r="M146" s="234"/>
      <c r="N146" s="239"/>
      <c r="O146" s="240"/>
      <c r="P146" s="240"/>
      <c r="Q146" s="240"/>
      <c r="R146" s="240"/>
      <c r="S146" s="240"/>
      <c r="T146" s="240"/>
      <c r="U146" s="240"/>
      <c r="V146" s="240"/>
      <c r="W146" s="240"/>
      <c r="X146" s="241"/>
      <c r="Y146" s="13"/>
      <c r="Z146" s="13"/>
      <c r="AA146" s="13"/>
      <c r="AB146" s="13"/>
      <c r="AC146" s="13"/>
      <c r="AD146" s="13"/>
      <c r="AE146" s="13"/>
      <c r="AT146" s="236" t="s">
        <v>228</v>
      </c>
      <c r="AU146" s="236" t="s">
        <v>93</v>
      </c>
      <c r="AV146" s="13" t="s">
        <v>88</v>
      </c>
      <c r="AW146" s="13" t="s">
        <v>4</v>
      </c>
      <c r="AX146" s="13" t="s">
        <v>81</v>
      </c>
      <c r="AY146" s="236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1053</v>
      </c>
      <c r="G147" s="14"/>
      <c r="H147" s="245">
        <v>6.6500000000000004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1054</v>
      </c>
      <c r="G148" s="14"/>
      <c r="H148" s="245">
        <v>12.813000000000001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1055</v>
      </c>
      <c r="G149" s="14"/>
      <c r="H149" s="245">
        <v>12.813000000000001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5" customFormat="1">
      <c r="A150" s="15"/>
      <c r="B150" s="250"/>
      <c r="C150" s="15"/>
      <c r="D150" s="235" t="s">
        <v>228</v>
      </c>
      <c r="E150" s="251" t="s">
        <v>1</v>
      </c>
      <c r="F150" s="252" t="s">
        <v>242</v>
      </c>
      <c r="G150" s="15"/>
      <c r="H150" s="253">
        <v>45.201000000000001</v>
      </c>
      <c r="I150" s="254"/>
      <c r="J150" s="254"/>
      <c r="K150" s="15"/>
      <c r="L150" s="15"/>
      <c r="M150" s="250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Y150" s="15"/>
      <c r="Z150" s="15"/>
      <c r="AA150" s="15"/>
      <c r="AB150" s="15"/>
      <c r="AC150" s="15"/>
      <c r="AD150" s="15"/>
      <c r="AE150" s="15"/>
      <c r="AT150" s="251" t="s">
        <v>228</v>
      </c>
      <c r="AU150" s="251" t="s">
        <v>93</v>
      </c>
      <c r="AV150" s="15" t="s">
        <v>98</v>
      </c>
      <c r="AW150" s="15" t="s">
        <v>4</v>
      </c>
      <c r="AX150" s="15" t="s">
        <v>88</v>
      </c>
      <c r="AY150" s="251" t="s">
        <v>220</v>
      </c>
    </row>
    <row r="151" s="2" customFormat="1" ht="44.25" customHeight="1">
      <c r="A151" s="42"/>
      <c r="B151" s="186"/>
      <c r="C151" s="220" t="s">
        <v>93</v>
      </c>
      <c r="D151" s="220" t="s">
        <v>223</v>
      </c>
      <c r="E151" s="221" t="s">
        <v>254</v>
      </c>
      <c r="F151" s="222" t="s">
        <v>255</v>
      </c>
      <c r="G151" s="223" t="s">
        <v>256</v>
      </c>
      <c r="H151" s="224">
        <v>0.90800000000000003</v>
      </c>
      <c r="I151" s="225"/>
      <c r="J151" s="225"/>
      <c r="K151" s="226">
        <f>ROUND(P151*H151,2)</f>
        <v>0</v>
      </c>
      <c r="L151" s="227"/>
      <c r="M151" s="43"/>
      <c r="N151" s="228" t="s">
        <v>1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1.905</v>
      </c>
      <c r="X151" s="232">
        <f>W151*H151</f>
        <v>1.7297400000000001</v>
      </c>
      <c r="Y151" s="42"/>
      <c r="Z151" s="42"/>
      <c r="AA151" s="42"/>
      <c r="AB151" s="42"/>
      <c r="AC151" s="42"/>
      <c r="AD151" s="42"/>
      <c r="AE151" s="42"/>
      <c r="AR151" s="233" t="s">
        <v>105</v>
      </c>
      <c r="AT151" s="233" t="s">
        <v>223</v>
      </c>
      <c r="AU151" s="233" t="s">
        <v>93</v>
      </c>
      <c r="AY151" s="19" t="s">
        <v>220</v>
      </c>
      <c r="BE151" s="147">
        <f>IF(O151="základná",K151,0)</f>
        <v>0</v>
      </c>
      <c r="BF151" s="147">
        <f>IF(O151="znížená",K151,0)</f>
        <v>0</v>
      </c>
      <c r="BG151" s="147">
        <f>IF(O151="zákl. prenesená",K151,0)</f>
        <v>0</v>
      </c>
      <c r="BH151" s="147">
        <f>IF(O151="zníž. prenesená",K151,0)</f>
        <v>0</v>
      </c>
      <c r="BI151" s="147">
        <f>IF(O151="nulová",K151,0)</f>
        <v>0</v>
      </c>
      <c r="BJ151" s="19" t="s">
        <v>93</v>
      </c>
      <c r="BK151" s="147">
        <f>ROUND(P151*H151,2)</f>
        <v>0</v>
      </c>
      <c r="BL151" s="19" t="s">
        <v>105</v>
      </c>
      <c r="BM151" s="233" t="s">
        <v>1056</v>
      </c>
    </row>
    <row r="152" s="13" customFormat="1">
      <c r="A152" s="13"/>
      <c r="B152" s="234"/>
      <c r="C152" s="13"/>
      <c r="D152" s="235" t="s">
        <v>228</v>
      </c>
      <c r="E152" s="236" t="s">
        <v>1</v>
      </c>
      <c r="F152" s="237" t="s">
        <v>1050</v>
      </c>
      <c r="G152" s="13"/>
      <c r="H152" s="236" t="s">
        <v>1</v>
      </c>
      <c r="I152" s="238"/>
      <c r="J152" s="238"/>
      <c r="K152" s="13"/>
      <c r="L152" s="13"/>
      <c r="M152" s="234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13"/>
      <c r="Z152" s="13"/>
      <c r="AA152" s="13"/>
      <c r="AB152" s="13"/>
      <c r="AC152" s="13"/>
      <c r="AD152" s="13"/>
      <c r="AE152" s="13"/>
      <c r="AT152" s="236" t="s">
        <v>228</v>
      </c>
      <c r="AU152" s="236" t="s">
        <v>93</v>
      </c>
      <c r="AV152" s="13" t="s">
        <v>88</v>
      </c>
      <c r="AW152" s="13" t="s">
        <v>4</v>
      </c>
      <c r="AX152" s="13" t="s">
        <v>81</v>
      </c>
      <c r="AY152" s="236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1057</v>
      </c>
      <c r="G153" s="14"/>
      <c r="H153" s="245">
        <v>0.746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1058</v>
      </c>
      <c r="G154" s="14"/>
      <c r="H154" s="245">
        <v>0.16200000000000001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5" customFormat="1">
      <c r="A155" s="15"/>
      <c r="B155" s="250"/>
      <c r="C155" s="15"/>
      <c r="D155" s="235" t="s">
        <v>228</v>
      </c>
      <c r="E155" s="251" t="s">
        <v>1</v>
      </c>
      <c r="F155" s="252" t="s">
        <v>242</v>
      </c>
      <c r="G155" s="15"/>
      <c r="H155" s="253">
        <v>0.90800000000000003</v>
      </c>
      <c r="I155" s="254"/>
      <c r="J155" s="254"/>
      <c r="K155" s="15"/>
      <c r="L155" s="15"/>
      <c r="M155" s="250"/>
      <c r="N155" s="255"/>
      <c r="O155" s="256"/>
      <c r="P155" s="256"/>
      <c r="Q155" s="256"/>
      <c r="R155" s="256"/>
      <c r="S155" s="256"/>
      <c r="T155" s="256"/>
      <c r="U155" s="256"/>
      <c r="V155" s="256"/>
      <c r="W155" s="256"/>
      <c r="X155" s="257"/>
      <c r="Y155" s="15"/>
      <c r="Z155" s="15"/>
      <c r="AA155" s="15"/>
      <c r="AB155" s="15"/>
      <c r="AC155" s="15"/>
      <c r="AD155" s="15"/>
      <c r="AE155" s="15"/>
      <c r="AT155" s="251" t="s">
        <v>228</v>
      </c>
      <c r="AU155" s="251" t="s">
        <v>93</v>
      </c>
      <c r="AV155" s="15" t="s">
        <v>98</v>
      </c>
      <c r="AW155" s="15" t="s">
        <v>4</v>
      </c>
      <c r="AX155" s="15" t="s">
        <v>88</v>
      </c>
      <c r="AY155" s="251" t="s">
        <v>220</v>
      </c>
    </row>
    <row r="156" s="2" customFormat="1" ht="37.8" customHeight="1">
      <c r="A156" s="42"/>
      <c r="B156" s="186"/>
      <c r="C156" s="220" t="s">
        <v>98</v>
      </c>
      <c r="D156" s="220" t="s">
        <v>223</v>
      </c>
      <c r="E156" s="221" t="s">
        <v>263</v>
      </c>
      <c r="F156" s="222" t="s">
        <v>264</v>
      </c>
      <c r="G156" s="223" t="s">
        <v>256</v>
      </c>
      <c r="H156" s="224">
        <v>25.704999999999998</v>
      </c>
      <c r="I156" s="225"/>
      <c r="J156" s="225"/>
      <c r="K156" s="226">
        <f>ROUND(P156*H156,2)</f>
        <v>0</v>
      </c>
      <c r="L156" s="227"/>
      <c r="M156" s="43"/>
      <c r="N156" s="228" t="s">
        <v>1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2.2000000000000002</v>
      </c>
      <c r="X156" s="232">
        <f>W156*H156</f>
        <v>56.551000000000002</v>
      </c>
      <c r="Y156" s="42"/>
      <c r="Z156" s="42"/>
      <c r="AA156" s="42"/>
      <c r="AB156" s="42"/>
      <c r="AC156" s="42"/>
      <c r="AD156" s="42"/>
      <c r="AE156" s="42"/>
      <c r="AR156" s="233" t="s">
        <v>105</v>
      </c>
      <c r="AT156" s="233" t="s">
        <v>223</v>
      </c>
      <c r="AU156" s="233" t="s">
        <v>93</v>
      </c>
      <c r="AY156" s="19" t="s">
        <v>220</v>
      </c>
      <c r="BE156" s="147">
        <f>IF(O156="základná",K156,0)</f>
        <v>0</v>
      </c>
      <c r="BF156" s="147">
        <f>IF(O156="znížená",K156,0)</f>
        <v>0</v>
      </c>
      <c r="BG156" s="147">
        <f>IF(O156="zákl. prenesená",K156,0)</f>
        <v>0</v>
      </c>
      <c r="BH156" s="147">
        <f>IF(O156="zníž. prenesená",K156,0)</f>
        <v>0</v>
      </c>
      <c r="BI156" s="147">
        <f>IF(O156="nulová",K156,0)</f>
        <v>0</v>
      </c>
      <c r="BJ156" s="19" t="s">
        <v>93</v>
      </c>
      <c r="BK156" s="147">
        <f>ROUND(P156*H156,2)</f>
        <v>0</v>
      </c>
      <c r="BL156" s="19" t="s">
        <v>105</v>
      </c>
      <c r="BM156" s="233" t="s">
        <v>1059</v>
      </c>
    </row>
    <row r="157" s="13" customFormat="1">
      <c r="A157" s="13"/>
      <c r="B157" s="234"/>
      <c r="C157" s="13"/>
      <c r="D157" s="235" t="s">
        <v>228</v>
      </c>
      <c r="E157" s="236" t="s">
        <v>1</v>
      </c>
      <c r="F157" s="237" t="s">
        <v>1060</v>
      </c>
      <c r="G157" s="13"/>
      <c r="H157" s="236" t="s">
        <v>1</v>
      </c>
      <c r="I157" s="238"/>
      <c r="J157" s="238"/>
      <c r="K157" s="13"/>
      <c r="L157" s="13"/>
      <c r="M157" s="234"/>
      <c r="N157" s="239"/>
      <c r="O157" s="240"/>
      <c r="P157" s="240"/>
      <c r="Q157" s="240"/>
      <c r="R157" s="240"/>
      <c r="S157" s="240"/>
      <c r="T157" s="240"/>
      <c r="U157" s="240"/>
      <c r="V157" s="240"/>
      <c r="W157" s="240"/>
      <c r="X157" s="241"/>
      <c r="Y157" s="13"/>
      <c r="Z157" s="13"/>
      <c r="AA157" s="13"/>
      <c r="AB157" s="13"/>
      <c r="AC157" s="13"/>
      <c r="AD157" s="13"/>
      <c r="AE157" s="13"/>
      <c r="AT157" s="236" t="s">
        <v>228</v>
      </c>
      <c r="AU157" s="236" t="s">
        <v>93</v>
      </c>
      <c r="AV157" s="13" t="s">
        <v>88</v>
      </c>
      <c r="AW157" s="13" t="s">
        <v>4</v>
      </c>
      <c r="AX157" s="13" t="s">
        <v>81</v>
      </c>
      <c r="AY157" s="236" t="s">
        <v>220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1061</v>
      </c>
      <c r="G158" s="14"/>
      <c r="H158" s="245">
        <v>4.2320000000000002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81</v>
      </c>
      <c r="AY158" s="243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1062</v>
      </c>
      <c r="G159" s="14"/>
      <c r="H159" s="245">
        <v>17.309000000000001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1063</v>
      </c>
      <c r="G160" s="14"/>
      <c r="H160" s="245">
        <v>4.1639999999999997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5" customFormat="1">
      <c r="A161" s="15"/>
      <c r="B161" s="250"/>
      <c r="C161" s="15"/>
      <c r="D161" s="235" t="s">
        <v>228</v>
      </c>
      <c r="E161" s="251" t="s">
        <v>1</v>
      </c>
      <c r="F161" s="252" t="s">
        <v>242</v>
      </c>
      <c r="G161" s="15"/>
      <c r="H161" s="253">
        <v>25.704999999999998</v>
      </c>
      <c r="I161" s="254"/>
      <c r="J161" s="254"/>
      <c r="K161" s="15"/>
      <c r="L161" s="15"/>
      <c r="M161" s="250"/>
      <c r="N161" s="255"/>
      <c r="O161" s="256"/>
      <c r="P161" s="256"/>
      <c r="Q161" s="256"/>
      <c r="R161" s="256"/>
      <c r="S161" s="256"/>
      <c r="T161" s="256"/>
      <c r="U161" s="256"/>
      <c r="V161" s="256"/>
      <c r="W161" s="256"/>
      <c r="X161" s="257"/>
      <c r="Y161" s="15"/>
      <c r="Z161" s="15"/>
      <c r="AA161" s="15"/>
      <c r="AB161" s="15"/>
      <c r="AC161" s="15"/>
      <c r="AD161" s="15"/>
      <c r="AE161" s="15"/>
      <c r="AT161" s="251" t="s">
        <v>228</v>
      </c>
      <c r="AU161" s="251" t="s">
        <v>93</v>
      </c>
      <c r="AV161" s="15" t="s">
        <v>98</v>
      </c>
      <c r="AW161" s="15" t="s">
        <v>4</v>
      </c>
      <c r="AX161" s="15" t="s">
        <v>88</v>
      </c>
      <c r="AY161" s="251" t="s">
        <v>220</v>
      </c>
    </row>
    <row r="162" s="2" customFormat="1" ht="33" customHeight="1">
      <c r="A162" s="42"/>
      <c r="B162" s="186"/>
      <c r="C162" s="220" t="s">
        <v>105</v>
      </c>
      <c r="D162" s="220" t="s">
        <v>223</v>
      </c>
      <c r="E162" s="221" t="s">
        <v>270</v>
      </c>
      <c r="F162" s="222" t="s">
        <v>271</v>
      </c>
      <c r="G162" s="223" t="s">
        <v>256</v>
      </c>
      <c r="H162" s="224">
        <v>25.704999999999998</v>
      </c>
      <c r="I162" s="225"/>
      <c r="J162" s="225"/>
      <c r="K162" s="226">
        <f>ROUND(P162*H162,2)</f>
        <v>0</v>
      </c>
      <c r="L162" s="227"/>
      <c r="M162" s="43"/>
      <c r="N162" s="228" t="s">
        <v>1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2"/>
      <c r="Z162" s="42"/>
      <c r="AA162" s="42"/>
      <c r="AB162" s="42"/>
      <c r="AC162" s="42"/>
      <c r="AD162" s="42"/>
      <c r="AE162" s="42"/>
      <c r="AR162" s="233" t="s">
        <v>105</v>
      </c>
      <c r="AT162" s="233" t="s">
        <v>223</v>
      </c>
      <c r="AU162" s="233" t="s">
        <v>93</v>
      </c>
      <c r="AY162" s="19" t="s">
        <v>220</v>
      </c>
      <c r="BE162" s="147">
        <f>IF(O162="základná",K162,0)</f>
        <v>0</v>
      </c>
      <c r="BF162" s="147">
        <f>IF(O162="znížená",K162,0)</f>
        <v>0</v>
      </c>
      <c r="BG162" s="147">
        <f>IF(O162="zákl. prenesená",K162,0)</f>
        <v>0</v>
      </c>
      <c r="BH162" s="147">
        <f>IF(O162="zníž. prenesená",K162,0)</f>
        <v>0</v>
      </c>
      <c r="BI162" s="147">
        <f>IF(O162="nulová",K162,0)</f>
        <v>0</v>
      </c>
      <c r="BJ162" s="19" t="s">
        <v>93</v>
      </c>
      <c r="BK162" s="147">
        <f>ROUND(P162*H162,2)</f>
        <v>0</v>
      </c>
      <c r="BL162" s="19" t="s">
        <v>105</v>
      </c>
      <c r="BM162" s="233" t="s">
        <v>1064</v>
      </c>
    </row>
    <row r="163" s="13" customFormat="1">
      <c r="A163" s="13"/>
      <c r="B163" s="234"/>
      <c r="C163" s="13"/>
      <c r="D163" s="235" t="s">
        <v>228</v>
      </c>
      <c r="E163" s="236" t="s">
        <v>1</v>
      </c>
      <c r="F163" s="237" t="s">
        <v>1060</v>
      </c>
      <c r="G163" s="13"/>
      <c r="H163" s="236" t="s">
        <v>1</v>
      </c>
      <c r="I163" s="238"/>
      <c r="J163" s="238"/>
      <c r="K163" s="13"/>
      <c r="L163" s="13"/>
      <c r="M163" s="234"/>
      <c r="N163" s="239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13"/>
      <c r="Z163" s="13"/>
      <c r="AA163" s="13"/>
      <c r="AB163" s="13"/>
      <c r="AC163" s="13"/>
      <c r="AD163" s="13"/>
      <c r="AE163" s="13"/>
      <c r="AT163" s="236" t="s">
        <v>228</v>
      </c>
      <c r="AU163" s="236" t="s">
        <v>93</v>
      </c>
      <c r="AV163" s="13" t="s">
        <v>88</v>
      </c>
      <c r="AW163" s="13" t="s">
        <v>4</v>
      </c>
      <c r="AX163" s="13" t="s">
        <v>81</v>
      </c>
      <c r="AY163" s="236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1061</v>
      </c>
      <c r="G164" s="14"/>
      <c r="H164" s="245">
        <v>4.2320000000000002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1062</v>
      </c>
      <c r="G165" s="14"/>
      <c r="H165" s="245">
        <v>17.309000000000001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1063</v>
      </c>
      <c r="G166" s="14"/>
      <c r="H166" s="245">
        <v>4.1639999999999997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5" customFormat="1">
      <c r="A167" s="15"/>
      <c r="B167" s="250"/>
      <c r="C167" s="15"/>
      <c r="D167" s="235" t="s">
        <v>228</v>
      </c>
      <c r="E167" s="251" t="s">
        <v>1</v>
      </c>
      <c r="F167" s="252" t="s">
        <v>242</v>
      </c>
      <c r="G167" s="15"/>
      <c r="H167" s="253">
        <v>25.704999999999998</v>
      </c>
      <c r="I167" s="254"/>
      <c r="J167" s="254"/>
      <c r="K167" s="15"/>
      <c r="L167" s="15"/>
      <c r="M167" s="250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5"/>
      <c r="Z167" s="15"/>
      <c r="AA167" s="15"/>
      <c r="AB167" s="15"/>
      <c r="AC167" s="15"/>
      <c r="AD167" s="15"/>
      <c r="AE167" s="15"/>
      <c r="AT167" s="251" t="s">
        <v>228</v>
      </c>
      <c r="AU167" s="251" t="s">
        <v>93</v>
      </c>
      <c r="AV167" s="15" t="s">
        <v>98</v>
      </c>
      <c r="AW167" s="15" t="s">
        <v>4</v>
      </c>
      <c r="AX167" s="15" t="s">
        <v>88</v>
      </c>
      <c r="AY167" s="251" t="s">
        <v>220</v>
      </c>
    </row>
    <row r="168" s="2" customFormat="1" ht="37.8" customHeight="1">
      <c r="A168" s="42"/>
      <c r="B168" s="186"/>
      <c r="C168" s="220" t="s">
        <v>273</v>
      </c>
      <c r="D168" s="220" t="s">
        <v>223</v>
      </c>
      <c r="E168" s="221" t="s">
        <v>274</v>
      </c>
      <c r="F168" s="222" t="s">
        <v>275</v>
      </c>
      <c r="G168" s="223" t="s">
        <v>226</v>
      </c>
      <c r="H168" s="224">
        <v>325.56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0.065000000000000002</v>
      </c>
      <c r="X168" s="232">
        <f>W168*H168</f>
        <v>21.1614</v>
      </c>
      <c r="Y168" s="42"/>
      <c r="Z168" s="42"/>
      <c r="AA168" s="42"/>
      <c r="AB168" s="42"/>
      <c r="AC168" s="42"/>
      <c r="AD168" s="42"/>
      <c r="AE168" s="42"/>
      <c r="AR168" s="233" t="s">
        <v>105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105</v>
      </c>
      <c r="BM168" s="233" t="s">
        <v>1065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1066</v>
      </c>
      <c r="G169" s="14"/>
      <c r="H169" s="245">
        <v>84.640000000000001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1067</v>
      </c>
      <c r="G170" s="14"/>
      <c r="H170" s="245">
        <v>149.40000000000001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1068</v>
      </c>
      <c r="G171" s="14"/>
      <c r="H171" s="245">
        <v>91.519999999999996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5" customFormat="1">
      <c r="A172" s="15"/>
      <c r="B172" s="250"/>
      <c r="C172" s="15"/>
      <c r="D172" s="235" t="s">
        <v>228</v>
      </c>
      <c r="E172" s="251" t="s">
        <v>1</v>
      </c>
      <c r="F172" s="252" t="s">
        <v>242</v>
      </c>
      <c r="G172" s="15"/>
      <c r="H172" s="253">
        <v>325.56</v>
      </c>
      <c r="I172" s="254"/>
      <c r="J172" s="254"/>
      <c r="K172" s="15"/>
      <c r="L172" s="15"/>
      <c r="M172" s="250"/>
      <c r="N172" s="255"/>
      <c r="O172" s="256"/>
      <c r="P172" s="256"/>
      <c r="Q172" s="256"/>
      <c r="R172" s="256"/>
      <c r="S172" s="256"/>
      <c r="T172" s="256"/>
      <c r="U172" s="256"/>
      <c r="V172" s="256"/>
      <c r="W172" s="256"/>
      <c r="X172" s="257"/>
      <c r="Y172" s="15"/>
      <c r="Z172" s="15"/>
      <c r="AA172" s="15"/>
      <c r="AB172" s="15"/>
      <c r="AC172" s="15"/>
      <c r="AD172" s="15"/>
      <c r="AE172" s="15"/>
      <c r="AT172" s="251" t="s">
        <v>228</v>
      </c>
      <c r="AU172" s="251" t="s">
        <v>93</v>
      </c>
      <c r="AV172" s="15" t="s">
        <v>98</v>
      </c>
      <c r="AW172" s="15" t="s">
        <v>4</v>
      </c>
      <c r="AX172" s="15" t="s">
        <v>88</v>
      </c>
      <c r="AY172" s="251" t="s">
        <v>220</v>
      </c>
    </row>
    <row r="173" s="2" customFormat="1" ht="24.15" customHeight="1">
      <c r="A173" s="42"/>
      <c r="B173" s="186"/>
      <c r="C173" s="220" t="s">
        <v>299</v>
      </c>
      <c r="D173" s="220" t="s">
        <v>223</v>
      </c>
      <c r="E173" s="221" t="s">
        <v>300</v>
      </c>
      <c r="F173" s="222" t="s">
        <v>301</v>
      </c>
      <c r="G173" s="223" t="s">
        <v>302</v>
      </c>
      <c r="H173" s="224">
        <v>21.199999999999999</v>
      </c>
      <c r="I173" s="225"/>
      <c r="J173" s="225"/>
      <c r="K173" s="226">
        <f>ROUND(P173*H173,2)</f>
        <v>0</v>
      </c>
      <c r="L173" s="227"/>
      <c r="M173" s="43"/>
      <c r="N173" s="228" t="s">
        <v>1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0.012</v>
      </c>
      <c r="X173" s="232">
        <f>W173*H173</f>
        <v>0.25440000000000002</v>
      </c>
      <c r="Y173" s="42"/>
      <c r="Z173" s="42"/>
      <c r="AA173" s="42"/>
      <c r="AB173" s="42"/>
      <c r="AC173" s="42"/>
      <c r="AD173" s="42"/>
      <c r="AE173" s="42"/>
      <c r="AR173" s="233" t="s">
        <v>105</v>
      </c>
      <c r="AT173" s="233" t="s">
        <v>223</v>
      </c>
      <c r="AU173" s="233" t="s">
        <v>93</v>
      </c>
      <c r="AY173" s="19" t="s">
        <v>220</v>
      </c>
      <c r="BE173" s="147">
        <f>IF(O173="základná",K173,0)</f>
        <v>0</v>
      </c>
      <c r="BF173" s="147">
        <f>IF(O173="znížená",K173,0)</f>
        <v>0</v>
      </c>
      <c r="BG173" s="147">
        <f>IF(O173="zákl. prenesená",K173,0)</f>
        <v>0</v>
      </c>
      <c r="BH173" s="147">
        <f>IF(O173="zníž. prenesená",K173,0)</f>
        <v>0</v>
      </c>
      <c r="BI173" s="147">
        <f>IF(O173="nulová",K173,0)</f>
        <v>0</v>
      </c>
      <c r="BJ173" s="19" t="s">
        <v>93</v>
      </c>
      <c r="BK173" s="147">
        <f>ROUND(P173*H173,2)</f>
        <v>0</v>
      </c>
      <c r="BL173" s="19" t="s">
        <v>105</v>
      </c>
      <c r="BM173" s="233" t="s">
        <v>1069</v>
      </c>
    </row>
    <row r="174" s="13" customFormat="1">
      <c r="A174" s="13"/>
      <c r="B174" s="234"/>
      <c r="C174" s="13"/>
      <c r="D174" s="235" t="s">
        <v>228</v>
      </c>
      <c r="E174" s="236" t="s">
        <v>1</v>
      </c>
      <c r="F174" s="237" t="s">
        <v>229</v>
      </c>
      <c r="G174" s="13"/>
      <c r="H174" s="236" t="s">
        <v>1</v>
      </c>
      <c r="I174" s="238"/>
      <c r="J174" s="238"/>
      <c r="K174" s="13"/>
      <c r="L174" s="13"/>
      <c r="M174" s="234"/>
      <c r="N174" s="239"/>
      <c r="O174" s="240"/>
      <c r="P174" s="240"/>
      <c r="Q174" s="240"/>
      <c r="R174" s="240"/>
      <c r="S174" s="240"/>
      <c r="T174" s="240"/>
      <c r="U174" s="240"/>
      <c r="V174" s="240"/>
      <c r="W174" s="240"/>
      <c r="X174" s="241"/>
      <c r="Y174" s="13"/>
      <c r="Z174" s="13"/>
      <c r="AA174" s="13"/>
      <c r="AB174" s="13"/>
      <c r="AC174" s="13"/>
      <c r="AD174" s="13"/>
      <c r="AE174" s="13"/>
      <c r="AT174" s="236" t="s">
        <v>228</v>
      </c>
      <c r="AU174" s="236" t="s">
        <v>93</v>
      </c>
      <c r="AV174" s="13" t="s">
        <v>88</v>
      </c>
      <c r="AW174" s="13" t="s">
        <v>4</v>
      </c>
      <c r="AX174" s="13" t="s">
        <v>81</v>
      </c>
      <c r="AY174" s="236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1070</v>
      </c>
      <c r="G175" s="14"/>
      <c r="H175" s="245">
        <v>5.5999999999999996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1071</v>
      </c>
      <c r="G176" s="14"/>
      <c r="H176" s="245">
        <v>5.2000000000000002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1072</v>
      </c>
      <c r="G177" s="14"/>
      <c r="H177" s="245">
        <v>5.2000000000000002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1073</v>
      </c>
      <c r="G178" s="14"/>
      <c r="H178" s="245">
        <v>5.2000000000000002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21.199999999999999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88</v>
      </c>
      <c r="AY179" s="251" t="s">
        <v>220</v>
      </c>
    </row>
    <row r="180" s="2" customFormat="1" ht="21.75" customHeight="1">
      <c r="A180" s="42"/>
      <c r="B180" s="186"/>
      <c r="C180" s="220" t="s">
        <v>320</v>
      </c>
      <c r="D180" s="220" t="s">
        <v>223</v>
      </c>
      <c r="E180" s="221" t="s">
        <v>321</v>
      </c>
      <c r="F180" s="222" t="s">
        <v>322</v>
      </c>
      <c r="G180" s="223" t="s">
        <v>302</v>
      </c>
      <c r="H180" s="224">
        <v>18.199999999999999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0.0070000000000000001</v>
      </c>
      <c r="X180" s="232">
        <f>W180*H180</f>
        <v>0.12739999999999999</v>
      </c>
      <c r="Y180" s="42"/>
      <c r="Z180" s="42"/>
      <c r="AA180" s="42"/>
      <c r="AB180" s="42"/>
      <c r="AC180" s="42"/>
      <c r="AD180" s="42"/>
      <c r="AE180" s="42"/>
      <c r="AR180" s="233" t="s">
        <v>105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105</v>
      </c>
      <c r="BM180" s="233" t="s">
        <v>1074</v>
      </c>
    </row>
    <row r="181" s="13" customFormat="1">
      <c r="A181" s="13"/>
      <c r="B181" s="234"/>
      <c r="C181" s="13"/>
      <c r="D181" s="235" t="s">
        <v>228</v>
      </c>
      <c r="E181" s="236" t="s">
        <v>1</v>
      </c>
      <c r="F181" s="237" t="s">
        <v>1050</v>
      </c>
      <c r="G181" s="13"/>
      <c r="H181" s="236" t="s">
        <v>1</v>
      </c>
      <c r="I181" s="238"/>
      <c r="J181" s="238"/>
      <c r="K181" s="13"/>
      <c r="L181" s="13"/>
      <c r="M181" s="234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13"/>
      <c r="Z181" s="13"/>
      <c r="AA181" s="13"/>
      <c r="AB181" s="13"/>
      <c r="AC181" s="13"/>
      <c r="AD181" s="13"/>
      <c r="AE181" s="13"/>
      <c r="AT181" s="236" t="s">
        <v>228</v>
      </c>
      <c r="AU181" s="236" t="s">
        <v>93</v>
      </c>
      <c r="AV181" s="13" t="s">
        <v>88</v>
      </c>
      <c r="AW181" s="13" t="s">
        <v>4</v>
      </c>
      <c r="AX181" s="13" t="s">
        <v>81</v>
      </c>
      <c r="AY181" s="236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1075</v>
      </c>
      <c r="G182" s="14"/>
      <c r="H182" s="245">
        <v>3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3" customFormat="1">
      <c r="A183" s="13"/>
      <c r="B183" s="234"/>
      <c r="C183" s="13"/>
      <c r="D183" s="235" t="s">
        <v>228</v>
      </c>
      <c r="E183" s="236" t="s">
        <v>1</v>
      </c>
      <c r="F183" s="237" t="s">
        <v>229</v>
      </c>
      <c r="G183" s="13"/>
      <c r="H183" s="236" t="s">
        <v>1</v>
      </c>
      <c r="I183" s="238"/>
      <c r="J183" s="238"/>
      <c r="K183" s="13"/>
      <c r="L183" s="13"/>
      <c r="M183" s="234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36" t="s">
        <v>228</v>
      </c>
      <c r="AU183" s="236" t="s">
        <v>93</v>
      </c>
      <c r="AV183" s="13" t="s">
        <v>88</v>
      </c>
      <c r="AW183" s="13" t="s">
        <v>4</v>
      </c>
      <c r="AX183" s="13" t="s">
        <v>81</v>
      </c>
      <c r="AY183" s="236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1076</v>
      </c>
      <c r="G184" s="14"/>
      <c r="H184" s="245">
        <v>12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1077</v>
      </c>
      <c r="G185" s="14"/>
      <c r="H185" s="245">
        <v>3.2000000000000002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5" customFormat="1">
      <c r="A186" s="15"/>
      <c r="B186" s="250"/>
      <c r="C186" s="15"/>
      <c r="D186" s="235" t="s">
        <v>228</v>
      </c>
      <c r="E186" s="251" t="s">
        <v>1</v>
      </c>
      <c r="F186" s="252" t="s">
        <v>242</v>
      </c>
      <c r="G186" s="15"/>
      <c r="H186" s="253">
        <v>18.199999999999999</v>
      </c>
      <c r="I186" s="254"/>
      <c r="J186" s="254"/>
      <c r="K186" s="15"/>
      <c r="L186" s="15"/>
      <c r="M186" s="250"/>
      <c r="N186" s="255"/>
      <c r="O186" s="256"/>
      <c r="P186" s="256"/>
      <c r="Q186" s="256"/>
      <c r="R186" s="256"/>
      <c r="S186" s="256"/>
      <c r="T186" s="256"/>
      <c r="U186" s="256"/>
      <c r="V186" s="256"/>
      <c r="W186" s="256"/>
      <c r="X186" s="257"/>
      <c r="Y186" s="15"/>
      <c r="Z186" s="15"/>
      <c r="AA186" s="15"/>
      <c r="AB186" s="15"/>
      <c r="AC186" s="15"/>
      <c r="AD186" s="15"/>
      <c r="AE186" s="15"/>
      <c r="AT186" s="251" t="s">
        <v>228</v>
      </c>
      <c r="AU186" s="251" t="s">
        <v>93</v>
      </c>
      <c r="AV186" s="15" t="s">
        <v>98</v>
      </c>
      <c r="AW186" s="15" t="s">
        <v>4</v>
      </c>
      <c r="AX186" s="15" t="s">
        <v>88</v>
      </c>
      <c r="AY186" s="251" t="s">
        <v>220</v>
      </c>
    </row>
    <row r="187" s="2" customFormat="1" ht="21.75" customHeight="1">
      <c r="A187" s="42"/>
      <c r="B187" s="186"/>
      <c r="C187" s="220" t="s">
        <v>340</v>
      </c>
      <c r="D187" s="220" t="s">
        <v>223</v>
      </c>
      <c r="E187" s="221" t="s">
        <v>357</v>
      </c>
      <c r="F187" s="222" t="s">
        <v>358</v>
      </c>
      <c r="G187" s="223" t="s">
        <v>359</v>
      </c>
      <c r="H187" s="224">
        <v>94.721999999999994</v>
      </c>
      <c r="I187" s="225"/>
      <c r="J187" s="225"/>
      <c r="K187" s="226">
        <f>ROUND(P187*H187,2)</f>
        <v>0</v>
      </c>
      <c r="L187" s="227"/>
      <c r="M187" s="43"/>
      <c r="N187" s="228" t="s">
        <v>1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2"/>
      <c r="Z187" s="42"/>
      <c r="AA187" s="42"/>
      <c r="AB187" s="42"/>
      <c r="AC187" s="42"/>
      <c r="AD187" s="42"/>
      <c r="AE187" s="42"/>
      <c r="AR187" s="233" t="s">
        <v>105</v>
      </c>
      <c r="AT187" s="233" t="s">
        <v>223</v>
      </c>
      <c r="AU187" s="233" t="s">
        <v>93</v>
      </c>
      <c r="AY187" s="19" t="s">
        <v>220</v>
      </c>
      <c r="BE187" s="147">
        <f>IF(O187="základná",K187,0)</f>
        <v>0</v>
      </c>
      <c r="BF187" s="147">
        <f>IF(O187="znížená",K187,0)</f>
        <v>0</v>
      </c>
      <c r="BG187" s="147">
        <f>IF(O187="zákl. prenesená",K187,0)</f>
        <v>0</v>
      </c>
      <c r="BH187" s="147">
        <f>IF(O187="zníž. prenesená",K187,0)</f>
        <v>0</v>
      </c>
      <c r="BI187" s="147">
        <f>IF(O187="nulová",K187,0)</f>
        <v>0</v>
      </c>
      <c r="BJ187" s="19" t="s">
        <v>93</v>
      </c>
      <c r="BK187" s="147">
        <f>ROUND(P187*H187,2)</f>
        <v>0</v>
      </c>
      <c r="BL187" s="19" t="s">
        <v>105</v>
      </c>
      <c r="BM187" s="233" t="s">
        <v>1078</v>
      </c>
    </row>
    <row r="188" s="2" customFormat="1" ht="24.15" customHeight="1">
      <c r="A188" s="42"/>
      <c r="B188" s="186"/>
      <c r="C188" s="220" t="s">
        <v>221</v>
      </c>
      <c r="D188" s="220" t="s">
        <v>223</v>
      </c>
      <c r="E188" s="221" t="s">
        <v>362</v>
      </c>
      <c r="F188" s="222" t="s">
        <v>363</v>
      </c>
      <c r="G188" s="223" t="s">
        <v>359</v>
      </c>
      <c r="H188" s="224">
        <v>1420.8299999999999</v>
      </c>
      <c r="I188" s="225"/>
      <c r="J188" s="225"/>
      <c r="K188" s="226">
        <f>ROUND(P188*H188,2)</f>
        <v>0</v>
      </c>
      <c r="L188" s="227"/>
      <c r="M188" s="43"/>
      <c r="N188" s="228" t="s">
        <v>1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2"/>
      <c r="Z188" s="42"/>
      <c r="AA188" s="42"/>
      <c r="AB188" s="42"/>
      <c r="AC188" s="42"/>
      <c r="AD188" s="42"/>
      <c r="AE188" s="42"/>
      <c r="AR188" s="233" t="s">
        <v>105</v>
      </c>
      <c r="AT188" s="233" t="s">
        <v>223</v>
      </c>
      <c r="AU188" s="233" t="s">
        <v>93</v>
      </c>
      <c r="AY188" s="19" t="s">
        <v>220</v>
      </c>
      <c r="BE188" s="147">
        <f>IF(O188="základná",K188,0)</f>
        <v>0</v>
      </c>
      <c r="BF188" s="147">
        <f>IF(O188="znížená",K188,0)</f>
        <v>0</v>
      </c>
      <c r="BG188" s="147">
        <f>IF(O188="zákl. prenesená",K188,0)</f>
        <v>0</v>
      </c>
      <c r="BH188" s="147">
        <f>IF(O188="zníž. prenesená",K188,0)</f>
        <v>0</v>
      </c>
      <c r="BI188" s="147">
        <f>IF(O188="nulová",K188,0)</f>
        <v>0</v>
      </c>
      <c r="BJ188" s="19" t="s">
        <v>93</v>
      </c>
      <c r="BK188" s="147">
        <f>ROUND(P188*H188,2)</f>
        <v>0</v>
      </c>
      <c r="BL188" s="19" t="s">
        <v>105</v>
      </c>
      <c r="BM188" s="233" t="s">
        <v>1079</v>
      </c>
    </row>
    <row r="189" s="14" customFormat="1">
      <c r="A189" s="14"/>
      <c r="B189" s="242"/>
      <c r="C189" s="14"/>
      <c r="D189" s="235" t="s">
        <v>228</v>
      </c>
      <c r="E189" s="14"/>
      <c r="F189" s="244" t="s">
        <v>1080</v>
      </c>
      <c r="G189" s="14"/>
      <c r="H189" s="245">
        <v>1420.8299999999999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3</v>
      </c>
      <c r="AX189" s="14" t="s">
        <v>88</v>
      </c>
      <c r="AY189" s="243" t="s">
        <v>220</v>
      </c>
    </row>
    <row r="190" s="2" customFormat="1" ht="24.15" customHeight="1">
      <c r="A190" s="42"/>
      <c r="B190" s="186"/>
      <c r="C190" s="220" t="s">
        <v>361</v>
      </c>
      <c r="D190" s="220" t="s">
        <v>223</v>
      </c>
      <c r="E190" s="221" t="s">
        <v>367</v>
      </c>
      <c r="F190" s="222" t="s">
        <v>368</v>
      </c>
      <c r="G190" s="223" t="s">
        <v>359</v>
      </c>
      <c r="H190" s="224">
        <v>94.721999999999994</v>
      </c>
      <c r="I190" s="225"/>
      <c r="J190" s="225"/>
      <c r="K190" s="226">
        <f>ROUND(P190*H190,2)</f>
        <v>0</v>
      </c>
      <c r="L190" s="227"/>
      <c r="M190" s="43"/>
      <c r="N190" s="228" t="s">
        <v>1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2"/>
      <c r="Z190" s="42"/>
      <c r="AA190" s="42"/>
      <c r="AB190" s="42"/>
      <c r="AC190" s="42"/>
      <c r="AD190" s="42"/>
      <c r="AE190" s="42"/>
      <c r="AR190" s="233" t="s">
        <v>105</v>
      </c>
      <c r="AT190" s="233" t="s">
        <v>223</v>
      </c>
      <c r="AU190" s="233" t="s">
        <v>93</v>
      </c>
      <c r="AY190" s="19" t="s">
        <v>220</v>
      </c>
      <c r="BE190" s="147">
        <f>IF(O190="základná",K190,0)</f>
        <v>0</v>
      </c>
      <c r="BF190" s="147">
        <f>IF(O190="znížená",K190,0)</f>
        <v>0</v>
      </c>
      <c r="BG190" s="147">
        <f>IF(O190="zákl. prenesená",K190,0)</f>
        <v>0</v>
      </c>
      <c r="BH190" s="147">
        <f>IF(O190="zníž. prenesená",K190,0)</f>
        <v>0</v>
      </c>
      <c r="BI190" s="147">
        <f>IF(O190="nulová",K190,0)</f>
        <v>0</v>
      </c>
      <c r="BJ190" s="19" t="s">
        <v>93</v>
      </c>
      <c r="BK190" s="147">
        <f>ROUND(P190*H190,2)</f>
        <v>0</v>
      </c>
      <c r="BL190" s="19" t="s">
        <v>105</v>
      </c>
      <c r="BM190" s="233" t="s">
        <v>1081</v>
      </c>
    </row>
    <row r="191" s="2" customFormat="1" ht="24.15" customHeight="1">
      <c r="A191" s="42"/>
      <c r="B191" s="186"/>
      <c r="C191" s="220" t="s">
        <v>366</v>
      </c>
      <c r="D191" s="220" t="s">
        <v>223</v>
      </c>
      <c r="E191" s="221" t="s">
        <v>371</v>
      </c>
      <c r="F191" s="222" t="s">
        <v>372</v>
      </c>
      <c r="G191" s="223" t="s">
        <v>359</v>
      </c>
      <c r="H191" s="224">
        <v>189.44399999999999</v>
      </c>
      <c r="I191" s="225"/>
      <c r="J191" s="225"/>
      <c r="K191" s="226">
        <f>ROUND(P191*H191,2)</f>
        <v>0</v>
      </c>
      <c r="L191" s="227"/>
      <c r="M191" s="43"/>
      <c r="N191" s="228" t="s">
        <v>1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2"/>
      <c r="Z191" s="42"/>
      <c r="AA191" s="42"/>
      <c r="AB191" s="42"/>
      <c r="AC191" s="42"/>
      <c r="AD191" s="42"/>
      <c r="AE191" s="42"/>
      <c r="AR191" s="233" t="s">
        <v>105</v>
      </c>
      <c r="AT191" s="233" t="s">
        <v>223</v>
      </c>
      <c r="AU191" s="233" t="s">
        <v>93</v>
      </c>
      <c r="AY191" s="19" t="s">
        <v>220</v>
      </c>
      <c r="BE191" s="147">
        <f>IF(O191="základná",K191,0)</f>
        <v>0</v>
      </c>
      <c r="BF191" s="147">
        <f>IF(O191="znížená",K191,0)</f>
        <v>0</v>
      </c>
      <c r="BG191" s="147">
        <f>IF(O191="zákl. prenesená",K191,0)</f>
        <v>0</v>
      </c>
      <c r="BH191" s="147">
        <f>IF(O191="zníž. prenesená",K191,0)</f>
        <v>0</v>
      </c>
      <c r="BI191" s="147">
        <f>IF(O191="nulová",K191,0)</f>
        <v>0</v>
      </c>
      <c r="BJ191" s="19" t="s">
        <v>93</v>
      </c>
      <c r="BK191" s="147">
        <f>ROUND(P191*H191,2)</f>
        <v>0</v>
      </c>
      <c r="BL191" s="19" t="s">
        <v>105</v>
      </c>
      <c r="BM191" s="233" t="s">
        <v>1082</v>
      </c>
    </row>
    <row r="192" s="14" customFormat="1">
      <c r="A192" s="14"/>
      <c r="B192" s="242"/>
      <c r="C192" s="14"/>
      <c r="D192" s="235" t="s">
        <v>228</v>
      </c>
      <c r="E192" s="14"/>
      <c r="F192" s="244" t="s">
        <v>1083</v>
      </c>
      <c r="G192" s="14"/>
      <c r="H192" s="245">
        <v>189.44399999999999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3</v>
      </c>
      <c r="AX192" s="14" t="s">
        <v>88</v>
      </c>
      <c r="AY192" s="243" t="s">
        <v>220</v>
      </c>
    </row>
    <row r="193" s="2" customFormat="1" ht="24.15" customHeight="1">
      <c r="A193" s="42"/>
      <c r="B193" s="186"/>
      <c r="C193" s="220" t="s">
        <v>370</v>
      </c>
      <c r="D193" s="220" t="s">
        <v>223</v>
      </c>
      <c r="E193" s="221" t="s">
        <v>376</v>
      </c>
      <c r="F193" s="222" t="s">
        <v>377</v>
      </c>
      <c r="G193" s="223" t="s">
        <v>359</v>
      </c>
      <c r="H193" s="224">
        <v>94.721999999999994</v>
      </c>
      <c r="I193" s="225"/>
      <c r="J193" s="225"/>
      <c r="K193" s="226">
        <f>ROUND(P193*H193,2)</f>
        <v>0</v>
      </c>
      <c r="L193" s="227"/>
      <c r="M193" s="43"/>
      <c r="N193" s="228" t="s">
        <v>1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2"/>
      <c r="Z193" s="42"/>
      <c r="AA193" s="42"/>
      <c r="AB193" s="42"/>
      <c r="AC193" s="42"/>
      <c r="AD193" s="42"/>
      <c r="AE193" s="42"/>
      <c r="AR193" s="233" t="s">
        <v>105</v>
      </c>
      <c r="AT193" s="233" t="s">
        <v>223</v>
      </c>
      <c r="AU193" s="233" t="s">
        <v>93</v>
      </c>
      <c r="AY193" s="19" t="s">
        <v>220</v>
      </c>
      <c r="BE193" s="147">
        <f>IF(O193="základná",K193,0)</f>
        <v>0</v>
      </c>
      <c r="BF193" s="147">
        <f>IF(O193="znížená",K193,0)</f>
        <v>0</v>
      </c>
      <c r="BG193" s="147">
        <f>IF(O193="zákl. prenesená",K193,0)</f>
        <v>0</v>
      </c>
      <c r="BH193" s="147">
        <f>IF(O193="zníž. prenesená",K193,0)</f>
        <v>0</v>
      </c>
      <c r="BI193" s="147">
        <f>IF(O193="nulová",K193,0)</f>
        <v>0</v>
      </c>
      <c r="BJ193" s="19" t="s">
        <v>93</v>
      </c>
      <c r="BK193" s="147">
        <f>ROUND(P193*H193,2)</f>
        <v>0</v>
      </c>
      <c r="BL193" s="19" t="s">
        <v>105</v>
      </c>
      <c r="BM193" s="233" t="s">
        <v>1084</v>
      </c>
    </row>
    <row r="194" s="12" customFormat="1" ht="25.92" customHeight="1">
      <c r="A194" s="12"/>
      <c r="B194" s="206"/>
      <c r="C194" s="12"/>
      <c r="D194" s="207" t="s">
        <v>80</v>
      </c>
      <c r="E194" s="208" t="s">
        <v>379</v>
      </c>
      <c r="F194" s="208" t="s">
        <v>380</v>
      </c>
      <c r="G194" s="12"/>
      <c r="H194" s="12"/>
      <c r="I194" s="209"/>
      <c r="J194" s="209"/>
      <c r="K194" s="210">
        <f>BK194</f>
        <v>0</v>
      </c>
      <c r="L194" s="12"/>
      <c r="M194" s="206"/>
      <c r="N194" s="211"/>
      <c r="O194" s="212"/>
      <c r="P194" s="212"/>
      <c r="Q194" s="213">
        <f>Q195+Q199+Q210</f>
        <v>0</v>
      </c>
      <c r="R194" s="213">
        <f>R195+R199+R210</f>
        <v>0</v>
      </c>
      <c r="S194" s="212"/>
      <c r="T194" s="214">
        <f>T195+T199+T210</f>
        <v>0</v>
      </c>
      <c r="U194" s="212"/>
      <c r="V194" s="214">
        <f>V195+V199+V210</f>
        <v>0</v>
      </c>
      <c r="W194" s="212"/>
      <c r="X194" s="215">
        <f>X195+X199+X210</f>
        <v>6.0388575299999996</v>
      </c>
      <c r="Y194" s="12"/>
      <c r="Z194" s="12"/>
      <c r="AA194" s="12"/>
      <c r="AB194" s="12"/>
      <c r="AC194" s="12"/>
      <c r="AD194" s="12"/>
      <c r="AE194" s="12"/>
      <c r="AR194" s="207" t="s">
        <v>93</v>
      </c>
      <c r="AT194" s="216" t="s">
        <v>80</v>
      </c>
      <c r="AU194" s="216" t="s">
        <v>81</v>
      </c>
      <c r="AY194" s="207" t="s">
        <v>220</v>
      </c>
      <c r="BK194" s="217">
        <f>BK195+BK199+BK210</f>
        <v>0</v>
      </c>
    </row>
    <row r="195" s="12" customFormat="1" ht="22.8" customHeight="1">
      <c r="A195" s="12"/>
      <c r="B195" s="206"/>
      <c r="C195" s="12"/>
      <c r="D195" s="207" t="s">
        <v>80</v>
      </c>
      <c r="E195" s="218" t="s">
        <v>1085</v>
      </c>
      <c r="F195" s="218" t="s">
        <v>1086</v>
      </c>
      <c r="G195" s="12"/>
      <c r="H195" s="12"/>
      <c r="I195" s="209"/>
      <c r="J195" s="209"/>
      <c r="K195" s="219">
        <f>BK195</f>
        <v>0</v>
      </c>
      <c r="L195" s="12"/>
      <c r="M195" s="206"/>
      <c r="N195" s="211"/>
      <c r="O195" s="212"/>
      <c r="P195" s="212"/>
      <c r="Q195" s="213">
        <f>SUM(Q196:Q198)</f>
        <v>0</v>
      </c>
      <c r="R195" s="213">
        <f>SUM(R196:R198)</f>
        <v>0</v>
      </c>
      <c r="S195" s="212"/>
      <c r="T195" s="214">
        <f>SUM(T196:T198)</f>
        <v>0</v>
      </c>
      <c r="U195" s="212"/>
      <c r="V195" s="214">
        <f>SUM(V196:V198)</f>
        <v>0</v>
      </c>
      <c r="W195" s="212"/>
      <c r="X195" s="215">
        <f>SUM(X196:X198)</f>
        <v>1.733242</v>
      </c>
      <c r="Y195" s="12"/>
      <c r="Z195" s="12"/>
      <c r="AA195" s="12"/>
      <c r="AB195" s="12"/>
      <c r="AC195" s="12"/>
      <c r="AD195" s="12"/>
      <c r="AE195" s="12"/>
      <c r="AR195" s="207" t="s">
        <v>93</v>
      </c>
      <c r="AT195" s="216" t="s">
        <v>80</v>
      </c>
      <c r="AU195" s="216" t="s">
        <v>88</v>
      </c>
      <c r="AY195" s="207" t="s">
        <v>220</v>
      </c>
      <c r="BK195" s="217">
        <f>SUM(BK196:BK198)</f>
        <v>0</v>
      </c>
    </row>
    <row r="196" s="2" customFormat="1" ht="33" customHeight="1">
      <c r="A196" s="42"/>
      <c r="B196" s="186"/>
      <c r="C196" s="220" t="s">
        <v>375</v>
      </c>
      <c r="D196" s="220" t="s">
        <v>223</v>
      </c>
      <c r="E196" s="221" t="s">
        <v>1087</v>
      </c>
      <c r="F196" s="222" t="s">
        <v>1088</v>
      </c>
      <c r="G196" s="223" t="s">
        <v>226</v>
      </c>
      <c r="H196" s="224">
        <v>123.803</v>
      </c>
      <c r="I196" s="225"/>
      <c r="J196" s="225"/>
      <c r="K196" s="226">
        <f>ROUND(P196*H196,2)</f>
        <v>0</v>
      </c>
      <c r="L196" s="227"/>
      <c r="M196" s="43"/>
      <c r="N196" s="228" t="s">
        <v>1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0.014</v>
      </c>
      <c r="X196" s="232">
        <f>W196*H196</f>
        <v>1.733242</v>
      </c>
      <c r="Y196" s="42"/>
      <c r="Z196" s="42"/>
      <c r="AA196" s="42"/>
      <c r="AB196" s="42"/>
      <c r="AC196" s="42"/>
      <c r="AD196" s="42"/>
      <c r="AE196" s="42"/>
      <c r="AR196" s="233" t="s">
        <v>387</v>
      </c>
      <c r="AT196" s="233" t="s">
        <v>223</v>
      </c>
      <c r="AU196" s="233" t="s">
        <v>93</v>
      </c>
      <c r="AY196" s="19" t="s">
        <v>220</v>
      </c>
      <c r="BE196" s="147">
        <f>IF(O196="základná",K196,0)</f>
        <v>0</v>
      </c>
      <c r="BF196" s="147">
        <f>IF(O196="znížená",K196,0)</f>
        <v>0</v>
      </c>
      <c r="BG196" s="147">
        <f>IF(O196="zákl. prenesená",K196,0)</f>
        <v>0</v>
      </c>
      <c r="BH196" s="147">
        <f>IF(O196="zníž. prenesená",K196,0)</f>
        <v>0</v>
      </c>
      <c r="BI196" s="147">
        <f>IF(O196="nulová",K196,0)</f>
        <v>0</v>
      </c>
      <c r="BJ196" s="19" t="s">
        <v>93</v>
      </c>
      <c r="BK196" s="147">
        <f>ROUND(P196*H196,2)</f>
        <v>0</v>
      </c>
      <c r="BL196" s="19" t="s">
        <v>387</v>
      </c>
      <c r="BM196" s="233" t="s">
        <v>1089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1090</v>
      </c>
      <c r="G197" s="14"/>
      <c r="H197" s="245">
        <v>123.803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88</v>
      </c>
      <c r="AY197" s="243" t="s">
        <v>220</v>
      </c>
    </row>
    <row r="198" s="2" customFormat="1" ht="24.15" customHeight="1">
      <c r="A198" s="42"/>
      <c r="B198" s="186"/>
      <c r="C198" s="220" t="s">
        <v>383</v>
      </c>
      <c r="D198" s="220" t="s">
        <v>223</v>
      </c>
      <c r="E198" s="221" t="s">
        <v>1091</v>
      </c>
      <c r="F198" s="222" t="s">
        <v>1092</v>
      </c>
      <c r="G198" s="223" t="s">
        <v>393</v>
      </c>
      <c r="H198" s="266"/>
      <c r="I198" s="225"/>
      <c r="J198" s="225"/>
      <c r="K198" s="226">
        <f>ROUND(P198*H198,2)</f>
        <v>0</v>
      </c>
      <c r="L198" s="227"/>
      <c r="M198" s="43"/>
      <c r="N198" s="228" t="s">
        <v>1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2"/>
      <c r="Z198" s="42"/>
      <c r="AA198" s="42"/>
      <c r="AB198" s="42"/>
      <c r="AC198" s="42"/>
      <c r="AD198" s="42"/>
      <c r="AE198" s="42"/>
      <c r="AR198" s="233" t="s">
        <v>387</v>
      </c>
      <c r="AT198" s="233" t="s">
        <v>223</v>
      </c>
      <c r="AU198" s="233" t="s">
        <v>93</v>
      </c>
      <c r="AY198" s="19" t="s">
        <v>220</v>
      </c>
      <c r="BE198" s="147">
        <f>IF(O198="základná",K198,0)</f>
        <v>0</v>
      </c>
      <c r="BF198" s="147">
        <f>IF(O198="znížená",K198,0)</f>
        <v>0</v>
      </c>
      <c r="BG198" s="147">
        <f>IF(O198="zákl. prenesená",K198,0)</f>
        <v>0</v>
      </c>
      <c r="BH198" s="147">
        <f>IF(O198="zníž. prenesená",K198,0)</f>
        <v>0</v>
      </c>
      <c r="BI198" s="147">
        <f>IF(O198="nulová",K198,0)</f>
        <v>0</v>
      </c>
      <c r="BJ198" s="19" t="s">
        <v>93</v>
      </c>
      <c r="BK198" s="147">
        <f>ROUND(P198*H198,2)</f>
        <v>0</v>
      </c>
      <c r="BL198" s="19" t="s">
        <v>387</v>
      </c>
      <c r="BM198" s="233" t="s">
        <v>1093</v>
      </c>
    </row>
    <row r="199" s="12" customFormat="1" ht="22.8" customHeight="1">
      <c r="A199" s="12"/>
      <c r="B199" s="206"/>
      <c r="C199" s="12"/>
      <c r="D199" s="207" t="s">
        <v>80</v>
      </c>
      <c r="E199" s="218" t="s">
        <v>520</v>
      </c>
      <c r="F199" s="218" t="s">
        <v>521</v>
      </c>
      <c r="G199" s="12"/>
      <c r="H199" s="12"/>
      <c r="I199" s="209"/>
      <c r="J199" s="209"/>
      <c r="K199" s="219">
        <f>BK199</f>
        <v>0</v>
      </c>
      <c r="L199" s="12"/>
      <c r="M199" s="206"/>
      <c r="N199" s="211"/>
      <c r="O199" s="212"/>
      <c r="P199" s="212"/>
      <c r="Q199" s="213">
        <f>SUM(Q200:Q209)</f>
        <v>0</v>
      </c>
      <c r="R199" s="213">
        <f>SUM(R200:R209)</f>
        <v>0</v>
      </c>
      <c r="S199" s="212"/>
      <c r="T199" s="214">
        <f>SUM(T200:T209)</f>
        <v>0</v>
      </c>
      <c r="U199" s="212"/>
      <c r="V199" s="214">
        <f>SUM(V200:V209)</f>
        <v>0</v>
      </c>
      <c r="W199" s="212"/>
      <c r="X199" s="215">
        <f>SUM(X200:X209)</f>
        <v>1.3539155300000001</v>
      </c>
      <c r="Y199" s="12"/>
      <c r="Z199" s="12"/>
      <c r="AA199" s="12"/>
      <c r="AB199" s="12"/>
      <c r="AC199" s="12"/>
      <c r="AD199" s="12"/>
      <c r="AE199" s="12"/>
      <c r="AR199" s="207" t="s">
        <v>93</v>
      </c>
      <c r="AT199" s="216" t="s">
        <v>80</v>
      </c>
      <c r="AU199" s="216" t="s">
        <v>88</v>
      </c>
      <c r="AY199" s="207" t="s">
        <v>220</v>
      </c>
      <c r="BK199" s="217">
        <f>SUM(BK200:BK209)</f>
        <v>0</v>
      </c>
    </row>
    <row r="200" s="2" customFormat="1" ht="24.15" customHeight="1">
      <c r="A200" s="42"/>
      <c r="B200" s="186"/>
      <c r="C200" s="220" t="s">
        <v>390</v>
      </c>
      <c r="D200" s="220" t="s">
        <v>223</v>
      </c>
      <c r="E200" s="221" t="s">
        <v>1094</v>
      </c>
      <c r="F200" s="222" t="s">
        <v>1095</v>
      </c>
      <c r="G200" s="223" t="s">
        <v>226</v>
      </c>
      <c r="H200" s="224">
        <v>123.803</v>
      </c>
      <c r="I200" s="225"/>
      <c r="J200" s="225"/>
      <c r="K200" s="226">
        <f>ROUND(P200*H200,2)</f>
        <v>0</v>
      </c>
      <c r="L200" s="227"/>
      <c r="M200" s="43"/>
      <c r="N200" s="228" t="s">
        <v>1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0.0075100000000000002</v>
      </c>
      <c r="X200" s="232">
        <f>W200*H200</f>
        <v>0.92976053000000003</v>
      </c>
      <c r="Y200" s="42"/>
      <c r="Z200" s="42"/>
      <c r="AA200" s="42"/>
      <c r="AB200" s="42"/>
      <c r="AC200" s="42"/>
      <c r="AD200" s="42"/>
      <c r="AE200" s="42"/>
      <c r="AR200" s="233" t="s">
        <v>387</v>
      </c>
      <c r="AT200" s="233" t="s">
        <v>223</v>
      </c>
      <c r="AU200" s="233" t="s">
        <v>93</v>
      </c>
      <c r="AY200" s="19" t="s">
        <v>220</v>
      </c>
      <c r="BE200" s="147">
        <f>IF(O200="základná",K200,0)</f>
        <v>0</v>
      </c>
      <c r="BF200" s="147">
        <f>IF(O200="znížená",K200,0)</f>
        <v>0</v>
      </c>
      <c r="BG200" s="147">
        <f>IF(O200="zákl. prenesená",K200,0)</f>
        <v>0</v>
      </c>
      <c r="BH200" s="147">
        <f>IF(O200="zníž. prenesená",K200,0)</f>
        <v>0</v>
      </c>
      <c r="BI200" s="147">
        <f>IF(O200="nulová",K200,0)</f>
        <v>0</v>
      </c>
      <c r="BJ200" s="19" t="s">
        <v>93</v>
      </c>
      <c r="BK200" s="147">
        <f>ROUND(P200*H200,2)</f>
        <v>0</v>
      </c>
      <c r="BL200" s="19" t="s">
        <v>387</v>
      </c>
      <c r="BM200" s="233" t="s">
        <v>1096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1090</v>
      </c>
      <c r="G201" s="14"/>
      <c r="H201" s="245">
        <v>123.803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88</v>
      </c>
      <c r="AY201" s="243" t="s">
        <v>220</v>
      </c>
    </row>
    <row r="202" s="2" customFormat="1" ht="24.15" customHeight="1">
      <c r="A202" s="42"/>
      <c r="B202" s="186"/>
      <c r="C202" s="220" t="s">
        <v>387</v>
      </c>
      <c r="D202" s="220" t="s">
        <v>223</v>
      </c>
      <c r="E202" s="221" t="s">
        <v>1097</v>
      </c>
      <c r="F202" s="222" t="s">
        <v>1098</v>
      </c>
      <c r="G202" s="223" t="s">
        <v>302</v>
      </c>
      <c r="H202" s="224">
        <v>93.349999999999994</v>
      </c>
      <c r="I202" s="225"/>
      <c r="J202" s="225"/>
      <c r="K202" s="226">
        <f>ROUND(P202*H202,2)</f>
        <v>0</v>
      </c>
      <c r="L202" s="227"/>
      <c r="M202" s="43"/>
      <c r="N202" s="228" t="s">
        <v>1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0.0033</v>
      </c>
      <c r="X202" s="232">
        <f>W202*H202</f>
        <v>0.30805499999999997</v>
      </c>
      <c r="Y202" s="42"/>
      <c r="Z202" s="42"/>
      <c r="AA202" s="42"/>
      <c r="AB202" s="42"/>
      <c r="AC202" s="42"/>
      <c r="AD202" s="42"/>
      <c r="AE202" s="42"/>
      <c r="AR202" s="233" t="s">
        <v>387</v>
      </c>
      <c r="AT202" s="233" t="s">
        <v>223</v>
      </c>
      <c r="AU202" s="233" t="s">
        <v>93</v>
      </c>
      <c r="AY202" s="19" t="s">
        <v>220</v>
      </c>
      <c r="BE202" s="147">
        <f>IF(O202="základná",K202,0)</f>
        <v>0</v>
      </c>
      <c r="BF202" s="147">
        <f>IF(O202="znížená",K202,0)</f>
        <v>0</v>
      </c>
      <c r="BG202" s="147">
        <f>IF(O202="zákl. prenesená",K202,0)</f>
        <v>0</v>
      </c>
      <c r="BH202" s="147">
        <f>IF(O202="zníž. prenesená",K202,0)</f>
        <v>0</v>
      </c>
      <c r="BI202" s="147">
        <f>IF(O202="nulová",K202,0)</f>
        <v>0</v>
      </c>
      <c r="BJ202" s="19" t="s">
        <v>93</v>
      </c>
      <c r="BK202" s="147">
        <f>ROUND(P202*H202,2)</f>
        <v>0</v>
      </c>
      <c r="BL202" s="19" t="s">
        <v>387</v>
      </c>
      <c r="BM202" s="233" t="s">
        <v>1099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1100</v>
      </c>
      <c r="G203" s="14"/>
      <c r="H203" s="245">
        <v>93.349999999999994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88</v>
      </c>
      <c r="AY203" s="243" t="s">
        <v>220</v>
      </c>
    </row>
    <row r="204" s="2" customFormat="1" ht="24.15" customHeight="1">
      <c r="A204" s="42"/>
      <c r="B204" s="186"/>
      <c r="C204" s="220" t="s">
        <v>427</v>
      </c>
      <c r="D204" s="220" t="s">
        <v>223</v>
      </c>
      <c r="E204" s="221" t="s">
        <v>1101</v>
      </c>
      <c r="F204" s="222" t="s">
        <v>1102</v>
      </c>
      <c r="G204" s="223" t="s">
        <v>583</v>
      </c>
      <c r="H204" s="224">
        <v>9</v>
      </c>
      <c r="I204" s="225"/>
      <c r="J204" s="225"/>
      <c r="K204" s="226">
        <f>ROUND(P204*H204,2)</f>
        <v>0</v>
      </c>
      <c r="L204" s="227"/>
      <c r="M204" s="43"/>
      <c r="N204" s="228" t="s">
        <v>1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0.0011000000000000001</v>
      </c>
      <c r="X204" s="232">
        <f>W204*H204</f>
        <v>0.0099000000000000008</v>
      </c>
      <c r="Y204" s="42"/>
      <c r="Z204" s="42"/>
      <c r="AA204" s="42"/>
      <c r="AB204" s="42"/>
      <c r="AC204" s="42"/>
      <c r="AD204" s="42"/>
      <c r="AE204" s="42"/>
      <c r="AR204" s="233" t="s">
        <v>387</v>
      </c>
      <c r="AT204" s="233" t="s">
        <v>223</v>
      </c>
      <c r="AU204" s="233" t="s">
        <v>93</v>
      </c>
      <c r="AY204" s="19" t="s">
        <v>220</v>
      </c>
      <c r="BE204" s="147">
        <f>IF(O204="základná",K204,0)</f>
        <v>0</v>
      </c>
      <c r="BF204" s="147">
        <f>IF(O204="znížená",K204,0)</f>
        <v>0</v>
      </c>
      <c r="BG204" s="147">
        <f>IF(O204="zákl. prenesená",K204,0)</f>
        <v>0</v>
      </c>
      <c r="BH204" s="147">
        <f>IF(O204="zníž. prenesená",K204,0)</f>
        <v>0</v>
      </c>
      <c r="BI204" s="147">
        <f>IF(O204="nulová",K204,0)</f>
        <v>0</v>
      </c>
      <c r="BJ204" s="19" t="s">
        <v>93</v>
      </c>
      <c r="BK204" s="147">
        <f>ROUND(P204*H204,2)</f>
        <v>0</v>
      </c>
      <c r="BL204" s="19" t="s">
        <v>387</v>
      </c>
      <c r="BM204" s="233" t="s">
        <v>1103</v>
      </c>
    </row>
    <row r="205" s="2" customFormat="1" ht="24.15" customHeight="1">
      <c r="A205" s="42"/>
      <c r="B205" s="186"/>
      <c r="C205" s="220" t="s">
        <v>620</v>
      </c>
      <c r="D205" s="220" t="s">
        <v>223</v>
      </c>
      <c r="E205" s="221" t="s">
        <v>1104</v>
      </c>
      <c r="F205" s="222" t="s">
        <v>1105</v>
      </c>
      <c r="G205" s="223" t="s">
        <v>583</v>
      </c>
      <c r="H205" s="224">
        <v>9</v>
      </c>
      <c r="I205" s="225"/>
      <c r="J205" s="225"/>
      <c r="K205" s="226">
        <f>ROUND(P205*H205,2)</f>
        <v>0</v>
      </c>
      <c r="L205" s="227"/>
      <c r="M205" s="43"/>
      <c r="N205" s="228" t="s">
        <v>1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0.0020899999999999998</v>
      </c>
      <c r="X205" s="232">
        <f>W205*H205</f>
        <v>0.01881</v>
      </c>
      <c r="Y205" s="42"/>
      <c r="Z205" s="42"/>
      <c r="AA205" s="42"/>
      <c r="AB205" s="42"/>
      <c r="AC205" s="42"/>
      <c r="AD205" s="42"/>
      <c r="AE205" s="42"/>
      <c r="AR205" s="233" t="s">
        <v>387</v>
      </c>
      <c r="AT205" s="233" t="s">
        <v>223</v>
      </c>
      <c r="AU205" s="233" t="s">
        <v>93</v>
      </c>
      <c r="AY205" s="19" t="s">
        <v>220</v>
      </c>
      <c r="BE205" s="147">
        <f>IF(O205="základná",K205,0)</f>
        <v>0</v>
      </c>
      <c r="BF205" s="147">
        <f>IF(O205="znížená",K205,0)</f>
        <v>0</v>
      </c>
      <c r="BG205" s="147">
        <f>IF(O205="zákl. prenesená",K205,0)</f>
        <v>0</v>
      </c>
      <c r="BH205" s="147">
        <f>IF(O205="zníž. prenesená",K205,0)</f>
        <v>0</v>
      </c>
      <c r="BI205" s="147">
        <f>IF(O205="nulová",K205,0)</f>
        <v>0</v>
      </c>
      <c r="BJ205" s="19" t="s">
        <v>93</v>
      </c>
      <c r="BK205" s="147">
        <f>ROUND(P205*H205,2)</f>
        <v>0</v>
      </c>
      <c r="BL205" s="19" t="s">
        <v>387</v>
      </c>
      <c r="BM205" s="233" t="s">
        <v>1106</v>
      </c>
    </row>
    <row r="206" s="2" customFormat="1" ht="24.15" customHeight="1">
      <c r="A206" s="42"/>
      <c r="B206" s="186"/>
      <c r="C206" s="220" t="s">
        <v>624</v>
      </c>
      <c r="D206" s="220" t="s">
        <v>223</v>
      </c>
      <c r="E206" s="221" t="s">
        <v>1107</v>
      </c>
      <c r="F206" s="222" t="s">
        <v>1108</v>
      </c>
      <c r="G206" s="223" t="s">
        <v>302</v>
      </c>
      <c r="H206" s="224">
        <v>27</v>
      </c>
      <c r="I206" s="225"/>
      <c r="J206" s="225"/>
      <c r="K206" s="226">
        <f>ROUND(P206*H206,2)</f>
        <v>0</v>
      </c>
      <c r="L206" s="227"/>
      <c r="M206" s="43"/>
      <c r="N206" s="228" t="s">
        <v>1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0.0028500000000000001</v>
      </c>
      <c r="X206" s="232">
        <f>W206*H206</f>
        <v>0.076950000000000005</v>
      </c>
      <c r="Y206" s="42"/>
      <c r="Z206" s="42"/>
      <c r="AA206" s="42"/>
      <c r="AB206" s="42"/>
      <c r="AC206" s="42"/>
      <c r="AD206" s="42"/>
      <c r="AE206" s="42"/>
      <c r="AR206" s="233" t="s">
        <v>387</v>
      </c>
      <c r="AT206" s="233" t="s">
        <v>223</v>
      </c>
      <c r="AU206" s="233" t="s">
        <v>93</v>
      </c>
      <c r="AY206" s="19" t="s">
        <v>220</v>
      </c>
      <c r="BE206" s="147">
        <f>IF(O206="základná",K206,0)</f>
        <v>0</v>
      </c>
      <c r="BF206" s="147">
        <f>IF(O206="znížená",K206,0)</f>
        <v>0</v>
      </c>
      <c r="BG206" s="147">
        <f>IF(O206="zákl. prenesená",K206,0)</f>
        <v>0</v>
      </c>
      <c r="BH206" s="147">
        <f>IF(O206="zníž. prenesená",K206,0)</f>
        <v>0</v>
      </c>
      <c r="BI206" s="147">
        <f>IF(O206="nulová",K206,0)</f>
        <v>0</v>
      </c>
      <c r="BJ206" s="19" t="s">
        <v>93</v>
      </c>
      <c r="BK206" s="147">
        <f>ROUND(P206*H206,2)</f>
        <v>0</v>
      </c>
      <c r="BL206" s="19" t="s">
        <v>387</v>
      </c>
      <c r="BM206" s="233" t="s">
        <v>1109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1110</v>
      </c>
      <c r="G207" s="14"/>
      <c r="H207" s="245">
        <v>27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88</v>
      </c>
      <c r="AY207" s="243" t="s">
        <v>220</v>
      </c>
    </row>
    <row r="208" s="2" customFormat="1" ht="33" customHeight="1">
      <c r="A208" s="42"/>
      <c r="B208" s="186"/>
      <c r="C208" s="220" t="s">
        <v>8</v>
      </c>
      <c r="D208" s="220" t="s">
        <v>223</v>
      </c>
      <c r="E208" s="221" t="s">
        <v>1111</v>
      </c>
      <c r="F208" s="222" t="s">
        <v>1112</v>
      </c>
      <c r="G208" s="223" t="s">
        <v>583</v>
      </c>
      <c r="H208" s="224">
        <v>9</v>
      </c>
      <c r="I208" s="225"/>
      <c r="J208" s="225"/>
      <c r="K208" s="226">
        <f>ROUND(P208*H208,2)</f>
        <v>0</v>
      </c>
      <c r="L208" s="227"/>
      <c r="M208" s="43"/>
      <c r="N208" s="228" t="s">
        <v>1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0.00116</v>
      </c>
      <c r="X208" s="232">
        <f>W208*H208</f>
        <v>0.01044</v>
      </c>
      <c r="Y208" s="42"/>
      <c r="Z208" s="42"/>
      <c r="AA208" s="42"/>
      <c r="AB208" s="42"/>
      <c r="AC208" s="42"/>
      <c r="AD208" s="42"/>
      <c r="AE208" s="42"/>
      <c r="AR208" s="233" t="s">
        <v>387</v>
      </c>
      <c r="AT208" s="233" t="s">
        <v>223</v>
      </c>
      <c r="AU208" s="233" t="s">
        <v>93</v>
      </c>
      <c r="AY208" s="19" t="s">
        <v>220</v>
      </c>
      <c r="BE208" s="147">
        <f>IF(O208="základná",K208,0)</f>
        <v>0</v>
      </c>
      <c r="BF208" s="147">
        <f>IF(O208="znížená",K208,0)</f>
        <v>0</v>
      </c>
      <c r="BG208" s="147">
        <f>IF(O208="zákl. prenesená",K208,0)</f>
        <v>0</v>
      </c>
      <c r="BH208" s="147">
        <f>IF(O208="zníž. prenesená",K208,0)</f>
        <v>0</v>
      </c>
      <c r="BI208" s="147">
        <f>IF(O208="nulová",K208,0)</f>
        <v>0</v>
      </c>
      <c r="BJ208" s="19" t="s">
        <v>93</v>
      </c>
      <c r="BK208" s="147">
        <f>ROUND(P208*H208,2)</f>
        <v>0</v>
      </c>
      <c r="BL208" s="19" t="s">
        <v>387</v>
      </c>
      <c r="BM208" s="233" t="s">
        <v>1113</v>
      </c>
    </row>
    <row r="209" s="2" customFormat="1" ht="24.15" customHeight="1">
      <c r="A209" s="42"/>
      <c r="B209" s="186"/>
      <c r="C209" s="220" t="s">
        <v>873</v>
      </c>
      <c r="D209" s="220" t="s">
        <v>223</v>
      </c>
      <c r="E209" s="221" t="s">
        <v>543</v>
      </c>
      <c r="F209" s="222" t="s">
        <v>544</v>
      </c>
      <c r="G209" s="223" t="s">
        <v>393</v>
      </c>
      <c r="H209" s="266"/>
      <c r="I209" s="225"/>
      <c r="J209" s="225"/>
      <c r="K209" s="226">
        <f>ROUND(P209*H209,2)</f>
        <v>0</v>
      </c>
      <c r="L209" s="227"/>
      <c r="M209" s="43"/>
      <c r="N209" s="228" t="s">
        <v>1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2"/>
      <c r="Z209" s="42"/>
      <c r="AA209" s="42"/>
      <c r="AB209" s="42"/>
      <c r="AC209" s="42"/>
      <c r="AD209" s="42"/>
      <c r="AE209" s="42"/>
      <c r="AR209" s="233" t="s">
        <v>387</v>
      </c>
      <c r="AT209" s="233" t="s">
        <v>223</v>
      </c>
      <c r="AU209" s="233" t="s">
        <v>93</v>
      </c>
      <c r="AY209" s="19" t="s">
        <v>220</v>
      </c>
      <c r="BE209" s="147">
        <f>IF(O209="základná",K209,0)</f>
        <v>0</v>
      </c>
      <c r="BF209" s="147">
        <f>IF(O209="znížená",K209,0)</f>
        <v>0</v>
      </c>
      <c r="BG209" s="147">
        <f>IF(O209="zákl. prenesená",K209,0)</f>
        <v>0</v>
      </c>
      <c r="BH209" s="147">
        <f>IF(O209="zníž. prenesená",K209,0)</f>
        <v>0</v>
      </c>
      <c r="BI209" s="147">
        <f>IF(O209="nulová",K209,0)</f>
        <v>0</v>
      </c>
      <c r="BJ209" s="19" t="s">
        <v>93</v>
      </c>
      <c r="BK209" s="147">
        <f>ROUND(P209*H209,2)</f>
        <v>0</v>
      </c>
      <c r="BL209" s="19" t="s">
        <v>387</v>
      </c>
      <c r="BM209" s="233" t="s">
        <v>1114</v>
      </c>
    </row>
    <row r="210" s="12" customFormat="1" ht="22.8" customHeight="1">
      <c r="A210" s="12"/>
      <c r="B210" s="206"/>
      <c r="C210" s="12"/>
      <c r="D210" s="207" t="s">
        <v>80</v>
      </c>
      <c r="E210" s="218" t="s">
        <v>1115</v>
      </c>
      <c r="F210" s="218" t="s">
        <v>1116</v>
      </c>
      <c r="G210" s="12"/>
      <c r="H210" s="12"/>
      <c r="I210" s="209"/>
      <c r="J210" s="209"/>
      <c r="K210" s="219">
        <f>BK210</f>
        <v>0</v>
      </c>
      <c r="L210" s="12"/>
      <c r="M210" s="206"/>
      <c r="N210" s="211"/>
      <c r="O210" s="212"/>
      <c r="P210" s="212"/>
      <c r="Q210" s="213">
        <f>SUM(Q211:Q213)</f>
        <v>0</v>
      </c>
      <c r="R210" s="213">
        <f>SUM(R211:R213)</f>
        <v>0</v>
      </c>
      <c r="S210" s="212"/>
      <c r="T210" s="214">
        <f>SUM(T211:T213)</f>
        <v>0</v>
      </c>
      <c r="U210" s="212"/>
      <c r="V210" s="214">
        <f>SUM(V211:V213)</f>
        <v>0</v>
      </c>
      <c r="W210" s="212"/>
      <c r="X210" s="215">
        <f>SUM(X211:X213)</f>
        <v>2.9516999999999998</v>
      </c>
      <c r="Y210" s="12"/>
      <c r="Z210" s="12"/>
      <c r="AA210" s="12"/>
      <c r="AB210" s="12"/>
      <c r="AC210" s="12"/>
      <c r="AD210" s="12"/>
      <c r="AE210" s="12"/>
      <c r="AR210" s="207" t="s">
        <v>93</v>
      </c>
      <c r="AT210" s="216" t="s">
        <v>80</v>
      </c>
      <c r="AU210" s="216" t="s">
        <v>88</v>
      </c>
      <c r="AY210" s="207" t="s">
        <v>220</v>
      </c>
      <c r="BK210" s="217">
        <f>SUM(BK211:BK213)</f>
        <v>0</v>
      </c>
    </row>
    <row r="211" s="2" customFormat="1" ht="37.8" customHeight="1">
      <c r="A211" s="42"/>
      <c r="B211" s="186"/>
      <c r="C211" s="220" t="s">
        <v>877</v>
      </c>
      <c r="D211" s="220" t="s">
        <v>223</v>
      </c>
      <c r="E211" s="221" t="s">
        <v>1117</v>
      </c>
      <c r="F211" s="222" t="s">
        <v>1118</v>
      </c>
      <c r="G211" s="223" t="s">
        <v>226</v>
      </c>
      <c r="H211" s="224">
        <v>196.78</v>
      </c>
      <c r="I211" s="225"/>
      <c r="J211" s="225"/>
      <c r="K211" s="226">
        <f>ROUND(P211*H211,2)</f>
        <v>0</v>
      </c>
      <c r="L211" s="227"/>
      <c r="M211" s="43"/>
      <c r="N211" s="228" t="s">
        <v>1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0.014999999999999999</v>
      </c>
      <c r="X211" s="232">
        <f>W211*H211</f>
        <v>2.9516999999999998</v>
      </c>
      <c r="Y211" s="42"/>
      <c r="Z211" s="42"/>
      <c r="AA211" s="42"/>
      <c r="AB211" s="42"/>
      <c r="AC211" s="42"/>
      <c r="AD211" s="42"/>
      <c r="AE211" s="42"/>
      <c r="AR211" s="233" t="s">
        <v>387</v>
      </c>
      <c r="AT211" s="233" t="s">
        <v>223</v>
      </c>
      <c r="AU211" s="233" t="s">
        <v>93</v>
      </c>
      <c r="AY211" s="19" t="s">
        <v>220</v>
      </c>
      <c r="BE211" s="147">
        <f>IF(O211="základná",K211,0)</f>
        <v>0</v>
      </c>
      <c r="BF211" s="147">
        <f>IF(O211="znížená",K211,0)</f>
        <v>0</v>
      </c>
      <c r="BG211" s="147">
        <f>IF(O211="zákl. prenesená",K211,0)</f>
        <v>0</v>
      </c>
      <c r="BH211" s="147">
        <f>IF(O211="zníž. prenesená",K211,0)</f>
        <v>0</v>
      </c>
      <c r="BI211" s="147">
        <f>IF(O211="nulová",K211,0)</f>
        <v>0</v>
      </c>
      <c r="BJ211" s="19" t="s">
        <v>93</v>
      </c>
      <c r="BK211" s="147">
        <f>ROUND(P211*H211,2)</f>
        <v>0</v>
      </c>
      <c r="BL211" s="19" t="s">
        <v>387</v>
      </c>
      <c r="BM211" s="233" t="s">
        <v>1119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1120</v>
      </c>
      <c r="G212" s="14"/>
      <c r="H212" s="245">
        <v>196.78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88</v>
      </c>
      <c r="AY212" s="243" t="s">
        <v>220</v>
      </c>
    </row>
    <row r="213" s="2" customFormat="1" ht="24.15" customHeight="1">
      <c r="A213" s="42"/>
      <c r="B213" s="186"/>
      <c r="C213" s="220" t="s">
        <v>881</v>
      </c>
      <c r="D213" s="220" t="s">
        <v>223</v>
      </c>
      <c r="E213" s="221" t="s">
        <v>1121</v>
      </c>
      <c r="F213" s="222" t="s">
        <v>1122</v>
      </c>
      <c r="G213" s="223" t="s">
        <v>393</v>
      </c>
      <c r="H213" s="266"/>
      <c r="I213" s="225"/>
      <c r="J213" s="225"/>
      <c r="K213" s="226">
        <f>ROUND(P213*H213,2)</f>
        <v>0</v>
      </c>
      <c r="L213" s="227"/>
      <c r="M213" s="43"/>
      <c r="N213" s="267" t="s">
        <v>1</v>
      </c>
      <c r="O213" s="268" t="s">
        <v>45</v>
      </c>
      <c r="P213" s="269">
        <f>I213+J213</f>
        <v>0</v>
      </c>
      <c r="Q213" s="269">
        <f>ROUND(I213*H213,2)</f>
        <v>0</v>
      </c>
      <c r="R213" s="269">
        <f>ROUND(J213*H213,2)</f>
        <v>0</v>
      </c>
      <c r="S213" s="270"/>
      <c r="T213" s="271">
        <f>S213*H213</f>
        <v>0</v>
      </c>
      <c r="U213" s="271">
        <v>0</v>
      </c>
      <c r="V213" s="271">
        <f>U213*H213</f>
        <v>0</v>
      </c>
      <c r="W213" s="271">
        <v>0</v>
      </c>
      <c r="X213" s="272">
        <f>W213*H213</f>
        <v>0</v>
      </c>
      <c r="Y213" s="42"/>
      <c r="Z213" s="42"/>
      <c r="AA213" s="42"/>
      <c r="AB213" s="42"/>
      <c r="AC213" s="42"/>
      <c r="AD213" s="42"/>
      <c r="AE213" s="42"/>
      <c r="AR213" s="233" t="s">
        <v>387</v>
      </c>
      <c r="AT213" s="233" t="s">
        <v>223</v>
      </c>
      <c r="AU213" s="233" t="s">
        <v>93</v>
      </c>
      <c r="AY213" s="19" t="s">
        <v>220</v>
      </c>
      <c r="BE213" s="147">
        <f>IF(O213="základná",K213,0)</f>
        <v>0</v>
      </c>
      <c r="BF213" s="147">
        <f>IF(O213="znížená",K213,0)</f>
        <v>0</v>
      </c>
      <c r="BG213" s="147">
        <f>IF(O213="zákl. prenesená",K213,0)</f>
        <v>0</v>
      </c>
      <c r="BH213" s="147">
        <f>IF(O213="zníž. prenesená",K213,0)</f>
        <v>0</v>
      </c>
      <c r="BI213" s="147">
        <f>IF(O213="nulová",K213,0)</f>
        <v>0</v>
      </c>
      <c r="BJ213" s="19" t="s">
        <v>93</v>
      </c>
      <c r="BK213" s="147">
        <f>ROUND(P213*H213,2)</f>
        <v>0</v>
      </c>
      <c r="BL213" s="19" t="s">
        <v>387</v>
      </c>
      <c r="BM213" s="233" t="s">
        <v>1123</v>
      </c>
    </row>
    <row r="214" s="2" customFormat="1" ht="6.96" customHeight="1">
      <c r="A214" s="42"/>
      <c r="B214" s="69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43"/>
      <c r="N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</row>
  </sheetData>
  <autoFilter ref="C139:L21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0:F110"/>
    <mergeCell ref="D111:F111"/>
    <mergeCell ref="D112:F112"/>
    <mergeCell ref="D113:F113"/>
    <mergeCell ref="D114:F114"/>
    <mergeCell ref="E126:H126"/>
    <mergeCell ref="E130:H130"/>
    <mergeCell ref="E128:H128"/>
    <mergeCell ref="E132:H13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1045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1124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K109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ROUND((SUM(BE109:BE116) + SUM(BE140:BE250)),  2)</f>
        <v>0</v>
      </c>
      <c r="G41" s="163"/>
      <c r="H41" s="163"/>
      <c r="I41" s="164">
        <v>0.20000000000000001</v>
      </c>
      <c r="J41" s="163"/>
      <c r="K41" s="162">
        <f>ROUND(((SUM(BE109:BE116) + SUM(BE140:BE250))*I41),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ROUND((SUM(BF109:BF116) + SUM(BF140:BF250)),  2)</f>
        <v>0</v>
      </c>
      <c r="G42" s="163"/>
      <c r="H42" s="163"/>
      <c r="I42" s="164">
        <v>0.20000000000000001</v>
      </c>
      <c r="J42" s="163"/>
      <c r="K42" s="162">
        <f>ROUND(((SUM(BF109:BF116) + SUM(BF140:BF250))*I42),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ROUND((SUM(BG109:BG116) + SUM(BG140:BG250)),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ROUND((SUM(BH109:BH116) + SUM(BH140:BH250)),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ROUND((SUM(BI109:BI116) + SUM(BI140:BI250)),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1045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21-105b-01-02-02-01 - Zateplenie obvodového plášťa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Q140</f>
        <v>0</v>
      </c>
      <c r="J100" s="105">
        <f>R140</f>
        <v>0</v>
      </c>
      <c r="K100" s="105">
        <f>K140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Q141</f>
        <v>0</v>
      </c>
      <c r="J101" s="179">
        <f>R141</f>
        <v>0</v>
      </c>
      <c r="K101" s="179">
        <f>K141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433</v>
      </c>
      <c r="E102" s="182"/>
      <c r="F102" s="182"/>
      <c r="G102" s="182"/>
      <c r="H102" s="182"/>
      <c r="I102" s="183">
        <f>Q142</f>
        <v>0</v>
      </c>
      <c r="J102" s="183">
        <f>R142</f>
        <v>0</v>
      </c>
      <c r="K102" s="183">
        <f>K142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189</v>
      </c>
      <c r="E103" s="182"/>
      <c r="F103" s="182"/>
      <c r="G103" s="182"/>
      <c r="H103" s="182"/>
      <c r="I103" s="183">
        <f>Q187</f>
        <v>0</v>
      </c>
      <c r="J103" s="183">
        <f>R187</f>
        <v>0</v>
      </c>
      <c r="K103" s="183">
        <f>K187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434</v>
      </c>
      <c r="E104" s="182"/>
      <c r="F104" s="182"/>
      <c r="G104" s="182"/>
      <c r="H104" s="182"/>
      <c r="I104" s="183">
        <f>Q225</f>
        <v>0</v>
      </c>
      <c r="J104" s="183">
        <f>R225</f>
        <v>0</v>
      </c>
      <c r="K104" s="183">
        <f>K225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9"/>
      <c r="D105" s="177" t="s">
        <v>190</v>
      </c>
      <c r="E105" s="178"/>
      <c r="F105" s="178"/>
      <c r="G105" s="178"/>
      <c r="H105" s="178"/>
      <c r="I105" s="179">
        <f>Q227</f>
        <v>0</v>
      </c>
      <c r="J105" s="179">
        <f>R227</f>
        <v>0</v>
      </c>
      <c r="K105" s="179">
        <f>K227</f>
        <v>0</v>
      </c>
      <c r="L105" s="9"/>
      <c r="M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0"/>
      <c r="D106" s="181" t="s">
        <v>435</v>
      </c>
      <c r="E106" s="182"/>
      <c r="F106" s="182"/>
      <c r="G106" s="182"/>
      <c r="H106" s="182"/>
      <c r="I106" s="183">
        <f>Q228</f>
        <v>0</v>
      </c>
      <c r="J106" s="183">
        <f>R228</f>
        <v>0</v>
      </c>
      <c r="K106" s="183">
        <f>K228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6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64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75" t="s">
        <v>193</v>
      </c>
      <c r="D109" s="42"/>
      <c r="E109" s="42"/>
      <c r="F109" s="42"/>
      <c r="G109" s="42"/>
      <c r="H109" s="42"/>
      <c r="I109" s="42"/>
      <c r="J109" s="42"/>
      <c r="K109" s="184">
        <f>ROUND(K110 + K111 + K112 + K113 + K114 + K115,2)</f>
        <v>0</v>
      </c>
      <c r="L109" s="42"/>
      <c r="M109" s="64"/>
      <c r="O109" s="185" t="s">
        <v>43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186"/>
      <c r="C110" s="187"/>
      <c r="D110" s="148" t="s">
        <v>194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196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197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198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199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88" t="s">
        <v>200</v>
      </c>
      <c r="E115" s="187"/>
      <c r="F115" s="187"/>
      <c r="G115" s="187"/>
      <c r="H115" s="187"/>
      <c r="I115" s="187"/>
      <c r="J115" s="187"/>
      <c r="K115" s="144">
        <f>ROUND(K34*T115,2)</f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201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51" t="s">
        <v>172</v>
      </c>
      <c r="D117" s="152"/>
      <c r="E117" s="152"/>
      <c r="F117" s="152"/>
      <c r="G117" s="152"/>
      <c r="H117" s="152"/>
      <c r="I117" s="152"/>
      <c r="J117" s="152"/>
      <c r="K117" s="153">
        <f>ROUND(K100+K109,2)</f>
        <v>0</v>
      </c>
      <c r="L117" s="152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202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6.5" customHeight="1">
      <c r="A126" s="42"/>
      <c r="B126" s="43"/>
      <c r="C126" s="42"/>
      <c r="D126" s="42"/>
      <c r="E126" s="155" t="str">
        <f>E7</f>
        <v>Zníženie energetickej náročnosti budov ZŠ a MŠ v obci Kováčová</v>
      </c>
      <c r="F126" s="32"/>
      <c r="G126" s="32"/>
      <c r="H126" s="3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1" customFormat="1" ht="12" customHeight="1">
      <c r="B127" s="22"/>
      <c r="C127" s="32" t="s">
        <v>174</v>
      </c>
      <c r="M127" s="22"/>
    </row>
    <row r="128" s="1" customFormat="1" ht="16.5" customHeight="1">
      <c r="B128" s="22"/>
      <c r="E128" s="155" t="s">
        <v>175</v>
      </c>
      <c r="F128" s="1"/>
      <c r="G128" s="1"/>
      <c r="H128" s="1"/>
      <c r="M128" s="22"/>
    </row>
    <row r="129" s="1" customFormat="1" ht="12" customHeight="1">
      <c r="B129" s="22"/>
      <c r="C129" s="32" t="s">
        <v>176</v>
      </c>
      <c r="M129" s="22"/>
    </row>
    <row r="130" s="2" customFormat="1" ht="16.5" customHeight="1">
      <c r="A130" s="42"/>
      <c r="B130" s="43"/>
      <c r="C130" s="42"/>
      <c r="D130" s="42"/>
      <c r="E130" s="156" t="s">
        <v>1045</v>
      </c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431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6.5" customHeight="1">
      <c r="A132" s="42"/>
      <c r="B132" s="43"/>
      <c r="C132" s="42"/>
      <c r="D132" s="42"/>
      <c r="E132" s="76" t="str">
        <f>E13</f>
        <v>21-105b-01-02-02-01 - Zateplenie obvodového plášťa</v>
      </c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6.96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2" customHeight="1">
      <c r="A134" s="42"/>
      <c r="B134" s="43"/>
      <c r="C134" s="32" t="s">
        <v>20</v>
      </c>
      <c r="D134" s="42"/>
      <c r="E134" s="42"/>
      <c r="F134" s="27" t="str">
        <f>F16</f>
        <v>Kováčová</v>
      </c>
      <c r="G134" s="42"/>
      <c r="H134" s="42"/>
      <c r="I134" s="32" t="s">
        <v>22</v>
      </c>
      <c r="J134" s="78" t="str">
        <f>IF(J16="","",J16)</f>
        <v>16. 11. 2021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5.15" customHeight="1">
      <c r="A136" s="42"/>
      <c r="B136" s="43"/>
      <c r="C136" s="32" t="s">
        <v>24</v>
      </c>
      <c r="D136" s="42"/>
      <c r="E136" s="42"/>
      <c r="F136" s="27" t="str">
        <f>E19</f>
        <v>Obec Kováčová</v>
      </c>
      <c r="G136" s="42"/>
      <c r="H136" s="42"/>
      <c r="I136" s="32" t="s">
        <v>30</v>
      </c>
      <c r="J136" s="36" t="str">
        <f>E25</f>
        <v>HS partner, s.r.o.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5.15" customHeight="1">
      <c r="A137" s="42"/>
      <c r="B137" s="43"/>
      <c r="C137" s="32" t="s">
        <v>28</v>
      </c>
      <c r="D137" s="42"/>
      <c r="E137" s="42"/>
      <c r="F137" s="27" t="str">
        <f>IF(E22="","",E22)</f>
        <v>Vyplň údaj</v>
      </c>
      <c r="G137" s="42"/>
      <c r="H137" s="42"/>
      <c r="I137" s="32" t="s">
        <v>32</v>
      </c>
      <c r="J137" s="36" t="str">
        <f>E28</f>
        <v>Ing. Miroslav Plevka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0.32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11" customFormat="1" ht="29.28" customHeight="1">
      <c r="A139" s="194"/>
      <c r="B139" s="195"/>
      <c r="C139" s="196" t="s">
        <v>203</v>
      </c>
      <c r="D139" s="197" t="s">
        <v>64</v>
      </c>
      <c r="E139" s="197" t="s">
        <v>60</v>
      </c>
      <c r="F139" s="197" t="s">
        <v>61</v>
      </c>
      <c r="G139" s="197" t="s">
        <v>204</v>
      </c>
      <c r="H139" s="197" t="s">
        <v>205</v>
      </c>
      <c r="I139" s="197" t="s">
        <v>206</v>
      </c>
      <c r="J139" s="197" t="s">
        <v>207</v>
      </c>
      <c r="K139" s="198" t="s">
        <v>185</v>
      </c>
      <c r="L139" s="199" t="s">
        <v>208</v>
      </c>
      <c r="M139" s="200"/>
      <c r="N139" s="95" t="s">
        <v>1</v>
      </c>
      <c r="O139" s="96" t="s">
        <v>43</v>
      </c>
      <c r="P139" s="96" t="s">
        <v>209</v>
      </c>
      <c r="Q139" s="96" t="s">
        <v>210</v>
      </c>
      <c r="R139" s="96" t="s">
        <v>211</v>
      </c>
      <c r="S139" s="96" t="s">
        <v>212</v>
      </c>
      <c r="T139" s="96" t="s">
        <v>213</v>
      </c>
      <c r="U139" s="96" t="s">
        <v>214</v>
      </c>
      <c r="V139" s="96" t="s">
        <v>215</v>
      </c>
      <c r="W139" s="96" t="s">
        <v>216</v>
      </c>
      <c r="X139" s="97" t="s">
        <v>217</v>
      </c>
      <c r="Y139" s="194"/>
      <c r="Z139" s="194"/>
      <c r="AA139" s="194"/>
      <c r="AB139" s="194"/>
      <c r="AC139" s="194"/>
      <c r="AD139" s="194"/>
      <c r="AE139" s="194"/>
    </row>
    <row r="140" s="2" customFormat="1" ht="22.8" customHeight="1">
      <c r="A140" s="42"/>
      <c r="B140" s="43"/>
      <c r="C140" s="102" t="s">
        <v>180</v>
      </c>
      <c r="D140" s="42"/>
      <c r="E140" s="42"/>
      <c r="F140" s="42"/>
      <c r="G140" s="42"/>
      <c r="H140" s="42"/>
      <c r="I140" s="42"/>
      <c r="J140" s="42"/>
      <c r="K140" s="201">
        <f>BK140</f>
        <v>0</v>
      </c>
      <c r="L140" s="42"/>
      <c r="M140" s="43"/>
      <c r="N140" s="98"/>
      <c r="O140" s="82"/>
      <c r="P140" s="99"/>
      <c r="Q140" s="202">
        <f>Q141+Q227</f>
        <v>0</v>
      </c>
      <c r="R140" s="202">
        <f>R141+R227</f>
        <v>0</v>
      </c>
      <c r="S140" s="99"/>
      <c r="T140" s="203">
        <f>T141+T227</f>
        <v>0</v>
      </c>
      <c r="U140" s="99"/>
      <c r="V140" s="203">
        <f>V141+V227</f>
        <v>32.911898180000001</v>
      </c>
      <c r="W140" s="99"/>
      <c r="X140" s="204">
        <f>X141+X227</f>
        <v>0</v>
      </c>
      <c r="Y140" s="42"/>
      <c r="Z140" s="42"/>
      <c r="AA140" s="42"/>
      <c r="AB140" s="42"/>
      <c r="AC140" s="42"/>
      <c r="AD140" s="42"/>
      <c r="AE140" s="42"/>
      <c r="AT140" s="19" t="s">
        <v>80</v>
      </c>
      <c r="AU140" s="19" t="s">
        <v>187</v>
      </c>
      <c r="BK140" s="205">
        <f>BK141+BK227</f>
        <v>0</v>
      </c>
    </row>
    <row r="141" s="12" customFormat="1" ht="25.92" customHeight="1">
      <c r="A141" s="12"/>
      <c r="B141" s="206"/>
      <c r="C141" s="12"/>
      <c r="D141" s="207" t="s">
        <v>80</v>
      </c>
      <c r="E141" s="208" t="s">
        <v>218</v>
      </c>
      <c r="F141" s="208" t="s">
        <v>219</v>
      </c>
      <c r="G141" s="12"/>
      <c r="H141" s="12"/>
      <c r="I141" s="209"/>
      <c r="J141" s="209"/>
      <c r="K141" s="210">
        <f>BK141</f>
        <v>0</v>
      </c>
      <c r="L141" s="12"/>
      <c r="M141" s="206"/>
      <c r="N141" s="211"/>
      <c r="O141" s="212"/>
      <c r="P141" s="212"/>
      <c r="Q141" s="213">
        <f>Q142+Q187+Q225</f>
        <v>0</v>
      </c>
      <c r="R141" s="213">
        <f>R142+R187+R225</f>
        <v>0</v>
      </c>
      <c r="S141" s="212"/>
      <c r="T141" s="214">
        <f>T142+T187+T225</f>
        <v>0</v>
      </c>
      <c r="U141" s="212"/>
      <c r="V141" s="214">
        <f>V142+V187+V225</f>
        <v>32.578637180000001</v>
      </c>
      <c r="W141" s="212"/>
      <c r="X141" s="215">
        <f>X142+X187+X225</f>
        <v>0</v>
      </c>
      <c r="Y141" s="12"/>
      <c r="Z141" s="12"/>
      <c r="AA141" s="12"/>
      <c r="AB141" s="12"/>
      <c r="AC141" s="12"/>
      <c r="AD141" s="12"/>
      <c r="AE141" s="12"/>
      <c r="AR141" s="207" t="s">
        <v>88</v>
      </c>
      <c r="AT141" s="216" t="s">
        <v>80</v>
      </c>
      <c r="AU141" s="216" t="s">
        <v>81</v>
      </c>
      <c r="AY141" s="207" t="s">
        <v>220</v>
      </c>
      <c r="BK141" s="217">
        <f>BK142+BK187+BK225</f>
        <v>0</v>
      </c>
    </row>
    <row r="142" s="12" customFormat="1" ht="22.8" customHeight="1">
      <c r="A142" s="12"/>
      <c r="B142" s="206"/>
      <c r="C142" s="12"/>
      <c r="D142" s="207" t="s">
        <v>80</v>
      </c>
      <c r="E142" s="218" t="s">
        <v>299</v>
      </c>
      <c r="F142" s="218" t="s">
        <v>436</v>
      </c>
      <c r="G142" s="12"/>
      <c r="H142" s="12"/>
      <c r="I142" s="209"/>
      <c r="J142" s="209"/>
      <c r="K142" s="219">
        <f>BK142</f>
        <v>0</v>
      </c>
      <c r="L142" s="12"/>
      <c r="M142" s="206"/>
      <c r="N142" s="211"/>
      <c r="O142" s="212"/>
      <c r="P142" s="212"/>
      <c r="Q142" s="213">
        <f>SUM(Q143:Q186)</f>
        <v>0</v>
      </c>
      <c r="R142" s="213">
        <f>SUM(R143:R186)</f>
        <v>0</v>
      </c>
      <c r="S142" s="212"/>
      <c r="T142" s="214">
        <f>SUM(T143:T186)</f>
        <v>0</v>
      </c>
      <c r="U142" s="212"/>
      <c r="V142" s="214">
        <f>SUM(V143:V186)</f>
        <v>9.0933358399999999</v>
      </c>
      <c r="W142" s="212"/>
      <c r="X142" s="215">
        <f>SUM(X143:X186)</f>
        <v>0</v>
      </c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16" t="s">
        <v>80</v>
      </c>
      <c r="AU142" s="216" t="s">
        <v>88</v>
      </c>
      <c r="AY142" s="207" t="s">
        <v>220</v>
      </c>
      <c r="BK142" s="217">
        <f>SUM(BK143:BK186)</f>
        <v>0</v>
      </c>
    </row>
    <row r="143" s="2" customFormat="1" ht="24.15" customHeight="1">
      <c r="A143" s="42"/>
      <c r="B143" s="186"/>
      <c r="C143" s="220" t="s">
        <v>88</v>
      </c>
      <c r="D143" s="220" t="s">
        <v>223</v>
      </c>
      <c r="E143" s="221" t="s">
        <v>465</v>
      </c>
      <c r="F143" s="222" t="s">
        <v>466</v>
      </c>
      <c r="G143" s="223" t="s">
        <v>226</v>
      </c>
      <c r="H143" s="224">
        <v>27.510000000000002</v>
      </c>
      <c r="I143" s="225"/>
      <c r="J143" s="225"/>
      <c r="K143" s="226">
        <f>ROUND(P143*H143,2)</f>
        <v>0</v>
      </c>
      <c r="L143" s="227"/>
      <c r="M143" s="43"/>
      <c r="N143" s="228" t="s">
        <v>1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0.0061799999999999997</v>
      </c>
      <c r="V143" s="231">
        <f>U143*H143</f>
        <v>0.17001179999999999</v>
      </c>
      <c r="W143" s="231">
        <v>0</v>
      </c>
      <c r="X143" s="232">
        <f>W143*H143</f>
        <v>0</v>
      </c>
      <c r="Y143" s="42"/>
      <c r="Z143" s="42"/>
      <c r="AA143" s="42"/>
      <c r="AB143" s="42"/>
      <c r="AC143" s="42"/>
      <c r="AD143" s="42"/>
      <c r="AE143" s="42"/>
      <c r="AR143" s="233" t="s">
        <v>105</v>
      </c>
      <c r="AT143" s="233" t="s">
        <v>223</v>
      </c>
      <c r="AU143" s="233" t="s">
        <v>93</v>
      </c>
      <c r="AY143" s="19" t="s">
        <v>220</v>
      </c>
      <c r="BE143" s="147">
        <f>IF(O143="základná",K143,0)</f>
        <v>0</v>
      </c>
      <c r="BF143" s="147">
        <f>IF(O143="znížená",K143,0)</f>
        <v>0</v>
      </c>
      <c r="BG143" s="147">
        <f>IF(O143="zákl. prenesená",K143,0)</f>
        <v>0</v>
      </c>
      <c r="BH143" s="147">
        <f>IF(O143="zníž. prenesená",K143,0)</f>
        <v>0</v>
      </c>
      <c r="BI143" s="147">
        <f>IF(O143="nulová",K143,0)</f>
        <v>0</v>
      </c>
      <c r="BJ143" s="19" t="s">
        <v>93</v>
      </c>
      <c r="BK143" s="147">
        <f>ROUND(P143*H143,2)</f>
        <v>0</v>
      </c>
      <c r="BL143" s="19" t="s">
        <v>105</v>
      </c>
      <c r="BM143" s="233" t="s">
        <v>1125</v>
      </c>
    </row>
    <row r="144" s="14" customFormat="1">
      <c r="A144" s="14"/>
      <c r="B144" s="242"/>
      <c r="C144" s="14"/>
      <c r="D144" s="235" t="s">
        <v>228</v>
      </c>
      <c r="E144" s="243" t="s">
        <v>1</v>
      </c>
      <c r="F144" s="244" t="s">
        <v>1126</v>
      </c>
      <c r="G144" s="14"/>
      <c r="H144" s="245">
        <v>9.0600000000000005</v>
      </c>
      <c r="I144" s="246"/>
      <c r="J144" s="246"/>
      <c r="K144" s="14"/>
      <c r="L144" s="14"/>
      <c r="M144" s="242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4"/>
      <c r="Z144" s="14"/>
      <c r="AA144" s="14"/>
      <c r="AB144" s="14"/>
      <c r="AC144" s="14"/>
      <c r="AD144" s="14"/>
      <c r="AE144" s="14"/>
      <c r="AT144" s="243" t="s">
        <v>228</v>
      </c>
      <c r="AU144" s="243" t="s">
        <v>93</v>
      </c>
      <c r="AV144" s="14" t="s">
        <v>93</v>
      </c>
      <c r="AW144" s="14" t="s">
        <v>4</v>
      </c>
      <c r="AX144" s="14" t="s">
        <v>81</v>
      </c>
      <c r="AY144" s="243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1127</v>
      </c>
      <c r="G145" s="14"/>
      <c r="H145" s="245">
        <v>18.449999999999999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5" customFormat="1">
      <c r="A146" s="15"/>
      <c r="B146" s="250"/>
      <c r="C146" s="15"/>
      <c r="D146" s="235" t="s">
        <v>228</v>
      </c>
      <c r="E146" s="251" t="s">
        <v>1</v>
      </c>
      <c r="F146" s="252" t="s">
        <v>242</v>
      </c>
      <c r="G146" s="15"/>
      <c r="H146" s="253">
        <v>27.510000000000002</v>
      </c>
      <c r="I146" s="254"/>
      <c r="J146" s="254"/>
      <c r="K146" s="15"/>
      <c r="L146" s="15"/>
      <c r="M146" s="250"/>
      <c r="N146" s="255"/>
      <c r="O146" s="256"/>
      <c r="P146" s="256"/>
      <c r="Q146" s="256"/>
      <c r="R146" s="256"/>
      <c r="S146" s="256"/>
      <c r="T146" s="256"/>
      <c r="U146" s="256"/>
      <c r="V146" s="256"/>
      <c r="W146" s="256"/>
      <c r="X146" s="257"/>
      <c r="Y146" s="15"/>
      <c r="Z146" s="15"/>
      <c r="AA146" s="15"/>
      <c r="AB146" s="15"/>
      <c r="AC146" s="15"/>
      <c r="AD146" s="15"/>
      <c r="AE146" s="15"/>
      <c r="AT146" s="251" t="s">
        <v>228</v>
      </c>
      <c r="AU146" s="251" t="s">
        <v>93</v>
      </c>
      <c r="AV146" s="15" t="s">
        <v>98</v>
      </c>
      <c r="AW146" s="15" t="s">
        <v>4</v>
      </c>
      <c r="AX146" s="15" t="s">
        <v>88</v>
      </c>
      <c r="AY146" s="251" t="s">
        <v>220</v>
      </c>
    </row>
    <row r="147" s="2" customFormat="1" ht="24.15" customHeight="1">
      <c r="A147" s="42"/>
      <c r="B147" s="186"/>
      <c r="C147" s="220" t="s">
        <v>93</v>
      </c>
      <c r="D147" s="220" t="s">
        <v>223</v>
      </c>
      <c r="E147" s="221" t="s">
        <v>470</v>
      </c>
      <c r="F147" s="222" t="s">
        <v>471</v>
      </c>
      <c r="G147" s="223" t="s">
        <v>226</v>
      </c>
      <c r="H147" s="224">
        <v>39.890000000000001</v>
      </c>
      <c r="I147" s="225"/>
      <c r="J147" s="225"/>
      <c r="K147" s="226">
        <f>ROUND(P147*H147,2)</f>
        <v>0</v>
      </c>
      <c r="L147" s="227"/>
      <c r="M147" s="43"/>
      <c r="N147" s="228" t="s">
        <v>1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0.01273</v>
      </c>
      <c r="V147" s="231">
        <f>U147*H147</f>
        <v>0.50779969999999996</v>
      </c>
      <c r="W147" s="231">
        <v>0</v>
      </c>
      <c r="X147" s="232">
        <f>W147*H147</f>
        <v>0</v>
      </c>
      <c r="Y147" s="42"/>
      <c r="Z147" s="42"/>
      <c r="AA147" s="42"/>
      <c r="AB147" s="42"/>
      <c r="AC147" s="42"/>
      <c r="AD147" s="42"/>
      <c r="AE147" s="42"/>
      <c r="AR147" s="233" t="s">
        <v>105</v>
      </c>
      <c r="AT147" s="233" t="s">
        <v>223</v>
      </c>
      <c r="AU147" s="233" t="s">
        <v>93</v>
      </c>
      <c r="AY147" s="19" t="s">
        <v>220</v>
      </c>
      <c r="BE147" s="147">
        <f>IF(O147="základná",K147,0)</f>
        <v>0</v>
      </c>
      <c r="BF147" s="147">
        <f>IF(O147="znížená",K147,0)</f>
        <v>0</v>
      </c>
      <c r="BG147" s="147">
        <f>IF(O147="zákl. prenesená",K147,0)</f>
        <v>0</v>
      </c>
      <c r="BH147" s="147">
        <f>IF(O147="zníž. prenesená",K147,0)</f>
        <v>0</v>
      </c>
      <c r="BI147" s="147">
        <f>IF(O147="nulová",K147,0)</f>
        <v>0</v>
      </c>
      <c r="BJ147" s="19" t="s">
        <v>93</v>
      </c>
      <c r="BK147" s="147">
        <f>ROUND(P147*H147,2)</f>
        <v>0</v>
      </c>
      <c r="BL147" s="19" t="s">
        <v>105</v>
      </c>
      <c r="BM147" s="233" t="s">
        <v>1128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1129</v>
      </c>
      <c r="G148" s="14"/>
      <c r="H148" s="245">
        <v>20.370000000000001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1130</v>
      </c>
      <c r="G149" s="14"/>
      <c r="H149" s="245">
        <v>19.52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5" customFormat="1">
      <c r="A150" s="15"/>
      <c r="B150" s="250"/>
      <c r="C150" s="15"/>
      <c r="D150" s="235" t="s">
        <v>228</v>
      </c>
      <c r="E150" s="251" t="s">
        <v>1</v>
      </c>
      <c r="F150" s="252" t="s">
        <v>242</v>
      </c>
      <c r="G150" s="15"/>
      <c r="H150" s="253">
        <v>39.890000000000001</v>
      </c>
      <c r="I150" s="254"/>
      <c r="J150" s="254"/>
      <c r="K150" s="15"/>
      <c r="L150" s="15"/>
      <c r="M150" s="250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Y150" s="15"/>
      <c r="Z150" s="15"/>
      <c r="AA150" s="15"/>
      <c r="AB150" s="15"/>
      <c r="AC150" s="15"/>
      <c r="AD150" s="15"/>
      <c r="AE150" s="15"/>
      <c r="AT150" s="251" t="s">
        <v>228</v>
      </c>
      <c r="AU150" s="251" t="s">
        <v>93</v>
      </c>
      <c r="AV150" s="15" t="s">
        <v>98</v>
      </c>
      <c r="AW150" s="15" t="s">
        <v>4</v>
      </c>
      <c r="AX150" s="15" t="s">
        <v>88</v>
      </c>
      <c r="AY150" s="251" t="s">
        <v>220</v>
      </c>
    </row>
    <row r="151" s="2" customFormat="1" ht="24.15" customHeight="1">
      <c r="A151" s="42"/>
      <c r="B151" s="186"/>
      <c r="C151" s="220" t="s">
        <v>98</v>
      </c>
      <c r="D151" s="220" t="s">
        <v>223</v>
      </c>
      <c r="E151" s="221" t="s">
        <v>473</v>
      </c>
      <c r="F151" s="222" t="s">
        <v>474</v>
      </c>
      <c r="G151" s="223" t="s">
        <v>226</v>
      </c>
      <c r="H151" s="224">
        <v>155.05199999999999</v>
      </c>
      <c r="I151" s="225"/>
      <c r="J151" s="225"/>
      <c r="K151" s="226">
        <f>ROUND(P151*H151,2)</f>
        <v>0</v>
      </c>
      <c r="L151" s="227"/>
      <c r="M151" s="43"/>
      <c r="N151" s="228" t="s">
        <v>1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0.013639999999999999</v>
      </c>
      <c r="V151" s="231">
        <f>U151*H151</f>
        <v>2.11490928</v>
      </c>
      <c r="W151" s="231">
        <v>0</v>
      </c>
      <c r="X151" s="232">
        <f>W151*H151</f>
        <v>0</v>
      </c>
      <c r="Y151" s="42"/>
      <c r="Z151" s="42"/>
      <c r="AA151" s="42"/>
      <c r="AB151" s="42"/>
      <c r="AC151" s="42"/>
      <c r="AD151" s="42"/>
      <c r="AE151" s="42"/>
      <c r="AR151" s="233" t="s">
        <v>105</v>
      </c>
      <c r="AT151" s="233" t="s">
        <v>223</v>
      </c>
      <c r="AU151" s="233" t="s">
        <v>93</v>
      </c>
      <c r="AY151" s="19" t="s">
        <v>220</v>
      </c>
      <c r="BE151" s="147">
        <f>IF(O151="základná",K151,0)</f>
        <v>0</v>
      </c>
      <c r="BF151" s="147">
        <f>IF(O151="znížená",K151,0)</f>
        <v>0</v>
      </c>
      <c r="BG151" s="147">
        <f>IF(O151="zákl. prenesená",K151,0)</f>
        <v>0</v>
      </c>
      <c r="BH151" s="147">
        <f>IF(O151="zníž. prenesená",K151,0)</f>
        <v>0</v>
      </c>
      <c r="BI151" s="147">
        <f>IF(O151="nulová",K151,0)</f>
        <v>0</v>
      </c>
      <c r="BJ151" s="19" t="s">
        <v>93</v>
      </c>
      <c r="BK151" s="147">
        <f>ROUND(P151*H151,2)</f>
        <v>0</v>
      </c>
      <c r="BL151" s="19" t="s">
        <v>105</v>
      </c>
      <c r="BM151" s="233" t="s">
        <v>1131</v>
      </c>
    </row>
    <row r="152" s="13" customFormat="1">
      <c r="A152" s="13"/>
      <c r="B152" s="234"/>
      <c r="C152" s="13"/>
      <c r="D152" s="235" t="s">
        <v>228</v>
      </c>
      <c r="E152" s="236" t="s">
        <v>1</v>
      </c>
      <c r="F152" s="237" t="s">
        <v>1132</v>
      </c>
      <c r="G152" s="13"/>
      <c r="H152" s="236" t="s">
        <v>1</v>
      </c>
      <c r="I152" s="238"/>
      <c r="J152" s="238"/>
      <c r="K152" s="13"/>
      <c r="L152" s="13"/>
      <c r="M152" s="234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13"/>
      <c r="Z152" s="13"/>
      <c r="AA152" s="13"/>
      <c r="AB152" s="13"/>
      <c r="AC152" s="13"/>
      <c r="AD152" s="13"/>
      <c r="AE152" s="13"/>
      <c r="AT152" s="236" t="s">
        <v>228</v>
      </c>
      <c r="AU152" s="236" t="s">
        <v>93</v>
      </c>
      <c r="AV152" s="13" t="s">
        <v>88</v>
      </c>
      <c r="AW152" s="13" t="s">
        <v>4</v>
      </c>
      <c r="AX152" s="13" t="s">
        <v>81</v>
      </c>
      <c r="AY152" s="236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1133</v>
      </c>
      <c r="G153" s="14"/>
      <c r="H153" s="245">
        <v>59.564999999999998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3" customFormat="1">
      <c r="A154" s="13"/>
      <c r="B154" s="234"/>
      <c r="C154" s="13"/>
      <c r="D154" s="235" t="s">
        <v>228</v>
      </c>
      <c r="E154" s="236" t="s">
        <v>1</v>
      </c>
      <c r="F154" s="237" t="s">
        <v>1134</v>
      </c>
      <c r="G154" s="13"/>
      <c r="H154" s="236" t="s">
        <v>1</v>
      </c>
      <c r="I154" s="238"/>
      <c r="J154" s="238"/>
      <c r="K154" s="13"/>
      <c r="L154" s="13"/>
      <c r="M154" s="234"/>
      <c r="N154" s="239"/>
      <c r="O154" s="240"/>
      <c r="P154" s="240"/>
      <c r="Q154" s="240"/>
      <c r="R154" s="240"/>
      <c r="S154" s="240"/>
      <c r="T154" s="240"/>
      <c r="U154" s="240"/>
      <c r="V154" s="240"/>
      <c r="W154" s="240"/>
      <c r="X154" s="241"/>
      <c r="Y154" s="13"/>
      <c r="Z154" s="13"/>
      <c r="AA154" s="13"/>
      <c r="AB154" s="13"/>
      <c r="AC154" s="13"/>
      <c r="AD154" s="13"/>
      <c r="AE154" s="13"/>
      <c r="AT154" s="236" t="s">
        <v>228</v>
      </c>
      <c r="AU154" s="236" t="s">
        <v>93</v>
      </c>
      <c r="AV154" s="13" t="s">
        <v>88</v>
      </c>
      <c r="AW154" s="13" t="s">
        <v>4</v>
      </c>
      <c r="AX154" s="13" t="s">
        <v>81</v>
      </c>
      <c r="AY154" s="236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1135</v>
      </c>
      <c r="G155" s="14"/>
      <c r="H155" s="245">
        <v>-10.747999999999999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1136</v>
      </c>
      <c r="G156" s="14"/>
      <c r="H156" s="245">
        <v>-17.34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5" customFormat="1">
      <c r="A157" s="15"/>
      <c r="B157" s="250"/>
      <c r="C157" s="15"/>
      <c r="D157" s="235" t="s">
        <v>228</v>
      </c>
      <c r="E157" s="251" t="s">
        <v>1</v>
      </c>
      <c r="F157" s="252" t="s">
        <v>242</v>
      </c>
      <c r="G157" s="15"/>
      <c r="H157" s="253">
        <v>31.477</v>
      </c>
      <c r="I157" s="254"/>
      <c r="J157" s="254"/>
      <c r="K157" s="15"/>
      <c r="L157" s="15"/>
      <c r="M157" s="250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5"/>
      <c r="Z157" s="15"/>
      <c r="AA157" s="15"/>
      <c r="AB157" s="15"/>
      <c r="AC157" s="15"/>
      <c r="AD157" s="15"/>
      <c r="AE157" s="15"/>
      <c r="AT157" s="251" t="s">
        <v>228</v>
      </c>
      <c r="AU157" s="251" t="s">
        <v>93</v>
      </c>
      <c r="AV157" s="15" t="s">
        <v>98</v>
      </c>
      <c r="AW157" s="15" t="s">
        <v>4</v>
      </c>
      <c r="AX157" s="15" t="s">
        <v>81</v>
      </c>
      <c r="AY157" s="251" t="s">
        <v>220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1137</v>
      </c>
      <c r="G158" s="14"/>
      <c r="H158" s="245">
        <v>293.67500000000001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81</v>
      </c>
      <c r="AY158" s="243" t="s">
        <v>220</v>
      </c>
    </row>
    <row r="159" s="13" customFormat="1">
      <c r="A159" s="13"/>
      <c r="B159" s="234"/>
      <c r="C159" s="13"/>
      <c r="D159" s="235" t="s">
        <v>228</v>
      </c>
      <c r="E159" s="236" t="s">
        <v>1</v>
      </c>
      <c r="F159" s="237" t="s">
        <v>1134</v>
      </c>
      <c r="G159" s="13"/>
      <c r="H159" s="236" t="s">
        <v>1</v>
      </c>
      <c r="I159" s="238"/>
      <c r="J159" s="238"/>
      <c r="K159" s="13"/>
      <c r="L159" s="13"/>
      <c r="M159" s="234"/>
      <c r="N159" s="239"/>
      <c r="O159" s="240"/>
      <c r="P159" s="240"/>
      <c r="Q159" s="240"/>
      <c r="R159" s="240"/>
      <c r="S159" s="240"/>
      <c r="T159" s="240"/>
      <c r="U159" s="240"/>
      <c r="V159" s="240"/>
      <c r="W159" s="240"/>
      <c r="X159" s="241"/>
      <c r="Y159" s="13"/>
      <c r="Z159" s="13"/>
      <c r="AA159" s="13"/>
      <c r="AB159" s="13"/>
      <c r="AC159" s="13"/>
      <c r="AD159" s="13"/>
      <c r="AE159" s="13"/>
      <c r="AT159" s="236" t="s">
        <v>228</v>
      </c>
      <c r="AU159" s="236" t="s">
        <v>93</v>
      </c>
      <c r="AV159" s="13" t="s">
        <v>88</v>
      </c>
      <c r="AW159" s="13" t="s">
        <v>4</v>
      </c>
      <c r="AX159" s="13" t="s">
        <v>81</v>
      </c>
      <c r="AY159" s="236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1138</v>
      </c>
      <c r="G160" s="14"/>
      <c r="H160" s="245">
        <v>-68.280000000000001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5" customFormat="1">
      <c r="A161" s="15"/>
      <c r="B161" s="250"/>
      <c r="C161" s="15"/>
      <c r="D161" s="235" t="s">
        <v>228</v>
      </c>
      <c r="E161" s="251" t="s">
        <v>1</v>
      </c>
      <c r="F161" s="252" t="s">
        <v>242</v>
      </c>
      <c r="G161" s="15"/>
      <c r="H161" s="253">
        <v>225.39500000000001</v>
      </c>
      <c r="I161" s="254"/>
      <c r="J161" s="254"/>
      <c r="K161" s="15"/>
      <c r="L161" s="15"/>
      <c r="M161" s="250"/>
      <c r="N161" s="255"/>
      <c r="O161" s="256"/>
      <c r="P161" s="256"/>
      <c r="Q161" s="256"/>
      <c r="R161" s="256"/>
      <c r="S161" s="256"/>
      <c r="T161" s="256"/>
      <c r="U161" s="256"/>
      <c r="V161" s="256"/>
      <c r="W161" s="256"/>
      <c r="X161" s="257"/>
      <c r="Y161" s="15"/>
      <c r="Z161" s="15"/>
      <c r="AA161" s="15"/>
      <c r="AB161" s="15"/>
      <c r="AC161" s="15"/>
      <c r="AD161" s="15"/>
      <c r="AE161" s="15"/>
      <c r="AT161" s="251" t="s">
        <v>228</v>
      </c>
      <c r="AU161" s="251" t="s">
        <v>93</v>
      </c>
      <c r="AV161" s="15" t="s">
        <v>98</v>
      </c>
      <c r="AW161" s="15" t="s">
        <v>4</v>
      </c>
      <c r="AX161" s="15" t="s">
        <v>81</v>
      </c>
      <c r="AY161" s="251" t="s">
        <v>220</v>
      </c>
    </row>
    <row r="162" s="13" customFormat="1">
      <c r="A162" s="13"/>
      <c r="B162" s="234"/>
      <c r="C162" s="13"/>
      <c r="D162" s="235" t="s">
        <v>228</v>
      </c>
      <c r="E162" s="236" t="s">
        <v>1</v>
      </c>
      <c r="F162" s="237" t="s">
        <v>1139</v>
      </c>
      <c r="G162" s="13"/>
      <c r="H162" s="236" t="s">
        <v>1</v>
      </c>
      <c r="I162" s="238"/>
      <c r="J162" s="238"/>
      <c r="K162" s="13"/>
      <c r="L162" s="13"/>
      <c r="M162" s="234"/>
      <c r="N162" s="239"/>
      <c r="O162" s="240"/>
      <c r="P162" s="240"/>
      <c r="Q162" s="240"/>
      <c r="R162" s="240"/>
      <c r="S162" s="240"/>
      <c r="T162" s="240"/>
      <c r="U162" s="240"/>
      <c r="V162" s="240"/>
      <c r="W162" s="240"/>
      <c r="X162" s="241"/>
      <c r="Y162" s="13"/>
      <c r="Z162" s="13"/>
      <c r="AA162" s="13"/>
      <c r="AB162" s="13"/>
      <c r="AC162" s="13"/>
      <c r="AD162" s="13"/>
      <c r="AE162" s="13"/>
      <c r="AT162" s="236" t="s">
        <v>228</v>
      </c>
      <c r="AU162" s="236" t="s">
        <v>93</v>
      </c>
      <c r="AV162" s="13" t="s">
        <v>88</v>
      </c>
      <c r="AW162" s="13" t="s">
        <v>4</v>
      </c>
      <c r="AX162" s="13" t="s">
        <v>81</v>
      </c>
      <c r="AY162" s="236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1140</v>
      </c>
      <c r="G163" s="14"/>
      <c r="H163" s="245">
        <v>-18.314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1141</v>
      </c>
      <c r="G164" s="14"/>
      <c r="H164" s="245">
        <v>-23.506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1142</v>
      </c>
      <c r="G165" s="14"/>
      <c r="H165" s="245">
        <v>-24.399999999999999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1143</v>
      </c>
      <c r="G166" s="14"/>
      <c r="H166" s="245">
        <v>-35.600000000000001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5" customFormat="1">
      <c r="A167" s="15"/>
      <c r="B167" s="250"/>
      <c r="C167" s="15"/>
      <c r="D167" s="235" t="s">
        <v>228</v>
      </c>
      <c r="E167" s="251" t="s">
        <v>1</v>
      </c>
      <c r="F167" s="252" t="s">
        <v>242</v>
      </c>
      <c r="G167" s="15"/>
      <c r="H167" s="253">
        <v>-101.81999999999999</v>
      </c>
      <c r="I167" s="254"/>
      <c r="J167" s="254"/>
      <c r="K167" s="15"/>
      <c r="L167" s="15"/>
      <c r="M167" s="250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5"/>
      <c r="Z167" s="15"/>
      <c r="AA167" s="15"/>
      <c r="AB167" s="15"/>
      <c r="AC167" s="15"/>
      <c r="AD167" s="15"/>
      <c r="AE167" s="15"/>
      <c r="AT167" s="251" t="s">
        <v>228</v>
      </c>
      <c r="AU167" s="251" t="s">
        <v>93</v>
      </c>
      <c r="AV167" s="15" t="s">
        <v>98</v>
      </c>
      <c r="AW167" s="15" t="s">
        <v>4</v>
      </c>
      <c r="AX167" s="15" t="s">
        <v>81</v>
      </c>
      <c r="AY167" s="251" t="s">
        <v>220</v>
      </c>
    </row>
    <row r="168" s="16" customFormat="1">
      <c r="A168" s="16"/>
      <c r="B168" s="258"/>
      <c r="C168" s="16"/>
      <c r="D168" s="235" t="s">
        <v>228</v>
      </c>
      <c r="E168" s="259" t="s">
        <v>1</v>
      </c>
      <c r="F168" s="260" t="s">
        <v>253</v>
      </c>
      <c r="G168" s="16"/>
      <c r="H168" s="261">
        <v>155.05199999999999</v>
      </c>
      <c r="I168" s="262"/>
      <c r="J168" s="262"/>
      <c r="K168" s="16"/>
      <c r="L168" s="16"/>
      <c r="M168" s="258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5"/>
      <c r="Y168" s="16"/>
      <c r="Z168" s="16"/>
      <c r="AA168" s="16"/>
      <c r="AB168" s="16"/>
      <c r="AC168" s="16"/>
      <c r="AD168" s="16"/>
      <c r="AE168" s="16"/>
      <c r="AT168" s="259" t="s">
        <v>228</v>
      </c>
      <c r="AU168" s="259" t="s">
        <v>93</v>
      </c>
      <c r="AV168" s="16" t="s">
        <v>105</v>
      </c>
      <c r="AW168" s="16" t="s">
        <v>4</v>
      </c>
      <c r="AX168" s="16" t="s">
        <v>88</v>
      </c>
      <c r="AY168" s="259" t="s">
        <v>220</v>
      </c>
    </row>
    <row r="169" s="2" customFormat="1" ht="24.15" customHeight="1">
      <c r="A169" s="42"/>
      <c r="B169" s="186"/>
      <c r="C169" s="220" t="s">
        <v>105</v>
      </c>
      <c r="D169" s="220" t="s">
        <v>223</v>
      </c>
      <c r="E169" s="221" t="s">
        <v>476</v>
      </c>
      <c r="F169" s="222" t="s">
        <v>477</v>
      </c>
      <c r="G169" s="223" t="s">
        <v>226</v>
      </c>
      <c r="H169" s="224">
        <v>42.654000000000003</v>
      </c>
      <c r="I169" s="225"/>
      <c r="J169" s="225"/>
      <c r="K169" s="226">
        <f>ROUND(P169*H169,2)</f>
        <v>0</v>
      </c>
      <c r="L169" s="227"/>
      <c r="M169" s="43"/>
      <c r="N169" s="228" t="s">
        <v>1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0.01149</v>
      </c>
      <c r="V169" s="231">
        <f>U169*H169</f>
        <v>0.49009446000000007</v>
      </c>
      <c r="W169" s="231">
        <v>0</v>
      </c>
      <c r="X169" s="232">
        <f>W169*H169</f>
        <v>0</v>
      </c>
      <c r="Y169" s="42"/>
      <c r="Z169" s="42"/>
      <c r="AA169" s="42"/>
      <c r="AB169" s="42"/>
      <c r="AC169" s="42"/>
      <c r="AD169" s="42"/>
      <c r="AE169" s="42"/>
      <c r="AR169" s="233" t="s">
        <v>105</v>
      </c>
      <c r="AT169" s="233" t="s">
        <v>223</v>
      </c>
      <c r="AU169" s="233" t="s">
        <v>93</v>
      </c>
      <c r="AY169" s="19" t="s">
        <v>220</v>
      </c>
      <c r="BE169" s="147">
        <f>IF(O169="základná",K169,0)</f>
        <v>0</v>
      </c>
      <c r="BF169" s="147">
        <f>IF(O169="znížená",K169,0)</f>
        <v>0</v>
      </c>
      <c r="BG169" s="147">
        <f>IF(O169="zákl. prenesená",K169,0)</f>
        <v>0</v>
      </c>
      <c r="BH169" s="147">
        <f>IF(O169="zníž. prenesená",K169,0)</f>
        <v>0</v>
      </c>
      <c r="BI169" s="147">
        <f>IF(O169="nulová",K169,0)</f>
        <v>0</v>
      </c>
      <c r="BJ169" s="19" t="s">
        <v>93</v>
      </c>
      <c r="BK169" s="147">
        <f>ROUND(P169*H169,2)</f>
        <v>0</v>
      </c>
      <c r="BL169" s="19" t="s">
        <v>105</v>
      </c>
      <c r="BM169" s="233" t="s">
        <v>1144</v>
      </c>
    </row>
    <row r="170" s="13" customFormat="1">
      <c r="A170" s="13"/>
      <c r="B170" s="234"/>
      <c r="C170" s="13"/>
      <c r="D170" s="235" t="s">
        <v>228</v>
      </c>
      <c r="E170" s="236" t="s">
        <v>1</v>
      </c>
      <c r="F170" s="237" t="s">
        <v>1132</v>
      </c>
      <c r="G170" s="13"/>
      <c r="H170" s="236" t="s">
        <v>1</v>
      </c>
      <c r="I170" s="238"/>
      <c r="J170" s="238"/>
      <c r="K170" s="13"/>
      <c r="L170" s="13"/>
      <c r="M170" s="234"/>
      <c r="N170" s="239"/>
      <c r="O170" s="240"/>
      <c r="P170" s="240"/>
      <c r="Q170" s="240"/>
      <c r="R170" s="240"/>
      <c r="S170" s="240"/>
      <c r="T170" s="240"/>
      <c r="U170" s="240"/>
      <c r="V170" s="240"/>
      <c r="W170" s="240"/>
      <c r="X170" s="241"/>
      <c r="Y170" s="13"/>
      <c r="Z170" s="13"/>
      <c r="AA170" s="13"/>
      <c r="AB170" s="13"/>
      <c r="AC170" s="13"/>
      <c r="AD170" s="13"/>
      <c r="AE170" s="13"/>
      <c r="AT170" s="236" t="s">
        <v>228</v>
      </c>
      <c r="AU170" s="236" t="s">
        <v>93</v>
      </c>
      <c r="AV170" s="13" t="s">
        <v>88</v>
      </c>
      <c r="AW170" s="13" t="s">
        <v>4</v>
      </c>
      <c r="AX170" s="13" t="s">
        <v>81</v>
      </c>
      <c r="AY170" s="236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1145</v>
      </c>
      <c r="G171" s="14"/>
      <c r="H171" s="245">
        <v>6.21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1146</v>
      </c>
      <c r="G172" s="14"/>
      <c r="H172" s="245">
        <v>8.4039999999999999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3" customFormat="1">
      <c r="A173" s="13"/>
      <c r="B173" s="234"/>
      <c r="C173" s="13"/>
      <c r="D173" s="235" t="s">
        <v>228</v>
      </c>
      <c r="E173" s="236" t="s">
        <v>1</v>
      </c>
      <c r="F173" s="237" t="s">
        <v>1147</v>
      </c>
      <c r="G173" s="13"/>
      <c r="H173" s="236" t="s">
        <v>1</v>
      </c>
      <c r="I173" s="238"/>
      <c r="J173" s="238"/>
      <c r="K173" s="13"/>
      <c r="L173" s="13"/>
      <c r="M173" s="234"/>
      <c r="N173" s="239"/>
      <c r="O173" s="240"/>
      <c r="P173" s="240"/>
      <c r="Q173" s="240"/>
      <c r="R173" s="240"/>
      <c r="S173" s="240"/>
      <c r="T173" s="240"/>
      <c r="U173" s="240"/>
      <c r="V173" s="240"/>
      <c r="W173" s="240"/>
      <c r="X173" s="241"/>
      <c r="Y173" s="13"/>
      <c r="Z173" s="13"/>
      <c r="AA173" s="13"/>
      <c r="AB173" s="13"/>
      <c r="AC173" s="13"/>
      <c r="AD173" s="13"/>
      <c r="AE173" s="13"/>
      <c r="AT173" s="236" t="s">
        <v>228</v>
      </c>
      <c r="AU173" s="236" t="s">
        <v>93</v>
      </c>
      <c r="AV173" s="13" t="s">
        <v>88</v>
      </c>
      <c r="AW173" s="13" t="s">
        <v>4</v>
      </c>
      <c r="AX173" s="13" t="s">
        <v>81</v>
      </c>
      <c r="AY173" s="236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1148</v>
      </c>
      <c r="G174" s="14"/>
      <c r="H174" s="245">
        <v>28.039999999999999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5" customFormat="1">
      <c r="A175" s="15"/>
      <c r="B175" s="250"/>
      <c r="C175" s="15"/>
      <c r="D175" s="235" t="s">
        <v>228</v>
      </c>
      <c r="E175" s="251" t="s">
        <v>1</v>
      </c>
      <c r="F175" s="252" t="s">
        <v>242</v>
      </c>
      <c r="G175" s="15"/>
      <c r="H175" s="253">
        <v>42.654000000000003</v>
      </c>
      <c r="I175" s="254"/>
      <c r="J175" s="254"/>
      <c r="K175" s="15"/>
      <c r="L175" s="15"/>
      <c r="M175" s="250"/>
      <c r="N175" s="255"/>
      <c r="O175" s="256"/>
      <c r="P175" s="256"/>
      <c r="Q175" s="256"/>
      <c r="R175" s="256"/>
      <c r="S175" s="256"/>
      <c r="T175" s="256"/>
      <c r="U175" s="256"/>
      <c r="V175" s="256"/>
      <c r="W175" s="256"/>
      <c r="X175" s="257"/>
      <c r="Y175" s="15"/>
      <c r="Z175" s="15"/>
      <c r="AA175" s="15"/>
      <c r="AB175" s="15"/>
      <c r="AC175" s="15"/>
      <c r="AD175" s="15"/>
      <c r="AE175" s="15"/>
      <c r="AT175" s="251" t="s">
        <v>228</v>
      </c>
      <c r="AU175" s="251" t="s">
        <v>93</v>
      </c>
      <c r="AV175" s="15" t="s">
        <v>98</v>
      </c>
      <c r="AW175" s="15" t="s">
        <v>4</v>
      </c>
      <c r="AX175" s="15" t="s">
        <v>88</v>
      </c>
      <c r="AY175" s="251" t="s">
        <v>220</v>
      </c>
    </row>
    <row r="176" s="2" customFormat="1" ht="33" customHeight="1">
      <c r="A176" s="42"/>
      <c r="B176" s="186"/>
      <c r="C176" s="220" t="s">
        <v>273</v>
      </c>
      <c r="D176" s="220" t="s">
        <v>223</v>
      </c>
      <c r="E176" s="221" t="s">
        <v>479</v>
      </c>
      <c r="F176" s="222" t="s">
        <v>480</v>
      </c>
      <c r="G176" s="223" t="s">
        <v>226</v>
      </c>
      <c r="H176" s="224">
        <v>165.06</v>
      </c>
      <c r="I176" s="225"/>
      <c r="J176" s="225"/>
      <c r="K176" s="226">
        <f>ROUND(P176*H176,2)</f>
        <v>0</v>
      </c>
      <c r="L176" s="227"/>
      <c r="M176" s="43"/>
      <c r="N176" s="228" t="s">
        <v>1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0.01368</v>
      </c>
      <c r="V176" s="231">
        <f>U176*H176</f>
        <v>2.2580208000000002</v>
      </c>
      <c r="W176" s="231">
        <v>0</v>
      </c>
      <c r="X176" s="232">
        <f>W176*H176</f>
        <v>0</v>
      </c>
      <c r="Y176" s="42"/>
      <c r="Z176" s="42"/>
      <c r="AA176" s="42"/>
      <c r="AB176" s="42"/>
      <c r="AC176" s="42"/>
      <c r="AD176" s="42"/>
      <c r="AE176" s="42"/>
      <c r="AR176" s="233" t="s">
        <v>105</v>
      </c>
      <c r="AT176" s="233" t="s">
        <v>223</v>
      </c>
      <c r="AU176" s="233" t="s">
        <v>93</v>
      </c>
      <c r="AY176" s="19" t="s">
        <v>220</v>
      </c>
      <c r="BE176" s="147">
        <f>IF(O176="základná",K176,0)</f>
        <v>0</v>
      </c>
      <c r="BF176" s="147">
        <f>IF(O176="znížená",K176,0)</f>
        <v>0</v>
      </c>
      <c r="BG176" s="147">
        <f>IF(O176="zákl. prenesená",K176,0)</f>
        <v>0</v>
      </c>
      <c r="BH176" s="147">
        <f>IF(O176="zníž. prenesená",K176,0)</f>
        <v>0</v>
      </c>
      <c r="BI176" s="147">
        <f>IF(O176="nulová",K176,0)</f>
        <v>0</v>
      </c>
      <c r="BJ176" s="19" t="s">
        <v>93</v>
      </c>
      <c r="BK176" s="147">
        <f>ROUND(P176*H176,2)</f>
        <v>0</v>
      </c>
      <c r="BL176" s="19" t="s">
        <v>105</v>
      </c>
      <c r="BM176" s="233" t="s">
        <v>1149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1150</v>
      </c>
      <c r="G177" s="14"/>
      <c r="H177" s="245">
        <v>54.359999999999999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1151</v>
      </c>
      <c r="G178" s="14"/>
      <c r="H178" s="245">
        <v>110.7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165.06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88</v>
      </c>
      <c r="AY179" s="251" t="s">
        <v>220</v>
      </c>
    </row>
    <row r="180" s="2" customFormat="1" ht="24.15" customHeight="1">
      <c r="A180" s="42"/>
      <c r="B180" s="186"/>
      <c r="C180" s="220" t="s">
        <v>299</v>
      </c>
      <c r="D180" s="220" t="s">
        <v>223</v>
      </c>
      <c r="E180" s="221" t="s">
        <v>484</v>
      </c>
      <c r="F180" s="222" t="s">
        <v>485</v>
      </c>
      <c r="G180" s="223" t="s">
        <v>226</v>
      </c>
      <c r="H180" s="224">
        <v>101.81999999999999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0.034889999999999997</v>
      </c>
      <c r="V180" s="231">
        <f>U180*H180</f>
        <v>3.5524997999999997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105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105</v>
      </c>
      <c r="BM180" s="233" t="s">
        <v>1152</v>
      </c>
    </row>
    <row r="181" s="13" customFormat="1">
      <c r="A181" s="13"/>
      <c r="B181" s="234"/>
      <c r="C181" s="13"/>
      <c r="D181" s="235" t="s">
        <v>228</v>
      </c>
      <c r="E181" s="236" t="s">
        <v>1</v>
      </c>
      <c r="F181" s="237" t="s">
        <v>460</v>
      </c>
      <c r="G181" s="13"/>
      <c r="H181" s="236" t="s">
        <v>1</v>
      </c>
      <c r="I181" s="238"/>
      <c r="J181" s="238"/>
      <c r="K181" s="13"/>
      <c r="L181" s="13"/>
      <c r="M181" s="234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13"/>
      <c r="Z181" s="13"/>
      <c r="AA181" s="13"/>
      <c r="AB181" s="13"/>
      <c r="AC181" s="13"/>
      <c r="AD181" s="13"/>
      <c r="AE181" s="13"/>
      <c r="AT181" s="236" t="s">
        <v>228</v>
      </c>
      <c r="AU181" s="236" t="s">
        <v>93</v>
      </c>
      <c r="AV181" s="13" t="s">
        <v>88</v>
      </c>
      <c r="AW181" s="13" t="s">
        <v>4</v>
      </c>
      <c r="AX181" s="13" t="s">
        <v>81</v>
      </c>
      <c r="AY181" s="236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1153</v>
      </c>
      <c r="G182" s="14"/>
      <c r="H182" s="245">
        <v>18.314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1154</v>
      </c>
      <c r="G183" s="14"/>
      <c r="H183" s="245">
        <v>23.506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1155</v>
      </c>
      <c r="G184" s="14"/>
      <c r="H184" s="245">
        <v>24.399999999999999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1156</v>
      </c>
      <c r="G185" s="14"/>
      <c r="H185" s="245">
        <v>35.600000000000001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5" customFormat="1">
      <c r="A186" s="15"/>
      <c r="B186" s="250"/>
      <c r="C186" s="15"/>
      <c r="D186" s="235" t="s">
        <v>228</v>
      </c>
      <c r="E186" s="251" t="s">
        <v>1</v>
      </c>
      <c r="F186" s="252" t="s">
        <v>242</v>
      </c>
      <c r="G186" s="15"/>
      <c r="H186" s="253">
        <v>101.81999999999999</v>
      </c>
      <c r="I186" s="254"/>
      <c r="J186" s="254"/>
      <c r="K186" s="15"/>
      <c r="L186" s="15"/>
      <c r="M186" s="250"/>
      <c r="N186" s="255"/>
      <c r="O186" s="256"/>
      <c r="P186" s="256"/>
      <c r="Q186" s="256"/>
      <c r="R186" s="256"/>
      <c r="S186" s="256"/>
      <c r="T186" s="256"/>
      <c r="U186" s="256"/>
      <c r="V186" s="256"/>
      <c r="W186" s="256"/>
      <c r="X186" s="257"/>
      <c r="Y186" s="15"/>
      <c r="Z186" s="15"/>
      <c r="AA186" s="15"/>
      <c r="AB186" s="15"/>
      <c r="AC186" s="15"/>
      <c r="AD186" s="15"/>
      <c r="AE186" s="15"/>
      <c r="AT186" s="251" t="s">
        <v>228</v>
      </c>
      <c r="AU186" s="251" t="s">
        <v>93</v>
      </c>
      <c r="AV186" s="15" t="s">
        <v>98</v>
      </c>
      <c r="AW186" s="15" t="s">
        <v>4</v>
      </c>
      <c r="AX186" s="15" t="s">
        <v>88</v>
      </c>
      <c r="AY186" s="251" t="s">
        <v>220</v>
      </c>
    </row>
    <row r="187" s="12" customFormat="1" ht="22.8" customHeight="1">
      <c r="A187" s="12"/>
      <c r="B187" s="206"/>
      <c r="C187" s="12"/>
      <c r="D187" s="207" t="s">
        <v>80</v>
      </c>
      <c r="E187" s="218" t="s">
        <v>221</v>
      </c>
      <c r="F187" s="218" t="s">
        <v>222</v>
      </c>
      <c r="G187" s="12"/>
      <c r="H187" s="12"/>
      <c r="I187" s="209"/>
      <c r="J187" s="209"/>
      <c r="K187" s="219">
        <f>BK187</f>
        <v>0</v>
      </c>
      <c r="L187" s="12"/>
      <c r="M187" s="206"/>
      <c r="N187" s="211"/>
      <c r="O187" s="212"/>
      <c r="P187" s="212"/>
      <c r="Q187" s="213">
        <f>SUM(Q188:Q224)</f>
        <v>0</v>
      </c>
      <c r="R187" s="213">
        <f>SUM(R188:R224)</f>
        <v>0</v>
      </c>
      <c r="S187" s="212"/>
      <c r="T187" s="214">
        <f>SUM(T188:T224)</f>
        <v>0</v>
      </c>
      <c r="U187" s="212"/>
      <c r="V187" s="214">
        <f>SUM(V188:V224)</f>
        <v>23.485301340000003</v>
      </c>
      <c r="W187" s="212"/>
      <c r="X187" s="215">
        <f>SUM(X188:X224)</f>
        <v>0</v>
      </c>
      <c r="Y187" s="12"/>
      <c r="Z187" s="12"/>
      <c r="AA187" s="12"/>
      <c r="AB187" s="12"/>
      <c r="AC187" s="12"/>
      <c r="AD187" s="12"/>
      <c r="AE187" s="12"/>
      <c r="AR187" s="207" t="s">
        <v>88</v>
      </c>
      <c r="AT187" s="216" t="s">
        <v>80</v>
      </c>
      <c r="AU187" s="216" t="s">
        <v>88</v>
      </c>
      <c r="AY187" s="207" t="s">
        <v>220</v>
      </c>
      <c r="BK187" s="217">
        <f>SUM(BK188:BK224)</f>
        <v>0</v>
      </c>
    </row>
    <row r="188" s="2" customFormat="1" ht="33" customHeight="1">
      <c r="A188" s="42"/>
      <c r="B188" s="186"/>
      <c r="C188" s="220" t="s">
        <v>320</v>
      </c>
      <c r="D188" s="220" t="s">
        <v>223</v>
      </c>
      <c r="E188" s="221" t="s">
        <v>487</v>
      </c>
      <c r="F188" s="222" t="s">
        <v>488</v>
      </c>
      <c r="G188" s="223" t="s">
        <v>226</v>
      </c>
      <c r="H188" s="224">
        <v>455.33600000000001</v>
      </c>
      <c r="I188" s="225"/>
      <c r="J188" s="225"/>
      <c r="K188" s="226">
        <f>ROUND(P188*H188,2)</f>
        <v>0</v>
      </c>
      <c r="L188" s="227"/>
      <c r="M188" s="43"/>
      <c r="N188" s="228" t="s">
        <v>1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0.02572</v>
      </c>
      <c r="V188" s="231">
        <f>U188*H188</f>
        <v>11.711241920000001</v>
      </c>
      <c r="W188" s="231">
        <v>0</v>
      </c>
      <c r="X188" s="232">
        <f>W188*H188</f>
        <v>0</v>
      </c>
      <c r="Y188" s="42"/>
      <c r="Z188" s="42"/>
      <c r="AA188" s="42"/>
      <c r="AB188" s="42"/>
      <c r="AC188" s="42"/>
      <c r="AD188" s="42"/>
      <c r="AE188" s="42"/>
      <c r="AR188" s="233" t="s">
        <v>105</v>
      </c>
      <c r="AT188" s="233" t="s">
        <v>223</v>
      </c>
      <c r="AU188" s="233" t="s">
        <v>93</v>
      </c>
      <c r="AY188" s="19" t="s">
        <v>220</v>
      </c>
      <c r="BE188" s="147">
        <f>IF(O188="základná",K188,0)</f>
        <v>0</v>
      </c>
      <c r="BF188" s="147">
        <f>IF(O188="znížená",K188,0)</f>
        <v>0</v>
      </c>
      <c r="BG188" s="147">
        <f>IF(O188="zákl. prenesená",K188,0)</f>
        <v>0</v>
      </c>
      <c r="BH188" s="147">
        <f>IF(O188="zníž. prenesená",K188,0)</f>
        <v>0</v>
      </c>
      <c r="BI188" s="147">
        <f>IF(O188="nulová",K188,0)</f>
        <v>0</v>
      </c>
      <c r="BJ188" s="19" t="s">
        <v>93</v>
      </c>
      <c r="BK188" s="147">
        <f>ROUND(P188*H188,2)</f>
        <v>0</v>
      </c>
      <c r="BL188" s="19" t="s">
        <v>105</v>
      </c>
      <c r="BM188" s="233" t="s">
        <v>1157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1158</v>
      </c>
      <c r="G189" s="14"/>
      <c r="H189" s="245">
        <v>455.33600000000001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88</v>
      </c>
      <c r="AY189" s="243" t="s">
        <v>220</v>
      </c>
    </row>
    <row r="190" s="2" customFormat="1" ht="44.25" customHeight="1">
      <c r="A190" s="42"/>
      <c r="B190" s="186"/>
      <c r="C190" s="220" t="s">
        <v>340</v>
      </c>
      <c r="D190" s="220" t="s">
        <v>223</v>
      </c>
      <c r="E190" s="221" t="s">
        <v>490</v>
      </c>
      <c r="F190" s="222" t="s">
        <v>491</v>
      </c>
      <c r="G190" s="223" t="s">
        <v>226</v>
      </c>
      <c r="H190" s="224">
        <v>910.67200000000003</v>
      </c>
      <c r="I190" s="225"/>
      <c r="J190" s="225"/>
      <c r="K190" s="226">
        <f>ROUND(P190*H190,2)</f>
        <v>0</v>
      </c>
      <c r="L190" s="227"/>
      <c r="M190" s="43"/>
      <c r="N190" s="228" t="s">
        <v>1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2"/>
      <c r="Z190" s="42"/>
      <c r="AA190" s="42"/>
      <c r="AB190" s="42"/>
      <c r="AC190" s="42"/>
      <c r="AD190" s="42"/>
      <c r="AE190" s="42"/>
      <c r="AR190" s="233" t="s">
        <v>105</v>
      </c>
      <c r="AT190" s="233" t="s">
        <v>223</v>
      </c>
      <c r="AU190" s="233" t="s">
        <v>93</v>
      </c>
      <c r="AY190" s="19" t="s">
        <v>220</v>
      </c>
      <c r="BE190" s="147">
        <f>IF(O190="základná",K190,0)</f>
        <v>0</v>
      </c>
      <c r="BF190" s="147">
        <f>IF(O190="znížená",K190,0)</f>
        <v>0</v>
      </c>
      <c r="BG190" s="147">
        <f>IF(O190="zákl. prenesená",K190,0)</f>
        <v>0</v>
      </c>
      <c r="BH190" s="147">
        <f>IF(O190="zníž. prenesená",K190,0)</f>
        <v>0</v>
      </c>
      <c r="BI190" s="147">
        <f>IF(O190="nulová",K190,0)</f>
        <v>0</v>
      </c>
      <c r="BJ190" s="19" t="s">
        <v>93</v>
      </c>
      <c r="BK190" s="147">
        <f>ROUND(P190*H190,2)</f>
        <v>0</v>
      </c>
      <c r="BL190" s="19" t="s">
        <v>105</v>
      </c>
      <c r="BM190" s="233" t="s">
        <v>1159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1158</v>
      </c>
      <c r="G191" s="14"/>
      <c r="H191" s="245">
        <v>455.33600000000001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88</v>
      </c>
      <c r="AY191" s="243" t="s">
        <v>220</v>
      </c>
    </row>
    <row r="192" s="14" customFormat="1">
      <c r="A192" s="14"/>
      <c r="B192" s="242"/>
      <c r="C192" s="14"/>
      <c r="D192" s="235" t="s">
        <v>228</v>
      </c>
      <c r="E192" s="14"/>
      <c r="F192" s="244" t="s">
        <v>1160</v>
      </c>
      <c r="G192" s="14"/>
      <c r="H192" s="245">
        <v>910.67200000000003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3</v>
      </c>
      <c r="AX192" s="14" t="s">
        <v>88</v>
      </c>
      <c r="AY192" s="243" t="s">
        <v>220</v>
      </c>
    </row>
    <row r="193" s="2" customFormat="1" ht="33" customHeight="1">
      <c r="A193" s="42"/>
      <c r="B193" s="186"/>
      <c r="C193" s="220" t="s">
        <v>221</v>
      </c>
      <c r="D193" s="220" t="s">
        <v>223</v>
      </c>
      <c r="E193" s="221" t="s">
        <v>494</v>
      </c>
      <c r="F193" s="222" t="s">
        <v>495</v>
      </c>
      <c r="G193" s="223" t="s">
        <v>226</v>
      </c>
      <c r="H193" s="224">
        <v>455.33600000000001</v>
      </c>
      <c r="I193" s="225"/>
      <c r="J193" s="225"/>
      <c r="K193" s="226">
        <f>ROUND(P193*H193,2)</f>
        <v>0</v>
      </c>
      <c r="L193" s="227"/>
      <c r="M193" s="43"/>
      <c r="N193" s="228" t="s">
        <v>1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0.02572</v>
      </c>
      <c r="V193" s="231">
        <f>U193*H193</f>
        <v>11.711241920000001</v>
      </c>
      <c r="W193" s="231">
        <v>0</v>
      </c>
      <c r="X193" s="232">
        <f>W193*H193</f>
        <v>0</v>
      </c>
      <c r="Y193" s="42"/>
      <c r="Z193" s="42"/>
      <c r="AA193" s="42"/>
      <c r="AB193" s="42"/>
      <c r="AC193" s="42"/>
      <c r="AD193" s="42"/>
      <c r="AE193" s="42"/>
      <c r="AR193" s="233" t="s">
        <v>105</v>
      </c>
      <c r="AT193" s="233" t="s">
        <v>223</v>
      </c>
      <c r="AU193" s="233" t="s">
        <v>93</v>
      </c>
      <c r="AY193" s="19" t="s">
        <v>220</v>
      </c>
      <c r="BE193" s="147">
        <f>IF(O193="základná",K193,0)</f>
        <v>0</v>
      </c>
      <c r="BF193" s="147">
        <f>IF(O193="znížená",K193,0)</f>
        <v>0</v>
      </c>
      <c r="BG193" s="147">
        <f>IF(O193="zákl. prenesená",K193,0)</f>
        <v>0</v>
      </c>
      <c r="BH193" s="147">
        <f>IF(O193="zníž. prenesená",K193,0)</f>
        <v>0</v>
      </c>
      <c r="BI193" s="147">
        <f>IF(O193="nulová",K193,0)</f>
        <v>0</v>
      </c>
      <c r="BJ193" s="19" t="s">
        <v>93</v>
      </c>
      <c r="BK193" s="147">
        <f>ROUND(P193*H193,2)</f>
        <v>0</v>
      </c>
      <c r="BL193" s="19" t="s">
        <v>105</v>
      </c>
      <c r="BM193" s="233" t="s">
        <v>1161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1158</v>
      </c>
      <c r="G194" s="14"/>
      <c r="H194" s="245">
        <v>455.33600000000001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88</v>
      </c>
      <c r="AY194" s="243" t="s">
        <v>220</v>
      </c>
    </row>
    <row r="195" s="2" customFormat="1" ht="24.15" customHeight="1">
      <c r="A195" s="42"/>
      <c r="B195" s="186"/>
      <c r="C195" s="220" t="s">
        <v>361</v>
      </c>
      <c r="D195" s="220" t="s">
        <v>223</v>
      </c>
      <c r="E195" s="221" t="s">
        <v>497</v>
      </c>
      <c r="F195" s="222" t="s">
        <v>498</v>
      </c>
      <c r="G195" s="223" t="s">
        <v>302</v>
      </c>
      <c r="H195" s="224">
        <v>268.98000000000002</v>
      </c>
      <c r="I195" s="225"/>
      <c r="J195" s="225"/>
      <c r="K195" s="226">
        <f>ROUND(P195*H195,2)</f>
        <v>0</v>
      </c>
      <c r="L195" s="227"/>
      <c r="M195" s="43"/>
      <c r="N195" s="228" t="s">
        <v>1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3.0000000000000001E-05</v>
      </c>
      <c r="V195" s="231">
        <f>U195*H195</f>
        <v>0.0080694000000000009</v>
      </c>
      <c r="W195" s="231">
        <v>0</v>
      </c>
      <c r="X195" s="232">
        <f>W195*H195</f>
        <v>0</v>
      </c>
      <c r="Y195" s="42"/>
      <c r="Z195" s="42"/>
      <c r="AA195" s="42"/>
      <c r="AB195" s="42"/>
      <c r="AC195" s="42"/>
      <c r="AD195" s="42"/>
      <c r="AE195" s="42"/>
      <c r="AR195" s="233" t="s">
        <v>105</v>
      </c>
      <c r="AT195" s="233" t="s">
        <v>223</v>
      </c>
      <c r="AU195" s="233" t="s">
        <v>93</v>
      </c>
      <c r="AY195" s="19" t="s">
        <v>220</v>
      </c>
      <c r="BE195" s="147">
        <f>IF(O195="základná",K195,0)</f>
        <v>0</v>
      </c>
      <c r="BF195" s="147">
        <f>IF(O195="znížená",K195,0)</f>
        <v>0</v>
      </c>
      <c r="BG195" s="147">
        <f>IF(O195="zákl. prenesená",K195,0)</f>
        <v>0</v>
      </c>
      <c r="BH195" s="147">
        <f>IF(O195="zníž. prenesená",K195,0)</f>
        <v>0</v>
      </c>
      <c r="BI195" s="147">
        <f>IF(O195="nulová",K195,0)</f>
        <v>0</v>
      </c>
      <c r="BJ195" s="19" t="s">
        <v>93</v>
      </c>
      <c r="BK195" s="147">
        <f>ROUND(P195*H195,2)</f>
        <v>0</v>
      </c>
      <c r="BL195" s="19" t="s">
        <v>105</v>
      </c>
      <c r="BM195" s="233" t="s">
        <v>1162</v>
      </c>
    </row>
    <row r="196" s="13" customFormat="1">
      <c r="A196" s="13"/>
      <c r="B196" s="234"/>
      <c r="C196" s="13"/>
      <c r="D196" s="235" t="s">
        <v>228</v>
      </c>
      <c r="E196" s="236" t="s">
        <v>1</v>
      </c>
      <c r="F196" s="237" t="s">
        <v>1132</v>
      </c>
      <c r="G196" s="13"/>
      <c r="H196" s="236" t="s">
        <v>1</v>
      </c>
      <c r="I196" s="238"/>
      <c r="J196" s="238"/>
      <c r="K196" s="13"/>
      <c r="L196" s="13"/>
      <c r="M196" s="234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13"/>
      <c r="Z196" s="13"/>
      <c r="AA196" s="13"/>
      <c r="AB196" s="13"/>
      <c r="AC196" s="13"/>
      <c r="AD196" s="13"/>
      <c r="AE196" s="13"/>
      <c r="AT196" s="236" t="s">
        <v>228</v>
      </c>
      <c r="AU196" s="236" t="s">
        <v>93</v>
      </c>
      <c r="AV196" s="13" t="s">
        <v>88</v>
      </c>
      <c r="AW196" s="13" t="s">
        <v>4</v>
      </c>
      <c r="AX196" s="13" t="s">
        <v>81</v>
      </c>
      <c r="AY196" s="236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1163</v>
      </c>
      <c r="G197" s="14"/>
      <c r="H197" s="245">
        <v>31.050000000000001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1164</v>
      </c>
      <c r="G198" s="14"/>
      <c r="H198" s="245">
        <v>42.020000000000003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3" customFormat="1">
      <c r="A199" s="13"/>
      <c r="B199" s="234"/>
      <c r="C199" s="13"/>
      <c r="D199" s="235" t="s">
        <v>228</v>
      </c>
      <c r="E199" s="236" t="s">
        <v>1</v>
      </c>
      <c r="F199" s="237" t="s">
        <v>1147</v>
      </c>
      <c r="G199" s="13"/>
      <c r="H199" s="236" t="s">
        <v>1</v>
      </c>
      <c r="I199" s="238"/>
      <c r="J199" s="238"/>
      <c r="K199" s="13"/>
      <c r="L199" s="13"/>
      <c r="M199" s="234"/>
      <c r="N199" s="239"/>
      <c r="O199" s="240"/>
      <c r="P199" s="240"/>
      <c r="Q199" s="240"/>
      <c r="R199" s="240"/>
      <c r="S199" s="240"/>
      <c r="T199" s="240"/>
      <c r="U199" s="240"/>
      <c r="V199" s="240"/>
      <c r="W199" s="240"/>
      <c r="X199" s="241"/>
      <c r="Y199" s="13"/>
      <c r="Z199" s="13"/>
      <c r="AA199" s="13"/>
      <c r="AB199" s="13"/>
      <c r="AC199" s="13"/>
      <c r="AD199" s="13"/>
      <c r="AE199" s="13"/>
      <c r="AT199" s="236" t="s">
        <v>228</v>
      </c>
      <c r="AU199" s="236" t="s">
        <v>93</v>
      </c>
      <c r="AV199" s="13" t="s">
        <v>88</v>
      </c>
      <c r="AW199" s="13" t="s">
        <v>4</v>
      </c>
      <c r="AX199" s="13" t="s">
        <v>81</v>
      </c>
      <c r="AY199" s="236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1165</v>
      </c>
      <c r="G200" s="14"/>
      <c r="H200" s="245">
        <v>140.19999999999999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1166</v>
      </c>
      <c r="G201" s="14"/>
      <c r="H201" s="245">
        <v>55.710000000000001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5" customFormat="1">
      <c r="A202" s="15"/>
      <c r="B202" s="250"/>
      <c r="C202" s="15"/>
      <c r="D202" s="235" t="s">
        <v>228</v>
      </c>
      <c r="E202" s="251" t="s">
        <v>1</v>
      </c>
      <c r="F202" s="252" t="s">
        <v>242</v>
      </c>
      <c r="G202" s="15"/>
      <c r="H202" s="253">
        <v>268.98000000000002</v>
      </c>
      <c r="I202" s="254"/>
      <c r="J202" s="254"/>
      <c r="K202" s="15"/>
      <c r="L202" s="15"/>
      <c r="M202" s="250"/>
      <c r="N202" s="255"/>
      <c r="O202" s="256"/>
      <c r="P202" s="256"/>
      <c r="Q202" s="256"/>
      <c r="R202" s="256"/>
      <c r="S202" s="256"/>
      <c r="T202" s="256"/>
      <c r="U202" s="256"/>
      <c r="V202" s="256"/>
      <c r="W202" s="256"/>
      <c r="X202" s="257"/>
      <c r="Y202" s="15"/>
      <c r="Z202" s="15"/>
      <c r="AA202" s="15"/>
      <c r="AB202" s="15"/>
      <c r="AC202" s="15"/>
      <c r="AD202" s="15"/>
      <c r="AE202" s="15"/>
      <c r="AT202" s="251" t="s">
        <v>228</v>
      </c>
      <c r="AU202" s="251" t="s">
        <v>93</v>
      </c>
      <c r="AV202" s="15" t="s">
        <v>98</v>
      </c>
      <c r="AW202" s="15" t="s">
        <v>4</v>
      </c>
      <c r="AX202" s="15" t="s">
        <v>88</v>
      </c>
      <c r="AY202" s="251" t="s">
        <v>220</v>
      </c>
    </row>
    <row r="203" s="2" customFormat="1" ht="16.5" customHeight="1">
      <c r="A203" s="42"/>
      <c r="B203" s="186"/>
      <c r="C203" s="220" t="s">
        <v>366</v>
      </c>
      <c r="D203" s="220" t="s">
        <v>223</v>
      </c>
      <c r="E203" s="221" t="s">
        <v>505</v>
      </c>
      <c r="F203" s="222" t="s">
        <v>506</v>
      </c>
      <c r="G203" s="223" t="s">
        <v>302</v>
      </c>
      <c r="H203" s="224">
        <v>213.27000000000001</v>
      </c>
      <c r="I203" s="225"/>
      <c r="J203" s="225"/>
      <c r="K203" s="226">
        <f>ROUND(P203*H203,2)</f>
        <v>0</v>
      </c>
      <c r="L203" s="227"/>
      <c r="M203" s="43"/>
      <c r="N203" s="228" t="s">
        <v>1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0.00023000000000000001</v>
      </c>
      <c r="V203" s="231">
        <f>U203*H203</f>
        <v>0.049052100000000001</v>
      </c>
      <c r="W203" s="231">
        <v>0</v>
      </c>
      <c r="X203" s="232">
        <f>W203*H203</f>
        <v>0</v>
      </c>
      <c r="Y203" s="42"/>
      <c r="Z203" s="42"/>
      <c r="AA203" s="42"/>
      <c r="AB203" s="42"/>
      <c r="AC203" s="42"/>
      <c r="AD203" s="42"/>
      <c r="AE203" s="42"/>
      <c r="AR203" s="233" t="s">
        <v>105</v>
      </c>
      <c r="AT203" s="233" t="s">
        <v>223</v>
      </c>
      <c r="AU203" s="233" t="s">
        <v>93</v>
      </c>
      <c r="AY203" s="19" t="s">
        <v>220</v>
      </c>
      <c r="BE203" s="147">
        <f>IF(O203="základná",K203,0)</f>
        <v>0</v>
      </c>
      <c r="BF203" s="147">
        <f>IF(O203="znížená",K203,0)</f>
        <v>0</v>
      </c>
      <c r="BG203" s="147">
        <f>IF(O203="zákl. prenesená",K203,0)</f>
        <v>0</v>
      </c>
      <c r="BH203" s="147">
        <f>IF(O203="zníž. prenesená",K203,0)</f>
        <v>0</v>
      </c>
      <c r="BI203" s="147">
        <f>IF(O203="nulová",K203,0)</f>
        <v>0</v>
      </c>
      <c r="BJ203" s="19" t="s">
        <v>93</v>
      </c>
      <c r="BK203" s="147">
        <f>ROUND(P203*H203,2)</f>
        <v>0</v>
      </c>
      <c r="BL203" s="19" t="s">
        <v>105</v>
      </c>
      <c r="BM203" s="233" t="s">
        <v>1167</v>
      </c>
    </row>
    <row r="204" s="13" customFormat="1">
      <c r="A204" s="13"/>
      <c r="B204" s="234"/>
      <c r="C204" s="13"/>
      <c r="D204" s="235" t="s">
        <v>228</v>
      </c>
      <c r="E204" s="236" t="s">
        <v>1</v>
      </c>
      <c r="F204" s="237" t="s">
        <v>1132</v>
      </c>
      <c r="G204" s="13"/>
      <c r="H204" s="236" t="s">
        <v>1</v>
      </c>
      <c r="I204" s="238"/>
      <c r="J204" s="238"/>
      <c r="K204" s="13"/>
      <c r="L204" s="13"/>
      <c r="M204" s="234"/>
      <c r="N204" s="239"/>
      <c r="O204" s="240"/>
      <c r="P204" s="240"/>
      <c r="Q204" s="240"/>
      <c r="R204" s="240"/>
      <c r="S204" s="240"/>
      <c r="T204" s="240"/>
      <c r="U204" s="240"/>
      <c r="V204" s="240"/>
      <c r="W204" s="240"/>
      <c r="X204" s="241"/>
      <c r="Y204" s="13"/>
      <c r="Z204" s="13"/>
      <c r="AA204" s="13"/>
      <c r="AB204" s="13"/>
      <c r="AC204" s="13"/>
      <c r="AD204" s="13"/>
      <c r="AE204" s="13"/>
      <c r="AT204" s="236" t="s">
        <v>228</v>
      </c>
      <c r="AU204" s="236" t="s">
        <v>93</v>
      </c>
      <c r="AV204" s="13" t="s">
        <v>88</v>
      </c>
      <c r="AW204" s="13" t="s">
        <v>4</v>
      </c>
      <c r="AX204" s="13" t="s">
        <v>81</v>
      </c>
      <c r="AY204" s="236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1163</v>
      </c>
      <c r="G205" s="14"/>
      <c r="H205" s="245">
        <v>31.050000000000001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1164</v>
      </c>
      <c r="G206" s="14"/>
      <c r="H206" s="245">
        <v>42.020000000000003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3" customFormat="1">
      <c r="A207" s="13"/>
      <c r="B207" s="234"/>
      <c r="C207" s="13"/>
      <c r="D207" s="235" t="s">
        <v>228</v>
      </c>
      <c r="E207" s="236" t="s">
        <v>1</v>
      </c>
      <c r="F207" s="237" t="s">
        <v>1147</v>
      </c>
      <c r="G207" s="13"/>
      <c r="H207" s="236" t="s">
        <v>1</v>
      </c>
      <c r="I207" s="238"/>
      <c r="J207" s="238"/>
      <c r="K207" s="13"/>
      <c r="L207" s="13"/>
      <c r="M207" s="234"/>
      <c r="N207" s="239"/>
      <c r="O207" s="240"/>
      <c r="P207" s="240"/>
      <c r="Q207" s="240"/>
      <c r="R207" s="240"/>
      <c r="S207" s="240"/>
      <c r="T207" s="240"/>
      <c r="U207" s="240"/>
      <c r="V207" s="240"/>
      <c r="W207" s="240"/>
      <c r="X207" s="241"/>
      <c r="Y207" s="13"/>
      <c r="Z207" s="13"/>
      <c r="AA207" s="13"/>
      <c r="AB207" s="13"/>
      <c r="AC207" s="13"/>
      <c r="AD207" s="13"/>
      <c r="AE207" s="13"/>
      <c r="AT207" s="236" t="s">
        <v>228</v>
      </c>
      <c r="AU207" s="236" t="s">
        <v>93</v>
      </c>
      <c r="AV207" s="13" t="s">
        <v>88</v>
      </c>
      <c r="AW207" s="13" t="s">
        <v>4</v>
      </c>
      <c r="AX207" s="13" t="s">
        <v>81</v>
      </c>
      <c r="AY207" s="236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1165</v>
      </c>
      <c r="G208" s="14"/>
      <c r="H208" s="245">
        <v>140.19999999999999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5" customFormat="1">
      <c r="A209" s="15"/>
      <c r="B209" s="250"/>
      <c r="C209" s="15"/>
      <c r="D209" s="235" t="s">
        <v>228</v>
      </c>
      <c r="E209" s="251" t="s">
        <v>1</v>
      </c>
      <c r="F209" s="252" t="s">
        <v>242</v>
      </c>
      <c r="G209" s="15"/>
      <c r="H209" s="253">
        <v>213.27000000000001</v>
      </c>
      <c r="I209" s="254"/>
      <c r="J209" s="254"/>
      <c r="K209" s="15"/>
      <c r="L209" s="15"/>
      <c r="M209" s="250"/>
      <c r="N209" s="255"/>
      <c r="O209" s="256"/>
      <c r="P209" s="256"/>
      <c r="Q209" s="256"/>
      <c r="R209" s="256"/>
      <c r="S209" s="256"/>
      <c r="T209" s="256"/>
      <c r="U209" s="256"/>
      <c r="V209" s="256"/>
      <c r="W209" s="256"/>
      <c r="X209" s="257"/>
      <c r="Y209" s="15"/>
      <c r="Z209" s="15"/>
      <c r="AA209" s="15"/>
      <c r="AB209" s="15"/>
      <c r="AC209" s="15"/>
      <c r="AD209" s="15"/>
      <c r="AE209" s="15"/>
      <c r="AT209" s="251" t="s">
        <v>228</v>
      </c>
      <c r="AU209" s="251" t="s">
        <v>93</v>
      </c>
      <c r="AV209" s="15" t="s">
        <v>98</v>
      </c>
      <c r="AW209" s="15" t="s">
        <v>4</v>
      </c>
      <c r="AX209" s="15" t="s">
        <v>88</v>
      </c>
      <c r="AY209" s="251" t="s">
        <v>220</v>
      </c>
    </row>
    <row r="210" s="2" customFormat="1" ht="16.5" customHeight="1">
      <c r="A210" s="42"/>
      <c r="B210" s="186"/>
      <c r="C210" s="220" t="s">
        <v>370</v>
      </c>
      <c r="D210" s="220" t="s">
        <v>223</v>
      </c>
      <c r="E210" s="221" t="s">
        <v>508</v>
      </c>
      <c r="F210" s="222" t="s">
        <v>509</v>
      </c>
      <c r="G210" s="223" t="s">
        <v>302</v>
      </c>
      <c r="H210" s="224">
        <v>35.600000000000001</v>
      </c>
      <c r="I210" s="225"/>
      <c r="J210" s="225"/>
      <c r="K210" s="226">
        <f>ROUND(P210*H210,2)</f>
        <v>0</v>
      </c>
      <c r="L210" s="227"/>
      <c r="M210" s="43"/>
      <c r="N210" s="228" t="s">
        <v>1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0.00016000000000000001</v>
      </c>
      <c r="V210" s="231">
        <f>U210*H210</f>
        <v>0.0056960000000000005</v>
      </c>
      <c r="W210" s="231">
        <v>0</v>
      </c>
      <c r="X210" s="232">
        <f>W210*H210</f>
        <v>0</v>
      </c>
      <c r="Y210" s="42"/>
      <c r="Z210" s="42"/>
      <c r="AA210" s="42"/>
      <c r="AB210" s="42"/>
      <c r="AC210" s="42"/>
      <c r="AD210" s="42"/>
      <c r="AE210" s="42"/>
      <c r="AR210" s="233" t="s">
        <v>105</v>
      </c>
      <c r="AT210" s="233" t="s">
        <v>223</v>
      </c>
      <c r="AU210" s="233" t="s">
        <v>93</v>
      </c>
      <c r="AY210" s="19" t="s">
        <v>220</v>
      </c>
      <c r="BE210" s="147">
        <f>IF(O210="základná",K210,0)</f>
        <v>0</v>
      </c>
      <c r="BF210" s="147">
        <f>IF(O210="znížená",K210,0)</f>
        <v>0</v>
      </c>
      <c r="BG210" s="147">
        <f>IF(O210="zákl. prenesená",K210,0)</f>
        <v>0</v>
      </c>
      <c r="BH210" s="147">
        <f>IF(O210="zníž. prenesená",K210,0)</f>
        <v>0</v>
      </c>
      <c r="BI210" s="147">
        <f>IF(O210="nulová",K210,0)</f>
        <v>0</v>
      </c>
      <c r="BJ210" s="19" t="s">
        <v>93</v>
      </c>
      <c r="BK210" s="147">
        <f>ROUND(P210*H210,2)</f>
        <v>0</v>
      </c>
      <c r="BL210" s="19" t="s">
        <v>105</v>
      </c>
      <c r="BM210" s="233" t="s">
        <v>1168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1169</v>
      </c>
      <c r="G211" s="14"/>
      <c r="H211" s="245">
        <v>3.8799999999999999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1170</v>
      </c>
      <c r="G212" s="14"/>
      <c r="H212" s="245">
        <v>0.56999999999999995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1171</v>
      </c>
      <c r="G213" s="14"/>
      <c r="H213" s="245">
        <v>0.56999999999999995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1172</v>
      </c>
      <c r="G214" s="14"/>
      <c r="H214" s="245">
        <v>1.54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81</v>
      </c>
      <c r="AY214" s="243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1173</v>
      </c>
      <c r="G215" s="14"/>
      <c r="H215" s="245">
        <v>2.6099999999999999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5" customFormat="1">
      <c r="A216" s="15"/>
      <c r="B216" s="250"/>
      <c r="C216" s="15"/>
      <c r="D216" s="235" t="s">
        <v>228</v>
      </c>
      <c r="E216" s="251" t="s">
        <v>1</v>
      </c>
      <c r="F216" s="252" t="s">
        <v>242</v>
      </c>
      <c r="G216" s="15"/>
      <c r="H216" s="253">
        <v>9.1699999999999999</v>
      </c>
      <c r="I216" s="254"/>
      <c r="J216" s="254"/>
      <c r="K216" s="15"/>
      <c r="L216" s="15"/>
      <c r="M216" s="250"/>
      <c r="N216" s="255"/>
      <c r="O216" s="256"/>
      <c r="P216" s="256"/>
      <c r="Q216" s="256"/>
      <c r="R216" s="256"/>
      <c r="S216" s="256"/>
      <c r="T216" s="256"/>
      <c r="U216" s="256"/>
      <c r="V216" s="256"/>
      <c r="W216" s="256"/>
      <c r="X216" s="257"/>
      <c r="Y216" s="15"/>
      <c r="Z216" s="15"/>
      <c r="AA216" s="15"/>
      <c r="AB216" s="15"/>
      <c r="AC216" s="15"/>
      <c r="AD216" s="15"/>
      <c r="AE216" s="15"/>
      <c r="AT216" s="251" t="s">
        <v>228</v>
      </c>
      <c r="AU216" s="251" t="s">
        <v>93</v>
      </c>
      <c r="AV216" s="15" t="s">
        <v>98</v>
      </c>
      <c r="AW216" s="15" t="s">
        <v>4</v>
      </c>
      <c r="AX216" s="15" t="s">
        <v>81</v>
      </c>
      <c r="AY216" s="251" t="s">
        <v>220</v>
      </c>
    </row>
    <row r="217" s="13" customFormat="1">
      <c r="A217" s="13"/>
      <c r="B217" s="234"/>
      <c r="C217" s="13"/>
      <c r="D217" s="235" t="s">
        <v>228</v>
      </c>
      <c r="E217" s="236" t="s">
        <v>1</v>
      </c>
      <c r="F217" s="237" t="s">
        <v>1174</v>
      </c>
      <c r="G217" s="13"/>
      <c r="H217" s="236" t="s">
        <v>1</v>
      </c>
      <c r="I217" s="238"/>
      <c r="J217" s="238"/>
      <c r="K217" s="13"/>
      <c r="L217" s="13"/>
      <c r="M217" s="234"/>
      <c r="N217" s="239"/>
      <c r="O217" s="240"/>
      <c r="P217" s="240"/>
      <c r="Q217" s="240"/>
      <c r="R217" s="240"/>
      <c r="S217" s="240"/>
      <c r="T217" s="240"/>
      <c r="U217" s="240"/>
      <c r="V217" s="240"/>
      <c r="W217" s="240"/>
      <c r="X217" s="241"/>
      <c r="Y217" s="13"/>
      <c r="Z217" s="13"/>
      <c r="AA217" s="13"/>
      <c r="AB217" s="13"/>
      <c r="AC217" s="13"/>
      <c r="AD217" s="13"/>
      <c r="AE217" s="13"/>
      <c r="AT217" s="236" t="s">
        <v>228</v>
      </c>
      <c r="AU217" s="236" t="s">
        <v>93</v>
      </c>
      <c r="AV217" s="13" t="s">
        <v>88</v>
      </c>
      <c r="AW217" s="13" t="s">
        <v>4</v>
      </c>
      <c r="AX217" s="13" t="s">
        <v>81</v>
      </c>
      <c r="AY217" s="236" t="s">
        <v>220</v>
      </c>
    </row>
    <row r="218" s="14" customFormat="1">
      <c r="A218" s="14"/>
      <c r="B218" s="242"/>
      <c r="C218" s="14"/>
      <c r="D218" s="235" t="s">
        <v>228</v>
      </c>
      <c r="E218" s="243" t="s">
        <v>1</v>
      </c>
      <c r="F218" s="244" t="s">
        <v>1175</v>
      </c>
      <c r="G218" s="14"/>
      <c r="H218" s="245">
        <v>20.579999999999998</v>
      </c>
      <c r="I218" s="246"/>
      <c r="J218" s="246"/>
      <c r="K218" s="14"/>
      <c r="L218" s="14"/>
      <c r="M218" s="242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4"/>
      <c r="Z218" s="14"/>
      <c r="AA218" s="14"/>
      <c r="AB218" s="14"/>
      <c r="AC218" s="14"/>
      <c r="AD218" s="14"/>
      <c r="AE218" s="14"/>
      <c r="AT218" s="243" t="s">
        <v>228</v>
      </c>
      <c r="AU218" s="243" t="s">
        <v>93</v>
      </c>
      <c r="AV218" s="14" t="s">
        <v>93</v>
      </c>
      <c r="AW218" s="14" t="s">
        <v>4</v>
      </c>
      <c r="AX218" s="14" t="s">
        <v>81</v>
      </c>
      <c r="AY218" s="243" t="s">
        <v>220</v>
      </c>
    </row>
    <row r="219" s="14" customFormat="1">
      <c r="A219" s="14"/>
      <c r="B219" s="242"/>
      <c r="C219" s="14"/>
      <c r="D219" s="235" t="s">
        <v>228</v>
      </c>
      <c r="E219" s="243" t="s">
        <v>1</v>
      </c>
      <c r="F219" s="244" t="s">
        <v>1176</v>
      </c>
      <c r="G219" s="14"/>
      <c r="H219" s="245">
        <v>3.5099999999999998</v>
      </c>
      <c r="I219" s="246"/>
      <c r="J219" s="246"/>
      <c r="K219" s="14"/>
      <c r="L219" s="14"/>
      <c r="M219" s="242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4"/>
      <c r="Z219" s="14"/>
      <c r="AA219" s="14"/>
      <c r="AB219" s="14"/>
      <c r="AC219" s="14"/>
      <c r="AD219" s="14"/>
      <c r="AE219" s="14"/>
      <c r="AT219" s="243" t="s">
        <v>228</v>
      </c>
      <c r="AU219" s="243" t="s">
        <v>93</v>
      </c>
      <c r="AV219" s="14" t="s">
        <v>93</v>
      </c>
      <c r="AW219" s="14" t="s">
        <v>4</v>
      </c>
      <c r="AX219" s="14" t="s">
        <v>81</v>
      </c>
      <c r="AY219" s="243" t="s">
        <v>220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1177</v>
      </c>
      <c r="G220" s="14"/>
      <c r="H220" s="245">
        <v>1.1699999999999999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1178</v>
      </c>
      <c r="G221" s="14"/>
      <c r="H221" s="245">
        <v>1.1699999999999999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81</v>
      </c>
      <c r="AY221" s="243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1179</v>
      </c>
      <c r="G222" s="14"/>
      <c r="H222" s="245">
        <v>0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5" customFormat="1">
      <c r="A223" s="15"/>
      <c r="B223" s="250"/>
      <c r="C223" s="15"/>
      <c r="D223" s="235" t="s">
        <v>228</v>
      </c>
      <c r="E223" s="251" t="s">
        <v>1</v>
      </c>
      <c r="F223" s="252" t="s">
        <v>242</v>
      </c>
      <c r="G223" s="15"/>
      <c r="H223" s="253">
        <v>26.43</v>
      </c>
      <c r="I223" s="254"/>
      <c r="J223" s="254"/>
      <c r="K223" s="15"/>
      <c r="L223" s="15"/>
      <c r="M223" s="250"/>
      <c r="N223" s="255"/>
      <c r="O223" s="256"/>
      <c r="P223" s="256"/>
      <c r="Q223" s="256"/>
      <c r="R223" s="256"/>
      <c r="S223" s="256"/>
      <c r="T223" s="256"/>
      <c r="U223" s="256"/>
      <c r="V223" s="256"/>
      <c r="W223" s="256"/>
      <c r="X223" s="257"/>
      <c r="Y223" s="15"/>
      <c r="Z223" s="15"/>
      <c r="AA223" s="15"/>
      <c r="AB223" s="15"/>
      <c r="AC223" s="15"/>
      <c r="AD223" s="15"/>
      <c r="AE223" s="15"/>
      <c r="AT223" s="251" t="s">
        <v>228</v>
      </c>
      <c r="AU223" s="251" t="s">
        <v>93</v>
      </c>
      <c r="AV223" s="15" t="s">
        <v>98</v>
      </c>
      <c r="AW223" s="15" t="s">
        <v>4</v>
      </c>
      <c r="AX223" s="15" t="s">
        <v>81</v>
      </c>
      <c r="AY223" s="251" t="s">
        <v>220</v>
      </c>
    </row>
    <row r="224" s="16" customFormat="1">
      <c r="A224" s="16"/>
      <c r="B224" s="258"/>
      <c r="C224" s="16"/>
      <c r="D224" s="235" t="s">
        <v>228</v>
      </c>
      <c r="E224" s="259" t="s">
        <v>1</v>
      </c>
      <c r="F224" s="260" t="s">
        <v>253</v>
      </c>
      <c r="G224" s="16"/>
      <c r="H224" s="261">
        <v>35.600000000000001</v>
      </c>
      <c r="I224" s="262"/>
      <c r="J224" s="262"/>
      <c r="K224" s="16"/>
      <c r="L224" s="16"/>
      <c r="M224" s="258"/>
      <c r="N224" s="263"/>
      <c r="O224" s="264"/>
      <c r="P224" s="264"/>
      <c r="Q224" s="264"/>
      <c r="R224" s="264"/>
      <c r="S224" s="264"/>
      <c r="T224" s="264"/>
      <c r="U224" s="264"/>
      <c r="V224" s="264"/>
      <c r="W224" s="264"/>
      <c r="X224" s="265"/>
      <c r="Y224" s="16"/>
      <c r="Z224" s="16"/>
      <c r="AA224" s="16"/>
      <c r="AB224" s="16"/>
      <c r="AC224" s="16"/>
      <c r="AD224" s="16"/>
      <c r="AE224" s="16"/>
      <c r="AT224" s="259" t="s">
        <v>228</v>
      </c>
      <c r="AU224" s="259" t="s">
        <v>93</v>
      </c>
      <c r="AV224" s="16" t="s">
        <v>105</v>
      </c>
      <c r="AW224" s="16" t="s">
        <v>4</v>
      </c>
      <c r="AX224" s="16" t="s">
        <v>88</v>
      </c>
      <c r="AY224" s="259" t="s">
        <v>220</v>
      </c>
    </row>
    <row r="225" s="12" customFormat="1" ht="22.8" customHeight="1">
      <c r="A225" s="12"/>
      <c r="B225" s="206"/>
      <c r="C225" s="12"/>
      <c r="D225" s="207" t="s">
        <v>80</v>
      </c>
      <c r="E225" s="218" t="s">
        <v>515</v>
      </c>
      <c r="F225" s="218" t="s">
        <v>516</v>
      </c>
      <c r="G225" s="12"/>
      <c r="H225" s="12"/>
      <c r="I225" s="209"/>
      <c r="J225" s="209"/>
      <c r="K225" s="219">
        <f>BK225</f>
        <v>0</v>
      </c>
      <c r="L225" s="12"/>
      <c r="M225" s="206"/>
      <c r="N225" s="211"/>
      <c r="O225" s="212"/>
      <c r="P225" s="212"/>
      <c r="Q225" s="213">
        <f>Q226</f>
        <v>0</v>
      </c>
      <c r="R225" s="213">
        <f>R226</f>
        <v>0</v>
      </c>
      <c r="S225" s="212"/>
      <c r="T225" s="214">
        <f>T226</f>
        <v>0</v>
      </c>
      <c r="U225" s="212"/>
      <c r="V225" s="214">
        <f>V226</f>
        <v>0</v>
      </c>
      <c r="W225" s="212"/>
      <c r="X225" s="215">
        <f>X226</f>
        <v>0</v>
      </c>
      <c r="Y225" s="12"/>
      <c r="Z225" s="12"/>
      <c r="AA225" s="12"/>
      <c r="AB225" s="12"/>
      <c r="AC225" s="12"/>
      <c r="AD225" s="12"/>
      <c r="AE225" s="12"/>
      <c r="AR225" s="207" t="s">
        <v>88</v>
      </c>
      <c r="AT225" s="216" t="s">
        <v>80</v>
      </c>
      <c r="AU225" s="216" t="s">
        <v>88</v>
      </c>
      <c r="AY225" s="207" t="s">
        <v>220</v>
      </c>
      <c r="BK225" s="217">
        <f>BK226</f>
        <v>0</v>
      </c>
    </row>
    <row r="226" s="2" customFormat="1" ht="24.15" customHeight="1">
      <c r="A226" s="42"/>
      <c r="B226" s="186"/>
      <c r="C226" s="220" t="s">
        <v>375</v>
      </c>
      <c r="D226" s="220" t="s">
        <v>223</v>
      </c>
      <c r="E226" s="221" t="s">
        <v>517</v>
      </c>
      <c r="F226" s="222" t="s">
        <v>518</v>
      </c>
      <c r="G226" s="223" t="s">
        <v>359</v>
      </c>
      <c r="H226" s="224">
        <v>32.579000000000001</v>
      </c>
      <c r="I226" s="225"/>
      <c r="J226" s="225"/>
      <c r="K226" s="226">
        <f>ROUND(P226*H226,2)</f>
        <v>0</v>
      </c>
      <c r="L226" s="227"/>
      <c r="M226" s="43"/>
      <c r="N226" s="228" t="s">
        <v>1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2"/>
      <c r="Z226" s="42"/>
      <c r="AA226" s="42"/>
      <c r="AB226" s="42"/>
      <c r="AC226" s="42"/>
      <c r="AD226" s="42"/>
      <c r="AE226" s="42"/>
      <c r="AR226" s="233" t="s">
        <v>105</v>
      </c>
      <c r="AT226" s="233" t="s">
        <v>223</v>
      </c>
      <c r="AU226" s="233" t="s">
        <v>93</v>
      </c>
      <c r="AY226" s="19" t="s">
        <v>220</v>
      </c>
      <c r="BE226" s="147">
        <f>IF(O226="základná",K226,0)</f>
        <v>0</v>
      </c>
      <c r="BF226" s="147">
        <f>IF(O226="znížená",K226,0)</f>
        <v>0</v>
      </c>
      <c r="BG226" s="147">
        <f>IF(O226="zákl. prenesená",K226,0)</f>
        <v>0</v>
      </c>
      <c r="BH226" s="147">
        <f>IF(O226="zníž. prenesená",K226,0)</f>
        <v>0</v>
      </c>
      <c r="BI226" s="147">
        <f>IF(O226="nulová",K226,0)</f>
        <v>0</v>
      </c>
      <c r="BJ226" s="19" t="s">
        <v>93</v>
      </c>
      <c r="BK226" s="147">
        <f>ROUND(P226*H226,2)</f>
        <v>0</v>
      </c>
      <c r="BL226" s="19" t="s">
        <v>105</v>
      </c>
      <c r="BM226" s="233" t="s">
        <v>1180</v>
      </c>
    </row>
    <row r="227" s="12" customFormat="1" ht="25.92" customHeight="1">
      <c r="A227" s="12"/>
      <c r="B227" s="206"/>
      <c r="C227" s="12"/>
      <c r="D227" s="207" t="s">
        <v>80</v>
      </c>
      <c r="E227" s="208" t="s">
        <v>379</v>
      </c>
      <c r="F227" s="208" t="s">
        <v>380</v>
      </c>
      <c r="G227" s="12"/>
      <c r="H227" s="12"/>
      <c r="I227" s="209"/>
      <c r="J227" s="209"/>
      <c r="K227" s="210">
        <f>BK227</f>
        <v>0</v>
      </c>
      <c r="L227" s="12"/>
      <c r="M227" s="206"/>
      <c r="N227" s="211"/>
      <c r="O227" s="212"/>
      <c r="P227" s="212"/>
      <c r="Q227" s="213">
        <f>Q228</f>
        <v>0</v>
      </c>
      <c r="R227" s="213">
        <f>R228</f>
        <v>0</v>
      </c>
      <c r="S227" s="212"/>
      <c r="T227" s="214">
        <f>T228</f>
        <v>0</v>
      </c>
      <c r="U227" s="212"/>
      <c r="V227" s="214">
        <f>V228</f>
        <v>0.33326100000000003</v>
      </c>
      <c r="W227" s="212"/>
      <c r="X227" s="215">
        <f>X228</f>
        <v>0</v>
      </c>
      <c r="Y227" s="12"/>
      <c r="Z227" s="12"/>
      <c r="AA227" s="12"/>
      <c r="AB227" s="12"/>
      <c r="AC227" s="12"/>
      <c r="AD227" s="12"/>
      <c r="AE227" s="12"/>
      <c r="AR227" s="207" t="s">
        <v>93</v>
      </c>
      <c r="AT227" s="216" t="s">
        <v>80</v>
      </c>
      <c r="AU227" s="216" t="s">
        <v>81</v>
      </c>
      <c r="AY227" s="207" t="s">
        <v>220</v>
      </c>
      <c r="BK227" s="217">
        <f>BK228</f>
        <v>0</v>
      </c>
    </row>
    <row r="228" s="12" customFormat="1" ht="22.8" customHeight="1">
      <c r="A228" s="12"/>
      <c r="B228" s="206"/>
      <c r="C228" s="12"/>
      <c r="D228" s="207" t="s">
        <v>80</v>
      </c>
      <c r="E228" s="218" t="s">
        <v>520</v>
      </c>
      <c r="F228" s="218" t="s">
        <v>521</v>
      </c>
      <c r="G228" s="12"/>
      <c r="H228" s="12"/>
      <c r="I228" s="209"/>
      <c r="J228" s="209"/>
      <c r="K228" s="219">
        <f>BK228</f>
        <v>0</v>
      </c>
      <c r="L228" s="12"/>
      <c r="M228" s="206"/>
      <c r="N228" s="211"/>
      <c r="O228" s="212"/>
      <c r="P228" s="212"/>
      <c r="Q228" s="213">
        <f>SUM(Q229:Q250)</f>
        <v>0</v>
      </c>
      <c r="R228" s="213">
        <f>SUM(R229:R250)</f>
        <v>0</v>
      </c>
      <c r="S228" s="212"/>
      <c r="T228" s="214">
        <f>SUM(T229:T250)</f>
        <v>0</v>
      </c>
      <c r="U228" s="212"/>
      <c r="V228" s="214">
        <f>SUM(V229:V250)</f>
        <v>0.33326100000000003</v>
      </c>
      <c r="W228" s="212"/>
      <c r="X228" s="215">
        <f>SUM(X229:X250)</f>
        <v>0</v>
      </c>
      <c r="Y228" s="12"/>
      <c r="Z228" s="12"/>
      <c r="AA228" s="12"/>
      <c r="AB228" s="12"/>
      <c r="AC228" s="12"/>
      <c r="AD228" s="12"/>
      <c r="AE228" s="12"/>
      <c r="AR228" s="207" t="s">
        <v>93</v>
      </c>
      <c r="AT228" s="216" t="s">
        <v>80</v>
      </c>
      <c r="AU228" s="216" t="s">
        <v>88</v>
      </c>
      <c r="AY228" s="207" t="s">
        <v>220</v>
      </c>
      <c r="BK228" s="217">
        <f>SUM(BK229:BK250)</f>
        <v>0</v>
      </c>
    </row>
    <row r="229" s="2" customFormat="1" ht="24.15" customHeight="1">
      <c r="A229" s="42"/>
      <c r="B229" s="186"/>
      <c r="C229" s="220" t="s">
        <v>383</v>
      </c>
      <c r="D229" s="220" t="s">
        <v>223</v>
      </c>
      <c r="E229" s="221" t="s">
        <v>1181</v>
      </c>
      <c r="F229" s="222" t="s">
        <v>1182</v>
      </c>
      <c r="G229" s="223" t="s">
        <v>302</v>
      </c>
      <c r="H229" s="224">
        <v>84.700000000000003</v>
      </c>
      <c r="I229" s="225"/>
      <c r="J229" s="225"/>
      <c r="K229" s="226">
        <f>ROUND(P229*H229,2)</f>
        <v>0</v>
      </c>
      <c r="L229" s="227"/>
      <c r="M229" s="43"/>
      <c r="N229" s="228" t="s">
        <v>1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0.00215</v>
      </c>
      <c r="V229" s="231">
        <f>U229*H229</f>
        <v>0.18210500000000002</v>
      </c>
      <c r="W229" s="231">
        <v>0</v>
      </c>
      <c r="X229" s="232">
        <f>W229*H229</f>
        <v>0</v>
      </c>
      <c r="Y229" s="42"/>
      <c r="Z229" s="42"/>
      <c r="AA229" s="42"/>
      <c r="AB229" s="42"/>
      <c r="AC229" s="42"/>
      <c r="AD229" s="42"/>
      <c r="AE229" s="42"/>
      <c r="AR229" s="233" t="s">
        <v>387</v>
      </c>
      <c r="AT229" s="233" t="s">
        <v>223</v>
      </c>
      <c r="AU229" s="233" t="s">
        <v>93</v>
      </c>
      <c r="AY229" s="19" t="s">
        <v>220</v>
      </c>
      <c r="BE229" s="147">
        <f>IF(O229="základná",K229,0)</f>
        <v>0</v>
      </c>
      <c r="BF229" s="147">
        <f>IF(O229="znížená",K229,0)</f>
        <v>0</v>
      </c>
      <c r="BG229" s="147">
        <f>IF(O229="zákl. prenesená",K229,0)</f>
        <v>0</v>
      </c>
      <c r="BH229" s="147">
        <f>IF(O229="zníž. prenesená",K229,0)</f>
        <v>0</v>
      </c>
      <c r="BI229" s="147">
        <f>IF(O229="nulová",K229,0)</f>
        <v>0</v>
      </c>
      <c r="BJ229" s="19" t="s">
        <v>93</v>
      </c>
      <c r="BK229" s="147">
        <f>ROUND(P229*H229,2)</f>
        <v>0</v>
      </c>
      <c r="BL229" s="19" t="s">
        <v>387</v>
      </c>
      <c r="BM229" s="233" t="s">
        <v>1183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1184</v>
      </c>
      <c r="G230" s="14"/>
      <c r="H230" s="245">
        <v>84.700000000000003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88</v>
      </c>
      <c r="AY230" s="243" t="s">
        <v>220</v>
      </c>
    </row>
    <row r="231" s="2" customFormat="1" ht="24.15" customHeight="1">
      <c r="A231" s="42"/>
      <c r="B231" s="186"/>
      <c r="C231" s="220" t="s">
        <v>390</v>
      </c>
      <c r="D231" s="220" t="s">
        <v>223</v>
      </c>
      <c r="E231" s="221" t="s">
        <v>1185</v>
      </c>
      <c r="F231" s="222" t="s">
        <v>1186</v>
      </c>
      <c r="G231" s="223" t="s">
        <v>583</v>
      </c>
      <c r="H231" s="224">
        <v>8</v>
      </c>
      <c r="I231" s="225"/>
      <c r="J231" s="225"/>
      <c r="K231" s="226">
        <f>ROUND(P231*H231,2)</f>
        <v>0</v>
      </c>
      <c r="L231" s="227"/>
      <c r="M231" s="43"/>
      <c r="N231" s="228" t="s">
        <v>1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0.0018799999999999999</v>
      </c>
      <c r="V231" s="231">
        <f>U231*H231</f>
        <v>0.01504</v>
      </c>
      <c r="W231" s="231">
        <v>0</v>
      </c>
      <c r="X231" s="232">
        <f>W231*H231</f>
        <v>0</v>
      </c>
      <c r="Y231" s="42"/>
      <c r="Z231" s="42"/>
      <c r="AA231" s="42"/>
      <c r="AB231" s="42"/>
      <c r="AC231" s="42"/>
      <c r="AD231" s="42"/>
      <c r="AE231" s="42"/>
      <c r="AR231" s="233" t="s">
        <v>387</v>
      </c>
      <c r="AT231" s="233" t="s">
        <v>223</v>
      </c>
      <c r="AU231" s="233" t="s">
        <v>93</v>
      </c>
      <c r="AY231" s="19" t="s">
        <v>220</v>
      </c>
      <c r="BE231" s="147">
        <f>IF(O231="základná",K231,0)</f>
        <v>0</v>
      </c>
      <c r="BF231" s="147">
        <f>IF(O231="znížená",K231,0)</f>
        <v>0</v>
      </c>
      <c r="BG231" s="147">
        <f>IF(O231="zákl. prenesená",K231,0)</f>
        <v>0</v>
      </c>
      <c r="BH231" s="147">
        <f>IF(O231="zníž. prenesená",K231,0)</f>
        <v>0</v>
      </c>
      <c r="BI231" s="147">
        <f>IF(O231="nulová",K231,0)</f>
        <v>0</v>
      </c>
      <c r="BJ231" s="19" t="s">
        <v>93</v>
      </c>
      <c r="BK231" s="147">
        <f>ROUND(P231*H231,2)</f>
        <v>0</v>
      </c>
      <c r="BL231" s="19" t="s">
        <v>387</v>
      </c>
      <c r="BM231" s="233" t="s">
        <v>1187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340</v>
      </c>
      <c r="G232" s="14"/>
      <c r="H232" s="245">
        <v>8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88</v>
      </c>
      <c r="AY232" s="243" t="s">
        <v>220</v>
      </c>
    </row>
    <row r="233" s="2" customFormat="1" ht="33" customHeight="1">
      <c r="A233" s="42"/>
      <c r="B233" s="186"/>
      <c r="C233" s="220" t="s">
        <v>387</v>
      </c>
      <c r="D233" s="220" t="s">
        <v>223</v>
      </c>
      <c r="E233" s="221" t="s">
        <v>1188</v>
      </c>
      <c r="F233" s="222" t="s">
        <v>1189</v>
      </c>
      <c r="G233" s="223" t="s">
        <v>302</v>
      </c>
      <c r="H233" s="224">
        <v>35.600000000000001</v>
      </c>
      <c r="I233" s="225"/>
      <c r="J233" s="225"/>
      <c r="K233" s="226">
        <f>ROUND(P233*H233,2)</f>
        <v>0</v>
      </c>
      <c r="L233" s="227"/>
      <c r="M233" s="43"/>
      <c r="N233" s="228" t="s">
        <v>1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0.00181</v>
      </c>
      <c r="V233" s="231">
        <f>U233*H233</f>
        <v>0.064436000000000007</v>
      </c>
      <c r="W233" s="231">
        <v>0</v>
      </c>
      <c r="X233" s="232">
        <f>W233*H233</f>
        <v>0</v>
      </c>
      <c r="Y233" s="42"/>
      <c r="Z233" s="42"/>
      <c r="AA233" s="42"/>
      <c r="AB233" s="42"/>
      <c r="AC233" s="42"/>
      <c r="AD233" s="42"/>
      <c r="AE233" s="42"/>
      <c r="AR233" s="233" t="s">
        <v>387</v>
      </c>
      <c r="AT233" s="233" t="s">
        <v>223</v>
      </c>
      <c r="AU233" s="233" t="s">
        <v>93</v>
      </c>
      <c r="AY233" s="19" t="s">
        <v>220</v>
      </c>
      <c r="BE233" s="147">
        <f>IF(O233="základná",K233,0)</f>
        <v>0</v>
      </c>
      <c r="BF233" s="147">
        <f>IF(O233="znížená",K233,0)</f>
        <v>0</v>
      </c>
      <c r="BG233" s="147">
        <f>IF(O233="zákl. prenesená",K233,0)</f>
        <v>0</v>
      </c>
      <c r="BH233" s="147">
        <f>IF(O233="zníž. prenesená",K233,0)</f>
        <v>0</v>
      </c>
      <c r="BI233" s="147">
        <f>IF(O233="nulová",K233,0)</f>
        <v>0</v>
      </c>
      <c r="BJ233" s="19" t="s">
        <v>93</v>
      </c>
      <c r="BK233" s="147">
        <f>ROUND(P233*H233,2)</f>
        <v>0</v>
      </c>
      <c r="BL233" s="19" t="s">
        <v>387</v>
      </c>
      <c r="BM233" s="233" t="s">
        <v>1190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1169</v>
      </c>
      <c r="G234" s="14"/>
      <c r="H234" s="245">
        <v>3.8799999999999999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1170</v>
      </c>
      <c r="G235" s="14"/>
      <c r="H235" s="245">
        <v>0.56999999999999995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1171</v>
      </c>
      <c r="G236" s="14"/>
      <c r="H236" s="245">
        <v>0.56999999999999995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1172</v>
      </c>
      <c r="G237" s="14"/>
      <c r="H237" s="245">
        <v>1.54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1173</v>
      </c>
      <c r="G238" s="14"/>
      <c r="H238" s="245">
        <v>2.6099999999999999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5" customFormat="1">
      <c r="A239" s="15"/>
      <c r="B239" s="250"/>
      <c r="C239" s="15"/>
      <c r="D239" s="235" t="s">
        <v>228</v>
      </c>
      <c r="E239" s="251" t="s">
        <v>1</v>
      </c>
      <c r="F239" s="252" t="s">
        <v>242</v>
      </c>
      <c r="G239" s="15"/>
      <c r="H239" s="253">
        <v>9.1699999999999999</v>
      </c>
      <c r="I239" s="254"/>
      <c r="J239" s="254"/>
      <c r="K239" s="15"/>
      <c r="L239" s="15"/>
      <c r="M239" s="250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5"/>
      <c r="Z239" s="15"/>
      <c r="AA239" s="15"/>
      <c r="AB239" s="15"/>
      <c r="AC239" s="15"/>
      <c r="AD239" s="15"/>
      <c r="AE239" s="15"/>
      <c r="AT239" s="251" t="s">
        <v>228</v>
      </c>
      <c r="AU239" s="251" t="s">
        <v>93</v>
      </c>
      <c r="AV239" s="15" t="s">
        <v>98</v>
      </c>
      <c r="AW239" s="15" t="s">
        <v>4</v>
      </c>
      <c r="AX239" s="15" t="s">
        <v>81</v>
      </c>
      <c r="AY239" s="251" t="s">
        <v>220</v>
      </c>
    </row>
    <row r="240" s="13" customFormat="1">
      <c r="A240" s="13"/>
      <c r="B240" s="234"/>
      <c r="C240" s="13"/>
      <c r="D240" s="235" t="s">
        <v>228</v>
      </c>
      <c r="E240" s="236" t="s">
        <v>1</v>
      </c>
      <c r="F240" s="237" t="s">
        <v>1174</v>
      </c>
      <c r="G240" s="13"/>
      <c r="H240" s="236" t="s">
        <v>1</v>
      </c>
      <c r="I240" s="238"/>
      <c r="J240" s="238"/>
      <c r="K240" s="13"/>
      <c r="L240" s="13"/>
      <c r="M240" s="234"/>
      <c r="N240" s="239"/>
      <c r="O240" s="240"/>
      <c r="P240" s="240"/>
      <c r="Q240" s="240"/>
      <c r="R240" s="240"/>
      <c r="S240" s="240"/>
      <c r="T240" s="240"/>
      <c r="U240" s="240"/>
      <c r="V240" s="240"/>
      <c r="W240" s="240"/>
      <c r="X240" s="241"/>
      <c r="Y240" s="13"/>
      <c r="Z240" s="13"/>
      <c r="AA240" s="13"/>
      <c r="AB240" s="13"/>
      <c r="AC240" s="13"/>
      <c r="AD240" s="13"/>
      <c r="AE240" s="13"/>
      <c r="AT240" s="236" t="s">
        <v>228</v>
      </c>
      <c r="AU240" s="236" t="s">
        <v>93</v>
      </c>
      <c r="AV240" s="13" t="s">
        <v>88</v>
      </c>
      <c r="AW240" s="13" t="s">
        <v>4</v>
      </c>
      <c r="AX240" s="13" t="s">
        <v>81</v>
      </c>
      <c r="AY240" s="236" t="s">
        <v>220</v>
      </c>
    </row>
    <row r="241" s="14" customFormat="1">
      <c r="A241" s="14"/>
      <c r="B241" s="242"/>
      <c r="C241" s="14"/>
      <c r="D241" s="235" t="s">
        <v>228</v>
      </c>
      <c r="E241" s="243" t="s">
        <v>1</v>
      </c>
      <c r="F241" s="244" t="s">
        <v>1175</v>
      </c>
      <c r="G241" s="14"/>
      <c r="H241" s="245">
        <v>20.579999999999998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4</v>
      </c>
      <c r="AX241" s="14" t="s">
        <v>81</v>
      </c>
      <c r="AY241" s="243" t="s">
        <v>220</v>
      </c>
    </row>
    <row r="242" s="14" customFormat="1">
      <c r="A242" s="14"/>
      <c r="B242" s="242"/>
      <c r="C242" s="14"/>
      <c r="D242" s="235" t="s">
        <v>228</v>
      </c>
      <c r="E242" s="243" t="s">
        <v>1</v>
      </c>
      <c r="F242" s="244" t="s">
        <v>1176</v>
      </c>
      <c r="G242" s="14"/>
      <c r="H242" s="245">
        <v>3.5099999999999998</v>
      </c>
      <c r="I242" s="246"/>
      <c r="J242" s="246"/>
      <c r="K242" s="14"/>
      <c r="L242" s="14"/>
      <c r="M242" s="242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4"/>
      <c r="Z242" s="14"/>
      <c r="AA242" s="14"/>
      <c r="AB242" s="14"/>
      <c r="AC242" s="14"/>
      <c r="AD242" s="14"/>
      <c r="AE242" s="14"/>
      <c r="AT242" s="243" t="s">
        <v>228</v>
      </c>
      <c r="AU242" s="243" t="s">
        <v>93</v>
      </c>
      <c r="AV242" s="14" t="s">
        <v>93</v>
      </c>
      <c r="AW242" s="14" t="s">
        <v>4</v>
      </c>
      <c r="AX242" s="14" t="s">
        <v>81</v>
      </c>
      <c r="AY242" s="243" t="s">
        <v>220</v>
      </c>
    </row>
    <row r="243" s="14" customFormat="1">
      <c r="A243" s="14"/>
      <c r="B243" s="242"/>
      <c r="C243" s="14"/>
      <c r="D243" s="235" t="s">
        <v>228</v>
      </c>
      <c r="E243" s="243" t="s">
        <v>1</v>
      </c>
      <c r="F243" s="244" t="s">
        <v>1177</v>
      </c>
      <c r="G243" s="14"/>
      <c r="H243" s="245">
        <v>1.1699999999999999</v>
      </c>
      <c r="I243" s="246"/>
      <c r="J243" s="246"/>
      <c r="K243" s="14"/>
      <c r="L243" s="14"/>
      <c r="M243" s="242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4"/>
      <c r="Z243" s="14"/>
      <c r="AA243" s="14"/>
      <c r="AB243" s="14"/>
      <c r="AC243" s="14"/>
      <c r="AD243" s="14"/>
      <c r="AE243" s="14"/>
      <c r="AT243" s="243" t="s">
        <v>228</v>
      </c>
      <c r="AU243" s="243" t="s">
        <v>93</v>
      </c>
      <c r="AV243" s="14" t="s">
        <v>93</v>
      </c>
      <c r="AW243" s="14" t="s">
        <v>4</v>
      </c>
      <c r="AX243" s="14" t="s">
        <v>81</v>
      </c>
      <c r="AY243" s="243" t="s">
        <v>220</v>
      </c>
    </row>
    <row r="244" s="14" customFormat="1">
      <c r="A244" s="14"/>
      <c r="B244" s="242"/>
      <c r="C244" s="14"/>
      <c r="D244" s="235" t="s">
        <v>228</v>
      </c>
      <c r="E244" s="243" t="s">
        <v>1</v>
      </c>
      <c r="F244" s="244" t="s">
        <v>1178</v>
      </c>
      <c r="G244" s="14"/>
      <c r="H244" s="245">
        <v>1.1699999999999999</v>
      </c>
      <c r="I244" s="246"/>
      <c r="J244" s="246"/>
      <c r="K244" s="14"/>
      <c r="L244" s="14"/>
      <c r="M244" s="242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4"/>
      <c r="Z244" s="14"/>
      <c r="AA244" s="14"/>
      <c r="AB244" s="14"/>
      <c r="AC244" s="14"/>
      <c r="AD244" s="14"/>
      <c r="AE244" s="14"/>
      <c r="AT244" s="243" t="s">
        <v>228</v>
      </c>
      <c r="AU244" s="243" t="s">
        <v>93</v>
      </c>
      <c r="AV244" s="14" t="s">
        <v>93</v>
      </c>
      <c r="AW244" s="14" t="s">
        <v>4</v>
      </c>
      <c r="AX244" s="14" t="s">
        <v>81</v>
      </c>
      <c r="AY244" s="243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1179</v>
      </c>
      <c r="G245" s="14"/>
      <c r="H245" s="245">
        <v>0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5" customFormat="1">
      <c r="A246" s="15"/>
      <c r="B246" s="250"/>
      <c r="C246" s="15"/>
      <c r="D246" s="235" t="s">
        <v>228</v>
      </c>
      <c r="E246" s="251" t="s">
        <v>1</v>
      </c>
      <c r="F246" s="252" t="s">
        <v>242</v>
      </c>
      <c r="G246" s="15"/>
      <c r="H246" s="253">
        <v>26.43</v>
      </c>
      <c r="I246" s="254"/>
      <c r="J246" s="254"/>
      <c r="K246" s="15"/>
      <c r="L246" s="15"/>
      <c r="M246" s="250"/>
      <c r="N246" s="255"/>
      <c r="O246" s="256"/>
      <c r="P246" s="256"/>
      <c r="Q246" s="256"/>
      <c r="R246" s="256"/>
      <c r="S246" s="256"/>
      <c r="T246" s="256"/>
      <c r="U246" s="256"/>
      <c r="V246" s="256"/>
      <c r="W246" s="256"/>
      <c r="X246" s="257"/>
      <c r="Y246" s="15"/>
      <c r="Z246" s="15"/>
      <c r="AA246" s="15"/>
      <c r="AB246" s="15"/>
      <c r="AC246" s="15"/>
      <c r="AD246" s="15"/>
      <c r="AE246" s="15"/>
      <c r="AT246" s="251" t="s">
        <v>228</v>
      </c>
      <c r="AU246" s="251" t="s">
        <v>93</v>
      </c>
      <c r="AV246" s="15" t="s">
        <v>98</v>
      </c>
      <c r="AW246" s="15" t="s">
        <v>4</v>
      </c>
      <c r="AX246" s="15" t="s">
        <v>81</v>
      </c>
      <c r="AY246" s="251" t="s">
        <v>220</v>
      </c>
    </row>
    <row r="247" s="16" customFormat="1">
      <c r="A247" s="16"/>
      <c r="B247" s="258"/>
      <c r="C247" s="16"/>
      <c r="D247" s="235" t="s">
        <v>228</v>
      </c>
      <c r="E247" s="259" t="s">
        <v>1</v>
      </c>
      <c r="F247" s="260" t="s">
        <v>253</v>
      </c>
      <c r="G247" s="16"/>
      <c r="H247" s="261">
        <v>35.600000000000001</v>
      </c>
      <c r="I247" s="262"/>
      <c r="J247" s="262"/>
      <c r="K247" s="16"/>
      <c r="L247" s="16"/>
      <c r="M247" s="258"/>
      <c r="N247" s="263"/>
      <c r="O247" s="264"/>
      <c r="P247" s="264"/>
      <c r="Q247" s="264"/>
      <c r="R247" s="264"/>
      <c r="S247" s="264"/>
      <c r="T247" s="264"/>
      <c r="U247" s="264"/>
      <c r="V247" s="264"/>
      <c r="W247" s="264"/>
      <c r="X247" s="265"/>
      <c r="Y247" s="16"/>
      <c r="Z247" s="16"/>
      <c r="AA247" s="16"/>
      <c r="AB247" s="16"/>
      <c r="AC247" s="16"/>
      <c r="AD247" s="16"/>
      <c r="AE247" s="16"/>
      <c r="AT247" s="259" t="s">
        <v>228</v>
      </c>
      <c r="AU247" s="259" t="s">
        <v>93</v>
      </c>
      <c r="AV247" s="16" t="s">
        <v>105</v>
      </c>
      <c r="AW247" s="16" t="s">
        <v>4</v>
      </c>
      <c r="AX247" s="16" t="s">
        <v>88</v>
      </c>
      <c r="AY247" s="259" t="s">
        <v>220</v>
      </c>
    </row>
    <row r="248" s="2" customFormat="1" ht="24.15" customHeight="1">
      <c r="A248" s="42"/>
      <c r="B248" s="186"/>
      <c r="C248" s="220" t="s">
        <v>427</v>
      </c>
      <c r="D248" s="220" t="s">
        <v>223</v>
      </c>
      <c r="E248" s="221" t="s">
        <v>1191</v>
      </c>
      <c r="F248" s="222" t="s">
        <v>1192</v>
      </c>
      <c r="G248" s="223" t="s">
        <v>302</v>
      </c>
      <c r="H248" s="224">
        <v>25.600000000000001</v>
      </c>
      <c r="I248" s="225"/>
      <c r="J248" s="225"/>
      <c r="K248" s="226">
        <f>ROUND(P248*H248,2)</f>
        <v>0</v>
      </c>
      <c r="L248" s="227"/>
      <c r="M248" s="43"/>
      <c r="N248" s="228" t="s">
        <v>1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0.0028</v>
      </c>
      <c r="V248" s="231">
        <f>U248*H248</f>
        <v>0.071680000000000008</v>
      </c>
      <c r="W248" s="231">
        <v>0</v>
      </c>
      <c r="X248" s="232">
        <f>W248*H248</f>
        <v>0</v>
      </c>
      <c r="Y248" s="42"/>
      <c r="Z248" s="42"/>
      <c r="AA248" s="42"/>
      <c r="AB248" s="42"/>
      <c r="AC248" s="42"/>
      <c r="AD248" s="42"/>
      <c r="AE248" s="42"/>
      <c r="AR248" s="233" t="s">
        <v>387</v>
      </c>
      <c r="AT248" s="233" t="s">
        <v>223</v>
      </c>
      <c r="AU248" s="233" t="s">
        <v>93</v>
      </c>
      <c r="AY248" s="19" t="s">
        <v>220</v>
      </c>
      <c r="BE248" s="147">
        <f>IF(O248="základná",K248,0)</f>
        <v>0</v>
      </c>
      <c r="BF248" s="147">
        <f>IF(O248="znížená",K248,0)</f>
        <v>0</v>
      </c>
      <c r="BG248" s="147">
        <f>IF(O248="zákl. prenesená",K248,0)</f>
        <v>0</v>
      </c>
      <c r="BH248" s="147">
        <f>IF(O248="zníž. prenesená",K248,0)</f>
        <v>0</v>
      </c>
      <c r="BI248" s="147">
        <f>IF(O248="nulová",K248,0)</f>
        <v>0</v>
      </c>
      <c r="BJ248" s="19" t="s">
        <v>93</v>
      </c>
      <c r="BK248" s="147">
        <f>ROUND(P248*H248,2)</f>
        <v>0</v>
      </c>
      <c r="BL248" s="19" t="s">
        <v>387</v>
      </c>
      <c r="BM248" s="233" t="s">
        <v>1193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1194</v>
      </c>
      <c r="G249" s="14"/>
      <c r="H249" s="245">
        <v>25.600000000000001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88</v>
      </c>
      <c r="AY249" s="243" t="s">
        <v>220</v>
      </c>
    </row>
    <row r="250" s="2" customFormat="1" ht="24.15" customHeight="1">
      <c r="A250" s="42"/>
      <c r="B250" s="186"/>
      <c r="C250" s="220" t="s">
        <v>620</v>
      </c>
      <c r="D250" s="220" t="s">
        <v>223</v>
      </c>
      <c r="E250" s="221" t="s">
        <v>543</v>
      </c>
      <c r="F250" s="222" t="s">
        <v>544</v>
      </c>
      <c r="G250" s="223" t="s">
        <v>393</v>
      </c>
      <c r="H250" s="266"/>
      <c r="I250" s="225"/>
      <c r="J250" s="225"/>
      <c r="K250" s="226">
        <f>ROUND(P250*H250,2)</f>
        <v>0</v>
      </c>
      <c r="L250" s="227"/>
      <c r="M250" s="43"/>
      <c r="N250" s="267" t="s">
        <v>1</v>
      </c>
      <c r="O250" s="268" t="s">
        <v>45</v>
      </c>
      <c r="P250" s="269">
        <f>I250+J250</f>
        <v>0</v>
      </c>
      <c r="Q250" s="269">
        <f>ROUND(I250*H250,2)</f>
        <v>0</v>
      </c>
      <c r="R250" s="269">
        <f>ROUND(J250*H250,2)</f>
        <v>0</v>
      </c>
      <c r="S250" s="270"/>
      <c r="T250" s="271">
        <f>S250*H250</f>
        <v>0</v>
      </c>
      <c r="U250" s="271">
        <v>0</v>
      </c>
      <c r="V250" s="271">
        <f>U250*H250</f>
        <v>0</v>
      </c>
      <c r="W250" s="271">
        <v>0</v>
      </c>
      <c r="X250" s="272">
        <f>W250*H250</f>
        <v>0</v>
      </c>
      <c r="Y250" s="42"/>
      <c r="Z250" s="42"/>
      <c r="AA250" s="42"/>
      <c r="AB250" s="42"/>
      <c r="AC250" s="42"/>
      <c r="AD250" s="42"/>
      <c r="AE250" s="42"/>
      <c r="AR250" s="233" t="s">
        <v>387</v>
      </c>
      <c r="AT250" s="233" t="s">
        <v>223</v>
      </c>
      <c r="AU250" s="233" t="s">
        <v>93</v>
      </c>
      <c r="AY250" s="19" t="s">
        <v>220</v>
      </c>
      <c r="BE250" s="147">
        <f>IF(O250="základná",K250,0)</f>
        <v>0</v>
      </c>
      <c r="BF250" s="147">
        <f>IF(O250="znížená",K250,0)</f>
        <v>0</v>
      </c>
      <c r="BG250" s="147">
        <f>IF(O250="zákl. prenesená",K250,0)</f>
        <v>0</v>
      </c>
      <c r="BH250" s="147">
        <f>IF(O250="zníž. prenesená",K250,0)</f>
        <v>0</v>
      </c>
      <c r="BI250" s="147">
        <f>IF(O250="nulová",K250,0)</f>
        <v>0</v>
      </c>
      <c r="BJ250" s="19" t="s">
        <v>93</v>
      </c>
      <c r="BK250" s="147">
        <f>ROUND(P250*H250,2)</f>
        <v>0</v>
      </c>
      <c r="BL250" s="19" t="s">
        <v>387</v>
      </c>
      <c r="BM250" s="233" t="s">
        <v>1195</v>
      </c>
    </row>
    <row r="251" s="2" customFormat="1" ht="6.96" customHeight="1">
      <c r="A251" s="42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43"/>
      <c r="N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</row>
  </sheetData>
  <autoFilter ref="C139:L25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0:F110"/>
    <mergeCell ref="D111:F111"/>
    <mergeCell ref="D112:F112"/>
    <mergeCell ref="D113:F113"/>
    <mergeCell ref="D114:F114"/>
    <mergeCell ref="E126:H126"/>
    <mergeCell ref="E130:H130"/>
    <mergeCell ref="E128:H128"/>
    <mergeCell ref="E132:H13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1045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1196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K112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ROUND((SUM(BE112:BE119) + SUM(BE143:BE233)),  2)</f>
        <v>0</v>
      </c>
      <c r="G41" s="163"/>
      <c r="H41" s="163"/>
      <c r="I41" s="164">
        <v>0.20000000000000001</v>
      </c>
      <c r="J41" s="163"/>
      <c r="K41" s="162">
        <f>ROUND(((SUM(BE112:BE119) + SUM(BE143:BE233))*I41),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ROUND((SUM(BF112:BF119) + SUM(BF143:BF233)),  2)</f>
        <v>0</v>
      </c>
      <c r="G42" s="163"/>
      <c r="H42" s="163"/>
      <c r="I42" s="164">
        <v>0.20000000000000001</v>
      </c>
      <c r="J42" s="163"/>
      <c r="K42" s="162">
        <f>ROUND(((SUM(BF112:BF119) + SUM(BF143:BF233))*I42),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ROUND((SUM(BG112:BG119) + SUM(BG143:BG233)),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ROUND((SUM(BH112:BH119) + SUM(BH143:BH233)),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ROUND((SUM(BI112:BI119) + SUM(BI143:BI233)),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1045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21-105b-01-02-02-02 - Zateplenie strešného plášťa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Q143</f>
        <v>0</v>
      </c>
      <c r="J100" s="105">
        <f>R143</f>
        <v>0</v>
      </c>
      <c r="K100" s="105">
        <f>K143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Q144</f>
        <v>0</v>
      </c>
      <c r="J101" s="179">
        <f>R144</f>
        <v>0</v>
      </c>
      <c r="K101" s="179">
        <f>K144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1197</v>
      </c>
      <c r="E102" s="182"/>
      <c r="F102" s="182"/>
      <c r="G102" s="182"/>
      <c r="H102" s="182"/>
      <c r="I102" s="183">
        <f>Q145</f>
        <v>0</v>
      </c>
      <c r="J102" s="183">
        <f>R145</f>
        <v>0</v>
      </c>
      <c r="K102" s="183">
        <f>K145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433</v>
      </c>
      <c r="E103" s="182"/>
      <c r="F103" s="182"/>
      <c r="G103" s="182"/>
      <c r="H103" s="182"/>
      <c r="I103" s="183">
        <f>Q152</f>
        <v>0</v>
      </c>
      <c r="J103" s="183">
        <f>R152</f>
        <v>0</v>
      </c>
      <c r="K103" s="183">
        <f>K152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434</v>
      </c>
      <c r="E104" s="182"/>
      <c r="F104" s="182"/>
      <c r="G104" s="182"/>
      <c r="H104" s="182"/>
      <c r="I104" s="183">
        <f>Q155</f>
        <v>0</v>
      </c>
      <c r="J104" s="183">
        <f>R155</f>
        <v>0</v>
      </c>
      <c r="K104" s="183">
        <f>K155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9"/>
      <c r="D105" s="177" t="s">
        <v>190</v>
      </c>
      <c r="E105" s="178"/>
      <c r="F105" s="178"/>
      <c r="G105" s="178"/>
      <c r="H105" s="178"/>
      <c r="I105" s="179">
        <f>Q157</f>
        <v>0</v>
      </c>
      <c r="J105" s="179">
        <f>R157</f>
        <v>0</v>
      </c>
      <c r="K105" s="179">
        <f>K157</f>
        <v>0</v>
      </c>
      <c r="L105" s="9"/>
      <c r="M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0"/>
      <c r="D106" s="181" t="s">
        <v>547</v>
      </c>
      <c r="E106" s="182"/>
      <c r="F106" s="182"/>
      <c r="G106" s="182"/>
      <c r="H106" s="182"/>
      <c r="I106" s="183">
        <f>Q158</f>
        <v>0</v>
      </c>
      <c r="J106" s="183">
        <f>R158</f>
        <v>0</v>
      </c>
      <c r="K106" s="183">
        <f>K158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548</v>
      </c>
      <c r="E107" s="182"/>
      <c r="F107" s="182"/>
      <c r="G107" s="182"/>
      <c r="H107" s="182"/>
      <c r="I107" s="183">
        <f>Q169</f>
        <v>0</v>
      </c>
      <c r="J107" s="183">
        <f>R169</f>
        <v>0</v>
      </c>
      <c r="K107" s="183">
        <f>K169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549</v>
      </c>
      <c r="E108" s="182"/>
      <c r="F108" s="182"/>
      <c r="G108" s="182"/>
      <c r="H108" s="182"/>
      <c r="I108" s="183">
        <f>Q213</f>
        <v>0</v>
      </c>
      <c r="J108" s="183">
        <f>R213</f>
        <v>0</v>
      </c>
      <c r="K108" s="183">
        <f>K213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435</v>
      </c>
      <c r="E109" s="182"/>
      <c r="F109" s="182"/>
      <c r="G109" s="182"/>
      <c r="H109" s="182"/>
      <c r="I109" s="183">
        <f>Q223</f>
        <v>0</v>
      </c>
      <c r="J109" s="183">
        <f>R223</f>
        <v>0</v>
      </c>
      <c r="K109" s="183">
        <f>K223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64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6.96" customHeight="1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64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29.28" customHeight="1">
      <c r="A112" s="42"/>
      <c r="B112" s="43"/>
      <c r="C112" s="175" t="s">
        <v>193</v>
      </c>
      <c r="D112" s="42"/>
      <c r="E112" s="42"/>
      <c r="F112" s="42"/>
      <c r="G112" s="42"/>
      <c r="H112" s="42"/>
      <c r="I112" s="42"/>
      <c r="J112" s="42"/>
      <c r="K112" s="184">
        <f>ROUND(K113 + K114 + K115 + K116 + K117 + K118,2)</f>
        <v>0</v>
      </c>
      <c r="L112" s="42"/>
      <c r="M112" s="64"/>
      <c r="O112" s="185" t="s">
        <v>43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8" customHeight="1">
      <c r="A113" s="42"/>
      <c r="B113" s="186"/>
      <c r="C113" s="187"/>
      <c r="D113" s="148" t="s">
        <v>194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196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48" t="s">
        <v>197</v>
      </c>
      <c r="E115" s="188"/>
      <c r="F115" s="188"/>
      <c r="G115" s="187"/>
      <c r="H115" s="187"/>
      <c r="I115" s="187"/>
      <c r="J115" s="187"/>
      <c r="K115" s="144"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195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 ht="18" customHeight="1">
      <c r="A116" s="42"/>
      <c r="B116" s="186"/>
      <c r="C116" s="187"/>
      <c r="D116" s="148" t="s">
        <v>198</v>
      </c>
      <c r="E116" s="188"/>
      <c r="F116" s="188"/>
      <c r="G116" s="187"/>
      <c r="H116" s="187"/>
      <c r="I116" s="187"/>
      <c r="J116" s="187"/>
      <c r="K116" s="144"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195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 ht="18" customHeight="1">
      <c r="A117" s="42"/>
      <c r="B117" s="186"/>
      <c r="C117" s="187"/>
      <c r="D117" s="148" t="s">
        <v>199</v>
      </c>
      <c r="E117" s="188"/>
      <c r="F117" s="188"/>
      <c r="G117" s="187"/>
      <c r="H117" s="187"/>
      <c r="I117" s="187"/>
      <c r="J117" s="187"/>
      <c r="K117" s="144"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195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 ht="18" customHeight="1">
      <c r="A118" s="42"/>
      <c r="B118" s="186"/>
      <c r="C118" s="187"/>
      <c r="D118" s="188" t="s">
        <v>200</v>
      </c>
      <c r="E118" s="187"/>
      <c r="F118" s="187"/>
      <c r="G118" s="187"/>
      <c r="H118" s="187"/>
      <c r="I118" s="187"/>
      <c r="J118" s="187"/>
      <c r="K118" s="144">
        <f>ROUND(K34*T118,2)</f>
        <v>0</v>
      </c>
      <c r="L118" s="187"/>
      <c r="M118" s="189"/>
      <c r="N118" s="190"/>
      <c r="O118" s="191" t="s">
        <v>45</v>
      </c>
      <c r="P118" s="190"/>
      <c r="Q118" s="190"/>
      <c r="R118" s="190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2" t="s">
        <v>201</v>
      </c>
      <c r="AZ118" s="190"/>
      <c r="BA118" s="190"/>
      <c r="BB118" s="190"/>
      <c r="BC118" s="190"/>
      <c r="BD118" s="190"/>
      <c r="BE118" s="193">
        <f>IF(O118="základná",K118,0)</f>
        <v>0</v>
      </c>
      <c r="BF118" s="193">
        <f>IF(O118="znížená",K118,0)</f>
        <v>0</v>
      </c>
      <c r="BG118" s="193">
        <f>IF(O118="zákl. prenesená",K118,0)</f>
        <v>0</v>
      </c>
      <c r="BH118" s="193">
        <f>IF(O118="zníž. prenesená",K118,0)</f>
        <v>0</v>
      </c>
      <c r="BI118" s="193">
        <f>IF(O118="nulová",K118,0)</f>
        <v>0</v>
      </c>
      <c r="BJ118" s="192" t="s">
        <v>93</v>
      </c>
      <c r="BK118" s="190"/>
      <c r="BL118" s="190"/>
      <c r="BM118" s="190"/>
    </row>
    <row r="119" s="2" customForma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29.28" customHeight="1">
      <c r="A120" s="42"/>
      <c r="B120" s="43"/>
      <c r="C120" s="151" t="s">
        <v>172</v>
      </c>
      <c r="D120" s="152"/>
      <c r="E120" s="152"/>
      <c r="F120" s="152"/>
      <c r="G120" s="152"/>
      <c r="H120" s="152"/>
      <c r="I120" s="152"/>
      <c r="J120" s="152"/>
      <c r="K120" s="153">
        <f>ROUND(K100+K112,2)</f>
        <v>0</v>
      </c>
      <c r="L120" s="15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5" s="2" customFormat="1" ht="6.96" customHeight="1">
      <c r="A125" s="42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24.96" customHeight="1">
      <c r="A126" s="42"/>
      <c r="B126" s="43"/>
      <c r="C126" s="23" t="s">
        <v>202</v>
      </c>
      <c r="D126" s="42"/>
      <c r="E126" s="42"/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6.96" customHeight="1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6.5" customHeight="1">
      <c r="A129" s="42"/>
      <c r="B129" s="43"/>
      <c r="C129" s="42"/>
      <c r="D129" s="42"/>
      <c r="E129" s="155" t="str">
        <f>E7</f>
        <v>Zníženie energetickej náročnosti budov ZŠ a MŠ v obci Kováčová</v>
      </c>
      <c r="F129" s="32"/>
      <c r="G129" s="32"/>
      <c r="H129" s="3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1" customFormat="1" ht="12" customHeight="1">
      <c r="B130" s="22"/>
      <c r="C130" s="32" t="s">
        <v>174</v>
      </c>
      <c r="M130" s="22"/>
    </row>
    <row r="131" s="1" customFormat="1" ht="16.5" customHeight="1">
      <c r="B131" s="22"/>
      <c r="E131" s="155" t="s">
        <v>175</v>
      </c>
      <c r="F131" s="1"/>
      <c r="G131" s="1"/>
      <c r="H131" s="1"/>
      <c r="M131" s="22"/>
    </row>
    <row r="132" s="1" customFormat="1" ht="12" customHeight="1">
      <c r="B132" s="22"/>
      <c r="C132" s="32" t="s">
        <v>176</v>
      </c>
      <c r="M132" s="22"/>
    </row>
    <row r="133" s="2" customFormat="1" ht="16.5" customHeight="1">
      <c r="A133" s="42"/>
      <c r="B133" s="43"/>
      <c r="C133" s="42"/>
      <c r="D133" s="42"/>
      <c r="E133" s="156" t="s">
        <v>1045</v>
      </c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2" customHeight="1">
      <c r="A134" s="42"/>
      <c r="B134" s="43"/>
      <c r="C134" s="32" t="s">
        <v>431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6.5" customHeight="1">
      <c r="A135" s="42"/>
      <c r="B135" s="43"/>
      <c r="C135" s="42"/>
      <c r="D135" s="42"/>
      <c r="E135" s="76" t="str">
        <f>E13</f>
        <v>21-105b-01-02-02-02 - Zateplenie strešného plášťa</v>
      </c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6.96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2" customHeight="1">
      <c r="A137" s="42"/>
      <c r="B137" s="43"/>
      <c r="C137" s="32" t="s">
        <v>20</v>
      </c>
      <c r="D137" s="42"/>
      <c r="E137" s="42"/>
      <c r="F137" s="27" t="str">
        <f>F16</f>
        <v>Kováčová</v>
      </c>
      <c r="G137" s="42"/>
      <c r="H137" s="42"/>
      <c r="I137" s="32" t="s">
        <v>22</v>
      </c>
      <c r="J137" s="78" t="str">
        <f>IF(J16="","",J16)</f>
        <v>16. 11. 2021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6.96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5.15" customHeight="1">
      <c r="A139" s="42"/>
      <c r="B139" s="43"/>
      <c r="C139" s="32" t="s">
        <v>24</v>
      </c>
      <c r="D139" s="42"/>
      <c r="E139" s="42"/>
      <c r="F139" s="27" t="str">
        <f>E19</f>
        <v>Obec Kováčová</v>
      </c>
      <c r="G139" s="42"/>
      <c r="H139" s="42"/>
      <c r="I139" s="32" t="s">
        <v>30</v>
      </c>
      <c r="J139" s="36" t="str">
        <f>E25</f>
        <v>HS partner, s.r.o.</v>
      </c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15.15" customHeight="1">
      <c r="A140" s="42"/>
      <c r="B140" s="43"/>
      <c r="C140" s="32" t="s">
        <v>28</v>
      </c>
      <c r="D140" s="42"/>
      <c r="E140" s="42"/>
      <c r="F140" s="27" t="str">
        <f>IF(E22="","",E22)</f>
        <v>Vyplň údaj</v>
      </c>
      <c r="G140" s="42"/>
      <c r="H140" s="42"/>
      <c r="I140" s="32" t="s">
        <v>32</v>
      </c>
      <c r="J140" s="36" t="str">
        <f>E28</f>
        <v>Ing. Miroslav Plevka</v>
      </c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10.32" customHeight="1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11" customFormat="1" ht="29.28" customHeight="1">
      <c r="A142" s="194"/>
      <c r="B142" s="195"/>
      <c r="C142" s="196" t="s">
        <v>203</v>
      </c>
      <c r="D142" s="197" t="s">
        <v>64</v>
      </c>
      <c r="E142" s="197" t="s">
        <v>60</v>
      </c>
      <c r="F142" s="197" t="s">
        <v>61</v>
      </c>
      <c r="G142" s="197" t="s">
        <v>204</v>
      </c>
      <c r="H142" s="197" t="s">
        <v>205</v>
      </c>
      <c r="I142" s="197" t="s">
        <v>206</v>
      </c>
      <c r="J142" s="197" t="s">
        <v>207</v>
      </c>
      <c r="K142" s="198" t="s">
        <v>185</v>
      </c>
      <c r="L142" s="199" t="s">
        <v>208</v>
      </c>
      <c r="M142" s="200"/>
      <c r="N142" s="95" t="s">
        <v>1</v>
      </c>
      <c r="O142" s="96" t="s">
        <v>43</v>
      </c>
      <c r="P142" s="96" t="s">
        <v>209</v>
      </c>
      <c r="Q142" s="96" t="s">
        <v>210</v>
      </c>
      <c r="R142" s="96" t="s">
        <v>211</v>
      </c>
      <c r="S142" s="96" t="s">
        <v>212</v>
      </c>
      <c r="T142" s="96" t="s">
        <v>213</v>
      </c>
      <c r="U142" s="96" t="s">
        <v>214</v>
      </c>
      <c r="V142" s="96" t="s">
        <v>215</v>
      </c>
      <c r="W142" s="96" t="s">
        <v>216</v>
      </c>
      <c r="X142" s="97" t="s">
        <v>217</v>
      </c>
      <c r="Y142" s="194"/>
      <c r="Z142" s="194"/>
      <c r="AA142" s="194"/>
      <c r="AB142" s="194"/>
      <c r="AC142" s="194"/>
      <c r="AD142" s="194"/>
      <c r="AE142" s="194"/>
    </row>
    <row r="143" s="2" customFormat="1" ht="22.8" customHeight="1">
      <c r="A143" s="42"/>
      <c r="B143" s="43"/>
      <c r="C143" s="102" t="s">
        <v>180</v>
      </c>
      <c r="D143" s="42"/>
      <c r="E143" s="42"/>
      <c r="F143" s="42"/>
      <c r="G143" s="42"/>
      <c r="H143" s="42"/>
      <c r="I143" s="42"/>
      <c r="J143" s="42"/>
      <c r="K143" s="201">
        <f>BK143</f>
        <v>0</v>
      </c>
      <c r="L143" s="42"/>
      <c r="M143" s="43"/>
      <c r="N143" s="98"/>
      <c r="O143" s="82"/>
      <c r="P143" s="99"/>
      <c r="Q143" s="202">
        <f>Q144+Q157</f>
        <v>0</v>
      </c>
      <c r="R143" s="202">
        <f>R144+R157</f>
        <v>0</v>
      </c>
      <c r="S143" s="99"/>
      <c r="T143" s="203">
        <f>T144+T157</f>
        <v>0</v>
      </c>
      <c r="U143" s="99"/>
      <c r="V143" s="203">
        <f>V144+V157</f>
        <v>15.417587389999998</v>
      </c>
      <c r="W143" s="99"/>
      <c r="X143" s="204">
        <f>X144+X157</f>
        <v>0</v>
      </c>
      <c r="Y143" s="42"/>
      <c r="Z143" s="42"/>
      <c r="AA143" s="42"/>
      <c r="AB143" s="42"/>
      <c r="AC143" s="42"/>
      <c r="AD143" s="42"/>
      <c r="AE143" s="42"/>
      <c r="AT143" s="19" t="s">
        <v>80</v>
      </c>
      <c r="AU143" s="19" t="s">
        <v>187</v>
      </c>
      <c r="BK143" s="205">
        <f>BK144+BK157</f>
        <v>0</v>
      </c>
    </row>
    <row r="144" s="12" customFormat="1" ht="25.92" customHeight="1">
      <c r="A144" s="12"/>
      <c r="B144" s="206"/>
      <c r="C144" s="12"/>
      <c r="D144" s="207" t="s">
        <v>80</v>
      </c>
      <c r="E144" s="208" t="s">
        <v>218</v>
      </c>
      <c r="F144" s="208" t="s">
        <v>219</v>
      </c>
      <c r="G144" s="12"/>
      <c r="H144" s="12"/>
      <c r="I144" s="209"/>
      <c r="J144" s="209"/>
      <c r="K144" s="210">
        <f>BK144</f>
        <v>0</v>
      </c>
      <c r="L144" s="12"/>
      <c r="M144" s="206"/>
      <c r="N144" s="211"/>
      <c r="O144" s="212"/>
      <c r="P144" s="212"/>
      <c r="Q144" s="213">
        <f>Q145+Q152+Q155</f>
        <v>0</v>
      </c>
      <c r="R144" s="213">
        <f>R145+R152+R155</f>
        <v>0</v>
      </c>
      <c r="S144" s="212"/>
      <c r="T144" s="214">
        <f>T145+T152+T155</f>
        <v>0</v>
      </c>
      <c r="U144" s="212"/>
      <c r="V144" s="214">
        <f>V145+V152+V155</f>
        <v>12.778863499999998</v>
      </c>
      <c r="W144" s="212"/>
      <c r="X144" s="215">
        <f>X145+X152+X155</f>
        <v>0</v>
      </c>
      <c r="Y144" s="12"/>
      <c r="Z144" s="12"/>
      <c r="AA144" s="12"/>
      <c r="AB144" s="12"/>
      <c r="AC144" s="12"/>
      <c r="AD144" s="12"/>
      <c r="AE144" s="12"/>
      <c r="AR144" s="207" t="s">
        <v>88</v>
      </c>
      <c r="AT144" s="216" t="s">
        <v>80</v>
      </c>
      <c r="AU144" s="216" t="s">
        <v>81</v>
      </c>
      <c r="AY144" s="207" t="s">
        <v>220</v>
      </c>
      <c r="BK144" s="217">
        <f>BK145+BK152+BK155</f>
        <v>0</v>
      </c>
    </row>
    <row r="145" s="12" customFormat="1" ht="22.8" customHeight="1">
      <c r="A145" s="12"/>
      <c r="B145" s="206"/>
      <c r="C145" s="12"/>
      <c r="D145" s="207" t="s">
        <v>80</v>
      </c>
      <c r="E145" s="218" t="s">
        <v>88</v>
      </c>
      <c r="F145" s="218" t="s">
        <v>1198</v>
      </c>
      <c r="G145" s="12"/>
      <c r="H145" s="12"/>
      <c r="I145" s="209"/>
      <c r="J145" s="209"/>
      <c r="K145" s="219">
        <f>BK145</f>
        <v>0</v>
      </c>
      <c r="L145" s="12"/>
      <c r="M145" s="206"/>
      <c r="N145" s="211"/>
      <c r="O145" s="212"/>
      <c r="P145" s="212"/>
      <c r="Q145" s="213">
        <f>SUM(Q146:Q151)</f>
        <v>0</v>
      </c>
      <c r="R145" s="213">
        <f>SUM(R146:R151)</f>
        <v>0</v>
      </c>
      <c r="S145" s="212"/>
      <c r="T145" s="214">
        <f>SUM(T146:T151)</f>
        <v>0</v>
      </c>
      <c r="U145" s="212"/>
      <c r="V145" s="214">
        <f>SUM(V146:V151)</f>
        <v>1.4996835</v>
      </c>
      <c r="W145" s="212"/>
      <c r="X145" s="215">
        <f>SUM(X146:X151)</f>
        <v>0</v>
      </c>
      <c r="Y145" s="12"/>
      <c r="Z145" s="12"/>
      <c r="AA145" s="12"/>
      <c r="AB145" s="12"/>
      <c r="AC145" s="12"/>
      <c r="AD145" s="12"/>
      <c r="AE145" s="12"/>
      <c r="AR145" s="207" t="s">
        <v>88</v>
      </c>
      <c r="AT145" s="216" t="s">
        <v>80</v>
      </c>
      <c r="AU145" s="216" t="s">
        <v>88</v>
      </c>
      <c r="AY145" s="207" t="s">
        <v>220</v>
      </c>
      <c r="BK145" s="217">
        <f>SUM(BK146:BK151)</f>
        <v>0</v>
      </c>
    </row>
    <row r="146" s="2" customFormat="1" ht="24.15" customHeight="1">
      <c r="A146" s="42"/>
      <c r="B146" s="186"/>
      <c r="C146" s="220" t="s">
        <v>88</v>
      </c>
      <c r="D146" s="220" t="s">
        <v>223</v>
      </c>
      <c r="E146" s="221" t="s">
        <v>1199</v>
      </c>
      <c r="F146" s="222" t="s">
        <v>1200</v>
      </c>
      <c r="G146" s="223" t="s">
        <v>226</v>
      </c>
      <c r="H146" s="224">
        <v>428.48099999999999</v>
      </c>
      <c r="I146" s="225"/>
      <c r="J146" s="225"/>
      <c r="K146" s="226">
        <f>ROUND(P146*H146,2)</f>
        <v>0</v>
      </c>
      <c r="L146" s="227"/>
      <c r="M146" s="43"/>
      <c r="N146" s="228" t="s">
        <v>1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2"/>
      <c r="Z146" s="42"/>
      <c r="AA146" s="42"/>
      <c r="AB146" s="42"/>
      <c r="AC146" s="42"/>
      <c r="AD146" s="42"/>
      <c r="AE146" s="42"/>
      <c r="AR146" s="233" t="s">
        <v>105</v>
      </c>
      <c r="AT146" s="233" t="s">
        <v>223</v>
      </c>
      <c r="AU146" s="233" t="s">
        <v>93</v>
      </c>
      <c r="AY146" s="19" t="s">
        <v>220</v>
      </c>
      <c r="BE146" s="147">
        <f>IF(O146="základná",K146,0)</f>
        <v>0</v>
      </c>
      <c r="BF146" s="147">
        <f>IF(O146="znížená",K146,0)</f>
        <v>0</v>
      </c>
      <c r="BG146" s="147">
        <f>IF(O146="zákl. prenesená",K146,0)</f>
        <v>0</v>
      </c>
      <c r="BH146" s="147">
        <f>IF(O146="zníž. prenesená",K146,0)</f>
        <v>0</v>
      </c>
      <c r="BI146" s="147">
        <f>IF(O146="nulová",K146,0)</f>
        <v>0</v>
      </c>
      <c r="BJ146" s="19" t="s">
        <v>93</v>
      </c>
      <c r="BK146" s="147">
        <f>ROUND(P146*H146,2)</f>
        <v>0</v>
      </c>
      <c r="BL146" s="19" t="s">
        <v>105</v>
      </c>
      <c r="BM146" s="233" t="s">
        <v>1201</v>
      </c>
    </row>
    <row r="147" s="13" customFormat="1">
      <c r="A147" s="13"/>
      <c r="B147" s="234"/>
      <c r="C147" s="13"/>
      <c r="D147" s="235" t="s">
        <v>228</v>
      </c>
      <c r="E147" s="236" t="s">
        <v>1</v>
      </c>
      <c r="F147" s="237" t="s">
        <v>1202</v>
      </c>
      <c r="G147" s="13"/>
      <c r="H147" s="236" t="s">
        <v>1</v>
      </c>
      <c r="I147" s="238"/>
      <c r="J147" s="238"/>
      <c r="K147" s="13"/>
      <c r="L147" s="13"/>
      <c r="M147" s="234"/>
      <c r="N147" s="239"/>
      <c r="O147" s="240"/>
      <c r="P147" s="240"/>
      <c r="Q147" s="240"/>
      <c r="R147" s="240"/>
      <c r="S147" s="240"/>
      <c r="T147" s="240"/>
      <c r="U147" s="240"/>
      <c r="V147" s="240"/>
      <c r="W147" s="240"/>
      <c r="X147" s="241"/>
      <c r="Y147" s="13"/>
      <c r="Z147" s="13"/>
      <c r="AA147" s="13"/>
      <c r="AB147" s="13"/>
      <c r="AC147" s="13"/>
      <c r="AD147" s="13"/>
      <c r="AE147" s="13"/>
      <c r="AT147" s="236" t="s">
        <v>228</v>
      </c>
      <c r="AU147" s="236" t="s">
        <v>93</v>
      </c>
      <c r="AV147" s="13" t="s">
        <v>88</v>
      </c>
      <c r="AW147" s="13" t="s">
        <v>4</v>
      </c>
      <c r="AX147" s="13" t="s">
        <v>81</v>
      </c>
      <c r="AY147" s="236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1203</v>
      </c>
      <c r="G148" s="14"/>
      <c r="H148" s="245">
        <v>428.48099999999999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88</v>
      </c>
      <c r="AY148" s="243" t="s">
        <v>220</v>
      </c>
    </row>
    <row r="149" s="2" customFormat="1" ht="16.5" customHeight="1">
      <c r="A149" s="42"/>
      <c r="B149" s="186"/>
      <c r="C149" s="273" t="s">
        <v>93</v>
      </c>
      <c r="D149" s="273" t="s">
        <v>564</v>
      </c>
      <c r="E149" s="274" t="s">
        <v>1204</v>
      </c>
      <c r="F149" s="275" t="s">
        <v>1205</v>
      </c>
      <c r="G149" s="276" t="s">
        <v>226</v>
      </c>
      <c r="H149" s="277">
        <v>428.48099999999999</v>
      </c>
      <c r="I149" s="278"/>
      <c r="J149" s="279"/>
      <c r="K149" s="280">
        <f>ROUND(P149*H149,2)</f>
        <v>0</v>
      </c>
      <c r="L149" s="279"/>
      <c r="M149" s="281"/>
      <c r="N149" s="282" t="s">
        <v>1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0.0035000000000000001</v>
      </c>
      <c r="V149" s="231">
        <f>U149*H149</f>
        <v>1.4996835</v>
      </c>
      <c r="W149" s="231">
        <v>0</v>
      </c>
      <c r="X149" s="232">
        <f>W149*H149</f>
        <v>0</v>
      </c>
      <c r="Y149" s="42"/>
      <c r="Z149" s="42"/>
      <c r="AA149" s="42"/>
      <c r="AB149" s="42"/>
      <c r="AC149" s="42"/>
      <c r="AD149" s="42"/>
      <c r="AE149" s="42"/>
      <c r="AR149" s="233" t="s">
        <v>340</v>
      </c>
      <c r="AT149" s="233" t="s">
        <v>564</v>
      </c>
      <c r="AU149" s="233" t="s">
        <v>93</v>
      </c>
      <c r="AY149" s="19" t="s">
        <v>220</v>
      </c>
      <c r="BE149" s="147">
        <f>IF(O149="základná",K149,0)</f>
        <v>0</v>
      </c>
      <c r="BF149" s="147">
        <f>IF(O149="znížená",K149,0)</f>
        <v>0</v>
      </c>
      <c r="BG149" s="147">
        <f>IF(O149="zákl. prenesená",K149,0)</f>
        <v>0</v>
      </c>
      <c r="BH149" s="147">
        <f>IF(O149="zníž. prenesená",K149,0)</f>
        <v>0</v>
      </c>
      <c r="BI149" s="147">
        <f>IF(O149="nulová",K149,0)</f>
        <v>0</v>
      </c>
      <c r="BJ149" s="19" t="s">
        <v>93</v>
      </c>
      <c r="BK149" s="147">
        <f>ROUND(P149*H149,2)</f>
        <v>0</v>
      </c>
      <c r="BL149" s="19" t="s">
        <v>105</v>
      </c>
      <c r="BM149" s="233" t="s">
        <v>1206</v>
      </c>
    </row>
    <row r="150" s="13" customFormat="1">
      <c r="A150" s="13"/>
      <c r="B150" s="234"/>
      <c r="C150" s="13"/>
      <c r="D150" s="235" t="s">
        <v>228</v>
      </c>
      <c r="E150" s="236" t="s">
        <v>1</v>
      </c>
      <c r="F150" s="237" t="s">
        <v>1202</v>
      </c>
      <c r="G150" s="13"/>
      <c r="H150" s="236" t="s">
        <v>1</v>
      </c>
      <c r="I150" s="238"/>
      <c r="J150" s="238"/>
      <c r="K150" s="13"/>
      <c r="L150" s="13"/>
      <c r="M150" s="234"/>
      <c r="N150" s="239"/>
      <c r="O150" s="240"/>
      <c r="P150" s="240"/>
      <c r="Q150" s="240"/>
      <c r="R150" s="240"/>
      <c r="S150" s="240"/>
      <c r="T150" s="240"/>
      <c r="U150" s="240"/>
      <c r="V150" s="240"/>
      <c r="W150" s="240"/>
      <c r="X150" s="241"/>
      <c r="Y150" s="13"/>
      <c r="Z150" s="13"/>
      <c r="AA150" s="13"/>
      <c r="AB150" s="13"/>
      <c r="AC150" s="13"/>
      <c r="AD150" s="13"/>
      <c r="AE150" s="13"/>
      <c r="AT150" s="236" t="s">
        <v>228</v>
      </c>
      <c r="AU150" s="236" t="s">
        <v>93</v>
      </c>
      <c r="AV150" s="13" t="s">
        <v>88</v>
      </c>
      <c r="AW150" s="13" t="s">
        <v>4</v>
      </c>
      <c r="AX150" s="13" t="s">
        <v>81</v>
      </c>
      <c r="AY150" s="236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1203</v>
      </c>
      <c r="G151" s="14"/>
      <c r="H151" s="245">
        <v>428.48099999999999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88</v>
      </c>
      <c r="AY151" s="243" t="s">
        <v>220</v>
      </c>
    </row>
    <row r="152" s="12" customFormat="1" ht="22.8" customHeight="1">
      <c r="A152" s="12"/>
      <c r="B152" s="206"/>
      <c r="C152" s="12"/>
      <c r="D152" s="207" t="s">
        <v>80</v>
      </c>
      <c r="E152" s="218" t="s">
        <v>299</v>
      </c>
      <c r="F152" s="218" t="s">
        <v>436</v>
      </c>
      <c r="G152" s="12"/>
      <c r="H152" s="12"/>
      <c r="I152" s="209"/>
      <c r="J152" s="209"/>
      <c r="K152" s="219">
        <f>BK152</f>
        <v>0</v>
      </c>
      <c r="L152" s="12"/>
      <c r="M152" s="206"/>
      <c r="N152" s="211"/>
      <c r="O152" s="212"/>
      <c r="P152" s="212"/>
      <c r="Q152" s="213">
        <f>SUM(Q153:Q154)</f>
        <v>0</v>
      </c>
      <c r="R152" s="213">
        <f>SUM(R153:R154)</f>
        <v>0</v>
      </c>
      <c r="S152" s="212"/>
      <c r="T152" s="214">
        <f>SUM(T153:T154)</f>
        <v>0</v>
      </c>
      <c r="U152" s="212"/>
      <c r="V152" s="214">
        <f>SUM(V153:V154)</f>
        <v>11.279179999999998</v>
      </c>
      <c r="W152" s="212"/>
      <c r="X152" s="215">
        <f>SUM(X153:X154)</f>
        <v>0</v>
      </c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16" t="s">
        <v>80</v>
      </c>
      <c r="AU152" s="216" t="s">
        <v>88</v>
      </c>
      <c r="AY152" s="207" t="s">
        <v>220</v>
      </c>
      <c r="BK152" s="217">
        <f>SUM(BK153:BK154)</f>
        <v>0</v>
      </c>
    </row>
    <row r="153" s="2" customFormat="1" ht="37.8" customHeight="1">
      <c r="A153" s="42"/>
      <c r="B153" s="186"/>
      <c r="C153" s="220" t="s">
        <v>98</v>
      </c>
      <c r="D153" s="220" t="s">
        <v>223</v>
      </c>
      <c r="E153" s="221" t="s">
        <v>550</v>
      </c>
      <c r="F153" s="222" t="s">
        <v>551</v>
      </c>
      <c r="G153" s="223" t="s">
        <v>256</v>
      </c>
      <c r="H153" s="224">
        <v>6.1399999999999997</v>
      </c>
      <c r="I153" s="225"/>
      <c r="J153" s="225"/>
      <c r="K153" s="226">
        <f>ROUND(P153*H153,2)</f>
        <v>0</v>
      </c>
      <c r="L153" s="227"/>
      <c r="M153" s="43"/>
      <c r="N153" s="228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1.837</v>
      </c>
      <c r="V153" s="231">
        <f>U153*H153</f>
        <v>11.279179999999998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105</v>
      </c>
      <c r="AT153" s="233" t="s">
        <v>223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105</v>
      </c>
      <c r="BM153" s="233" t="s">
        <v>1207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1208</v>
      </c>
      <c r="G154" s="14"/>
      <c r="H154" s="245">
        <v>6.1399999999999997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88</v>
      </c>
      <c r="AY154" s="243" t="s">
        <v>220</v>
      </c>
    </row>
    <row r="155" s="12" customFormat="1" ht="22.8" customHeight="1">
      <c r="A155" s="12"/>
      <c r="B155" s="206"/>
      <c r="C155" s="12"/>
      <c r="D155" s="207" t="s">
        <v>80</v>
      </c>
      <c r="E155" s="218" t="s">
        <v>515</v>
      </c>
      <c r="F155" s="218" t="s">
        <v>516</v>
      </c>
      <c r="G155" s="12"/>
      <c r="H155" s="12"/>
      <c r="I155" s="209"/>
      <c r="J155" s="209"/>
      <c r="K155" s="219">
        <f>BK155</f>
        <v>0</v>
      </c>
      <c r="L155" s="12"/>
      <c r="M155" s="206"/>
      <c r="N155" s="211"/>
      <c r="O155" s="212"/>
      <c r="P155" s="212"/>
      <c r="Q155" s="213">
        <f>Q156</f>
        <v>0</v>
      </c>
      <c r="R155" s="213">
        <f>R156</f>
        <v>0</v>
      </c>
      <c r="S155" s="212"/>
      <c r="T155" s="214">
        <f>T156</f>
        <v>0</v>
      </c>
      <c r="U155" s="212"/>
      <c r="V155" s="214">
        <f>V156</f>
        <v>0</v>
      </c>
      <c r="W155" s="212"/>
      <c r="X155" s="215">
        <f>X156</f>
        <v>0</v>
      </c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16" t="s">
        <v>80</v>
      </c>
      <c r="AU155" s="216" t="s">
        <v>88</v>
      </c>
      <c r="AY155" s="207" t="s">
        <v>220</v>
      </c>
      <c r="BK155" s="217">
        <f>BK156</f>
        <v>0</v>
      </c>
    </row>
    <row r="156" s="2" customFormat="1" ht="24.15" customHeight="1">
      <c r="A156" s="42"/>
      <c r="B156" s="186"/>
      <c r="C156" s="220" t="s">
        <v>105</v>
      </c>
      <c r="D156" s="220" t="s">
        <v>223</v>
      </c>
      <c r="E156" s="221" t="s">
        <v>517</v>
      </c>
      <c r="F156" s="222" t="s">
        <v>518</v>
      </c>
      <c r="G156" s="223" t="s">
        <v>359</v>
      </c>
      <c r="H156" s="224">
        <v>12.779</v>
      </c>
      <c r="I156" s="225"/>
      <c r="J156" s="225"/>
      <c r="K156" s="226">
        <f>ROUND(P156*H156,2)</f>
        <v>0</v>
      </c>
      <c r="L156" s="227"/>
      <c r="M156" s="43"/>
      <c r="N156" s="228" t="s">
        <v>1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2"/>
      <c r="Z156" s="42"/>
      <c r="AA156" s="42"/>
      <c r="AB156" s="42"/>
      <c r="AC156" s="42"/>
      <c r="AD156" s="42"/>
      <c r="AE156" s="42"/>
      <c r="AR156" s="233" t="s">
        <v>105</v>
      </c>
      <c r="AT156" s="233" t="s">
        <v>223</v>
      </c>
      <c r="AU156" s="233" t="s">
        <v>93</v>
      </c>
      <c r="AY156" s="19" t="s">
        <v>220</v>
      </c>
      <c r="BE156" s="147">
        <f>IF(O156="základná",K156,0)</f>
        <v>0</v>
      </c>
      <c r="BF156" s="147">
        <f>IF(O156="znížená",K156,0)</f>
        <v>0</v>
      </c>
      <c r="BG156" s="147">
        <f>IF(O156="zákl. prenesená",K156,0)</f>
        <v>0</v>
      </c>
      <c r="BH156" s="147">
        <f>IF(O156="zníž. prenesená",K156,0)</f>
        <v>0</v>
      </c>
      <c r="BI156" s="147">
        <f>IF(O156="nulová",K156,0)</f>
        <v>0</v>
      </c>
      <c r="BJ156" s="19" t="s">
        <v>93</v>
      </c>
      <c r="BK156" s="147">
        <f>ROUND(P156*H156,2)</f>
        <v>0</v>
      </c>
      <c r="BL156" s="19" t="s">
        <v>105</v>
      </c>
      <c r="BM156" s="233" t="s">
        <v>1209</v>
      </c>
    </row>
    <row r="157" s="12" customFormat="1" ht="25.92" customHeight="1">
      <c r="A157" s="12"/>
      <c r="B157" s="206"/>
      <c r="C157" s="12"/>
      <c r="D157" s="207" t="s">
        <v>80</v>
      </c>
      <c r="E157" s="208" t="s">
        <v>379</v>
      </c>
      <c r="F157" s="208" t="s">
        <v>380</v>
      </c>
      <c r="G157" s="12"/>
      <c r="H157" s="12"/>
      <c r="I157" s="209"/>
      <c r="J157" s="209"/>
      <c r="K157" s="210">
        <f>BK157</f>
        <v>0</v>
      </c>
      <c r="L157" s="12"/>
      <c r="M157" s="206"/>
      <c r="N157" s="211"/>
      <c r="O157" s="212"/>
      <c r="P157" s="212"/>
      <c r="Q157" s="213">
        <f>Q158+Q169+Q213+Q223</f>
        <v>0</v>
      </c>
      <c r="R157" s="213">
        <f>R158+R169+R213+R223</f>
        <v>0</v>
      </c>
      <c r="S157" s="212"/>
      <c r="T157" s="214">
        <f>T158+T169+T213+T223</f>
        <v>0</v>
      </c>
      <c r="U157" s="212"/>
      <c r="V157" s="214">
        <f>V158+V169+V213+V223</f>
        <v>2.6387238900000001</v>
      </c>
      <c r="W157" s="212"/>
      <c r="X157" s="215">
        <f>X158+X169+X213+X223</f>
        <v>0</v>
      </c>
      <c r="Y157" s="12"/>
      <c r="Z157" s="12"/>
      <c r="AA157" s="12"/>
      <c r="AB157" s="12"/>
      <c r="AC157" s="12"/>
      <c r="AD157" s="12"/>
      <c r="AE157" s="12"/>
      <c r="AR157" s="207" t="s">
        <v>93</v>
      </c>
      <c r="AT157" s="216" t="s">
        <v>80</v>
      </c>
      <c r="AU157" s="216" t="s">
        <v>81</v>
      </c>
      <c r="AY157" s="207" t="s">
        <v>220</v>
      </c>
      <c r="BK157" s="217">
        <f>BK158+BK169+BK213+BK223</f>
        <v>0</v>
      </c>
    </row>
    <row r="158" s="12" customFormat="1" ht="22.8" customHeight="1">
      <c r="A158" s="12"/>
      <c r="B158" s="206"/>
      <c r="C158" s="12"/>
      <c r="D158" s="207" t="s">
        <v>80</v>
      </c>
      <c r="E158" s="218" t="s">
        <v>556</v>
      </c>
      <c r="F158" s="218" t="s">
        <v>557</v>
      </c>
      <c r="G158" s="12"/>
      <c r="H158" s="12"/>
      <c r="I158" s="209"/>
      <c r="J158" s="209"/>
      <c r="K158" s="219">
        <f>BK158</f>
        <v>0</v>
      </c>
      <c r="L158" s="12"/>
      <c r="M158" s="206"/>
      <c r="N158" s="211"/>
      <c r="O158" s="212"/>
      <c r="P158" s="212"/>
      <c r="Q158" s="213">
        <f>SUM(Q159:Q168)</f>
        <v>0</v>
      </c>
      <c r="R158" s="213">
        <f>SUM(R159:R168)</f>
        <v>0</v>
      </c>
      <c r="S158" s="212"/>
      <c r="T158" s="214">
        <f>SUM(T159:T168)</f>
        <v>0</v>
      </c>
      <c r="U158" s="212"/>
      <c r="V158" s="214">
        <f>SUM(V159:V168)</f>
        <v>0.3218703</v>
      </c>
      <c r="W158" s="212"/>
      <c r="X158" s="215">
        <f>SUM(X159:X168)</f>
        <v>0</v>
      </c>
      <c r="Y158" s="12"/>
      <c r="Z158" s="12"/>
      <c r="AA158" s="12"/>
      <c r="AB158" s="12"/>
      <c r="AC158" s="12"/>
      <c r="AD158" s="12"/>
      <c r="AE158" s="12"/>
      <c r="AR158" s="207" t="s">
        <v>93</v>
      </c>
      <c r="AT158" s="216" t="s">
        <v>80</v>
      </c>
      <c r="AU158" s="216" t="s">
        <v>88</v>
      </c>
      <c r="AY158" s="207" t="s">
        <v>220</v>
      </c>
      <c r="BK158" s="217">
        <f>SUM(BK159:BK168)</f>
        <v>0</v>
      </c>
    </row>
    <row r="159" s="2" customFormat="1" ht="24.15" customHeight="1">
      <c r="A159" s="42"/>
      <c r="B159" s="186"/>
      <c r="C159" s="220" t="s">
        <v>273</v>
      </c>
      <c r="D159" s="220" t="s">
        <v>223</v>
      </c>
      <c r="E159" s="221" t="s">
        <v>558</v>
      </c>
      <c r="F159" s="222" t="s">
        <v>559</v>
      </c>
      <c r="G159" s="223" t="s">
        <v>226</v>
      </c>
      <c r="H159" s="224">
        <v>932.95699999999999</v>
      </c>
      <c r="I159" s="225"/>
      <c r="J159" s="225"/>
      <c r="K159" s="226">
        <f>ROUND(P159*H159,2)</f>
        <v>0</v>
      </c>
      <c r="L159" s="227"/>
      <c r="M159" s="43"/>
      <c r="N159" s="228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387</v>
      </c>
      <c r="AT159" s="233" t="s">
        <v>223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387</v>
      </c>
      <c r="BM159" s="233" t="s">
        <v>1210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1211</v>
      </c>
      <c r="G160" s="14"/>
      <c r="H160" s="245">
        <v>122.79600000000001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1212</v>
      </c>
      <c r="G161" s="14"/>
      <c r="H161" s="245">
        <v>810.16099999999994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5" customFormat="1">
      <c r="A162" s="15"/>
      <c r="B162" s="250"/>
      <c r="C162" s="15"/>
      <c r="D162" s="235" t="s">
        <v>228</v>
      </c>
      <c r="E162" s="251" t="s">
        <v>1</v>
      </c>
      <c r="F162" s="252" t="s">
        <v>242</v>
      </c>
      <c r="G162" s="15"/>
      <c r="H162" s="253">
        <v>932.95699999999999</v>
      </c>
      <c r="I162" s="254"/>
      <c r="J162" s="254"/>
      <c r="K162" s="15"/>
      <c r="L162" s="15"/>
      <c r="M162" s="250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Y162" s="15"/>
      <c r="Z162" s="15"/>
      <c r="AA162" s="15"/>
      <c r="AB162" s="15"/>
      <c r="AC162" s="15"/>
      <c r="AD162" s="15"/>
      <c r="AE162" s="15"/>
      <c r="AT162" s="251" t="s">
        <v>228</v>
      </c>
      <c r="AU162" s="251" t="s">
        <v>93</v>
      </c>
      <c r="AV162" s="15" t="s">
        <v>98</v>
      </c>
      <c r="AW162" s="15" t="s">
        <v>4</v>
      </c>
      <c r="AX162" s="15" t="s">
        <v>88</v>
      </c>
      <c r="AY162" s="251" t="s">
        <v>220</v>
      </c>
    </row>
    <row r="163" s="2" customFormat="1" ht="16.5" customHeight="1">
      <c r="A163" s="42"/>
      <c r="B163" s="186"/>
      <c r="C163" s="273" t="s">
        <v>299</v>
      </c>
      <c r="D163" s="273" t="s">
        <v>564</v>
      </c>
      <c r="E163" s="274" t="s">
        <v>565</v>
      </c>
      <c r="F163" s="275" t="s">
        <v>566</v>
      </c>
      <c r="G163" s="276" t="s">
        <v>226</v>
      </c>
      <c r="H163" s="277">
        <v>1072.9010000000001</v>
      </c>
      <c r="I163" s="278"/>
      <c r="J163" s="279"/>
      <c r="K163" s="280">
        <f>ROUND(P163*H163,2)</f>
        <v>0</v>
      </c>
      <c r="L163" s="279"/>
      <c r="M163" s="281"/>
      <c r="N163" s="282" t="s">
        <v>1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0.00029999999999999997</v>
      </c>
      <c r="V163" s="231">
        <f>U163*H163</f>
        <v>0.3218703</v>
      </c>
      <c r="W163" s="231">
        <v>0</v>
      </c>
      <c r="X163" s="232">
        <f>W163*H163</f>
        <v>0</v>
      </c>
      <c r="Y163" s="42"/>
      <c r="Z163" s="42"/>
      <c r="AA163" s="42"/>
      <c r="AB163" s="42"/>
      <c r="AC163" s="42"/>
      <c r="AD163" s="42"/>
      <c r="AE163" s="42"/>
      <c r="AR163" s="233" t="s">
        <v>567</v>
      </c>
      <c r="AT163" s="233" t="s">
        <v>564</v>
      </c>
      <c r="AU163" s="233" t="s">
        <v>93</v>
      </c>
      <c r="AY163" s="19" t="s">
        <v>220</v>
      </c>
      <c r="BE163" s="147">
        <f>IF(O163="základná",K163,0)</f>
        <v>0</v>
      </c>
      <c r="BF163" s="147">
        <f>IF(O163="znížená",K163,0)</f>
        <v>0</v>
      </c>
      <c r="BG163" s="147">
        <f>IF(O163="zákl. prenesená",K163,0)</f>
        <v>0</v>
      </c>
      <c r="BH163" s="147">
        <f>IF(O163="zníž. prenesená",K163,0)</f>
        <v>0</v>
      </c>
      <c r="BI163" s="147">
        <f>IF(O163="nulová",K163,0)</f>
        <v>0</v>
      </c>
      <c r="BJ163" s="19" t="s">
        <v>93</v>
      </c>
      <c r="BK163" s="147">
        <f>ROUND(P163*H163,2)</f>
        <v>0</v>
      </c>
      <c r="BL163" s="19" t="s">
        <v>387</v>
      </c>
      <c r="BM163" s="233" t="s">
        <v>1213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1211</v>
      </c>
      <c r="G164" s="14"/>
      <c r="H164" s="245">
        <v>122.79600000000001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1212</v>
      </c>
      <c r="G165" s="14"/>
      <c r="H165" s="245">
        <v>810.16099999999994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5" customFormat="1">
      <c r="A166" s="15"/>
      <c r="B166" s="250"/>
      <c r="C166" s="15"/>
      <c r="D166" s="235" t="s">
        <v>228</v>
      </c>
      <c r="E166" s="251" t="s">
        <v>1</v>
      </c>
      <c r="F166" s="252" t="s">
        <v>242</v>
      </c>
      <c r="G166" s="15"/>
      <c r="H166" s="253">
        <v>932.95699999999999</v>
      </c>
      <c r="I166" s="254"/>
      <c r="J166" s="254"/>
      <c r="K166" s="15"/>
      <c r="L166" s="15"/>
      <c r="M166" s="250"/>
      <c r="N166" s="255"/>
      <c r="O166" s="256"/>
      <c r="P166" s="256"/>
      <c r="Q166" s="256"/>
      <c r="R166" s="256"/>
      <c r="S166" s="256"/>
      <c r="T166" s="256"/>
      <c r="U166" s="256"/>
      <c r="V166" s="256"/>
      <c r="W166" s="256"/>
      <c r="X166" s="257"/>
      <c r="Y166" s="15"/>
      <c r="Z166" s="15"/>
      <c r="AA166" s="15"/>
      <c r="AB166" s="15"/>
      <c r="AC166" s="15"/>
      <c r="AD166" s="15"/>
      <c r="AE166" s="15"/>
      <c r="AT166" s="251" t="s">
        <v>228</v>
      </c>
      <c r="AU166" s="251" t="s">
        <v>93</v>
      </c>
      <c r="AV166" s="15" t="s">
        <v>98</v>
      </c>
      <c r="AW166" s="15" t="s">
        <v>4</v>
      </c>
      <c r="AX166" s="15" t="s">
        <v>88</v>
      </c>
      <c r="AY166" s="251" t="s">
        <v>220</v>
      </c>
    </row>
    <row r="167" s="14" customFormat="1">
      <c r="A167" s="14"/>
      <c r="B167" s="242"/>
      <c r="C167" s="14"/>
      <c r="D167" s="235" t="s">
        <v>228</v>
      </c>
      <c r="E167" s="14"/>
      <c r="F167" s="244" t="s">
        <v>1214</v>
      </c>
      <c r="G167" s="14"/>
      <c r="H167" s="245">
        <v>1072.9010000000001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3</v>
      </c>
      <c r="AX167" s="14" t="s">
        <v>88</v>
      </c>
      <c r="AY167" s="243" t="s">
        <v>220</v>
      </c>
    </row>
    <row r="168" s="2" customFormat="1" ht="24.15" customHeight="1">
      <c r="A168" s="42"/>
      <c r="B168" s="186"/>
      <c r="C168" s="220" t="s">
        <v>320</v>
      </c>
      <c r="D168" s="220" t="s">
        <v>223</v>
      </c>
      <c r="E168" s="221" t="s">
        <v>570</v>
      </c>
      <c r="F168" s="222" t="s">
        <v>571</v>
      </c>
      <c r="G168" s="223" t="s">
        <v>393</v>
      </c>
      <c r="H168" s="266"/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387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387</v>
      </c>
      <c r="BM168" s="233" t="s">
        <v>1215</v>
      </c>
    </row>
    <row r="169" s="12" customFormat="1" ht="22.8" customHeight="1">
      <c r="A169" s="12"/>
      <c r="B169" s="206"/>
      <c r="C169" s="12"/>
      <c r="D169" s="207" t="s">
        <v>80</v>
      </c>
      <c r="E169" s="218" t="s">
        <v>573</v>
      </c>
      <c r="F169" s="218" t="s">
        <v>574</v>
      </c>
      <c r="G169" s="12"/>
      <c r="H169" s="12"/>
      <c r="I169" s="209"/>
      <c r="J169" s="209"/>
      <c r="K169" s="219">
        <f>BK169</f>
        <v>0</v>
      </c>
      <c r="L169" s="12"/>
      <c r="M169" s="206"/>
      <c r="N169" s="211"/>
      <c r="O169" s="212"/>
      <c r="P169" s="212"/>
      <c r="Q169" s="213">
        <f>SUM(Q170:Q212)</f>
        <v>0</v>
      </c>
      <c r="R169" s="213">
        <f>SUM(R170:R212)</f>
        <v>0</v>
      </c>
      <c r="S169" s="212"/>
      <c r="T169" s="214">
        <f>SUM(T170:T212)</f>
        <v>0</v>
      </c>
      <c r="U169" s="212"/>
      <c r="V169" s="214">
        <f>SUM(V170:V212)</f>
        <v>2.0072568099999999</v>
      </c>
      <c r="W169" s="212"/>
      <c r="X169" s="215">
        <f>SUM(X170:X212)</f>
        <v>0</v>
      </c>
      <c r="Y169" s="12"/>
      <c r="Z169" s="12"/>
      <c r="AA169" s="12"/>
      <c r="AB169" s="12"/>
      <c r="AC169" s="12"/>
      <c r="AD169" s="12"/>
      <c r="AE169" s="12"/>
      <c r="AR169" s="207" t="s">
        <v>93</v>
      </c>
      <c r="AT169" s="216" t="s">
        <v>80</v>
      </c>
      <c r="AU169" s="216" t="s">
        <v>88</v>
      </c>
      <c r="AY169" s="207" t="s">
        <v>220</v>
      </c>
      <c r="BK169" s="217">
        <f>SUM(BK170:BK212)</f>
        <v>0</v>
      </c>
    </row>
    <row r="170" s="2" customFormat="1" ht="24.15" customHeight="1">
      <c r="A170" s="42"/>
      <c r="B170" s="186"/>
      <c r="C170" s="220" t="s">
        <v>340</v>
      </c>
      <c r="D170" s="220" t="s">
        <v>223</v>
      </c>
      <c r="E170" s="221" t="s">
        <v>1216</v>
      </c>
      <c r="F170" s="222" t="s">
        <v>1217</v>
      </c>
      <c r="G170" s="223" t="s">
        <v>226</v>
      </c>
      <c r="H170" s="224">
        <v>1713.924</v>
      </c>
      <c r="I170" s="225"/>
      <c r="J170" s="225"/>
      <c r="K170" s="226">
        <f>ROUND(P170*H170,2)</f>
        <v>0</v>
      </c>
      <c r="L170" s="227"/>
      <c r="M170" s="43"/>
      <c r="N170" s="228" t="s">
        <v>1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2"/>
      <c r="Z170" s="42"/>
      <c r="AA170" s="42"/>
      <c r="AB170" s="42"/>
      <c r="AC170" s="42"/>
      <c r="AD170" s="42"/>
      <c r="AE170" s="42"/>
      <c r="AR170" s="233" t="s">
        <v>387</v>
      </c>
      <c r="AT170" s="233" t="s">
        <v>223</v>
      </c>
      <c r="AU170" s="233" t="s">
        <v>93</v>
      </c>
      <c r="AY170" s="19" t="s">
        <v>220</v>
      </c>
      <c r="BE170" s="147">
        <f>IF(O170="základná",K170,0)</f>
        <v>0</v>
      </c>
      <c r="BF170" s="147">
        <f>IF(O170="znížená",K170,0)</f>
        <v>0</v>
      </c>
      <c r="BG170" s="147">
        <f>IF(O170="zákl. prenesená",K170,0)</f>
        <v>0</v>
      </c>
      <c r="BH170" s="147">
        <f>IF(O170="zníž. prenesená",K170,0)</f>
        <v>0</v>
      </c>
      <c r="BI170" s="147">
        <f>IF(O170="nulová",K170,0)</f>
        <v>0</v>
      </c>
      <c r="BJ170" s="19" t="s">
        <v>93</v>
      </c>
      <c r="BK170" s="147">
        <f>ROUND(P170*H170,2)</f>
        <v>0</v>
      </c>
      <c r="BL170" s="19" t="s">
        <v>387</v>
      </c>
      <c r="BM170" s="233" t="s">
        <v>1218</v>
      </c>
    </row>
    <row r="171" s="13" customFormat="1">
      <c r="A171" s="13"/>
      <c r="B171" s="234"/>
      <c r="C171" s="13"/>
      <c r="D171" s="235" t="s">
        <v>228</v>
      </c>
      <c r="E171" s="236" t="s">
        <v>1</v>
      </c>
      <c r="F171" s="237" t="s">
        <v>1202</v>
      </c>
      <c r="G171" s="13"/>
      <c r="H171" s="236" t="s">
        <v>1</v>
      </c>
      <c r="I171" s="238"/>
      <c r="J171" s="238"/>
      <c r="K171" s="13"/>
      <c r="L171" s="13"/>
      <c r="M171" s="234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36" t="s">
        <v>228</v>
      </c>
      <c r="AU171" s="236" t="s">
        <v>93</v>
      </c>
      <c r="AV171" s="13" t="s">
        <v>88</v>
      </c>
      <c r="AW171" s="13" t="s">
        <v>4</v>
      </c>
      <c r="AX171" s="13" t="s">
        <v>81</v>
      </c>
      <c r="AY171" s="236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1219</v>
      </c>
      <c r="G172" s="14"/>
      <c r="H172" s="245">
        <v>428.48099999999999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1220</v>
      </c>
      <c r="G173" s="14"/>
      <c r="H173" s="245">
        <v>428.48099999999999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1221</v>
      </c>
      <c r="G174" s="14"/>
      <c r="H174" s="245">
        <v>428.48099999999999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1222</v>
      </c>
      <c r="G175" s="14"/>
      <c r="H175" s="245">
        <v>428.48099999999999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5" customFormat="1">
      <c r="A176" s="15"/>
      <c r="B176" s="250"/>
      <c r="C176" s="15"/>
      <c r="D176" s="235" t="s">
        <v>228</v>
      </c>
      <c r="E176" s="251" t="s">
        <v>1</v>
      </c>
      <c r="F176" s="252" t="s">
        <v>242</v>
      </c>
      <c r="G176" s="15"/>
      <c r="H176" s="253">
        <v>1713.924</v>
      </c>
      <c r="I176" s="254"/>
      <c r="J176" s="254"/>
      <c r="K176" s="15"/>
      <c r="L176" s="15"/>
      <c r="M176" s="250"/>
      <c r="N176" s="255"/>
      <c r="O176" s="256"/>
      <c r="P176" s="256"/>
      <c r="Q176" s="256"/>
      <c r="R176" s="256"/>
      <c r="S176" s="256"/>
      <c r="T176" s="256"/>
      <c r="U176" s="256"/>
      <c r="V176" s="256"/>
      <c r="W176" s="256"/>
      <c r="X176" s="257"/>
      <c r="Y176" s="15"/>
      <c r="Z176" s="15"/>
      <c r="AA176" s="15"/>
      <c r="AB176" s="15"/>
      <c r="AC176" s="15"/>
      <c r="AD176" s="15"/>
      <c r="AE176" s="15"/>
      <c r="AT176" s="251" t="s">
        <v>228</v>
      </c>
      <c r="AU176" s="251" t="s">
        <v>93</v>
      </c>
      <c r="AV176" s="15" t="s">
        <v>98</v>
      </c>
      <c r="AW176" s="15" t="s">
        <v>4</v>
      </c>
      <c r="AX176" s="15" t="s">
        <v>88</v>
      </c>
      <c r="AY176" s="251" t="s">
        <v>220</v>
      </c>
    </row>
    <row r="177" s="2" customFormat="1" ht="21.75" customHeight="1">
      <c r="A177" s="42"/>
      <c r="B177" s="186"/>
      <c r="C177" s="273" t="s">
        <v>221</v>
      </c>
      <c r="D177" s="273" t="s">
        <v>564</v>
      </c>
      <c r="E177" s="274" t="s">
        <v>1223</v>
      </c>
      <c r="F177" s="275" t="s">
        <v>1224</v>
      </c>
      <c r="G177" s="276" t="s">
        <v>226</v>
      </c>
      <c r="H177" s="277">
        <v>492.75299999999999</v>
      </c>
      <c r="I177" s="278"/>
      <c r="J177" s="279"/>
      <c r="K177" s="280">
        <f>ROUND(P177*H177,2)</f>
        <v>0</v>
      </c>
      <c r="L177" s="279"/>
      <c r="M177" s="281"/>
      <c r="N177" s="282" t="s">
        <v>1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0.00017000000000000001</v>
      </c>
      <c r="V177" s="231">
        <f>U177*H177</f>
        <v>0.083768010000000004</v>
      </c>
      <c r="W177" s="231">
        <v>0</v>
      </c>
      <c r="X177" s="232">
        <f>W177*H177</f>
        <v>0</v>
      </c>
      <c r="Y177" s="42"/>
      <c r="Z177" s="42"/>
      <c r="AA177" s="42"/>
      <c r="AB177" s="42"/>
      <c r="AC177" s="42"/>
      <c r="AD177" s="42"/>
      <c r="AE177" s="42"/>
      <c r="AR177" s="233" t="s">
        <v>567</v>
      </c>
      <c r="AT177" s="233" t="s">
        <v>564</v>
      </c>
      <c r="AU177" s="233" t="s">
        <v>93</v>
      </c>
      <c r="AY177" s="19" t="s">
        <v>220</v>
      </c>
      <c r="BE177" s="147">
        <f>IF(O177="základná",K177,0)</f>
        <v>0</v>
      </c>
      <c r="BF177" s="147">
        <f>IF(O177="znížená",K177,0)</f>
        <v>0</v>
      </c>
      <c r="BG177" s="147">
        <f>IF(O177="zákl. prenesená",K177,0)</f>
        <v>0</v>
      </c>
      <c r="BH177" s="147">
        <f>IF(O177="zníž. prenesená",K177,0)</f>
        <v>0</v>
      </c>
      <c r="BI177" s="147">
        <f>IF(O177="nulová",K177,0)</f>
        <v>0</v>
      </c>
      <c r="BJ177" s="19" t="s">
        <v>93</v>
      </c>
      <c r="BK177" s="147">
        <f>ROUND(P177*H177,2)</f>
        <v>0</v>
      </c>
      <c r="BL177" s="19" t="s">
        <v>387</v>
      </c>
      <c r="BM177" s="233" t="s">
        <v>1225</v>
      </c>
    </row>
    <row r="178" s="13" customFormat="1">
      <c r="A178" s="13"/>
      <c r="B178" s="234"/>
      <c r="C178" s="13"/>
      <c r="D178" s="235" t="s">
        <v>228</v>
      </c>
      <c r="E178" s="236" t="s">
        <v>1</v>
      </c>
      <c r="F178" s="237" t="s">
        <v>1202</v>
      </c>
      <c r="G178" s="13"/>
      <c r="H178" s="236" t="s">
        <v>1</v>
      </c>
      <c r="I178" s="238"/>
      <c r="J178" s="238"/>
      <c r="K178" s="13"/>
      <c r="L178" s="13"/>
      <c r="M178" s="234"/>
      <c r="N178" s="239"/>
      <c r="O178" s="240"/>
      <c r="P178" s="240"/>
      <c r="Q178" s="240"/>
      <c r="R178" s="240"/>
      <c r="S178" s="240"/>
      <c r="T178" s="240"/>
      <c r="U178" s="240"/>
      <c r="V178" s="240"/>
      <c r="W178" s="240"/>
      <c r="X178" s="241"/>
      <c r="Y178" s="13"/>
      <c r="Z178" s="13"/>
      <c r="AA178" s="13"/>
      <c r="AB178" s="13"/>
      <c r="AC178" s="13"/>
      <c r="AD178" s="13"/>
      <c r="AE178" s="13"/>
      <c r="AT178" s="236" t="s">
        <v>228</v>
      </c>
      <c r="AU178" s="236" t="s">
        <v>93</v>
      </c>
      <c r="AV178" s="13" t="s">
        <v>88</v>
      </c>
      <c r="AW178" s="13" t="s">
        <v>4</v>
      </c>
      <c r="AX178" s="13" t="s">
        <v>81</v>
      </c>
      <c r="AY178" s="236" t="s">
        <v>220</v>
      </c>
    </row>
    <row r="179" s="14" customFormat="1">
      <c r="A179" s="14"/>
      <c r="B179" s="242"/>
      <c r="C179" s="14"/>
      <c r="D179" s="235" t="s">
        <v>228</v>
      </c>
      <c r="E179" s="243" t="s">
        <v>1</v>
      </c>
      <c r="F179" s="244" t="s">
        <v>1219</v>
      </c>
      <c r="G179" s="14"/>
      <c r="H179" s="245">
        <v>428.48099999999999</v>
      </c>
      <c r="I179" s="246"/>
      <c r="J179" s="246"/>
      <c r="K179" s="14"/>
      <c r="L179" s="14"/>
      <c r="M179" s="242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4"/>
      <c r="Z179" s="14"/>
      <c r="AA179" s="14"/>
      <c r="AB179" s="14"/>
      <c r="AC179" s="14"/>
      <c r="AD179" s="14"/>
      <c r="AE179" s="14"/>
      <c r="AT179" s="243" t="s">
        <v>228</v>
      </c>
      <c r="AU179" s="243" t="s">
        <v>93</v>
      </c>
      <c r="AV179" s="14" t="s">
        <v>93</v>
      </c>
      <c r="AW179" s="14" t="s">
        <v>4</v>
      </c>
      <c r="AX179" s="14" t="s">
        <v>88</v>
      </c>
      <c r="AY179" s="243" t="s">
        <v>220</v>
      </c>
    </row>
    <row r="180" s="14" customFormat="1">
      <c r="A180" s="14"/>
      <c r="B180" s="242"/>
      <c r="C180" s="14"/>
      <c r="D180" s="235" t="s">
        <v>228</v>
      </c>
      <c r="E180" s="14"/>
      <c r="F180" s="244" t="s">
        <v>1226</v>
      </c>
      <c r="G180" s="14"/>
      <c r="H180" s="245">
        <v>492.75299999999999</v>
      </c>
      <c r="I180" s="246"/>
      <c r="J180" s="246"/>
      <c r="K180" s="14"/>
      <c r="L180" s="14"/>
      <c r="M180" s="242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4"/>
      <c r="Z180" s="14"/>
      <c r="AA180" s="14"/>
      <c r="AB180" s="14"/>
      <c r="AC180" s="14"/>
      <c r="AD180" s="14"/>
      <c r="AE180" s="14"/>
      <c r="AT180" s="243" t="s">
        <v>228</v>
      </c>
      <c r="AU180" s="243" t="s">
        <v>93</v>
      </c>
      <c r="AV180" s="14" t="s">
        <v>93</v>
      </c>
      <c r="AW180" s="14" t="s">
        <v>3</v>
      </c>
      <c r="AX180" s="14" t="s">
        <v>88</v>
      </c>
      <c r="AY180" s="243" t="s">
        <v>220</v>
      </c>
    </row>
    <row r="181" s="2" customFormat="1" ht="24.15" customHeight="1">
      <c r="A181" s="42"/>
      <c r="B181" s="186"/>
      <c r="C181" s="273" t="s">
        <v>361</v>
      </c>
      <c r="D181" s="273" t="s">
        <v>564</v>
      </c>
      <c r="E181" s="274" t="s">
        <v>1227</v>
      </c>
      <c r="F181" s="275" t="s">
        <v>1228</v>
      </c>
      <c r="G181" s="276" t="s">
        <v>226</v>
      </c>
      <c r="H181" s="277">
        <v>492.75299999999999</v>
      </c>
      <c r="I181" s="278"/>
      <c r="J181" s="279"/>
      <c r="K181" s="280">
        <f>ROUND(P181*H181,2)</f>
        <v>0</v>
      </c>
      <c r="L181" s="279"/>
      <c r="M181" s="281"/>
      <c r="N181" s="282" t="s">
        <v>1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0.00017000000000000001</v>
      </c>
      <c r="V181" s="231">
        <f>U181*H181</f>
        <v>0.083768010000000004</v>
      </c>
      <c r="W181" s="231">
        <v>0</v>
      </c>
      <c r="X181" s="232">
        <f>W181*H181</f>
        <v>0</v>
      </c>
      <c r="Y181" s="42"/>
      <c r="Z181" s="42"/>
      <c r="AA181" s="42"/>
      <c r="AB181" s="42"/>
      <c r="AC181" s="42"/>
      <c r="AD181" s="42"/>
      <c r="AE181" s="42"/>
      <c r="AR181" s="233" t="s">
        <v>567</v>
      </c>
      <c r="AT181" s="233" t="s">
        <v>564</v>
      </c>
      <c r="AU181" s="233" t="s">
        <v>93</v>
      </c>
      <c r="AY181" s="19" t="s">
        <v>220</v>
      </c>
      <c r="BE181" s="147">
        <f>IF(O181="základná",K181,0)</f>
        <v>0</v>
      </c>
      <c r="BF181" s="147">
        <f>IF(O181="znížená",K181,0)</f>
        <v>0</v>
      </c>
      <c r="BG181" s="147">
        <f>IF(O181="zákl. prenesená",K181,0)</f>
        <v>0</v>
      </c>
      <c r="BH181" s="147">
        <f>IF(O181="zníž. prenesená",K181,0)</f>
        <v>0</v>
      </c>
      <c r="BI181" s="147">
        <f>IF(O181="nulová",K181,0)</f>
        <v>0</v>
      </c>
      <c r="BJ181" s="19" t="s">
        <v>93</v>
      </c>
      <c r="BK181" s="147">
        <f>ROUND(P181*H181,2)</f>
        <v>0</v>
      </c>
      <c r="BL181" s="19" t="s">
        <v>387</v>
      </c>
      <c r="BM181" s="233" t="s">
        <v>1229</v>
      </c>
    </row>
    <row r="182" s="13" customFormat="1">
      <c r="A182" s="13"/>
      <c r="B182" s="234"/>
      <c r="C182" s="13"/>
      <c r="D182" s="235" t="s">
        <v>228</v>
      </c>
      <c r="E182" s="236" t="s">
        <v>1</v>
      </c>
      <c r="F182" s="237" t="s">
        <v>1202</v>
      </c>
      <c r="G182" s="13"/>
      <c r="H182" s="236" t="s">
        <v>1</v>
      </c>
      <c r="I182" s="238"/>
      <c r="J182" s="238"/>
      <c r="K182" s="13"/>
      <c r="L182" s="13"/>
      <c r="M182" s="234"/>
      <c r="N182" s="239"/>
      <c r="O182" s="240"/>
      <c r="P182" s="240"/>
      <c r="Q182" s="240"/>
      <c r="R182" s="240"/>
      <c r="S182" s="240"/>
      <c r="T182" s="240"/>
      <c r="U182" s="240"/>
      <c r="V182" s="240"/>
      <c r="W182" s="240"/>
      <c r="X182" s="241"/>
      <c r="Y182" s="13"/>
      <c r="Z182" s="13"/>
      <c r="AA182" s="13"/>
      <c r="AB182" s="13"/>
      <c r="AC182" s="13"/>
      <c r="AD182" s="13"/>
      <c r="AE182" s="13"/>
      <c r="AT182" s="236" t="s">
        <v>228</v>
      </c>
      <c r="AU182" s="236" t="s">
        <v>93</v>
      </c>
      <c r="AV182" s="13" t="s">
        <v>88</v>
      </c>
      <c r="AW182" s="13" t="s">
        <v>4</v>
      </c>
      <c r="AX182" s="13" t="s">
        <v>81</v>
      </c>
      <c r="AY182" s="236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1220</v>
      </c>
      <c r="G183" s="14"/>
      <c r="H183" s="245">
        <v>428.48099999999999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88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14"/>
      <c r="F184" s="244" t="s">
        <v>1226</v>
      </c>
      <c r="G184" s="14"/>
      <c r="H184" s="245">
        <v>492.75299999999999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3</v>
      </c>
      <c r="AX184" s="14" t="s">
        <v>88</v>
      </c>
      <c r="AY184" s="243" t="s">
        <v>220</v>
      </c>
    </row>
    <row r="185" s="2" customFormat="1" ht="24.15" customHeight="1">
      <c r="A185" s="42"/>
      <c r="B185" s="186"/>
      <c r="C185" s="273" t="s">
        <v>366</v>
      </c>
      <c r="D185" s="273" t="s">
        <v>564</v>
      </c>
      <c r="E185" s="274" t="s">
        <v>1230</v>
      </c>
      <c r="F185" s="275" t="s">
        <v>1231</v>
      </c>
      <c r="G185" s="276" t="s">
        <v>226</v>
      </c>
      <c r="H185" s="277">
        <v>492.75299999999999</v>
      </c>
      <c r="I185" s="278"/>
      <c r="J185" s="279"/>
      <c r="K185" s="280">
        <f>ROUND(P185*H185,2)</f>
        <v>0</v>
      </c>
      <c r="L185" s="279"/>
      <c r="M185" s="281"/>
      <c r="N185" s="282" t="s">
        <v>1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0.00017000000000000001</v>
      </c>
      <c r="V185" s="231">
        <f>U185*H185</f>
        <v>0.083768010000000004</v>
      </c>
      <c r="W185" s="231">
        <v>0</v>
      </c>
      <c r="X185" s="232">
        <f>W185*H185</f>
        <v>0</v>
      </c>
      <c r="Y185" s="42"/>
      <c r="Z185" s="42"/>
      <c r="AA185" s="42"/>
      <c r="AB185" s="42"/>
      <c r="AC185" s="42"/>
      <c r="AD185" s="42"/>
      <c r="AE185" s="42"/>
      <c r="AR185" s="233" t="s">
        <v>567</v>
      </c>
      <c r="AT185" s="233" t="s">
        <v>564</v>
      </c>
      <c r="AU185" s="233" t="s">
        <v>93</v>
      </c>
      <c r="AY185" s="19" t="s">
        <v>220</v>
      </c>
      <c r="BE185" s="147">
        <f>IF(O185="základná",K185,0)</f>
        <v>0</v>
      </c>
      <c r="BF185" s="147">
        <f>IF(O185="znížená",K185,0)</f>
        <v>0</v>
      </c>
      <c r="BG185" s="147">
        <f>IF(O185="zákl. prenesená",K185,0)</f>
        <v>0</v>
      </c>
      <c r="BH185" s="147">
        <f>IF(O185="zníž. prenesená",K185,0)</f>
        <v>0</v>
      </c>
      <c r="BI185" s="147">
        <f>IF(O185="nulová",K185,0)</f>
        <v>0</v>
      </c>
      <c r="BJ185" s="19" t="s">
        <v>93</v>
      </c>
      <c r="BK185" s="147">
        <f>ROUND(P185*H185,2)</f>
        <v>0</v>
      </c>
      <c r="BL185" s="19" t="s">
        <v>387</v>
      </c>
      <c r="BM185" s="233" t="s">
        <v>1232</v>
      </c>
    </row>
    <row r="186" s="13" customFormat="1">
      <c r="A186" s="13"/>
      <c r="B186" s="234"/>
      <c r="C186" s="13"/>
      <c r="D186" s="235" t="s">
        <v>228</v>
      </c>
      <c r="E186" s="236" t="s">
        <v>1</v>
      </c>
      <c r="F186" s="237" t="s">
        <v>1202</v>
      </c>
      <c r="G186" s="13"/>
      <c r="H186" s="236" t="s">
        <v>1</v>
      </c>
      <c r="I186" s="238"/>
      <c r="J186" s="238"/>
      <c r="K186" s="13"/>
      <c r="L186" s="13"/>
      <c r="M186" s="234"/>
      <c r="N186" s="239"/>
      <c r="O186" s="240"/>
      <c r="P186" s="240"/>
      <c r="Q186" s="240"/>
      <c r="R186" s="240"/>
      <c r="S186" s="240"/>
      <c r="T186" s="240"/>
      <c r="U186" s="240"/>
      <c r="V186" s="240"/>
      <c r="W186" s="240"/>
      <c r="X186" s="241"/>
      <c r="Y186" s="13"/>
      <c r="Z186" s="13"/>
      <c r="AA186" s="13"/>
      <c r="AB186" s="13"/>
      <c r="AC186" s="13"/>
      <c r="AD186" s="13"/>
      <c r="AE186" s="13"/>
      <c r="AT186" s="236" t="s">
        <v>228</v>
      </c>
      <c r="AU186" s="236" t="s">
        <v>93</v>
      </c>
      <c r="AV186" s="13" t="s">
        <v>88</v>
      </c>
      <c r="AW186" s="13" t="s">
        <v>4</v>
      </c>
      <c r="AX186" s="13" t="s">
        <v>81</v>
      </c>
      <c r="AY186" s="236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1221</v>
      </c>
      <c r="G187" s="14"/>
      <c r="H187" s="245">
        <v>428.48099999999999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88</v>
      </c>
      <c r="AY187" s="243" t="s">
        <v>220</v>
      </c>
    </row>
    <row r="188" s="14" customFormat="1">
      <c r="A188" s="14"/>
      <c r="B188" s="242"/>
      <c r="C188" s="14"/>
      <c r="D188" s="235" t="s">
        <v>228</v>
      </c>
      <c r="E188" s="14"/>
      <c r="F188" s="244" t="s">
        <v>1226</v>
      </c>
      <c r="G188" s="14"/>
      <c r="H188" s="245">
        <v>492.75299999999999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3</v>
      </c>
      <c r="AX188" s="14" t="s">
        <v>88</v>
      </c>
      <c r="AY188" s="243" t="s">
        <v>220</v>
      </c>
    </row>
    <row r="189" s="2" customFormat="1" ht="16.5" customHeight="1">
      <c r="A189" s="42"/>
      <c r="B189" s="186"/>
      <c r="C189" s="273" t="s">
        <v>370</v>
      </c>
      <c r="D189" s="273" t="s">
        <v>564</v>
      </c>
      <c r="E189" s="274" t="s">
        <v>1233</v>
      </c>
      <c r="F189" s="275" t="s">
        <v>1234</v>
      </c>
      <c r="G189" s="276" t="s">
        <v>226</v>
      </c>
      <c r="H189" s="277">
        <v>492.75299999999999</v>
      </c>
      <c r="I189" s="278"/>
      <c r="J189" s="279"/>
      <c r="K189" s="280">
        <f>ROUND(P189*H189,2)</f>
        <v>0</v>
      </c>
      <c r="L189" s="279"/>
      <c r="M189" s="281"/>
      <c r="N189" s="282" t="s">
        <v>1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0.00017000000000000001</v>
      </c>
      <c r="V189" s="231">
        <f>U189*H189</f>
        <v>0.083768010000000004</v>
      </c>
      <c r="W189" s="231">
        <v>0</v>
      </c>
      <c r="X189" s="232">
        <f>W189*H189</f>
        <v>0</v>
      </c>
      <c r="Y189" s="42"/>
      <c r="Z189" s="42"/>
      <c r="AA189" s="42"/>
      <c r="AB189" s="42"/>
      <c r="AC189" s="42"/>
      <c r="AD189" s="42"/>
      <c r="AE189" s="42"/>
      <c r="AR189" s="233" t="s">
        <v>567</v>
      </c>
      <c r="AT189" s="233" t="s">
        <v>564</v>
      </c>
      <c r="AU189" s="233" t="s">
        <v>93</v>
      </c>
      <c r="AY189" s="19" t="s">
        <v>220</v>
      </c>
      <c r="BE189" s="147">
        <f>IF(O189="základná",K189,0)</f>
        <v>0</v>
      </c>
      <c r="BF189" s="147">
        <f>IF(O189="znížená",K189,0)</f>
        <v>0</v>
      </c>
      <c r="BG189" s="147">
        <f>IF(O189="zákl. prenesená",K189,0)</f>
        <v>0</v>
      </c>
      <c r="BH189" s="147">
        <f>IF(O189="zníž. prenesená",K189,0)</f>
        <v>0</v>
      </c>
      <c r="BI189" s="147">
        <f>IF(O189="nulová",K189,0)</f>
        <v>0</v>
      </c>
      <c r="BJ189" s="19" t="s">
        <v>93</v>
      </c>
      <c r="BK189" s="147">
        <f>ROUND(P189*H189,2)</f>
        <v>0</v>
      </c>
      <c r="BL189" s="19" t="s">
        <v>387</v>
      </c>
      <c r="BM189" s="233" t="s">
        <v>1235</v>
      </c>
    </row>
    <row r="190" s="13" customFormat="1">
      <c r="A190" s="13"/>
      <c r="B190" s="234"/>
      <c r="C190" s="13"/>
      <c r="D190" s="235" t="s">
        <v>228</v>
      </c>
      <c r="E190" s="236" t="s">
        <v>1</v>
      </c>
      <c r="F190" s="237" t="s">
        <v>1202</v>
      </c>
      <c r="G190" s="13"/>
      <c r="H190" s="236" t="s">
        <v>1</v>
      </c>
      <c r="I190" s="238"/>
      <c r="J190" s="238"/>
      <c r="K190" s="13"/>
      <c r="L190" s="13"/>
      <c r="M190" s="234"/>
      <c r="N190" s="239"/>
      <c r="O190" s="240"/>
      <c r="P190" s="240"/>
      <c r="Q190" s="240"/>
      <c r="R190" s="240"/>
      <c r="S190" s="240"/>
      <c r="T190" s="240"/>
      <c r="U190" s="240"/>
      <c r="V190" s="240"/>
      <c r="W190" s="240"/>
      <c r="X190" s="241"/>
      <c r="Y190" s="13"/>
      <c r="Z190" s="13"/>
      <c r="AA190" s="13"/>
      <c r="AB190" s="13"/>
      <c r="AC190" s="13"/>
      <c r="AD190" s="13"/>
      <c r="AE190" s="13"/>
      <c r="AT190" s="236" t="s">
        <v>228</v>
      </c>
      <c r="AU190" s="236" t="s">
        <v>93</v>
      </c>
      <c r="AV190" s="13" t="s">
        <v>88</v>
      </c>
      <c r="AW190" s="13" t="s">
        <v>4</v>
      </c>
      <c r="AX190" s="13" t="s">
        <v>81</v>
      </c>
      <c r="AY190" s="236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1222</v>
      </c>
      <c r="G191" s="14"/>
      <c r="H191" s="245">
        <v>428.48099999999999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88</v>
      </c>
      <c r="AY191" s="243" t="s">
        <v>220</v>
      </c>
    </row>
    <row r="192" s="14" customFormat="1">
      <c r="A192" s="14"/>
      <c r="B192" s="242"/>
      <c r="C192" s="14"/>
      <c r="D192" s="235" t="s">
        <v>228</v>
      </c>
      <c r="E192" s="14"/>
      <c r="F192" s="244" t="s">
        <v>1226</v>
      </c>
      <c r="G192" s="14"/>
      <c r="H192" s="245">
        <v>492.75299999999999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3</v>
      </c>
      <c r="AX192" s="14" t="s">
        <v>88</v>
      </c>
      <c r="AY192" s="243" t="s">
        <v>220</v>
      </c>
    </row>
    <row r="193" s="2" customFormat="1" ht="37.8" customHeight="1">
      <c r="A193" s="42"/>
      <c r="B193" s="186"/>
      <c r="C193" s="220" t="s">
        <v>375</v>
      </c>
      <c r="D193" s="220" t="s">
        <v>223</v>
      </c>
      <c r="E193" s="221" t="s">
        <v>575</v>
      </c>
      <c r="F193" s="222" t="s">
        <v>576</v>
      </c>
      <c r="G193" s="223" t="s">
        <v>226</v>
      </c>
      <c r="H193" s="224">
        <v>568.947</v>
      </c>
      <c r="I193" s="225"/>
      <c r="J193" s="225"/>
      <c r="K193" s="226">
        <f>ROUND(P193*H193,2)</f>
        <v>0</v>
      </c>
      <c r="L193" s="227"/>
      <c r="M193" s="43"/>
      <c r="N193" s="228" t="s">
        <v>1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2"/>
      <c r="Z193" s="42"/>
      <c r="AA193" s="42"/>
      <c r="AB193" s="42"/>
      <c r="AC193" s="42"/>
      <c r="AD193" s="42"/>
      <c r="AE193" s="42"/>
      <c r="AR193" s="233" t="s">
        <v>387</v>
      </c>
      <c r="AT193" s="233" t="s">
        <v>223</v>
      </c>
      <c r="AU193" s="233" t="s">
        <v>93</v>
      </c>
      <c r="AY193" s="19" t="s">
        <v>220</v>
      </c>
      <c r="BE193" s="147">
        <f>IF(O193="základná",K193,0)</f>
        <v>0</v>
      </c>
      <c r="BF193" s="147">
        <f>IF(O193="znížená",K193,0)</f>
        <v>0</v>
      </c>
      <c r="BG193" s="147">
        <f>IF(O193="zákl. prenesená",K193,0)</f>
        <v>0</v>
      </c>
      <c r="BH193" s="147">
        <f>IF(O193="zníž. prenesená",K193,0)</f>
        <v>0</v>
      </c>
      <c r="BI193" s="147">
        <f>IF(O193="nulová",K193,0)</f>
        <v>0</v>
      </c>
      <c r="BJ193" s="19" t="s">
        <v>93</v>
      </c>
      <c r="BK193" s="147">
        <f>ROUND(P193*H193,2)</f>
        <v>0</v>
      </c>
      <c r="BL193" s="19" t="s">
        <v>387</v>
      </c>
      <c r="BM193" s="233" t="s">
        <v>1236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1237</v>
      </c>
      <c r="G194" s="14"/>
      <c r="H194" s="245">
        <v>143.356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1238</v>
      </c>
      <c r="G195" s="14"/>
      <c r="H195" s="245">
        <v>425.59100000000001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81</v>
      </c>
      <c r="AY195" s="243" t="s">
        <v>220</v>
      </c>
    </row>
    <row r="196" s="15" customFormat="1">
      <c r="A196" s="15"/>
      <c r="B196" s="250"/>
      <c r="C196" s="15"/>
      <c r="D196" s="235" t="s">
        <v>228</v>
      </c>
      <c r="E196" s="251" t="s">
        <v>1</v>
      </c>
      <c r="F196" s="252" t="s">
        <v>242</v>
      </c>
      <c r="G196" s="15"/>
      <c r="H196" s="253">
        <v>568.947</v>
      </c>
      <c r="I196" s="254"/>
      <c r="J196" s="254"/>
      <c r="K196" s="15"/>
      <c r="L196" s="15"/>
      <c r="M196" s="250"/>
      <c r="N196" s="255"/>
      <c r="O196" s="256"/>
      <c r="P196" s="256"/>
      <c r="Q196" s="256"/>
      <c r="R196" s="256"/>
      <c r="S196" s="256"/>
      <c r="T196" s="256"/>
      <c r="U196" s="256"/>
      <c r="V196" s="256"/>
      <c r="W196" s="256"/>
      <c r="X196" s="257"/>
      <c r="Y196" s="15"/>
      <c r="Z196" s="15"/>
      <c r="AA196" s="15"/>
      <c r="AB196" s="15"/>
      <c r="AC196" s="15"/>
      <c r="AD196" s="15"/>
      <c r="AE196" s="15"/>
      <c r="AT196" s="251" t="s">
        <v>228</v>
      </c>
      <c r="AU196" s="251" t="s">
        <v>93</v>
      </c>
      <c r="AV196" s="15" t="s">
        <v>98</v>
      </c>
      <c r="AW196" s="15" t="s">
        <v>4</v>
      </c>
      <c r="AX196" s="15" t="s">
        <v>88</v>
      </c>
      <c r="AY196" s="251" t="s">
        <v>220</v>
      </c>
    </row>
    <row r="197" s="2" customFormat="1" ht="37.8" customHeight="1">
      <c r="A197" s="42"/>
      <c r="B197" s="186"/>
      <c r="C197" s="273" t="s">
        <v>383</v>
      </c>
      <c r="D197" s="273" t="s">
        <v>564</v>
      </c>
      <c r="E197" s="274" t="s">
        <v>578</v>
      </c>
      <c r="F197" s="275" t="s">
        <v>579</v>
      </c>
      <c r="G197" s="276" t="s">
        <v>226</v>
      </c>
      <c r="H197" s="277">
        <v>568.947</v>
      </c>
      <c r="I197" s="278"/>
      <c r="J197" s="279"/>
      <c r="K197" s="280">
        <f>ROUND(P197*H197,2)</f>
        <v>0</v>
      </c>
      <c r="L197" s="279"/>
      <c r="M197" s="281"/>
      <c r="N197" s="282" t="s">
        <v>1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0.0019</v>
      </c>
      <c r="V197" s="231">
        <f>U197*H197</f>
        <v>1.0809993</v>
      </c>
      <c r="W197" s="231">
        <v>0</v>
      </c>
      <c r="X197" s="232">
        <f>W197*H197</f>
        <v>0</v>
      </c>
      <c r="Y197" s="42"/>
      <c r="Z197" s="42"/>
      <c r="AA197" s="42"/>
      <c r="AB197" s="42"/>
      <c r="AC197" s="42"/>
      <c r="AD197" s="42"/>
      <c r="AE197" s="42"/>
      <c r="AR197" s="233" t="s">
        <v>567</v>
      </c>
      <c r="AT197" s="233" t="s">
        <v>564</v>
      </c>
      <c r="AU197" s="233" t="s">
        <v>93</v>
      </c>
      <c r="AY197" s="19" t="s">
        <v>220</v>
      </c>
      <c r="BE197" s="147">
        <f>IF(O197="základná",K197,0)</f>
        <v>0</v>
      </c>
      <c r="BF197" s="147">
        <f>IF(O197="znížená",K197,0)</f>
        <v>0</v>
      </c>
      <c r="BG197" s="147">
        <f>IF(O197="zákl. prenesená",K197,0)</f>
        <v>0</v>
      </c>
      <c r="BH197" s="147">
        <f>IF(O197="zníž. prenesená",K197,0)</f>
        <v>0</v>
      </c>
      <c r="BI197" s="147">
        <f>IF(O197="nulová",K197,0)</f>
        <v>0</v>
      </c>
      <c r="BJ197" s="19" t="s">
        <v>93</v>
      </c>
      <c r="BK197" s="147">
        <f>ROUND(P197*H197,2)</f>
        <v>0</v>
      </c>
      <c r="BL197" s="19" t="s">
        <v>387</v>
      </c>
      <c r="BM197" s="233" t="s">
        <v>1239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1237</v>
      </c>
      <c r="G198" s="14"/>
      <c r="H198" s="245">
        <v>143.356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1238</v>
      </c>
      <c r="G199" s="14"/>
      <c r="H199" s="245">
        <v>425.59100000000001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5" customFormat="1">
      <c r="A200" s="15"/>
      <c r="B200" s="250"/>
      <c r="C200" s="15"/>
      <c r="D200" s="235" t="s">
        <v>228</v>
      </c>
      <c r="E200" s="251" t="s">
        <v>1</v>
      </c>
      <c r="F200" s="252" t="s">
        <v>242</v>
      </c>
      <c r="G200" s="15"/>
      <c r="H200" s="253">
        <v>568.947</v>
      </c>
      <c r="I200" s="254"/>
      <c r="J200" s="254"/>
      <c r="K200" s="15"/>
      <c r="L200" s="15"/>
      <c r="M200" s="250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5"/>
      <c r="Z200" s="15"/>
      <c r="AA200" s="15"/>
      <c r="AB200" s="15"/>
      <c r="AC200" s="15"/>
      <c r="AD200" s="15"/>
      <c r="AE200" s="15"/>
      <c r="AT200" s="251" t="s">
        <v>228</v>
      </c>
      <c r="AU200" s="251" t="s">
        <v>93</v>
      </c>
      <c r="AV200" s="15" t="s">
        <v>98</v>
      </c>
      <c r="AW200" s="15" t="s">
        <v>4</v>
      </c>
      <c r="AX200" s="15" t="s">
        <v>88</v>
      </c>
      <c r="AY200" s="251" t="s">
        <v>220</v>
      </c>
    </row>
    <row r="201" s="2" customFormat="1" ht="37.8" customHeight="1">
      <c r="A201" s="42"/>
      <c r="B201" s="186"/>
      <c r="C201" s="273" t="s">
        <v>390</v>
      </c>
      <c r="D201" s="273" t="s">
        <v>564</v>
      </c>
      <c r="E201" s="274" t="s">
        <v>581</v>
      </c>
      <c r="F201" s="275" t="s">
        <v>582</v>
      </c>
      <c r="G201" s="276" t="s">
        <v>583</v>
      </c>
      <c r="H201" s="277">
        <v>1706.8409999999999</v>
      </c>
      <c r="I201" s="278"/>
      <c r="J201" s="279"/>
      <c r="K201" s="280">
        <f>ROUND(P201*H201,2)</f>
        <v>0</v>
      </c>
      <c r="L201" s="279"/>
      <c r="M201" s="281"/>
      <c r="N201" s="282" t="s">
        <v>1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0.00014999999999999999</v>
      </c>
      <c r="V201" s="231">
        <f>U201*H201</f>
        <v>0.25602614999999995</v>
      </c>
      <c r="W201" s="231">
        <v>0</v>
      </c>
      <c r="X201" s="232">
        <f>W201*H201</f>
        <v>0</v>
      </c>
      <c r="Y201" s="42"/>
      <c r="Z201" s="42"/>
      <c r="AA201" s="42"/>
      <c r="AB201" s="42"/>
      <c r="AC201" s="42"/>
      <c r="AD201" s="42"/>
      <c r="AE201" s="42"/>
      <c r="AR201" s="233" t="s">
        <v>567</v>
      </c>
      <c r="AT201" s="233" t="s">
        <v>564</v>
      </c>
      <c r="AU201" s="233" t="s">
        <v>93</v>
      </c>
      <c r="AY201" s="19" t="s">
        <v>220</v>
      </c>
      <c r="BE201" s="147">
        <f>IF(O201="základná",K201,0)</f>
        <v>0</v>
      </c>
      <c r="BF201" s="147">
        <f>IF(O201="znížená",K201,0)</f>
        <v>0</v>
      </c>
      <c r="BG201" s="147">
        <f>IF(O201="zákl. prenesená",K201,0)</f>
        <v>0</v>
      </c>
      <c r="BH201" s="147">
        <f>IF(O201="zníž. prenesená",K201,0)</f>
        <v>0</v>
      </c>
      <c r="BI201" s="147">
        <f>IF(O201="nulová",K201,0)</f>
        <v>0</v>
      </c>
      <c r="BJ201" s="19" t="s">
        <v>93</v>
      </c>
      <c r="BK201" s="147">
        <f>ROUND(P201*H201,2)</f>
        <v>0</v>
      </c>
      <c r="BL201" s="19" t="s">
        <v>387</v>
      </c>
      <c r="BM201" s="233" t="s">
        <v>1240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1237</v>
      </c>
      <c r="G202" s="14"/>
      <c r="H202" s="245">
        <v>143.356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1238</v>
      </c>
      <c r="G203" s="14"/>
      <c r="H203" s="245">
        <v>425.59100000000001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5" customFormat="1">
      <c r="A204" s="15"/>
      <c r="B204" s="250"/>
      <c r="C204" s="15"/>
      <c r="D204" s="235" t="s">
        <v>228</v>
      </c>
      <c r="E204" s="251" t="s">
        <v>1</v>
      </c>
      <c r="F204" s="252" t="s">
        <v>242</v>
      </c>
      <c r="G204" s="15"/>
      <c r="H204" s="253">
        <v>568.947</v>
      </c>
      <c r="I204" s="254"/>
      <c r="J204" s="254"/>
      <c r="K204" s="15"/>
      <c r="L204" s="15"/>
      <c r="M204" s="250"/>
      <c r="N204" s="255"/>
      <c r="O204" s="256"/>
      <c r="P204" s="256"/>
      <c r="Q204" s="256"/>
      <c r="R204" s="256"/>
      <c r="S204" s="256"/>
      <c r="T204" s="256"/>
      <c r="U204" s="256"/>
      <c r="V204" s="256"/>
      <c r="W204" s="256"/>
      <c r="X204" s="257"/>
      <c r="Y204" s="15"/>
      <c r="Z204" s="15"/>
      <c r="AA204" s="15"/>
      <c r="AB204" s="15"/>
      <c r="AC204" s="15"/>
      <c r="AD204" s="15"/>
      <c r="AE204" s="15"/>
      <c r="AT204" s="251" t="s">
        <v>228</v>
      </c>
      <c r="AU204" s="251" t="s">
        <v>93</v>
      </c>
      <c r="AV204" s="15" t="s">
        <v>98</v>
      </c>
      <c r="AW204" s="15" t="s">
        <v>4</v>
      </c>
      <c r="AX204" s="15" t="s">
        <v>88</v>
      </c>
      <c r="AY204" s="251" t="s">
        <v>220</v>
      </c>
    </row>
    <row r="205" s="14" customFormat="1">
      <c r="A205" s="14"/>
      <c r="B205" s="242"/>
      <c r="C205" s="14"/>
      <c r="D205" s="235" t="s">
        <v>228</v>
      </c>
      <c r="E205" s="14"/>
      <c r="F205" s="244" t="s">
        <v>1241</v>
      </c>
      <c r="G205" s="14"/>
      <c r="H205" s="245">
        <v>1706.8409999999999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3</v>
      </c>
      <c r="AX205" s="14" t="s">
        <v>88</v>
      </c>
      <c r="AY205" s="243" t="s">
        <v>220</v>
      </c>
    </row>
    <row r="206" s="2" customFormat="1" ht="33" customHeight="1">
      <c r="A206" s="42"/>
      <c r="B206" s="186"/>
      <c r="C206" s="220" t="s">
        <v>387</v>
      </c>
      <c r="D206" s="220" t="s">
        <v>223</v>
      </c>
      <c r="E206" s="221" t="s">
        <v>586</v>
      </c>
      <c r="F206" s="222" t="s">
        <v>587</v>
      </c>
      <c r="G206" s="223" t="s">
        <v>302</v>
      </c>
      <c r="H206" s="224">
        <v>43.299999999999997</v>
      </c>
      <c r="I206" s="225"/>
      <c r="J206" s="225"/>
      <c r="K206" s="226">
        <f>ROUND(P206*H206,2)</f>
        <v>0</v>
      </c>
      <c r="L206" s="227"/>
      <c r="M206" s="43"/>
      <c r="N206" s="228" t="s">
        <v>1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3.0000000000000001E-05</v>
      </c>
      <c r="V206" s="231">
        <f>U206*H206</f>
        <v>0.001299</v>
      </c>
      <c r="W206" s="231">
        <v>0</v>
      </c>
      <c r="X206" s="232">
        <f>W206*H206</f>
        <v>0</v>
      </c>
      <c r="Y206" s="42"/>
      <c r="Z206" s="42"/>
      <c r="AA206" s="42"/>
      <c r="AB206" s="42"/>
      <c r="AC206" s="42"/>
      <c r="AD206" s="42"/>
      <c r="AE206" s="42"/>
      <c r="AR206" s="233" t="s">
        <v>387</v>
      </c>
      <c r="AT206" s="233" t="s">
        <v>223</v>
      </c>
      <c r="AU206" s="233" t="s">
        <v>93</v>
      </c>
      <c r="AY206" s="19" t="s">
        <v>220</v>
      </c>
      <c r="BE206" s="147">
        <f>IF(O206="základná",K206,0)</f>
        <v>0</v>
      </c>
      <c r="BF206" s="147">
        <f>IF(O206="znížená",K206,0)</f>
        <v>0</v>
      </c>
      <c r="BG206" s="147">
        <f>IF(O206="zákl. prenesená",K206,0)</f>
        <v>0</v>
      </c>
      <c r="BH206" s="147">
        <f>IF(O206="zníž. prenesená",K206,0)</f>
        <v>0</v>
      </c>
      <c r="BI206" s="147">
        <f>IF(O206="nulová",K206,0)</f>
        <v>0</v>
      </c>
      <c r="BJ206" s="19" t="s">
        <v>93</v>
      </c>
      <c r="BK206" s="147">
        <f>ROUND(P206*H206,2)</f>
        <v>0</v>
      </c>
      <c r="BL206" s="19" t="s">
        <v>387</v>
      </c>
      <c r="BM206" s="233" t="s">
        <v>1242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1243</v>
      </c>
      <c r="G207" s="14"/>
      <c r="H207" s="245">
        <v>25.638000000000002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1244</v>
      </c>
      <c r="G208" s="14"/>
      <c r="H208" s="245">
        <v>17.661999999999999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5" customFormat="1">
      <c r="A209" s="15"/>
      <c r="B209" s="250"/>
      <c r="C209" s="15"/>
      <c r="D209" s="235" t="s">
        <v>228</v>
      </c>
      <c r="E209" s="251" t="s">
        <v>1</v>
      </c>
      <c r="F209" s="252" t="s">
        <v>242</v>
      </c>
      <c r="G209" s="15"/>
      <c r="H209" s="253">
        <v>43.299999999999997</v>
      </c>
      <c r="I209" s="254"/>
      <c r="J209" s="254"/>
      <c r="K209" s="15"/>
      <c r="L209" s="15"/>
      <c r="M209" s="250"/>
      <c r="N209" s="255"/>
      <c r="O209" s="256"/>
      <c r="P209" s="256"/>
      <c r="Q209" s="256"/>
      <c r="R209" s="256"/>
      <c r="S209" s="256"/>
      <c r="T209" s="256"/>
      <c r="U209" s="256"/>
      <c r="V209" s="256"/>
      <c r="W209" s="256"/>
      <c r="X209" s="257"/>
      <c r="Y209" s="15"/>
      <c r="Z209" s="15"/>
      <c r="AA209" s="15"/>
      <c r="AB209" s="15"/>
      <c r="AC209" s="15"/>
      <c r="AD209" s="15"/>
      <c r="AE209" s="15"/>
      <c r="AT209" s="251" t="s">
        <v>228</v>
      </c>
      <c r="AU209" s="251" t="s">
        <v>93</v>
      </c>
      <c r="AV209" s="15" t="s">
        <v>98</v>
      </c>
      <c r="AW209" s="15" t="s">
        <v>4</v>
      </c>
      <c r="AX209" s="15" t="s">
        <v>88</v>
      </c>
      <c r="AY209" s="251" t="s">
        <v>220</v>
      </c>
    </row>
    <row r="210" s="2" customFormat="1" ht="16.5" customHeight="1">
      <c r="A210" s="42"/>
      <c r="B210" s="186"/>
      <c r="C210" s="273" t="s">
        <v>427</v>
      </c>
      <c r="D210" s="273" t="s">
        <v>564</v>
      </c>
      <c r="E210" s="274" t="s">
        <v>591</v>
      </c>
      <c r="F210" s="275" t="s">
        <v>592</v>
      </c>
      <c r="G210" s="276" t="s">
        <v>583</v>
      </c>
      <c r="H210" s="277">
        <v>346.39999999999998</v>
      </c>
      <c r="I210" s="278"/>
      <c r="J210" s="279"/>
      <c r="K210" s="280">
        <f>ROUND(P210*H210,2)</f>
        <v>0</v>
      </c>
      <c r="L210" s="279"/>
      <c r="M210" s="281"/>
      <c r="N210" s="282" t="s">
        <v>1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0.00035</v>
      </c>
      <c r="V210" s="231">
        <f>U210*H210</f>
        <v>0.12123999999999999</v>
      </c>
      <c r="W210" s="231">
        <v>0</v>
      </c>
      <c r="X210" s="232">
        <f>W210*H210</f>
        <v>0</v>
      </c>
      <c r="Y210" s="42"/>
      <c r="Z210" s="42"/>
      <c r="AA210" s="42"/>
      <c r="AB210" s="42"/>
      <c r="AC210" s="42"/>
      <c r="AD210" s="42"/>
      <c r="AE210" s="42"/>
      <c r="AR210" s="233" t="s">
        <v>567</v>
      </c>
      <c r="AT210" s="233" t="s">
        <v>564</v>
      </c>
      <c r="AU210" s="233" t="s">
        <v>93</v>
      </c>
      <c r="AY210" s="19" t="s">
        <v>220</v>
      </c>
      <c r="BE210" s="147">
        <f>IF(O210="základná",K210,0)</f>
        <v>0</v>
      </c>
      <c r="BF210" s="147">
        <f>IF(O210="znížená",K210,0)</f>
        <v>0</v>
      </c>
      <c r="BG210" s="147">
        <f>IF(O210="zákl. prenesená",K210,0)</f>
        <v>0</v>
      </c>
      <c r="BH210" s="147">
        <f>IF(O210="zníž. prenesená",K210,0)</f>
        <v>0</v>
      </c>
      <c r="BI210" s="147">
        <f>IF(O210="nulová",K210,0)</f>
        <v>0</v>
      </c>
      <c r="BJ210" s="19" t="s">
        <v>93</v>
      </c>
      <c r="BK210" s="147">
        <f>ROUND(P210*H210,2)</f>
        <v>0</v>
      </c>
      <c r="BL210" s="19" t="s">
        <v>387</v>
      </c>
      <c r="BM210" s="233" t="s">
        <v>1245</v>
      </c>
    </row>
    <row r="211" s="2" customFormat="1" ht="16.5" customHeight="1">
      <c r="A211" s="42"/>
      <c r="B211" s="186"/>
      <c r="C211" s="273" t="s">
        <v>620</v>
      </c>
      <c r="D211" s="273" t="s">
        <v>564</v>
      </c>
      <c r="E211" s="274" t="s">
        <v>594</v>
      </c>
      <c r="F211" s="275" t="s">
        <v>595</v>
      </c>
      <c r="G211" s="276" t="s">
        <v>226</v>
      </c>
      <c r="H211" s="277">
        <v>26.846</v>
      </c>
      <c r="I211" s="278"/>
      <c r="J211" s="279"/>
      <c r="K211" s="280">
        <f>ROUND(P211*H211,2)</f>
        <v>0</v>
      </c>
      <c r="L211" s="279"/>
      <c r="M211" s="281"/>
      <c r="N211" s="282" t="s">
        <v>1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0.00792</v>
      </c>
      <c r="V211" s="231">
        <f>U211*H211</f>
        <v>0.21262032</v>
      </c>
      <c r="W211" s="231">
        <v>0</v>
      </c>
      <c r="X211" s="232">
        <f>W211*H211</f>
        <v>0</v>
      </c>
      <c r="Y211" s="42"/>
      <c r="Z211" s="42"/>
      <c r="AA211" s="42"/>
      <c r="AB211" s="42"/>
      <c r="AC211" s="42"/>
      <c r="AD211" s="42"/>
      <c r="AE211" s="42"/>
      <c r="AR211" s="233" t="s">
        <v>567</v>
      </c>
      <c r="AT211" s="233" t="s">
        <v>564</v>
      </c>
      <c r="AU211" s="233" t="s">
        <v>93</v>
      </c>
      <c r="AY211" s="19" t="s">
        <v>220</v>
      </c>
      <c r="BE211" s="147">
        <f>IF(O211="základná",K211,0)</f>
        <v>0</v>
      </c>
      <c r="BF211" s="147">
        <f>IF(O211="znížená",K211,0)</f>
        <v>0</v>
      </c>
      <c r="BG211" s="147">
        <f>IF(O211="zákl. prenesená",K211,0)</f>
        <v>0</v>
      </c>
      <c r="BH211" s="147">
        <f>IF(O211="zníž. prenesená",K211,0)</f>
        <v>0</v>
      </c>
      <c r="BI211" s="147">
        <f>IF(O211="nulová",K211,0)</f>
        <v>0</v>
      </c>
      <c r="BJ211" s="19" t="s">
        <v>93</v>
      </c>
      <c r="BK211" s="147">
        <f>ROUND(P211*H211,2)</f>
        <v>0</v>
      </c>
      <c r="BL211" s="19" t="s">
        <v>387</v>
      </c>
      <c r="BM211" s="233" t="s">
        <v>1246</v>
      </c>
    </row>
    <row r="212" s="2" customFormat="1" ht="24.15" customHeight="1">
      <c r="A212" s="42"/>
      <c r="B212" s="186"/>
      <c r="C212" s="220" t="s">
        <v>624</v>
      </c>
      <c r="D212" s="220" t="s">
        <v>223</v>
      </c>
      <c r="E212" s="221" t="s">
        <v>597</v>
      </c>
      <c r="F212" s="222" t="s">
        <v>598</v>
      </c>
      <c r="G212" s="223" t="s">
        <v>393</v>
      </c>
      <c r="H212" s="266"/>
      <c r="I212" s="225"/>
      <c r="J212" s="225"/>
      <c r="K212" s="226">
        <f>ROUND(P212*H212,2)</f>
        <v>0</v>
      </c>
      <c r="L212" s="227"/>
      <c r="M212" s="43"/>
      <c r="N212" s="228" t="s">
        <v>1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2"/>
      <c r="Z212" s="42"/>
      <c r="AA212" s="42"/>
      <c r="AB212" s="42"/>
      <c r="AC212" s="42"/>
      <c r="AD212" s="42"/>
      <c r="AE212" s="42"/>
      <c r="AR212" s="233" t="s">
        <v>387</v>
      </c>
      <c r="AT212" s="233" t="s">
        <v>223</v>
      </c>
      <c r="AU212" s="233" t="s">
        <v>93</v>
      </c>
      <c r="AY212" s="19" t="s">
        <v>220</v>
      </c>
      <c r="BE212" s="147">
        <f>IF(O212="základná",K212,0)</f>
        <v>0</v>
      </c>
      <c r="BF212" s="147">
        <f>IF(O212="znížená",K212,0)</f>
        <v>0</v>
      </c>
      <c r="BG212" s="147">
        <f>IF(O212="zákl. prenesená",K212,0)</f>
        <v>0</v>
      </c>
      <c r="BH212" s="147">
        <f>IF(O212="zníž. prenesená",K212,0)</f>
        <v>0</v>
      </c>
      <c r="BI212" s="147">
        <f>IF(O212="nulová",K212,0)</f>
        <v>0</v>
      </c>
      <c r="BJ212" s="19" t="s">
        <v>93</v>
      </c>
      <c r="BK212" s="147">
        <f>ROUND(P212*H212,2)</f>
        <v>0</v>
      </c>
      <c r="BL212" s="19" t="s">
        <v>387</v>
      </c>
      <c r="BM212" s="233" t="s">
        <v>1247</v>
      </c>
    </row>
    <row r="213" s="12" customFormat="1" ht="22.8" customHeight="1">
      <c r="A213" s="12"/>
      <c r="B213" s="206"/>
      <c r="C213" s="12"/>
      <c r="D213" s="207" t="s">
        <v>80</v>
      </c>
      <c r="E213" s="218" t="s">
        <v>600</v>
      </c>
      <c r="F213" s="218" t="s">
        <v>601</v>
      </c>
      <c r="G213" s="12"/>
      <c r="H213" s="12"/>
      <c r="I213" s="209"/>
      <c r="J213" s="209"/>
      <c r="K213" s="219">
        <f>BK213</f>
        <v>0</v>
      </c>
      <c r="L213" s="12"/>
      <c r="M213" s="206"/>
      <c r="N213" s="211"/>
      <c r="O213" s="212"/>
      <c r="P213" s="212"/>
      <c r="Q213" s="213">
        <f>SUM(Q214:Q222)</f>
        <v>0</v>
      </c>
      <c r="R213" s="213">
        <f>SUM(R214:R222)</f>
        <v>0</v>
      </c>
      <c r="S213" s="212"/>
      <c r="T213" s="214">
        <f>SUM(T214:T222)</f>
        <v>0</v>
      </c>
      <c r="U213" s="212"/>
      <c r="V213" s="214">
        <f>SUM(V214:V222)</f>
        <v>0</v>
      </c>
      <c r="W213" s="212"/>
      <c r="X213" s="215">
        <f>SUM(X214:X222)</f>
        <v>0</v>
      </c>
      <c r="Y213" s="12"/>
      <c r="Z213" s="12"/>
      <c r="AA213" s="12"/>
      <c r="AB213" s="12"/>
      <c r="AC213" s="12"/>
      <c r="AD213" s="12"/>
      <c r="AE213" s="12"/>
      <c r="AR213" s="207" t="s">
        <v>93</v>
      </c>
      <c r="AT213" s="216" t="s">
        <v>80</v>
      </c>
      <c r="AU213" s="216" t="s">
        <v>88</v>
      </c>
      <c r="AY213" s="207" t="s">
        <v>220</v>
      </c>
      <c r="BK213" s="217">
        <f>SUM(BK214:BK222)</f>
        <v>0</v>
      </c>
    </row>
    <row r="214" s="2" customFormat="1" ht="24.15" customHeight="1">
      <c r="A214" s="42"/>
      <c r="B214" s="186"/>
      <c r="C214" s="220" t="s">
        <v>8</v>
      </c>
      <c r="D214" s="220" t="s">
        <v>223</v>
      </c>
      <c r="E214" s="221" t="s">
        <v>606</v>
      </c>
      <c r="F214" s="222" t="s">
        <v>607</v>
      </c>
      <c r="G214" s="223" t="s">
        <v>226</v>
      </c>
      <c r="H214" s="224">
        <v>527.87599999999998</v>
      </c>
      <c r="I214" s="225"/>
      <c r="J214" s="225"/>
      <c r="K214" s="226">
        <f>ROUND(P214*H214,2)</f>
        <v>0</v>
      </c>
      <c r="L214" s="227"/>
      <c r="M214" s="43"/>
      <c r="N214" s="228" t="s">
        <v>1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2"/>
      <c r="Z214" s="42"/>
      <c r="AA214" s="42"/>
      <c r="AB214" s="42"/>
      <c r="AC214" s="42"/>
      <c r="AD214" s="42"/>
      <c r="AE214" s="42"/>
      <c r="AR214" s="233" t="s">
        <v>105</v>
      </c>
      <c r="AT214" s="233" t="s">
        <v>223</v>
      </c>
      <c r="AU214" s="233" t="s">
        <v>93</v>
      </c>
      <c r="AY214" s="19" t="s">
        <v>220</v>
      </c>
      <c r="BE214" s="147">
        <f>IF(O214="základná",K214,0)</f>
        <v>0</v>
      </c>
      <c r="BF214" s="147">
        <f>IF(O214="znížená",K214,0)</f>
        <v>0</v>
      </c>
      <c r="BG214" s="147">
        <f>IF(O214="zákl. prenesená",K214,0)</f>
        <v>0</v>
      </c>
      <c r="BH214" s="147">
        <f>IF(O214="zníž. prenesená",K214,0)</f>
        <v>0</v>
      </c>
      <c r="BI214" s="147">
        <f>IF(O214="nulová",K214,0)</f>
        <v>0</v>
      </c>
      <c r="BJ214" s="19" t="s">
        <v>93</v>
      </c>
      <c r="BK214" s="147">
        <f>ROUND(P214*H214,2)</f>
        <v>0</v>
      </c>
      <c r="BL214" s="19" t="s">
        <v>105</v>
      </c>
      <c r="BM214" s="233" t="s">
        <v>1248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1211</v>
      </c>
      <c r="G215" s="14"/>
      <c r="H215" s="245">
        <v>122.79600000000001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1249</v>
      </c>
      <c r="G216" s="14"/>
      <c r="H216" s="245">
        <v>405.07999999999998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5" customFormat="1">
      <c r="A217" s="15"/>
      <c r="B217" s="250"/>
      <c r="C217" s="15"/>
      <c r="D217" s="235" t="s">
        <v>228</v>
      </c>
      <c r="E217" s="251" t="s">
        <v>1</v>
      </c>
      <c r="F217" s="252" t="s">
        <v>242</v>
      </c>
      <c r="G217" s="15"/>
      <c r="H217" s="253">
        <v>527.87599999999998</v>
      </c>
      <c r="I217" s="254"/>
      <c r="J217" s="254"/>
      <c r="K217" s="15"/>
      <c r="L217" s="15"/>
      <c r="M217" s="250"/>
      <c r="N217" s="255"/>
      <c r="O217" s="256"/>
      <c r="P217" s="256"/>
      <c r="Q217" s="256"/>
      <c r="R217" s="256"/>
      <c r="S217" s="256"/>
      <c r="T217" s="256"/>
      <c r="U217" s="256"/>
      <c r="V217" s="256"/>
      <c r="W217" s="256"/>
      <c r="X217" s="257"/>
      <c r="Y217" s="15"/>
      <c r="Z217" s="15"/>
      <c r="AA217" s="15"/>
      <c r="AB217" s="15"/>
      <c r="AC217" s="15"/>
      <c r="AD217" s="15"/>
      <c r="AE217" s="15"/>
      <c r="AT217" s="251" t="s">
        <v>228</v>
      </c>
      <c r="AU217" s="251" t="s">
        <v>93</v>
      </c>
      <c r="AV217" s="15" t="s">
        <v>98</v>
      </c>
      <c r="AW217" s="15" t="s">
        <v>4</v>
      </c>
      <c r="AX217" s="15" t="s">
        <v>88</v>
      </c>
      <c r="AY217" s="251" t="s">
        <v>220</v>
      </c>
    </row>
    <row r="218" s="2" customFormat="1" ht="16.5" customHeight="1">
      <c r="A218" s="42"/>
      <c r="B218" s="186"/>
      <c r="C218" s="273" t="s">
        <v>873</v>
      </c>
      <c r="D218" s="273" t="s">
        <v>564</v>
      </c>
      <c r="E218" s="274" t="s">
        <v>611</v>
      </c>
      <c r="F218" s="275" t="s">
        <v>612</v>
      </c>
      <c r="G218" s="276" t="s">
        <v>226</v>
      </c>
      <c r="H218" s="277">
        <v>527.87599999999998</v>
      </c>
      <c r="I218" s="278"/>
      <c r="J218" s="279"/>
      <c r="K218" s="280">
        <f>ROUND(P218*H218,2)</f>
        <v>0</v>
      </c>
      <c r="L218" s="279"/>
      <c r="M218" s="281"/>
      <c r="N218" s="282" t="s">
        <v>1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2"/>
      <c r="Z218" s="42"/>
      <c r="AA218" s="42"/>
      <c r="AB218" s="42"/>
      <c r="AC218" s="42"/>
      <c r="AD218" s="42"/>
      <c r="AE218" s="42"/>
      <c r="AR218" s="233" t="s">
        <v>340</v>
      </c>
      <c r="AT218" s="233" t="s">
        <v>564</v>
      </c>
      <c r="AU218" s="233" t="s">
        <v>93</v>
      </c>
      <c r="AY218" s="19" t="s">
        <v>220</v>
      </c>
      <c r="BE218" s="147">
        <f>IF(O218="základná",K218,0)</f>
        <v>0</v>
      </c>
      <c r="BF218" s="147">
        <f>IF(O218="znížená",K218,0)</f>
        <v>0</v>
      </c>
      <c r="BG218" s="147">
        <f>IF(O218="zákl. prenesená",K218,0)</f>
        <v>0</v>
      </c>
      <c r="BH218" s="147">
        <f>IF(O218="zníž. prenesená",K218,0)</f>
        <v>0</v>
      </c>
      <c r="BI218" s="147">
        <f>IF(O218="nulová",K218,0)</f>
        <v>0</v>
      </c>
      <c r="BJ218" s="19" t="s">
        <v>93</v>
      </c>
      <c r="BK218" s="147">
        <f>ROUND(P218*H218,2)</f>
        <v>0</v>
      </c>
      <c r="BL218" s="19" t="s">
        <v>105</v>
      </c>
      <c r="BM218" s="233" t="s">
        <v>1250</v>
      </c>
    </row>
    <row r="219" s="14" customFormat="1">
      <c r="A219" s="14"/>
      <c r="B219" s="242"/>
      <c r="C219" s="14"/>
      <c r="D219" s="235" t="s">
        <v>228</v>
      </c>
      <c r="E219" s="243" t="s">
        <v>1</v>
      </c>
      <c r="F219" s="244" t="s">
        <v>1211</v>
      </c>
      <c r="G219" s="14"/>
      <c r="H219" s="245">
        <v>122.79600000000001</v>
      </c>
      <c r="I219" s="246"/>
      <c r="J219" s="246"/>
      <c r="K219" s="14"/>
      <c r="L219" s="14"/>
      <c r="M219" s="242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4"/>
      <c r="Z219" s="14"/>
      <c r="AA219" s="14"/>
      <c r="AB219" s="14"/>
      <c r="AC219" s="14"/>
      <c r="AD219" s="14"/>
      <c r="AE219" s="14"/>
      <c r="AT219" s="243" t="s">
        <v>228</v>
      </c>
      <c r="AU219" s="243" t="s">
        <v>93</v>
      </c>
      <c r="AV219" s="14" t="s">
        <v>93</v>
      </c>
      <c r="AW219" s="14" t="s">
        <v>4</v>
      </c>
      <c r="AX219" s="14" t="s">
        <v>81</v>
      </c>
      <c r="AY219" s="243" t="s">
        <v>220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1249</v>
      </c>
      <c r="G220" s="14"/>
      <c r="H220" s="245">
        <v>405.07999999999998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5" customFormat="1">
      <c r="A221" s="15"/>
      <c r="B221" s="250"/>
      <c r="C221" s="15"/>
      <c r="D221" s="235" t="s">
        <v>228</v>
      </c>
      <c r="E221" s="251" t="s">
        <v>1</v>
      </c>
      <c r="F221" s="252" t="s">
        <v>242</v>
      </c>
      <c r="G221" s="15"/>
      <c r="H221" s="253">
        <v>527.87599999999998</v>
      </c>
      <c r="I221" s="254"/>
      <c r="J221" s="254"/>
      <c r="K221" s="15"/>
      <c r="L221" s="15"/>
      <c r="M221" s="250"/>
      <c r="N221" s="255"/>
      <c r="O221" s="256"/>
      <c r="P221" s="256"/>
      <c r="Q221" s="256"/>
      <c r="R221" s="256"/>
      <c r="S221" s="256"/>
      <c r="T221" s="256"/>
      <c r="U221" s="256"/>
      <c r="V221" s="256"/>
      <c r="W221" s="256"/>
      <c r="X221" s="257"/>
      <c r="Y221" s="15"/>
      <c r="Z221" s="15"/>
      <c r="AA221" s="15"/>
      <c r="AB221" s="15"/>
      <c r="AC221" s="15"/>
      <c r="AD221" s="15"/>
      <c r="AE221" s="15"/>
      <c r="AT221" s="251" t="s">
        <v>228</v>
      </c>
      <c r="AU221" s="251" t="s">
        <v>93</v>
      </c>
      <c r="AV221" s="15" t="s">
        <v>98</v>
      </c>
      <c r="AW221" s="15" t="s">
        <v>4</v>
      </c>
      <c r="AX221" s="15" t="s">
        <v>88</v>
      </c>
      <c r="AY221" s="251" t="s">
        <v>220</v>
      </c>
    </row>
    <row r="222" s="2" customFormat="1" ht="24.15" customHeight="1">
      <c r="A222" s="42"/>
      <c r="B222" s="186"/>
      <c r="C222" s="220" t="s">
        <v>877</v>
      </c>
      <c r="D222" s="220" t="s">
        <v>223</v>
      </c>
      <c r="E222" s="221" t="s">
        <v>617</v>
      </c>
      <c r="F222" s="222" t="s">
        <v>618</v>
      </c>
      <c r="G222" s="223" t="s">
        <v>393</v>
      </c>
      <c r="H222" s="266"/>
      <c r="I222" s="225"/>
      <c r="J222" s="225"/>
      <c r="K222" s="226">
        <f>ROUND(P222*H222,2)</f>
        <v>0</v>
      </c>
      <c r="L222" s="227"/>
      <c r="M222" s="43"/>
      <c r="N222" s="228" t="s">
        <v>1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2"/>
      <c r="Z222" s="42"/>
      <c r="AA222" s="42"/>
      <c r="AB222" s="42"/>
      <c r="AC222" s="42"/>
      <c r="AD222" s="42"/>
      <c r="AE222" s="42"/>
      <c r="AR222" s="233" t="s">
        <v>387</v>
      </c>
      <c r="AT222" s="233" t="s">
        <v>223</v>
      </c>
      <c r="AU222" s="233" t="s">
        <v>93</v>
      </c>
      <c r="AY222" s="19" t="s">
        <v>220</v>
      </c>
      <c r="BE222" s="147">
        <f>IF(O222="základná",K222,0)</f>
        <v>0</v>
      </c>
      <c r="BF222" s="147">
        <f>IF(O222="znížená",K222,0)</f>
        <v>0</v>
      </c>
      <c r="BG222" s="147">
        <f>IF(O222="zákl. prenesená",K222,0)</f>
        <v>0</v>
      </c>
      <c r="BH222" s="147">
        <f>IF(O222="zníž. prenesená",K222,0)</f>
        <v>0</v>
      </c>
      <c r="BI222" s="147">
        <f>IF(O222="nulová",K222,0)</f>
        <v>0</v>
      </c>
      <c r="BJ222" s="19" t="s">
        <v>93</v>
      </c>
      <c r="BK222" s="147">
        <f>ROUND(P222*H222,2)</f>
        <v>0</v>
      </c>
      <c r="BL222" s="19" t="s">
        <v>387</v>
      </c>
      <c r="BM222" s="233" t="s">
        <v>1251</v>
      </c>
    </row>
    <row r="223" s="12" customFormat="1" ht="22.8" customHeight="1">
      <c r="A223" s="12"/>
      <c r="B223" s="206"/>
      <c r="C223" s="12"/>
      <c r="D223" s="207" t="s">
        <v>80</v>
      </c>
      <c r="E223" s="218" t="s">
        <v>520</v>
      </c>
      <c r="F223" s="218" t="s">
        <v>521</v>
      </c>
      <c r="G223" s="12"/>
      <c r="H223" s="12"/>
      <c r="I223" s="209"/>
      <c r="J223" s="209"/>
      <c r="K223" s="219">
        <f>BK223</f>
        <v>0</v>
      </c>
      <c r="L223" s="12"/>
      <c r="M223" s="206"/>
      <c r="N223" s="211"/>
      <c r="O223" s="212"/>
      <c r="P223" s="212"/>
      <c r="Q223" s="213">
        <f>SUM(Q224:Q233)</f>
        <v>0</v>
      </c>
      <c r="R223" s="213">
        <f>SUM(R224:R233)</f>
        <v>0</v>
      </c>
      <c r="S223" s="212"/>
      <c r="T223" s="214">
        <f>SUM(T224:T233)</f>
        <v>0</v>
      </c>
      <c r="U223" s="212"/>
      <c r="V223" s="214">
        <f>SUM(V224:V233)</f>
        <v>0.30959677999999996</v>
      </c>
      <c r="W223" s="212"/>
      <c r="X223" s="215">
        <f>SUM(X224:X233)</f>
        <v>0</v>
      </c>
      <c r="Y223" s="12"/>
      <c r="Z223" s="12"/>
      <c r="AA223" s="12"/>
      <c r="AB223" s="12"/>
      <c r="AC223" s="12"/>
      <c r="AD223" s="12"/>
      <c r="AE223" s="12"/>
      <c r="AR223" s="207" t="s">
        <v>93</v>
      </c>
      <c r="AT223" s="216" t="s">
        <v>80</v>
      </c>
      <c r="AU223" s="216" t="s">
        <v>88</v>
      </c>
      <c r="AY223" s="207" t="s">
        <v>220</v>
      </c>
      <c r="BK223" s="217">
        <f>SUM(BK224:BK233)</f>
        <v>0</v>
      </c>
    </row>
    <row r="224" s="2" customFormat="1" ht="24.15" customHeight="1">
      <c r="A224" s="42"/>
      <c r="B224" s="186"/>
      <c r="C224" s="220" t="s">
        <v>881</v>
      </c>
      <c r="D224" s="220" t="s">
        <v>223</v>
      </c>
      <c r="E224" s="221" t="s">
        <v>1252</v>
      </c>
      <c r="F224" s="222" t="s">
        <v>1253</v>
      </c>
      <c r="G224" s="223" t="s">
        <v>302</v>
      </c>
      <c r="H224" s="224">
        <v>93.700000000000003</v>
      </c>
      <c r="I224" s="225"/>
      <c r="J224" s="225"/>
      <c r="K224" s="226">
        <f>ROUND(P224*H224,2)</f>
        <v>0</v>
      </c>
      <c r="L224" s="227"/>
      <c r="M224" s="43"/>
      <c r="N224" s="228" t="s">
        <v>1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0.00012</v>
      </c>
      <c r="V224" s="231">
        <f>U224*H224</f>
        <v>0.011244000000000001</v>
      </c>
      <c r="W224" s="231">
        <v>0</v>
      </c>
      <c r="X224" s="232">
        <f>W224*H224</f>
        <v>0</v>
      </c>
      <c r="Y224" s="42"/>
      <c r="Z224" s="42"/>
      <c r="AA224" s="42"/>
      <c r="AB224" s="42"/>
      <c r="AC224" s="42"/>
      <c r="AD224" s="42"/>
      <c r="AE224" s="42"/>
      <c r="AR224" s="233" t="s">
        <v>387</v>
      </c>
      <c r="AT224" s="233" t="s">
        <v>223</v>
      </c>
      <c r="AU224" s="233" t="s">
        <v>93</v>
      </c>
      <c r="AY224" s="19" t="s">
        <v>220</v>
      </c>
      <c r="BE224" s="147">
        <f>IF(O224="základná",K224,0)</f>
        <v>0</v>
      </c>
      <c r="BF224" s="147">
        <f>IF(O224="znížená",K224,0)</f>
        <v>0</v>
      </c>
      <c r="BG224" s="147">
        <f>IF(O224="zákl. prenesená",K224,0)</f>
        <v>0</v>
      </c>
      <c r="BH224" s="147">
        <f>IF(O224="zníž. prenesená",K224,0)</f>
        <v>0</v>
      </c>
      <c r="BI224" s="147">
        <f>IF(O224="nulová",K224,0)</f>
        <v>0</v>
      </c>
      <c r="BJ224" s="19" t="s">
        <v>93</v>
      </c>
      <c r="BK224" s="147">
        <f>ROUND(P224*H224,2)</f>
        <v>0</v>
      </c>
      <c r="BL224" s="19" t="s">
        <v>387</v>
      </c>
      <c r="BM224" s="233" t="s">
        <v>1254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1255</v>
      </c>
      <c r="G225" s="14"/>
      <c r="H225" s="245">
        <v>93.700000000000003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88</v>
      </c>
      <c r="AY225" s="243" t="s">
        <v>220</v>
      </c>
    </row>
    <row r="226" s="2" customFormat="1" ht="16.5" customHeight="1">
      <c r="A226" s="42"/>
      <c r="B226" s="186"/>
      <c r="C226" s="273" t="s">
        <v>888</v>
      </c>
      <c r="D226" s="273" t="s">
        <v>564</v>
      </c>
      <c r="E226" s="274" t="s">
        <v>1256</v>
      </c>
      <c r="F226" s="275" t="s">
        <v>1257</v>
      </c>
      <c r="G226" s="276" t="s">
        <v>583</v>
      </c>
      <c r="H226" s="277">
        <v>47.319000000000003</v>
      </c>
      <c r="I226" s="278"/>
      <c r="J226" s="279"/>
      <c r="K226" s="280">
        <f>ROUND(P226*H226,2)</f>
        <v>0</v>
      </c>
      <c r="L226" s="279"/>
      <c r="M226" s="281"/>
      <c r="N226" s="282" t="s">
        <v>1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0.0016199999999999999</v>
      </c>
      <c r="V226" s="231">
        <f>U226*H226</f>
        <v>0.076656779999999994</v>
      </c>
      <c r="W226" s="231">
        <v>0</v>
      </c>
      <c r="X226" s="232">
        <f>W226*H226</f>
        <v>0</v>
      </c>
      <c r="Y226" s="42"/>
      <c r="Z226" s="42"/>
      <c r="AA226" s="42"/>
      <c r="AB226" s="42"/>
      <c r="AC226" s="42"/>
      <c r="AD226" s="42"/>
      <c r="AE226" s="42"/>
      <c r="AR226" s="233" t="s">
        <v>567</v>
      </c>
      <c r="AT226" s="233" t="s">
        <v>564</v>
      </c>
      <c r="AU226" s="233" t="s">
        <v>93</v>
      </c>
      <c r="AY226" s="19" t="s">
        <v>220</v>
      </c>
      <c r="BE226" s="147">
        <f>IF(O226="základná",K226,0)</f>
        <v>0</v>
      </c>
      <c r="BF226" s="147">
        <f>IF(O226="znížená",K226,0)</f>
        <v>0</v>
      </c>
      <c r="BG226" s="147">
        <f>IF(O226="zákl. prenesená",K226,0)</f>
        <v>0</v>
      </c>
      <c r="BH226" s="147">
        <f>IF(O226="zníž. prenesená",K226,0)</f>
        <v>0</v>
      </c>
      <c r="BI226" s="147">
        <f>IF(O226="nulová",K226,0)</f>
        <v>0</v>
      </c>
      <c r="BJ226" s="19" t="s">
        <v>93</v>
      </c>
      <c r="BK226" s="147">
        <f>ROUND(P226*H226,2)</f>
        <v>0</v>
      </c>
      <c r="BL226" s="19" t="s">
        <v>387</v>
      </c>
      <c r="BM226" s="233" t="s">
        <v>1258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1259</v>
      </c>
      <c r="G227" s="14"/>
      <c r="H227" s="245">
        <v>46.850000000000001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88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14"/>
      <c r="F228" s="244" t="s">
        <v>1260</v>
      </c>
      <c r="G228" s="14"/>
      <c r="H228" s="245">
        <v>47.319000000000003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3</v>
      </c>
      <c r="AX228" s="14" t="s">
        <v>88</v>
      </c>
      <c r="AY228" s="243" t="s">
        <v>220</v>
      </c>
    </row>
    <row r="229" s="2" customFormat="1" ht="33" customHeight="1">
      <c r="A229" s="42"/>
      <c r="B229" s="186"/>
      <c r="C229" s="220" t="s">
        <v>894</v>
      </c>
      <c r="D229" s="220" t="s">
        <v>223</v>
      </c>
      <c r="E229" s="221" t="s">
        <v>621</v>
      </c>
      <c r="F229" s="222" t="s">
        <v>622</v>
      </c>
      <c r="G229" s="223" t="s">
        <v>302</v>
      </c>
      <c r="H229" s="224">
        <v>43.299999999999997</v>
      </c>
      <c r="I229" s="225"/>
      <c r="J229" s="225"/>
      <c r="K229" s="226">
        <f>ROUND(P229*H229,2)</f>
        <v>0</v>
      </c>
      <c r="L229" s="227"/>
      <c r="M229" s="43"/>
      <c r="N229" s="228" t="s">
        <v>1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0.0051200000000000004</v>
      </c>
      <c r="V229" s="231">
        <f>U229*H229</f>
        <v>0.221696</v>
      </c>
      <c r="W229" s="231">
        <v>0</v>
      </c>
      <c r="X229" s="232">
        <f>W229*H229</f>
        <v>0</v>
      </c>
      <c r="Y229" s="42"/>
      <c r="Z229" s="42"/>
      <c r="AA229" s="42"/>
      <c r="AB229" s="42"/>
      <c r="AC229" s="42"/>
      <c r="AD229" s="42"/>
      <c r="AE229" s="42"/>
      <c r="AR229" s="233" t="s">
        <v>387</v>
      </c>
      <c r="AT229" s="233" t="s">
        <v>223</v>
      </c>
      <c r="AU229" s="233" t="s">
        <v>93</v>
      </c>
      <c r="AY229" s="19" t="s">
        <v>220</v>
      </c>
      <c r="BE229" s="147">
        <f>IF(O229="základná",K229,0)</f>
        <v>0</v>
      </c>
      <c r="BF229" s="147">
        <f>IF(O229="znížená",K229,0)</f>
        <v>0</v>
      </c>
      <c r="BG229" s="147">
        <f>IF(O229="zákl. prenesená",K229,0)</f>
        <v>0</v>
      </c>
      <c r="BH229" s="147">
        <f>IF(O229="zníž. prenesená",K229,0)</f>
        <v>0</v>
      </c>
      <c r="BI229" s="147">
        <f>IF(O229="nulová",K229,0)</f>
        <v>0</v>
      </c>
      <c r="BJ229" s="19" t="s">
        <v>93</v>
      </c>
      <c r="BK229" s="147">
        <f>ROUND(P229*H229,2)</f>
        <v>0</v>
      </c>
      <c r="BL229" s="19" t="s">
        <v>387</v>
      </c>
      <c r="BM229" s="233" t="s">
        <v>1261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1243</v>
      </c>
      <c r="G230" s="14"/>
      <c r="H230" s="245">
        <v>25.638000000000002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1244</v>
      </c>
      <c r="G231" s="14"/>
      <c r="H231" s="245">
        <v>17.661999999999999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5" customFormat="1">
      <c r="A232" s="15"/>
      <c r="B232" s="250"/>
      <c r="C232" s="15"/>
      <c r="D232" s="235" t="s">
        <v>228</v>
      </c>
      <c r="E232" s="251" t="s">
        <v>1</v>
      </c>
      <c r="F232" s="252" t="s">
        <v>242</v>
      </c>
      <c r="G232" s="15"/>
      <c r="H232" s="253">
        <v>43.299999999999997</v>
      </c>
      <c r="I232" s="254"/>
      <c r="J232" s="254"/>
      <c r="K232" s="15"/>
      <c r="L232" s="15"/>
      <c r="M232" s="250"/>
      <c r="N232" s="255"/>
      <c r="O232" s="256"/>
      <c r="P232" s="256"/>
      <c r="Q232" s="256"/>
      <c r="R232" s="256"/>
      <c r="S232" s="256"/>
      <c r="T232" s="256"/>
      <c r="U232" s="256"/>
      <c r="V232" s="256"/>
      <c r="W232" s="256"/>
      <c r="X232" s="257"/>
      <c r="Y232" s="15"/>
      <c r="Z232" s="15"/>
      <c r="AA232" s="15"/>
      <c r="AB232" s="15"/>
      <c r="AC232" s="15"/>
      <c r="AD232" s="15"/>
      <c r="AE232" s="15"/>
      <c r="AT232" s="251" t="s">
        <v>228</v>
      </c>
      <c r="AU232" s="251" t="s">
        <v>93</v>
      </c>
      <c r="AV232" s="15" t="s">
        <v>98</v>
      </c>
      <c r="AW232" s="15" t="s">
        <v>4</v>
      </c>
      <c r="AX232" s="15" t="s">
        <v>88</v>
      </c>
      <c r="AY232" s="251" t="s">
        <v>220</v>
      </c>
    </row>
    <row r="233" s="2" customFormat="1" ht="24.15" customHeight="1">
      <c r="A233" s="42"/>
      <c r="B233" s="186"/>
      <c r="C233" s="220" t="s">
        <v>898</v>
      </c>
      <c r="D233" s="220" t="s">
        <v>223</v>
      </c>
      <c r="E233" s="221" t="s">
        <v>543</v>
      </c>
      <c r="F233" s="222" t="s">
        <v>544</v>
      </c>
      <c r="G233" s="223" t="s">
        <v>393</v>
      </c>
      <c r="H233" s="266"/>
      <c r="I233" s="225"/>
      <c r="J233" s="225"/>
      <c r="K233" s="226">
        <f>ROUND(P233*H233,2)</f>
        <v>0</v>
      </c>
      <c r="L233" s="227"/>
      <c r="M233" s="43"/>
      <c r="N233" s="267" t="s">
        <v>1</v>
      </c>
      <c r="O233" s="268" t="s">
        <v>45</v>
      </c>
      <c r="P233" s="269">
        <f>I233+J233</f>
        <v>0</v>
      </c>
      <c r="Q233" s="269">
        <f>ROUND(I233*H233,2)</f>
        <v>0</v>
      </c>
      <c r="R233" s="269">
        <f>ROUND(J233*H233,2)</f>
        <v>0</v>
      </c>
      <c r="S233" s="270"/>
      <c r="T233" s="271">
        <f>S233*H233</f>
        <v>0</v>
      </c>
      <c r="U233" s="271">
        <v>0</v>
      </c>
      <c r="V233" s="271">
        <f>U233*H233</f>
        <v>0</v>
      </c>
      <c r="W233" s="271">
        <v>0</v>
      </c>
      <c r="X233" s="272">
        <f>W233*H233</f>
        <v>0</v>
      </c>
      <c r="Y233" s="42"/>
      <c r="Z233" s="42"/>
      <c r="AA233" s="42"/>
      <c r="AB233" s="42"/>
      <c r="AC233" s="42"/>
      <c r="AD233" s="42"/>
      <c r="AE233" s="42"/>
      <c r="AR233" s="233" t="s">
        <v>387</v>
      </c>
      <c r="AT233" s="233" t="s">
        <v>223</v>
      </c>
      <c r="AU233" s="233" t="s">
        <v>93</v>
      </c>
      <c r="AY233" s="19" t="s">
        <v>220</v>
      </c>
      <c r="BE233" s="147">
        <f>IF(O233="základná",K233,0)</f>
        <v>0</v>
      </c>
      <c r="BF233" s="147">
        <f>IF(O233="znížená",K233,0)</f>
        <v>0</v>
      </c>
      <c r="BG233" s="147">
        <f>IF(O233="zákl. prenesená",K233,0)</f>
        <v>0</v>
      </c>
      <c r="BH233" s="147">
        <f>IF(O233="zníž. prenesená",K233,0)</f>
        <v>0</v>
      </c>
      <c r="BI233" s="147">
        <f>IF(O233="nulová",K233,0)</f>
        <v>0</v>
      </c>
      <c r="BJ233" s="19" t="s">
        <v>93</v>
      </c>
      <c r="BK233" s="147">
        <f>ROUND(P233*H233,2)</f>
        <v>0</v>
      </c>
      <c r="BL233" s="19" t="s">
        <v>387</v>
      </c>
      <c r="BM233" s="233" t="s">
        <v>1262</v>
      </c>
    </row>
    <row r="234" s="2" customFormat="1" ht="6.96" customHeight="1">
      <c r="A234" s="42"/>
      <c r="B234" s="69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3"/>
      <c r="N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</row>
  </sheetData>
  <autoFilter ref="C142:L23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1045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1263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K106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ROUND((SUM(BE106:BE113) + SUM(BE137:BE227)),  2)</f>
        <v>0</v>
      </c>
      <c r="G41" s="163"/>
      <c r="H41" s="163"/>
      <c r="I41" s="164">
        <v>0.20000000000000001</v>
      </c>
      <c r="J41" s="163"/>
      <c r="K41" s="162">
        <f>ROUND(((SUM(BE106:BE113) + SUM(BE137:BE227))*I41),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ROUND((SUM(BF106:BF113) + SUM(BF137:BF227)),  2)</f>
        <v>0</v>
      </c>
      <c r="G42" s="163"/>
      <c r="H42" s="163"/>
      <c r="I42" s="164">
        <v>0.20000000000000001</v>
      </c>
      <c r="J42" s="163"/>
      <c r="K42" s="162">
        <f>ROUND(((SUM(BF106:BF113) + SUM(BF137:BF227))*I42),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ROUND((SUM(BG106:BG113) + SUM(BG137:BG227)),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ROUND((SUM(BH106:BH113) + SUM(BH137:BH227)),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ROUND((SUM(BI106:BI113) + SUM(BI137:BI227)),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1045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21-105b-01-02-02-03 - Výmena otvorových konštrukcií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Q137</f>
        <v>0</v>
      </c>
      <c r="J100" s="105">
        <f>R137</f>
        <v>0</v>
      </c>
      <c r="K100" s="105">
        <f>K137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190</v>
      </c>
      <c r="E101" s="178"/>
      <c r="F101" s="178"/>
      <c r="G101" s="178"/>
      <c r="H101" s="178"/>
      <c r="I101" s="179">
        <f>Q138</f>
        <v>0</v>
      </c>
      <c r="J101" s="179">
        <f>R138</f>
        <v>0</v>
      </c>
      <c r="K101" s="179">
        <f>K138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627</v>
      </c>
      <c r="E102" s="182"/>
      <c r="F102" s="182"/>
      <c r="G102" s="182"/>
      <c r="H102" s="182"/>
      <c r="I102" s="183">
        <f>Q139</f>
        <v>0</v>
      </c>
      <c r="J102" s="183">
        <f>R139</f>
        <v>0</v>
      </c>
      <c r="K102" s="183">
        <f>K139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191</v>
      </c>
      <c r="E103" s="182"/>
      <c r="F103" s="182"/>
      <c r="G103" s="182"/>
      <c r="H103" s="182"/>
      <c r="I103" s="183">
        <f>Q220</f>
        <v>0</v>
      </c>
      <c r="J103" s="183">
        <f>R220</f>
        <v>0</v>
      </c>
      <c r="K103" s="183">
        <f>K220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64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64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29.28" customHeight="1">
      <c r="A106" s="42"/>
      <c r="B106" s="43"/>
      <c r="C106" s="175" t="s">
        <v>193</v>
      </c>
      <c r="D106" s="42"/>
      <c r="E106" s="42"/>
      <c r="F106" s="42"/>
      <c r="G106" s="42"/>
      <c r="H106" s="42"/>
      <c r="I106" s="42"/>
      <c r="J106" s="42"/>
      <c r="K106" s="184">
        <f>ROUND(K107 + K108 + K109 + K110 + K111 + K112,2)</f>
        <v>0</v>
      </c>
      <c r="L106" s="42"/>
      <c r="M106" s="64"/>
      <c r="O106" s="185" t="s">
        <v>43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8" customHeight="1">
      <c r="A107" s="42"/>
      <c r="B107" s="186"/>
      <c r="C107" s="187"/>
      <c r="D107" s="148" t="s">
        <v>194</v>
      </c>
      <c r="E107" s="188"/>
      <c r="F107" s="188"/>
      <c r="G107" s="187"/>
      <c r="H107" s="187"/>
      <c r="I107" s="187"/>
      <c r="J107" s="187"/>
      <c r="K107" s="144">
        <v>0</v>
      </c>
      <c r="L107" s="187"/>
      <c r="M107" s="189"/>
      <c r="N107" s="190"/>
      <c r="O107" s="191" t="s">
        <v>45</v>
      </c>
      <c r="P107" s="190"/>
      <c r="Q107" s="190"/>
      <c r="R107" s="190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2" t="s">
        <v>195</v>
      </c>
      <c r="AZ107" s="190"/>
      <c r="BA107" s="190"/>
      <c r="BB107" s="190"/>
      <c r="BC107" s="190"/>
      <c r="BD107" s="190"/>
      <c r="BE107" s="193">
        <f>IF(O107="základná",K107,0)</f>
        <v>0</v>
      </c>
      <c r="BF107" s="193">
        <f>IF(O107="znížená",K107,0)</f>
        <v>0</v>
      </c>
      <c r="BG107" s="193">
        <f>IF(O107="zákl. prenesená",K107,0)</f>
        <v>0</v>
      </c>
      <c r="BH107" s="193">
        <f>IF(O107="zníž. prenesená",K107,0)</f>
        <v>0</v>
      </c>
      <c r="BI107" s="193">
        <f>IF(O107="nulová",K107,0)</f>
        <v>0</v>
      </c>
      <c r="BJ107" s="192" t="s">
        <v>93</v>
      </c>
      <c r="BK107" s="190"/>
      <c r="BL107" s="190"/>
      <c r="BM107" s="190"/>
    </row>
    <row r="108" s="2" customFormat="1" ht="18" customHeight="1">
      <c r="A108" s="42"/>
      <c r="B108" s="186"/>
      <c r="C108" s="187"/>
      <c r="D108" s="148" t="s">
        <v>196</v>
      </c>
      <c r="E108" s="188"/>
      <c r="F108" s="188"/>
      <c r="G108" s="187"/>
      <c r="H108" s="187"/>
      <c r="I108" s="187"/>
      <c r="J108" s="187"/>
      <c r="K108" s="144">
        <v>0</v>
      </c>
      <c r="L108" s="187"/>
      <c r="M108" s="189"/>
      <c r="N108" s="190"/>
      <c r="O108" s="191" t="s">
        <v>45</v>
      </c>
      <c r="P108" s="190"/>
      <c r="Q108" s="190"/>
      <c r="R108" s="190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2" t="s">
        <v>195</v>
      </c>
      <c r="AZ108" s="190"/>
      <c r="BA108" s="190"/>
      <c r="BB108" s="190"/>
      <c r="BC108" s="190"/>
      <c r="BD108" s="190"/>
      <c r="BE108" s="193">
        <f>IF(O108="základná",K108,0)</f>
        <v>0</v>
      </c>
      <c r="BF108" s="193">
        <f>IF(O108="znížená",K108,0)</f>
        <v>0</v>
      </c>
      <c r="BG108" s="193">
        <f>IF(O108="zákl. prenesená",K108,0)</f>
        <v>0</v>
      </c>
      <c r="BH108" s="193">
        <f>IF(O108="zníž. prenesená",K108,0)</f>
        <v>0</v>
      </c>
      <c r="BI108" s="193">
        <f>IF(O108="nulová",K108,0)</f>
        <v>0</v>
      </c>
      <c r="BJ108" s="192" t="s">
        <v>93</v>
      </c>
      <c r="BK108" s="190"/>
      <c r="BL108" s="190"/>
      <c r="BM108" s="190"/>
    </row>
    <row r="109" s="2" customFormat="1" ht="18" customHeight="1">
      <c r="A109" s="42"/>
      <c r="B109" s="186"/>
      <c r="C109" s="187"/>
      <c r="D109" s="148" t="s">
        <v>197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198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199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88" t="s">
        <v>200</v>
      </c>
      <c r="E112" s="187"/>
      <c r="F112" s="187"/>
      <c r="G112" s="187"/>
      <c r="H112" s="187"/>
      <c r="I112" s="187"/>
      <c r="J112" s="187"/>
      <c r="K112" s="144">
        <f>ROUND(K34*T112,2)</f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201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29.28" customHeight="1">
      <c r="A114" s="42"/>
      <c r="B114" s="43"/>
      <c r="C114" s="151" t="s">
        <v>172</v>
      </c>
      <c r="D114" s="152"/>
      <c r="E114" s="152"/>
      <c r="F114" s="152"/>
      <c r="G114" s="152"/>
      <c r="H114" s="152"/>
      <c r="I114" s="152"/>
      <c r="J114" s="152"/>
      <c r="K114" s="153">
        <f>ROUND(K100+K106,2)</f>
        <v>0</v>
      </c>
      <c r="L114" s="152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6.96" customHeight="1">
      <c r="A115" s="42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9" s="2" customFormat="1" ht="6.96" customHeight="1">
      <c r="A119" s="42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24.96" customHeight="1">
      <c r="A120" s="42"/>
      <c r="B120" s="43"/>
      <c r="C120" s="23" t="s">
        <v>202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2" customHeight="1">
      <c r="A122" s="42"/>
      <c r="B122" s="43"/>
      <c r="C122" s="32" t="s">
        <v>16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16.5" customHeight="1">
      <c r="A123" s="42"/>
      <c r="B123" s="43"/>
      <c r="C123" s="42"/>
      <c r="D123" s="42"/>
      <c r="E123" s="155" t="str">
        <f>E7</f>
        <v>Zníženie energetickej náročnosti budov ZŠ a MŠ v obci Kováčová</v>
      </c>
      <c r="F123" s="32"/>
      <c r="G123" s="32"/>
      <c r="H123" s="3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1" customFormat="1" ht="12" customHeight="1">
      <c r="B124" s="22"/>
      <c r="C124" s="32" t="s">
        <v>174</v>
      </c>
      <c r="M124" s="22"/>
    </row>
    <row r="125" s="1" customFormat="1" ht="16.5" customHeight="1">
      <c r="B125" s="22"/>
      <c r="E125" s="155" t="s">
        <v>175</v>
      </c>
      <c r="F125" s="1"/>
      <c r="G125" s="1"/>
      <c r="H125" s="1"/>
      <c r="M125" s="22"/>
    </row>
    <row r="126" s="1" customFormat="1" ht="12" customHeight="1">
      <c r="B126" s="22"/>
      <c r="C126" s="32" t="s">
        <v>176</v>
      </c>
      <c r="M126" s="22"/>
    </row>
    <row r="127" s="2" customFormat="1" ht="16.5" customHeight="1">
      <c r="A127" s="42"/>
      <c r="B127" s="43"/>
      <c r="C127" s="42"/>
      <c r="D127" s="42"/>
      <c r="E127" s="156" t="s">
        <v>1045</v>
      </c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431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6.5" customHeight="1">
      <c r="A129" s="42"/>
      <c r="B129" s="43"/>
      <c r="C129" s="42"/>
      <c r="D129" s="42"/>
      <c r="E129" s="76" t="str">
        <f>E13</f>
        <v>21-105b-01-02-02-03 - Výmena otvorových konštrukcií</v>
      </c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6.96" customHeight="1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20</v>
      </c>
      <c r="D131" s="42"/>
      <c r="E131" s="42"/>
      <c r="F131" s="27" t="str">
        <f>F16</f>
        <v>Kováčová</v>
      </c>
      <c r="G131" s="42"/>
      <c r="H131" s="42"/>
      <c r="I131" s="32" t="s">
        <v>22</v>
      </c>
      <c r="J131" s="78" t="str">
        <f>IF(J16="","",J16)</f>
        <v>16. 11. 2021</v>
      </c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6.96" customHeight="1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5.15" customHeight="1">
      <c r="A133" s="42"/>
      <c r="B133" s="43"/>
      <c r="C133" s="32" t="s">
        <v>24</v>
      </c>
      <c r="D133" s="42"/>
      <c r="E133" s="42"/>
      <c r="F133" s="27" t="str">
        <f>E19</f>
        <v>Obec Kováčová</v>
      </c>
      <c r="G133" s="42"/>
      <c r="H133" s="42"/>
      <c r="I133" s="32" t="s">
        <v>30</v>
      </c>
      <c r="J133" s="36" t="str">
        <f>E25</f>
        <v>HS partner, s.r.o.</v>
      </c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5.15" customHeight="1">
      <c r="A134" s="42"/>
      <c r="B134" s="43"/>
      <c r="C134" s="32" t="s">
        <v>28</v>
      </c>
      <c r="D134" s="42"/>
      <c r="E134" s="42"/>
      <c r="F134" s="27" t="str">
        <f>IF(E22="","",E22)</f>
        <v>Vyplň údaj</v>
      </c>
      <c r="G134" s="42"/>
      <c r="H134" s="42"/>
      <c r="I134" s="32" t="s">
        <v>32</v>
      </c>
      <c r="J134" s="36" t="str">
        <f>E28</f>
        <v>Ing. Miroslav Plevka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0.32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11" customFormat="1" ht="29.28" customHeight="1">
      <c r="A136" s="194"/>
      <c r="B136" s="195"/>
      <c r="C136" s="196" t="s">
        <v>203</v>
      </c>
      <c r="D136" s="197" t="s">
        <v>64</v>
      </c>
      <c r="E136" s="197" t="s">
        <v>60</v>
      </c>
      <c r="F136" s="197" t="s">
        <v>61</v>
      </c>
      <c r="G136" s="197" t="s">
        <v>204</v>
      </c>
      <c r="H136" s="197" t="s">
        <v>205</v>
      </c>
      <c r="I136" s="197" t="s">
        <v>206</v>
      </c>
      <c r="J136" s="197" t="s">
        <v>207</v>
      </c>
      <c r="K136" s="198" t="s">
        <v>185</v>
      </c>
      <c r="L136" s="199" t="s">
        <v>208</v>
      </c>
      <c r="M136" s="200"/>
      <c r="N136" s="95" t="s">
        <v>1</v>
      </c>
      <c r="O136" s="96" t="s">
        <v>43</v>
      </c>
      <c r="P136" s="96" t="s">
        <v>209</v>
      </c>
      <c r="Q136" s="96" t="s">
        <v>210</v>
      </c>
      <c r="R136" s="96" t="s">
        <v>211</v>
      </c>
      <c r="S136" s="96" t="s">
        <v>212</v>
      </c>
      <c r="T136" s="96" t="s">
        <v>213</v>
      </c>
      <c r="U136" s="96" t="s">
        <v>214</v>
      </c>
      <c r="V136" s="96" t="s">
        <v>215</v>
      </c>
      <c r="W136" s="96" t="s">
        <v>216</v>
      </c>
      <c r="X136" s="97" t="s">
        <v>217</v>
      </c>
      <c r="Y136" s="194"/>
      <c r="Z136" s="194"/>
      <c r="AA136" s="194"/>
      <c r="AB136" s="194"/>
      <c r="AC136" s="194"/>
      <c r="AD136" s="194"/>
      <c r="AE136" s="194"/>
    </row>
    <row r="137" s="2" customFormat="1" ht="22.8" customHeight="1">
      <c r="A137" s="42"/>
      <c r="B137" s="43"/>
      <c r="C137" s="102" t="s">
        <v>180</v>
      </c>
      <c r="D137" s="42"/>
      <c r="E137" s="42"/>
      <c r="F137" s="42"/>
      <c r="G137" s="42"/>
      <c r="H137" s="42"/>
      <c r="I137" s="42"/>
      <c r="J137" s="42"/>
      <c r="K137" s="201">
        <f>BK137</f>
        <v>0</v>
      </c>
      <c r="L137" s="42"/>
      <c r="M137" s="43"/>
      <c r="N137" s="98"/>
      <c r="O137" s="82"/>
      <c r="P137" s="99"/>
      <c r="Q137" s="202">
        <f>Q138</f>
        <v>0</v>
      </c>
      <c r="R137" s="202">
        <f>R138</f>
        <v>0</v>
      </c>
      <c r="S137" s="99"/>
      <c r="T137" s="203">
        <f>T138</f>
        <v>0</v>
      </c>
      <c r="U137" s="99"/>
      <c r="V137" s="203">
        <f>V138</f>
        <v>8.2393156000000012</v>
      </c>
      <c r="W137" s="99"/>
      <c r="X137" s="204">
        <f>X138</f>
        <v>0</v>
      </c>
      <c r="Y137" s="42"/>
      <c r="Z137" s="42"/>
      <c r="AA137" s="42"/>
      <c r="AB137" s="42"/>
      <c r="AC137" s="42"/>
      <c r="AD137" s="42"/>
      <c r="AE137" s="42"/>
      <c r="AT137" s="19" t="s">
        <v>80</v>
      </c>
      <c r="AU137" s="19" t="s">
        <v>187</v>
      </c>
      <c r="BK137" s="205">
        <f>BK138</f>
        <v>0</v>
      </c>
    </row>
    <row r="138" s="12" customFormat="1" ht="25.92" customHeight="1">
      <c r="A138" s="12"/>
      <c r="B138" s="206"/>
      <c r="C138" s="12"/>
      <c r="D138" s="207" t="s">
        <v>80</v>
      </c>
      <c r="E138" s="208" t="s">
        <v>379</v>
      </c>
      <c r="F138" s="208" t="s">
        <v>380</v>
      </c>
      <c r="G138" s="12"/>
      <c r="H138" s="12"/>
      <c r="I138" s="209"/>
      <c r="J138" s="209"/>
      <c r="K138" s="210">
        <f>BK138</f>
        <v>0</v>
      </c>
      <c r="L138" s="12"/>
      <c r="M138" s="206"/>
      <c r="N138" s="211"/>
      <c r="O138" s="212"/>
      <c r="P138" s="212"/>
      <c r="Q138" s="213">
        <f>Q139+Q220</f>
        <v>0</v>
      </c>
      <c r="R138" s="213">
        <f>R139+R220</f>
        <v>0</v>
      </c>
      <c r="S138" s="212"/>
      <c r="T138" s="214">
        <f>T139+T220</f>
        <v>0</v>
      </c>
      <c r="U138" s="212"/>
      <c r="V138" s="214">
        <f>V139+V220</f>
        <v>8.2393156000000012</v>
      </c>
      <c r="W138" s="212"/>
      <c r="X138" s="215">
        <f>X139+X220</f>
        <v>0</v>
      </c>
      <c r="Y138" s="12"/>
      <c r="Z138" s="12"/>
      <c r="AA138" s="12"/>
      <c r="AB138" s="12"/>
      <c r="AC138" s="12"/>
      <c r="AD138" s="12"/>
      <c r="AE138" s="12"/>
      <c r="AR138" s="207" t="s">
        <v>93</v>
      </c>
      <c r="AT138" s="216" t="s">
        <v>80</v>
      </c>
      <c r="AU138" s="216" t="s">
        <v>81</v>
      </c>
      <c r="AY138" s="207" t="s">
        <v>220</v>
      </c>
      <c r="BK138" s="217">
        <f>BK139+BK220</f>
        <v>0</v>
      </c>
    </row>
    <row r="139" s="12" customFormat="1" ht="22.8" customHeight="1">
      <c r="A139" s="12"/>
      <c r="B139" s="206"/>
      <c r="C139" s="12"/>
      <c r="D139" s="207" t="s">
        <v>80</v>
      </c>
      <c r="E139" s="218" t="s">
        <v>628</v>
      </c>
      <c r="F139" s="218" t="s">
        <v>629</v>
      </c>
      <c r="G139" s="12"/>
      <c r="H139" s="12"/>
      <c r="I139" s="209"/>
      <c r="J139" s="209"/>
      <c r="K139" s="219">
        <f>BK139</f>
        <v>0</v>
      </c>
      <c r="L139" s="12"/>
      <c r="M139" s="206"/>
      <c r="N139" s="211"/>
      <c r="O139" s="212"/>
      <c r="P139" s="212"/>
      <c r="Q139" s="213">
        <f>SUM(Q140:Q219)</f>
        <v>0</v>
      </c>
      <c r="R139" s="213">
        <f>SUM(R140:R219)</f>
        <v>0</v>
      </c>
      <c r="S139" s="212"/>
      <c r="T139" s="214">
        <f>SUM(T140:T219)</f>
        <v>0</v>
      </c>
      <c r="U139" s="212"/>
      <c r="V139" s="214">
        <f>SUM(V140:V219)</f>
        <v>8.1500156000000015</v>
      </c>
      <c r="W139" s="212"/>
      <c r="X139" s="215">
        <f>SUM(X140:X219)</f>
        <v>0</v>
      </c>
      <c r="Y139" s="12"/>
      <c r="Z139" s="12"/>
      <c r="AA139" s="12"/>
      <c r="AB139" s="12"/>
      <c r="AC139" s="12"/>
      <c r="AD139" s="12"/>
      <c r="AE139" s="12"/>
      <c r="AR139" s="207" t="s">
        <v>93</v>
      </c>
      <c r="AT139" s="216" t="s">
        <v>80</v>
      </c>
      <c r="AU139" s="216" t="s">
        <v>88</v>
      </c>
      <c r="AY139" s="207" t="s">
        <v>220</v>
      </c>
      <c r="BK139" s="217">
        <f>SUM(BK140:BK219)</f>
        <v>0</v>
      </c>
    </row>
    <row r="140" s="2" customFormat="1" ht="33" customHeight="1">
      <c r="A140" s="42"/>
      <c r="B140" s="186"/>
      <c r="C140" s="220" t="s">
        <v>88</v>
      </c>
      <c r="D140" s="220" t="s">
        <v>223</v>
      </c>
      <c r="E140" s="221" t="s">
        <v>630</v>
      </c>
      <c r="F140" s="222" t="s">
        <v>631</v>
      </c>
      <c r="G140" s="223" t="s">
        <v>302</v>
      </c>
      <c r="H140" s="224">
        <v>225.19999999999999</v>
      </c>
      <c r="I140" s="225"/>
      <c r="J140" s="225"/>
      <c r="K140" s="226">
        <f>ROUND(P140*H140,2)</f>
        <v>0</v>
      </c>
      <c r="L140" s="227"/>
      <c r="M140" s="43"/>
      <c r="N140" s="228" t="s">
        <v>1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0.00021000000000000001</v>
      </c>
      <c r="V140" s="231">
        <f>U140*H140</f>
        <v>0.047292000000000001</v>
      </c>
      <c r="W140" s="231">
        <v>0</v>
      </c>
      <c r="X140" s="232">
        <f>W140*H140</f>
        <v>0</v>
      </c>
      <c r="Y140" s="42"/>
      <c r="Z140" s="42"/>
      <c r="AA140" s="42"/>
      <c r="AB140" s="42"/>
      <c r="AC140" s="42"/>
      <c r="AD140" s="42"/>
      <c r="AE140" s="42"/>
      <c r="AR140" s="233" t="s">
        <v>387</v>
      </c>
      <c r="AT140" s="233" t="s">
        <v>223</v>
      </c>
      <c r="AU140" s="233" t="s">
        <v>93</v>
      </c>
      <c r="AY140" s="19" t="s">
        <v>220</v>
      </c>
      <c r="BE140" s="147">
        <f>IF(O140="základná",K140,0)</f>
        <v>0</v>
      </c>
      <c r="BF140" s="147">
        <f>IF(O140="znížená",K140,0)</f>
        <v>0</v>
      </c>
      <c r="BG140" s="147">
        <f>IF(O140="zákl. prenesená",K140,0)</f>
        <v>0</v>
      </c>
      <c r="BH140" s="147">
        <f>IF(O140="zníž. prenesená",K140,0)</f>
        <v>0</v>
      </c>
      <c r="BI140" s="147">
        <f>IF(O140="nulová",K140,0)</f>
        <v>0</v>
      </c>
      <c r="BJ140" s="19" t="s">
        <v>93</v>
      </c>
      <c r="BK140" s="147">
        <f>ROUND(P140*H140,2)</f>
        <v>0</v>
      </c>
      <c r="BL140" s="19" t="s">
        <v>387</v>
      </c>
      <c r="BM140" s="233" t="s">
        <v>1264</v>
      </c>
    </row>
    <row r="141" s="14" customFormat="1">
      <c r="A141" s="14"/>
      <c r="B141" s="242"/>
      <c r="C141" s="14"/>
      <c r="D141" s="235" t="s">
        <v>228</v>
      </c>
      <c r="E141" s="243" t="s">
        <v>1</v>
      </c>
      <c r="F141" s="244" t="s">
        <v>1265</v>
      </c>
      <c r="G141" s="14"/>
      <c r="H141" s="245">
        <v>12.32</v>
      </c>
      <c r="I141" s="246"/>
      <c r="J141" s="246"/>
      <c r="K141" s="14"/>
      <c r="L141" s="14"/>
      <c r="M141" s="242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9"/>
      <c r="Y141" s="14"/>
      <c r="Z141" s="14"/>
      <c r="AA141" s="14"/>
      <c r="AB141" s="14"/>
      <c r="AC141" s="14"/>
      <c r="AD141" s="14"/>
      <c r="AE141" s="14"/>
      <c r="AT141" s="243" t="s">
        <v>228</v>
      </c>
      <c r="AU141" s="243" t="s">
        <v>93</v>
      </c>
      <c r="AV141" s="14" t="s">
        <v>93</v>
      </c>
      <c r="AW141" s="14" t="s">
        <v>4</v>
      </c>
      <c r="AX141" s="14" t="s">
        <v>81</v>
      </c>
      <c r="AY141" s="243" t="s">
        <v>220</v>
      </c>
    </row>
    <row r="142" s="14" customFormat="1">
      <c r="A142" s="14"/>
      <c r="B142" s="242"/>
      <c r="C142" s="14"/>
      <c r="D142" s="235" t="s">
        <v>228</v>
      </c>
      <c r="E142" s="243" t="s">
        <v>1</v>
      </c>
      <c r="F142" s="244" t="s">
        <v>1266</v>
      </c>
      <c r="G142" s="14"/>
      <c r="H142" s="245">
        <v>58.799999999999997</v>
      </c>
      <c r="I142" s="246"/>
      <c r="J142" s="246"/>
      <c r="K142" s="14"/>
      <c r="L142" s="14"/>
      <c r="M142" s="242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4"/>
      <c r="Z142" s="14"/>
      <c r="AA142" s="14"/>
      <c r="AB142" s="14"/>
      <c r="AC142" s="14"/>
      <c r="AD142" s="14"/>
      <c r="AE142" s="14"/>
      <c r="AT142" s="243" t="s">
        <v>228</v>
      </c>
      <c r="AU142" s="243" t="s">
        <v>93</v>
      </c>
      <c r="AV142" s="14" t="s">
        <v>93</v>
      </c>
      <c r="AW142" s="14" t="s">
        <v>4</v>
      </c>
      <c r="AX142" s="14" t="s">
        <v>81</v>
      </c>
      <c r="AY142" s="243" t="s">
        <v>220</v>
      </c>
    </row>
    <row r="143" s="14" customFormat="1">
      <c r="A143" s="14"/>
      <c r="B143" s="242"/>
      <c r="C143" s="14"/>
      <c r="D143" s="235" t="s">
        <v>228</v>
      </c>
      <c r="E143" s="243" t="s">
        <v>1</v>
      </c>
      <c r="F143" s="244" t="s">
        <v>1267</v>
      </c>
      <c r="G143" s="14"/>
      <c r="H143" s="245">
        <v>99.120000000000005</v>
      </c>
      <c r="I143" s="246"/>
      <c r="J143" s="246"/>
      <c r="K143" s="14"/>
      <c r="L143" s="14"/>
      <c r="M143" s="242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4"/>
      <c r="Z143" s="14"/>
      <c r="AA143" s="14"/>
      <c r="AB143" s="14"/>
      <c r="AC143" s="14"/>
      <c r="AD143" s="14"/>
      <c r="AE143" s="14"/>
      <c r="AT143" s="243" t="s">
        <v>228</v>
      </c>
      <c r="AU143" s="243" t="s">
        <v>93</v>
      </c>
      <c r="AV143" s="14" t="s">
        <v>93</v>
      </c>
      <c r="AW143" s="14" t="s">
        <v>4</v>
      </c>
      <c r="AX143" s="14" t="s">
        <v>81</v>
      </c>
      <c r="AY143" s="243" t="s">
        <v>220</v>
      </c>
    </row>
    <row r="144" s="14" customFormat="1">
      <c r="A144" s="14"/>
      <c r="B144" s="242"/>
      <c r="C144" s="14"/>
      <c r="D144" s="235" t="s">
        <v>228</v>
      </c>
      <c r="E144" s="243" t="s">
        <v>1</v>
      </c>
      <c r="F144" s="244" t="s">
        <v>1268</v>
      </c>
      <c r="G144" s="14"/>
      <c r="H144" s="245">
        <v>17.640000000000001</v>
      </c>
      <c r="I144" s="246"/>
      <c r="J144" s="246"/>
      <c r="K144" s="14"/>
      <c r="L144" s="14"/>
      <c r="M144" s="242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4"/>
      <c r="Z144" s="14"/>
      <c r="AA144" s="14"/>
      <c r="AB144" s="14"/>
      <c r="AC144" s="14"/>
      <c r="AD144" s="14"/>
      <c r="AE144" s="14"/>
      <c r="AT144" s="243" t="s">
        <v>228</v>
      </c>
      <c r="AU144" s="243" t="s">
        <v>93</v>
      </c>
      <c r="AV144" s="14" t="s">
        <v>93</v>
      </c>
      <c r="AW144" s="14" t="s">
        <v>4</v>
      </c>
      <c r="AX144" s="14" t="s">
        <v>81</v>
      </c>
      <c r="AY144" s="243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1269</v>
      </c>
      <c r="G145" s="14"/>
      <c r="H145" s="245">
        <v>6.4800000000000004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1270</v>
      </c>
      <c r="G146" s="14"/>
      <c r="H146" s="245">
        <v>2.2799999999999998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4" customFormat="1">
      <c r="A147" s="14"/>
      <c r="B147" s="242"/>
      <c r="C147" s="14"/>
      <c r="D147" s="235" t="s">
        <v>228</v>
      </c>
      <c r="E147" s="243" t="s">
        <v>1</v>
      </c>
      <c r="F147" s="244" t="s">
        <v>1271</v>
      </c>
      <c r="G147" s="14"/>
      <c r="H147" s="245">
        <v>5.4800000000000004</v>
      </c>
      <c r="I147" s="246"/>
      <c r="J147" s="246"/>
      <c r="K147" s="14"/>
      <c r="L147" s="14"/>
      <c r="M147" s="242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4"/>
      <c r="Z147" s="14"/>
      <c r="AA147" s="14"/>
      <c r="AB147" s="14"/>
      <c r="AC147" s="14"/>
      <c r="AD147" s="14"/>
      <c r="AE147" s="14"/>
      <c r="AT147" s="243" t="s">
        <v>228</v>
      </c>
      <c r="AU147" s="243" t="s">
        <v>93</v>
      </c>
      <c r="AV147" s="14" t="s">
        <v>93</v>
      </c>
      <c r="AW147" s="14" t="s">
        <v>4</v>
      </c>
      <c r="AX147" s="14" t="s">
        <v>81</v>
      </c>
      <c r="AY147" s="243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1272</v>
      </c>
      <c r="G148" s="14"/>
      <c r="H148" s="245">
        <v>3.0800000000000001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1273</v>
      </c>
      <c r="G149" s="14"/>
      <c r="H149" s="245">
        <v>11.359999999999999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1274</v>
      </c>
      <c r="G150" s="14"/>
      <c r="H150" s="245">
        <v>0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1275</v>
      </c>
      <c r="G151" s="14"/>
      <c r="H151" s="245">
        <v>8.6400000000000006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5" customFormat="1">
      <c r="A152" s="15"/>
      <c r="B152" s="250"/>
      <c r="C152" s="15"/>
      <c r="D152" s="235" t="s">
        <v>228</v>
      </c>
      <c r="E152" s="251" t="s">
        <v>1</v>
      </c>
      <c r="F152" s="252" t="s">
        <v>242</v>
      </c>
      <c r="G152" s="15"/>
      <c r="H152" s="253">
        <v>225.19999999999999</v>
      </c>
      <c r="I152" s="254"/>
      <c r="J152" s="254"/>
      <c r="K152" s="15"/>
      <c r="L152" s="15"/>
      <c r="M152" s="250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5"/>
      <c r="Z152" s="15"/>
      <c r="AA152" s="15"/>
      <c r="AB152" s="15"/>
      <c r="AC152" s="15"/>
      <c r="AD152" s="15"/>
      <c r="AE152" s="15"/>
      <c r="AT152" s="251" t="s">
        <v>228</v>
      </c>
      <c r="AU152" s="251" t="s">
        <v>93</v>
      </c>
      <c r="AV152" s="15" t="s">
        <v>98</v>
      </c>
      <c r="AW152" s="15" t="s">
        <v>4</v>
      </c>
      <c r="AX152" s="15" t="s">
        <v>88</v>
      </c>
      <c r="AY152" s="251" t="s">
        <v>220</v>
      </c>
    </row>
    <row r="153" s="2" customFormat="1" ht="55.5" customHeight="1">
      <c r="A153" s="42"/>
      <c r="B153" s="186"/>
      <c r="C153" s="273" t="s">
        <v>93</v>
      </c>
      <c r="D153" s="273" t="s">
        <v>564</v>
      </c>
      <c r="E153" s="274" t="s">
        <v>651</v>
      </c>
      <c r="F153" s="275" t="s">
        <v>652</v>
      </c>
      <c r="G153" s="276" t="s">
        <v>302</v>
      </c>
      <c r="H153" s="277">
        <v>472.92000000000002</v>
      </c>
      <c r="I153" s="278"/>
      <c r="J153" s="279"/>
      <c r="K153" s="280">
        <f>ROUND(P153*H153,2)</f>
        <v>0</v>
      </c>
      <c r="L153" s="279"/>
      <c r="M153" s="281"/>
      <c r="N153" s="282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0.00010000000000000001</v>
      </c>
      <c r="V153" s="231">
        <f>U153*H153</f>
        <v>0.047292000000000001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567</v>
      </c>
      <c r="AT153" s="233" t="s">
        <v>564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387</v>
      </c>
      <c r="BM153" s="233" t="s">
        <v>1276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1265</v>
      </c>
      <c r="G154" s="14"/>
      <c r="H154" s="245">
        <v>12.32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1266</v>
      </c>
      <c r="G155" s="14"/>
      <c r="H155" s="245">
        <v>58.799999999999997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1267</v>
      </c>
      <c r="G156" s="14"/>
      <c r="H156" s="245">
        <v>99.120000000000005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1268</v>
      </c>
      <c r="G157" s="14"/>
      <c r="H157" s="245">
        <v>17.640000000000001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1269</v>
      </c>
      <c r="G158" s="14"/>
      <c r="H158" s="245">
        <v>6.4800000000000004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81</v>
      </c>
      <c r="AY158" s="243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1270</v>
      </c>
      <c r="G159" s="14"/>
      <c r="H159" s="245">
        <v>2.2799999999999998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1271</v>
      </c>
      <c r="G160" s="14"/>
      <c r="H160" s="245">
        <v>5.4800000000000004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1272</v>
      </c>
      <c r="G161" s="14"/>
      <c r="H161" s="245">
        <v>3.0800000000000001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1273</v>
      </c>
      <c r="G162" s="14"/>
      <c r="H162" s="245">
        <v>11.359999999999999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1274</v>
      </c>
      <c r="G163" s="14"/>
      <c r="H163" s="245">
        <v>0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1275</v>
      </c>
      <c r="G164" s="14"/>
      <c r="H164" s="245">
        <v>8.6400000000000006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5" customFormat="1">
      <c r="A165" s="15"/>
      <c r="B165" s="250"/>
      <c r="C165" s="15"/>
      <c r="D165" s="235" t="s">
        <v>228</v>
      </c>
      <c r="E165" s="251" t="s">
        <v>1</v>
      </c>
      <c r="F165" s="252" t="s">
        <v>242</v>
      </c>
      <c r="G165" s="15"/>
      <c r="H165" s="253">
        <v>225.19999999999999</v>
      </c>
      <c r="I165" s="254"/>
      <c r="J165" s="254"/>
      <c r="K165" s="15"/>
      <c r="L165" s="15"/>
      <c r="M165" s="250"/>
      <c r="N165" s="255"/>
      <c r="O165" s="256"/>
      <c r="P165" s="256"/>
      <c r="Q165" s="256"/>
      <c r="R165" s="256"/>
      <c r="S165" s="256"/>
      <c r="T165" s="256"/>
      <c r="U165" s="256"/>
      <c r="V165" s="256"/>
      <c r="W165" s="256"/>
      <c r="X165" s="257"/>
      <c r="Y165" s="15"/>
      <c r="Z165" s="15"/>
      <c r="AA165" s="15"/>
      <c r="AB165" s="15"/>
      <c r="AC165" s="15"/>
      <c r="AD165" s="15"/>
      <c r="AE165" s="15"/>
      <c r="AT165" s="251" t="s">
        <v>228</v>
      </c>
      <c r="AU165" s="251" t="s">
        <v>93</v>
      </c>
      <c r="AV165" s="15" t="s">
        <v>98</v>
      </c>
      <c r="AW165" s="15" t="s">
        <v>4</v>
      </c>
      <c r="AX165" s="15" t="s">
        <v>88</v>
      </c>
      <c r="AY165" s="251" t="s">
        <v>220</v>
      </c>
    </row>
    <row r="166" s="14" customFormat="1">
      <c r="A166" s="14"/>
      <c r="B166" s="242"/>
      <c r="C166" s="14"/>
      <c r="D166" s="235" t="s">
        <v>228</v>
      </c>
      <c r="E166" s="14"/>
      <c r="F166" s="244" t="s">
        <v>1277</v>
      </c>
      <c r="G166" s="14"/>
      <c r="H166" s="245">
        <v>472.92000000000002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3</v>
      </c>
      <c r="AX166" s="14" t="s">
        <v>88</v>
      </c>
      <c r="AY166" s="243" t="s">
        <v>220</v>
      </c>
    </row>
    <row r="167" s="2" customFormat="1" ht="16.5" customHeight="1">
      <c r="A167" s="42"/>
      <c r="B167" s="186"/>
      <c r="C167" s="273" t="s">
        <v>98</v>
      </c>
      <c r="D167" s="273" t="s">
        <v>564</v>
      </c>
      <c r="E167" s="274" t="s">
        <v>654</v>
      </c>
      <c r="F167" s="275" t="s">
        <v>655</v>
      </c>
      <c r="G167" s="276" t="s">
        <v>226</v>
      </c>
      <c r="H167" s="277">
        <v>81.548000000000002</v>
      </c>
      <c r="I167" s="278"/>
      <c r="J167" s="279"/>
      <c r="K167" s="280">
        <f>ROUND(P167*H167,2)</f>
        <v>0</v>
      </c>
      <c r="L167" s="279"/>
      <c r="M167" s="281"/>
      <c r="N167" s="282" t="s">
        <v>1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0.051999999999999998</v>
      </c>
      <c r="V167" s="231">
        <f>U167*H167</f>
        <v>4.2404960000000003</v>
      </c>
      <c r="W167" s="231">
        <v>0</v>
      </c>
      <c r="X167" s="232">
        <f>W167*H167</f>
        <v>0</v>
      </c>
      <c r="Y167" s="42"/>
      <c r="Z167" s="42"/>
      <c r="AA167" s="42"/>
      <c r="AB167" s="42"/>
      <c r="AC167" s="42"/>
      <c r="AD167" s="42"/>
      <c r="AE167" s="42"/>
      <c r="AR167" s="233" t="s">
        <v>567</v>
      </c>
      <c r="AT167" s="233" t="s">
        <v>564</v>
      </c>
      <c r="AU167" s="233" t="s">
        <v>93</v>
      </c>
      <c r="AY167" s="19" t="s">
        <v>220</v>
      </c>
      <c r="BE167" s="147">
        <f>IF(O167="základná",K167,0)</f>
        <v>0</v>
      </c>
      <c r="BF167" s="147">
        <f>IF(O167="znížená",K167,0)</f>
        <v>0</v>
      </c>
      <c r="BG167" s="147">
        <f>IF(O167="zákl. prenesená",K167,0)</f>
        <v>0</v>
      </c>
      <c r="BH167" s="147">
        <f>IF(O167="zníž. prenesená",K167,0)</f>
        <v>0</v>
      </c>
      <c r="BI167" s="147">
        <f>IF(O167="nulová",K167,0)</f>
        <v>0</v>
      </c>
      <c r="BJ167" s="19" t="s">
        <v>93</v>
      </c>
      <c r="BK167" s="147">
        <f>ROUND(P167*H167,2)</f>
        <v>0</v>
      </c>
      <c r="BL167" s="19" t="s">
        <v>387</v>
      </c>
      <c r="BM167" s="233" t="s">
        <v>1278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1279</v>
      </c>
      <c r="G168" s="14"/>
      <c r="H168" s="245">
        <v>2.2120000000000002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1280</v>
      </c>
      <c r="G169" s="14"/>
      <c r="H169" s="245">
        <v>20.709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1281</v>
      </c>
      <c r="G170" s="14"/>
      <c r="H170" s="245">
        <v>42.600999999999999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1282</v>
      </c>
      <c r="G171" s="14"/>
      <c r="H171" s="245">
        <v>6.2130000000000001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1283</v>
      </c>
      <c r="G172" s="14"/>
      <c r="H172" s="245">
        <v>2.4220000000000002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1284</v>
      </c>
      <c r="G173" s="14"/>
      <c r="H173" s="245">
        <v>0.32500000000000001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1285</v>
      </c>
      <c r="G174" s="14"/>
      <c r="H174" s="245">
        <v>1.837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1286</v>
      </c>
      <c r="G175" s="14"/>
      <c r="H175" s="245">
        <v>0.55300000000000005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1287</v>
      </c>
      <c r="G176" s="14"/>
      <c r="H176" s="245">
        <v>3.1880000000000002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1288</v>
      </c>
      <c r="G177" s="14"/>
      <c r="H177" s="245">
        <v>0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1289</v>
      </c>
      <c r="G178" s="14"/>
      <c r="H178" s="245">
        <v>1.488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81.548000000000002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88</v>
      </c>
      <c r="AY179" s="251" t="s">
        <v>220</v>
      </c>
    </row>
    <row r="180" s="2" customFormat="1" ht="21.75" customHeight="1">
      <c r="A180" s="42"/>
      <c r="B180" s="186"/>
      <c r="C180" s="220" t="s">
        <v>105</v>
      </c>
      <c r="D180" s="220" t="s">
        <v>223</v>
      </c>
      <c r="E180" s="221" t="s">
        <v>675</v>
      </c>
      <c r="F180" s="222" t="s">
        <v>676</v>
      </c>
      <c r="G180" s="223" t="s">
        <v>302</v>
      </c>
      <c r="H180" s="224">
        <v>28.48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0.00042000000000000002</v>
      </c>
      <c r="V180" s="231">
        <f>U180*H180</f>
        <v>0.011961600000000001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387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387</v>
      </c>
      <c r="BM180" s="233" t="s">
        <v>1290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1291</v>
      </c>
      <c r="G181" s="14"/>
      <c r="H181" s="245">
        <v>15.82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1292</v>
      </c>
      <c r="G182" s="14"/>
      <c r="H182" s="245">
        <v>5.9500000000000002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1293</v>
      </c>
      <c r="G183" s="14"/>
      <c r="H183" s="245">
        <v>6.71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5" customFormat="1">
      <c r="A184" s="15"/>
      <c r="B184" s="250"/>
      <c r="C184" s="15"/>
      <c r="D184" s="235" t="s">
        <v>228</v>
      </c>
      <c r="E184" s="251" t="s">
        <v>1</v>
      </c>
      <c r="F184" s="252" t="s">
        <v>242</v>
      </c>
      <c r="G184" s="15"/>
      <c r="H184" s="253">
        <v>28.48</v>
      </c>
      <c r="I184" s="254"/>
      <c r="J184" s="254"/>
      <c r="K184" s="15"/>
      <c r="L184" s="15"/>
      <c r="M184" s="250"/>
      <c r="N184" s="255"/>
      <c r="O184" s="256"/>
      <c r="P184" s="256"/>
      <c r="Q184" s="256"/>
      <c r="R184" s="256"/>
      <c r="S184" s="256"/>
      <c r="T184" s="256"/>
      <c r="U184" s="256"/>
      <c r="V184" s="256"/>
      <c r="W184" s="256"/>
      <c r="X184" s="257"/>
      <c r="Y184" s="15"/>
      <c r="Z184" s="15"/>
      <c r="AA184" s="15"/>
      <c r="AB184" s="15"/>
      <c r="AC184" s="15"/>
      <c r="AD184" s="15"/>
      <c r="AE184" s="15"/>
      <c r="AT184" s="251" t="s">
        <v>228</v>
      </c>
      <c r="AU184" s="251" t="s">
        <v>93</v>
      </c>
      <c r="AV184" s="15" t="s">
        <v>98</v>
      </c>
      <c r="AW184" s="15" t="s">
        <v>4</v>
      </c>
      <c r="AX184" s="15" t="s">
        <v>88</v>
      </c>
      <c r="AY184" s="251" t="s">
        <v>220</v>
      </c>
    </row>
    <row r="185" s="2" customFormat="1" ht="24.15" customHeight="1">
      <c r="A185" s="42"/>
      <c r="B185" s="186"/>
      <c r="C185" s="273" t="s">
        <v>273</v>
      </c>
      <c r="D185" s="273" t="s">
        <v>564</v>
      </c>
      <c r="E185" s="274" t="s">
        <v>684</v>
      </c>
      <c r="F185" s="275" t="s">
        <v>685</v>
      </c>
      <c r="G185" s="276" t="s">
        <v>226</v>
      </c>
      <c r="H185" s="277">
        <v>11.369999999999999</v>
      </c>
      <c r="I185" s="278"/>
      <c r="J185" s="279"/>
      <c r="K185" s="280">
        <f>ROUND(P185*H185,2)</f>
        <v>0</v>
      </c>
      <c r="L185" s="279"/>
      <c r="M185" s="281"/>
      <c r="N185" s="282" t="s">
        <v>1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0.33000000000000002</v>
      </c>
      <c r="V185" s="231">
        <f>U185*H185</f>
        <v>3.7521</v>
      </c>
      <c r="W185" s="231">
        <v>0</v>
      </c>
      <c r="X185" s="232">
        <f>W185*H185</f>
        <v>0</v>
      </c>
      <c r="Y185" s="42"/>
      <c r="Z185" s="42"/>
      <c r="AA185" s="42"/>
      <c r="AB185" s="42"/>
      <c r="AC185" s="42"/>
      <c r="AD185" s="42"/>
      <c r="AE185" s="42"/>
      <c r="AR185" s="233" t="s">
        <v>567</v>
      </c>
      <c r="AT185" s="233" t="s">
        <v>564</v>
      </c>
      <c r="AU185" s="233" t="s">
        <v>93</v>
      </c>
      <c r="AY185" s="19" t="s">
        <v>220</v>
      </c>
      <c r="BE185" s="147">
        <f>IF(O185="základná",K185,0)</f>
        <v>0</v>
      </c>
      <c r="BF185" s="147">
        <f>IF(O185="znížená",K185,0)</f>
        <v>0</v>
      </c>
      <c r="BG185" s="147">
        <f>IF(O185="zákl. prenesená",K185,0)</f>
        <v>0</v>
      </c>
      <c r="BH185" s="147">
        <f>IF(O185="zníž. prenesená",K185,0)</f>
        <v>0</v>
      </c>
      <c r="BI185" s="147">
        <f>IF(O185="nulová",K185,0)</f>
        <v>0</v>
      </c>
      <c r="BJ185" s="19" t="s">
        <v>93</v>
      </c>
      <c r="BK185" s="147">
        <f>ROUND(P185*H185,2)</f>
        <v>0</v>
      </c>
      <c r="BL185" s="19" t="s">
        <v>387</v>
      </c>
      <c r="BM185" s="233" t="s">
        <v>1294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1295</v>
      </c>
      <c r="G186" s="14"/>
      <c r="H186" s="245">
        <v>6.8200000000000003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1296</v>
      </c>
      <c r="G187" s="14"/>
      <c r="H187" s="245">
        <v>1.9450000000000001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81</v>
      </c>
      <c r="AY187" s="243" t="s">
        <v>220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1297</v>
      </c>
      <c r="G188" s="14"/>
      <c r="H188" s="245">
        <v>2.605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5" customFormat="1">
      <c r="A189" s="15"/>
      <c r="B189" s="250"/>
      <c r="C189" s="15"/>
      <c r="D189" s="235" t="s">
        <v>228</v>
      </c>
      <c r="E189" s="251" t="s">
        <v>1</v>
      </c>
      <c r="F189" s="252" t="s">
        <v>242</v>
      </c>
      <c r="G189" s="15"/>
      <c r="H189" s="253">
        <v>11.369999999999999</v>
      </c>
      <c r="I189" s="254"/>
      <c r="J189" s="254"/>
      <c r="K189" s="15"/>
      <c r="L189" s="15"/>
      <c r="M189" s="250"/>
      <c r="N189" s="255"/>
      <c r="O189" s="256"/>
      <c r="P189" s="256"/>
      <c r="Q189" s="256"/>
      <c r="R189" s="256"/>
      <c r="S189" s="256"/>
      <c r="T189" s="256"/>
      <c r="U189" s="256"/>
      <c r="V189" s="256"/>
      <c r="W189" s="256"/>
      <c r="X189" s="257"/>
      <c r="Y189" s="15"/>
      <c r="Z189" s="15"/>
      <c r="AA189" s="15"/>
      <c r="AB189" s="15"/>
      <c r="AC189" s="15"/>
      <c r="AD189" s="15"/>
      <c r="AE189" s="15"/>
      <c r="AT189" s="251" t="s">
        <v>228</v>
      </c>
      <c r="AU189" s="251" t="s">
        <v>93</v>
      </c>
      <c r="AV189" s="15" t="s">
        <v>98</v>
      </c>
      <c r="AW189" s="15" t="s">
        <v>4</v>
      </c>
      <c r="AX189" s="15" t="s">
        <v>88</v>
      </c>
      <c r="AY189" s="251" t="s">
        <v>220</v>
      </c>
    </row>
    <row r="190" s="2" customFormat="1" ht="24.15" customHeight="1">
      <c r="A190" s="42"/>
      <c r="B190" s="186"/>
      <c r="C190" s="220" t="s">
        <v>299</v>
      </c>
      <c r="D190" s="220" t="s">
        <v>223</v>
      </c>
      <c r="E190" s="221" t="s">
        <v>693</v>
      </c>
      <c r="F190" s="222" t="s">
        <v>694</v>
      </c>
      <c r="G190" s="223" t="s">
        <v>583</v>
      </c>
      <c r="H190" s="224">
        <v>11</v>
      </c>
      <c r="I190" s="225"/>
      <c r="J190" s="225"/>
      <c r="K190" s="226">
        <f>ROUND(P190*H190,2)</f>
        <v>0</v>
      </c>
      <c r="L190" s="227"/>
      <c r="M190" s="43"/>
      <c r="N190" s="228" t="s">
        <v>1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0.00025000000000000001</v>
      </c>
      <c r="V190" s="231">
        <f>U190*H190</f>
        <v>0.0027499999999999998</v>
      </c>
      <c r="W190" s="231">
        <v>0</v>
      </c>
      <c r="X190" s="232">
        <f>W190*H190</f>
        <v>0</v>
      </c>
      <c r="Y190" s="42"/>
      <c r="Z190" s="42"/>
      <c r="AA190" s="42"/>
      <c r="AB190" s="42"/>
      <c r="AC190" s="42"/>
      <c r="AD190" s="42"/>
      <c r="AE190" s="42"/>
      <c r="AR190" s="233" t="s">
        <v>387</v>
      </c>
      <c r="AT190" s="233" t="s">
        <v>223</v>
      </c>
      <c r="AU190" s="233" t="s">
        <v>93</v>
      </c>
      <c r="AY190" s="19" t="s">
        <v>220</v>
      </c>
      <c r="BE190" s="147">
        <f>IF(O190="základná",K190,0)</f>
        <v>0</v>
      </c>
      <c r="BF190" s="147">
        <f>IF(O190="znížená",K190,0)</f>
        <v>0</v>
      </c>
      <c r="BG190" s="147">
        <f>IF(O190="zákl. prenesená",K190,0)</f>
        <v>0</v>
      </c>
      <c r="BH190" s="147">
        <f>IF(O190="zníž. prenesená",K190,0)</f>
        <v>0</v>
      </c>
      <c r="BI190" s="147">
        <f>IF(O190="nulová",K190,0)</f>
        <v>0</v>
      </c>
      <c r="BJ190" s="19" t="s">
        <v>93</v>
      </c>
      <c r="BK190" s="147">
        <f>ROUND(P190*H190,2)</f>
        <v>0</v>
      </c>
      <c r="BL190" s="19" t="s">
        <v>387</v>
      </c>
      <c r="BM190" s="233" t="s">
        <v>1298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1299</v>
      </c>
      <c r="G191" s="14"/>
      <c r="H191" s="245">
        <v>4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4" customFormat="1">
      <c r="A192" s="14"/>
      <c r="B192" s="242"/>
      <c r="C192" s="14"/>
      <c r="D192" s="235" t="s">
        <v>228</v>
      </c>
      <c r="E192" s="243" t="s">
        <v>1</v>
      </c>
      <c r="F192" s="244" t="s">
        <v>1300</v>
      </c>
      <c r="G192" s="14"/>
      <c r="H192" s="245">
        <v>1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4</v>
      </c>
      <c r="AX192" s="14" t="s">
        <v>81</v>
      </c>
      <c r="AY192" s="243" t="s">
        <v>220</v>
      </c>
    </row>
    <row r="193" s="14" customFormat="1">
      <c r="A193" s="14"/>
      <c r="B193" s="242"/>
      <c r="C193" s="14"/>
      <c r="D193" s="235" t="s">
        <v>228</v>
      </c>
      <c r="E193" s="243" t="s">
        <v>1</v>
      </c>
      <c r="F193" s="244" t="s">
        <v>1301</v>
      </c>
      <c r="G193" s="14"/>
      <c r="H193" s="245">
        <v>1</v>
      </c>
      <c r="I193" s="246"/>
      <c r="J193" s="246"/>
      <c r="K193" s="14"/>
      <c r="L193" s="14"/>
      <c r="M193" s="242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4"/>
      <c r="Z193" s="14"/>
      <c r="AA193" s="14"/>
      <c r="AB193" s="14"/>
      <c r="AC193" s="14"/>
      <c r="AD193" s="14"/>
      <c r="AE193" s="14"/>
      <c r="AT193" s="243" t="s">
        <v>228</v>
      </c>
      <c r="AU193" s="243" t="s">
        <v>93</v>
      </c>
      <c r="AV193" s="14" t="s">
        <v>93</v>
      </c>
      <c r="AW193" s="14" t="s">
        <v>4</v>
      </c>
      <c r="AX193" s="14" t="s">
        <v>81</v>
      </c>
      <c r="AY193" s="243" t="s">
        <v>220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1302</v>
      </c>
      <c r="G194" s="14"/>
      <c r="H194" s="245">
        <v>2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1303</v>
      </c>
      <c r="G195" s="14"/>
      <c r="H195" s="245">
        <v>3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81</v>
      </c>
      <c r="AY195" s="243" t="s">
        <v>220</v>
      </c>
    </row>
    <row r="196" s="15" customFormat="1">
      <c r="A196" s="15"/>
      <c r="B196" s="250"/>
      <c r="C196" s="15"/>
      <c r="D196" s="235" t="s">
        <v>228</v>
      </c>
      <c r="E196" s="251" t="s">
        <v>1</v>
      </c>
      <c r="F196" s="252" t="s">
        <v>242</v>
      </c>
      <c r="G196" s="15"/>
      <c r="H196" s="253">
        <v>11</v>
      </c>
      <c r="I196" s="254"/>
      <c r="J196" s="254"/>
      <c r="K196" s="15"/>
      <c r="L196" s="15"/>
      <c r="M196" s="250"/>
      <c r="N196" s="255"/>
      <c r="O196" s="256"/>
      <c r="P196" s="256"/>
      <c r="Q196" s="256"/>
      <c r="R196" s="256"/>
      <c r="S196" s="256"/>
      <c r="T196" s="256"/>
      <c r="U196" s="256"/>
      <c r="V196" s="256"/>
      <c r="W196" s="256"/>
      <c r="X196" s="257"/>
      <c r="Y196" s="15"/>
      <c r="Z196" s="15"/>
      <c r="AA196" s="15"/>
      <c r="AB196" s="15"/>
      <c r="AC196" s="15"/>
      <c r="AD196" s="15"/>
      <c r="AE196" s="15"/>
      <c r="AT196" s="251" t="s">
        <v>228</v>
      </c>
      <c r="AU196" s="251" t="s">
        <v>93</v>
      </c>
      <c r="AV196" s="15" t="s">
        <v>98</v>
      </c>
      <c r="AW196" s="15" t="s">
        <v>4</v>
      </c>
      <c r="AX196" s="15" t="s">
        <v>88</v>
      </c>
      <c r="AY196" s="251" t="s">
        <v>220</v>
      </c>
    </row>
    <row r="197" s="2" customFormat="1" ht="24.15" customHeight="1">
      <c r="A197" s="42"/>
      <c r="B197" s="186"/>
      <c r="C197" s="220" t="s">
        <v>320</v>
      </c>
      <c r="D197" s="220" t="s">
        <v>223</v>
      </c>
      <c r="E197" s="221" t="s">
        <v>699</v>
      </c>
      <c r="F197" s="222" t="s">
        <v>700</v>
      </c>
      <c r="G197" s="223" t="s">
        <v>583</v>
      </c>
      <c r="H197" s="224">
        <v>29</v>
      </c>
      <c r="I197" s="225"/>
      <c r="J197" s="225"/>
      <c r="K197" s="226">
        <f>ROUND(P197*H197,2)</f>
        <v>0</v>
      </c>
      <c r="L197" s="227"/>
      <c r="M197" s="43"/>
      <c r="N197" s="228" t="s">
        <v>1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0.00025999999999999998</v>
      </c>
      <c r="V197" s="231">
        <f>U197*H197</f>
        <v>0.007539999999999999</v>
      </c>
      <c r="W197" s="231">
        <v>0</v>
      </c>
      <c r="X197" s="232">
        <f>W197*H197</f>
        <v>0</v>
      </c>
      <c r="Y197" s="42"/>
      <c r="Z197" s="42"/>
      <c r="AA197" s="42"/>
      <c r="AB197" s="42"/>
      <c r="AC197" s="42"/>
      <c r="AD197" s="42"/>
      <c r="AE197" s="42"/>
      <c r="AR197" s="233" t="s">
        <v>387</v>
      </c>
      <c r="AT197" s="233" t="s">
        <v>223</v>
      </c>
      <c r="AU197" s="233" t="s">
        <v>93</v>
      </c>
      <c r="AY197" s="19" t="s">
        <v>220</v>
      </c>
      <c r="BE197" s="147">
        <f>IF(O197="základná",K197,0)</f>
        <v>0</v>
      </c>
      <c r="BF197" s="147">
        <f>IF(O197="znížená",K197,0)</f>
        <v>0</v>
      </c>
      <c r="BG197" s="147">
        <f>IF(O197="zákl. prenesená",K197,0)</f>
        <v>0</v>
      </c>
      <c r="BH197" s="147">
        <f>IF(O197="zníž. prenesená",K197,0)</f>
        <v>0</v>
      </c>
      <c r="BI197" s="147">
        <f>IF(O197="nulová",K197,0)</f>
        <v>0</v>
      </c>
      <c r="BJ197" s="19" t="s">
        <v>93</v>
      </c>
      <c r="BK197" s="147">
        <f>ROUND(P197*H197,2)</f>
        <v>0</v>
      </c>
      <c r="BL197" s="19" t="s">
        <v>387</v>
      </c>
      <c r="BM197" s="233" t="s">
        <v>1304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1305</v>
      </c>
      <c r="G198" s="14"/>
      <c r="H198" s="245">
        <v>10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1306</v>
      </c>
      <c r="G199" s="14"/>
      <c r="H199" s="245">
        <v>14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1307</v>
      </c>
      <c r="G200" s="14"/>
      <c r="H200" s="245">
        <v>3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1308</v>
      </c>
      <c r="G201" s="14"/>
      <c r="H201" s="245">
        <v>1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1309</v>
      </c>
      <c r="G202" s="14"/>
      <c r="H202" s="245">
        <v>1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5" customFormat="1">
      <c r="A203" s="15"/>
      <c r="B203" s="250"/>
      <c r="C203" s="15"/>
      <c r="D203" s="235" t="s">
        <v>228</v>
      </c>
      <c r="E203" s="251" t="s">
        <v>1</v>
      </c>
      <c r="F203" s="252" t="s">
        <v>242</v>
      </c>
      <c r="G203" s="15"/>
      <c r="H203" s="253">
        <v>29</v>
      </c>
      <c r="I203" s="254"/>
      <c r="J203" s="254"/>
      <c r="K203" s="15"/>
      <c r="L203" s="15"/>
      <c r="M203" s="250"/>
      <c r="N203" s="255"/>
      <c r="O203" s="256"/>
      <c r="P203" s="256"/>
      <c r="Q203" s="256"/>
      <c r="R203" s="256"/>
      <c r="S203" s="256"/>
      <c r="T203" s="256"/>
      <c r="U203" s="256"/>
      <c r="V203" s="256"/>
      <c r="W203" s="256"/>
      <c r="X203" s="257"/>
      <c r="Y203" s="15"/>
      <c r="Z203" s="15"/>
      <c r="AA203" s="15"/>
      <c r="AB203" s="15"/>
      <c r="AC203" s="15"/>
      <c r="AD203" s="15"/>
      <c r="AE203" s="15"/>
      <c r="AT203" s="251" t="s">
        <v>228</v>
      </c>
      <c r="AU203" s="251" t="s">
        <v>93</v>
      </c>
      <c r="AV203" s="15" t="s">
        <v>98</v>
      </c>
      <c r="AW203" s="15" t="s">
        <v>4</v>
      </c>
      <c r="AX203" s="15" t="s">
        <v>88</v>
      </c>
      <c r="AY203" s="251" t="s">
        <v>220</v>
      </c>
    </row>
    <row r="204" s="2" customFormat="1" ht="24.15" customHeight="1">
      <c r="A204" s="42"/>
      <c r="B204" s="186"/>
      <c r="C204" s="273" t="s">
        <v>340</v>
      </c>
      <c r="D204" s="273" t="s">
        <v>564</v>
      </c>
      <c r="E204" s="274" t="s">
        <v>723</v>
      </c>
      <c r="F204" s="275" t="s">
        <v>724</v>
      </c>
      <c r="G204" s="276" t="s">
        <v>302</v>
      </c>
      <c r="H204" s="277">
        <v>35.600000000000001</v>
      </c>
      <c r="I204" s="278"/>
      <c r="J204" s="279"/>
      <c r="K204" s="280">
        <f>ROUND(P204*H204,2)</f>
        <v>0</v>
      </c>
      <c r="L204" s="279"/>
      <c r="M204" s="281"/>
      <c r="N204" s="282" t="s">
        <v>1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0.00114</v>
      </c>
      <c r="V204" s="231">
        <f>U204*H204</f>
        <v>0.040584000000000002</v>
      </c>
      <c r="W204" s="231">
        <v>0</v>
      </c>
      <c r="X204" s="232">
        <f>W204*H204</f>
        <v>0</v>
      </c>
      <c r="Y204" s="42"/>
      <c r="Z204" s="42"/>
      <c r="AA204" s="42"/>
      <c r="AB204" s="42"/>
      <c r="AC204" s="42"/>
      <c r="AD204" s="42"/>
      <c r="AE204" s="42"/>
      <c r="AR204" s="233" t="s">
        <v>567</v>
      </c>
      <c r="AT204" s="233" t="s">
        <v>564</v>
      </c>
      <c r="AU204" s="233" t="s">
        <v>93</v>
      </c>
      <c r="AY204" s="19" t="s">
        <v>220</v>
      </c>
      <c r="BE204" s="147">
        <f>IF(O204="základná",K204,0)</f>
        <v>0</v>
      </c>
      <c r="BF204" s="147">
        <f>IF(O204="znížená",K204,0)</f>
        <v>0</v>
      </c>
      <c r="BG204" s="147">
        <f>IF(O204="zákl. prenesená",K204,0)</f>
        <v>0</v>
      </c>
      <c r="BH204" s="147">
        <f>IF(O204="zníž. prenesená",K204,0)</f>
        <v>0</v>
      </c>
      <c r="BI204" s="147">
        <f>IF(O204="nulová",K204,0)</f>
        <v>0</v>
      </c>
      <c r="BJ204" s="19" t="s">
        <v>93</v>
      </c>
      <c r="BK204" s="147">
        <f>ROUND(P204*H204,2)</f>
        <v>0</v>
      </c>
      <c r="BL204" s="19" t="s">
        <v>387</v>
      </c>
      <c r="BM204" s="233" t="s">
        <v>1310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1169</v>
      </c>
      <c r="G205" s="14"/>
      <c r="H205" s="245">
        <v>3.8799999999999999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1170</v>
      </c>
      <c r="G206" s="14"/>
      <c r="H206" s="245">
        <v>0.56999999999999995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1171</v>
      </c>
      <c r="G207" s="14"/>
      <c r="H207" s="245">
        <v>0.56999999999999995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1172</v>
      </c>
      <c r="G208" s="14"/>
      <c r="H208" s="245">
        <v>1.54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1173</v>
      </c>
      <c r="G209" s="14"/>
      <c r="H209" s="245">
        <v>2.6099999999999999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5" customFormat="1">
      <c r="A210" s="15"/>
      <c r="B210" s="250"/>
      <c r="C210" s="15"/>
      <c r="D210" s="235" t="s">
        <v>228</v>
      </c>
      <c r="E210" s="251" t="s">
        <v>1</v>
      </c>
      <c r="F210" s="252" t="s">
        <v>242</v>
      </c>
      <c r="G210" s="15"/>
      <c r="H210" s="253">
        <v>9.1699999999999999</v>
      </c>
      <c r="I210" s="254"/>
      <c r="J210" s="254"/>
      <c r="K210" s="15"/>
      <c r="L210" s="15"/>
      <c r="M210" s="250"/>
      <c r="N210" s="255"/>
      <c r="O210" s="256"/>
      <c r="P210" s="256"/>
      <c r="Q210" s="256"/>
      <c r="R210" s="256"/>
      <c r="S210" s="256"/>
      <c r="T210" s="256"/>
      <c r="U210" s="256"/>
      <c r="V210" s="256"/>
      <c r="W210" s="256"/>
      <c r="X210" s="257"/>
      <c r="Y210" s="15"/>
      <c r="Z210" s="15"/>
      <c r="AA210" s="15"/>
      <c r="AB210" s="15"/>
      <c r="AC210" s="15"/>
      <c r="AD210" s="15"/>
      <c r="AE210" s="15"/>
      <c r="AT210" s="251" t="s">
        <v>228</v>
      </c>
      <c r="AU210" s="251" t="s">
        <v>93</v>
      </c>
      <c r="AV210" s="15" t="s">
        <v>98</v>
      </c>
      <c r="AW210" s="15" t="s">
        <v>4</v>
      </c>
      <c r="AX210" s="15" t="s">
        <v>81</v>
      </c>
      <c r="AY210" s="251" t="s">
        <v>220</v>
      </c>
    </row>
    <row r="211" s="13" customFormat="1">
      <c r="A211" s="13"/>
      <c r="B211" s="234"/>
      <c r="C211" s="13"/>
      <c r="D211" s="235" t="s">
        <v>228</v>
      </c>
      <c r="E211" s="236" t="s">
        <v>1</v>
      </c>
      <c r="F211" s="237" t="s">
        <v>1174</v>
      </c>
      <c r="G211" s="13"/>
      <c r="H211" s="236" t="s">
        <v>1</v>
      </c>
      <c r="I211" s="238"/>
      <c r="J211" s="238"/>
      <c r="K211" s="13"/>
      <c r="L211" s="13"/>
      <c r="M211" s="234"/>
      <c r="N211" s="239"/>
      <c r="O211" s="240"/>
      <c r="P211" s="240"/>
      <c r="Q211" s="240"/>
      <c r="R211" s="240"/>
      <c r="S211" s="240"/>
      <c r="T211" s="240"/>
      <c r="U211" s="240"/>
      <c r="V211" s="240"/>
      <c r="W211" s="240"/>
      <c r="X211" s="241"/>
      <c r="Y211" s="13"/>
      <c r="Z211" s="13"/>
      <c r="AA211" s="13"/>
      <c r="AB211" s="13"/>
      <c r="AC211" s="13"/>
      <c r="AD211" s="13"/>
      <c r="AE211" s="13"/>
      <c r="AT211" s="236" t="s">
        <v>228</v>
      </c>
      <c r="AU211" s="236" t="s">
        <v>93</v>
      </c>
      <c r="AV211" s="13" t="s">
        <v>88</v>
      </c>
      <c r="AW211" s="13" t="s">
        <v>4</v>
      </c>
      <c r="AX211" s="13" t="s">
        <v>81</v>
      </c>
      <c r="AY211" s="236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1175</v>
      </c>
      <c r="G212" s="14"/>
      <c r="H212" s="245">
        <v>20.579999999999998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1176</v>
      </c>
      <c r="G213" s="14"/>
      <c r="H213" s="245">
        <v>3.5099999999999998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1177</v>
      </c>
      <c r="G214" s="14"/>
      <c r="H214" s="245">
        <v>1.1699999999999999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81</v>
      </c>
      <c r="AY214" s="243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1178</v>
      </c>
      <c r="G215" s="14"/>
      <c r="H215" s="245">
        <v>1.1699999999999999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1179</v>
      </c>
      <c r="G216" s="14"/>
      <c r="H216" s="245">
        <v>0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5" customFormat="1">
      <c r="A217" s="15"/>
      <c r="B217" s="250"/>
      <c r="C217" s="15"/>
      <c r="D217" s="235" t="s">
        <v>228</v>
      </c>
      <c r="E217" s="251" t="s">
        <v>1</v>
      </c>
      <c r="F217" s="252" t="s">
        <v>242</v>
      </c>
      <c r="G217" s="15"/>
      <c r="H217" s="253">
        <v>26.43</v>
      </c>
      <c r="I217" s="254"/>
      <c r="J217" s="254"/>
      <c r="K217" s="15"/>
      <c r="L217" s="15"/>
      <c r="M217" s="250"/>
      <c r="N217" s="255"/>
      <c r="O217" s="256"/>
      <c r="P217" s="256"/>
      <c r="Q217" s="256"/>
      <c r="R217" s="256"/>
      <c r="S217" s="256"/>
      <c r="T217" s="256"/>
      <c r="U217" s="256"/>
      <c r="V217" s="256"/>
      <c r="W217" s="256"/>
      <c r="X217" s="257"/>
      <c r="Y217" s="15"/>
      <c r="Z217" s="15"/>
      <c r="AA217" s="15"/>
      <c r="AB217" s="15"/>
      <c r="AC217" s="15"/>
      <c r="AD217" s="15"/>
      <c r="AE217" s="15"/>
      <c r="AT217" s="251" t="s">
        <v>228</v>
      </c>
      <c r="AU217" s="251" t="s">
        <v>93</v>
      </c>
      <c r="AV217" s="15" t="s">
        <v>98</v>
      </c>
      <c r="AW217" s="15" t="s">
        <v>4</v>
      </c>
      <c r="AX217" s="15" t="s">
        <v>81</v>
      </c>
      <c r="AY217" s="251" t="s">
        <v>220</v>
      </c>
    </row>
    <row r="218" s="16" customFormat="1">
      <c r="A218" s="16"/>
      <c r="B218" s="258"/>
      <c r="C218" s="16"/>
      <c r="D218" s="235" t="s">
        <v>228</v>
      </c>
      <c r="E218" s="259" t="s">
        <v>1</v>
      </c>
      <c r="F218" s="260" t="s">
        <v>253</v>
      </c>
      <c r="G218" s="16"/>
      <c r="H218" s="261">
        <v>35.600000000000001</v>
      </c>
      <c r="I218" s="262"/>
      <c r="J218" s="262"/>
      <c r="K218" s="16"/>
      <c r="L218" s="16"/>
      <c r="M218" s="258"/>
      <c r="N218" s="263"/>
      <c r="O218" s="264"/>
      <c r="P218" s="264"/>
      <c r="Q218" s="264"/>
      <c r="R218" s="264"/>
      <c r="S218" s="264"/>
      <c r="T218" s="264"/>
      <c r="U218" s="264"/>
      <c r="V218" s="264"/>
      <c r="W218" s="264"/>
      <c r="X218" s="265"/>
      <c r="Y218" s="16"/>
      <c r="Z218" s="16"/>
      <c r="AA218" s="16"/>
      <c r="AB218" s="16"/>
      <c r="AC218" s="16"/>
      <c r="AD218" s="16"/>
      <c r="AE218" s="16"/>
      <c r="AT218" s="259" t="s">
        <v>228</v>
      </c>
      <c r="AU218" s="259" t="s">
        <v>93</v>
      </c>
      <c r="AV218" s="16" t="s">
        <v>105</v>
      </c>
      <c r="AW218" s="16" t="s">
        <v>4</v>
      </c>
      <c r="AX218" s="16" t="s">
        <v>88</v>
      </c>
      <c r="AY218" s="259" t="s">
        <v>220</v>
      </c>
    </row>
    <row r="219" s="2" customFormat="1" ht="24.15" customHeight="1">
      <c r="A219" s="42"/>
      <c r="B219" s="186"/>
      <c r="C219" s="220" t="s">
        <v>221</v>
      </c>
      <c r="D219" s="220" t="s">
        <v>223</v>
      </c>
      <c r="E219" s="221" t="s">
        <v>726</v>
      </c>
      <c r="F219" s="222" t="s">
        <v>727</v>
      </c>
      <c r="G219" s="223" t="s">
        <v>393</v>
      </c>
      <c r="H219" s="266"/>
      <c r="I219" s="225"/>
      <c r="J219" s="225"/>
      <c r="K219" s="226">
        <f>ROUND(P219*H219,2)</f>
        <v>0</v>
      </c>
      <c r="L219" s="227"/>
      <c r="M219" s="43"/>
      <c r="N219" s="228" t="s">
        <v>1</v>
      </c>
      <c r="O219" s="229" t="s">
        <v>45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86"/>
      <c r="T219" s="231">
        <f>S219*H219</f>
        <v>0</v>
      </c>
      <c r="U219" s="231">
        <v>0</v>
      </c>
      <c r="V219" s="231">
        <f>U219*H219</f>
        <v>0</v>
      </c>
      <c r="W219" s="231">
        <v>0</v>
      </c>
      <c r="X219" s="232">
        <f>W219*H219</f>
        <v>0</v>
      </c>
      <c r="Y219" s="42"/>
      <c r="Z219" s="42"/>
      <c r="AA219" s="42"/>
      <c r="AB219" s="42"/>
      <c r="AC219" s="42"/>
      <c r="AD219" s="42"/>
      <c r="AE219" s="42"/>
      <c r="AR219" s="233" t="s">
        <v>387</v>
      </c>
      <c r="AT219" s="233" t="s">
        <v>223</v>
      </c>
      <c r="AU219" s="233" t="s">
        <v>93</v>
      </c>
      <c r="AY219" s="19" t="s">
        <v>220</v>
      </c>
      <c r="BE219" s="147">
        <f>IF(O219="základná",K219,0)</f>
        <v>0</v>
      </c>
      <c r="BF219" s="147">
        <f>IF(O219="znížená",K219,0)</f>
        <v>0</v>
      </c>
      <c r="BG219" s="147">
        <f>IF(O219="zákl. prenesená",K219,0)</f>
        <v>0</v>
      </c>
      <c r="BH219" s="147">
        <f>IF(O219="zníž. prenesená",K219,0)</f>
        <v>0</v>
      </c>
      <c r="BI219" s="147">
        <f>IF(O219="nulová",K219,0)</f>
        <v>0</v>
      </c>
      <c r="BJ219" s="19" t="s">
        <v>93</v>
      </c>
      <c r="BK219" s="147">
        <f>ROUND(P219*H219,2)</f>
        <v>0</v>
      </c>
      <c r="BL219" s="19" t="s">
        <v>387</v>
      </c>
      <c r="BM219" s="233" t="s">
        <v>1311</v>
      </c>
    </row>
    <row r="220" s="12" customFormat="1" ht="22.8" customHeight="1">
      <c r="A220" s="12"/>
      <c r="B220" s="206"/>
      <c r="C220" s="12"/>
      <c r="D220" s="207" t="s">
        <v>80</v>
      </c>
      <c r="E220" s="218" t="s">
        <v>381</v>
      </c>
      <c r="F220" s="218" t="s">
        <v>382</v>
      </c>
      <c r="G220" s="12"/>
      <c r="H220" s="12"/>
      <c r="I220" s="209"/>
      <c r="J220" s="209"/>
      <c r="K220" s="219">
        <f>BK220</f>
        <v>0</v>
      </c>
      <c r="L220" s="12"/>
      <c r="M220" s="206"/>
      <c r="N220" s="211"/>
      <c r="O220" s="212"/>
      <c r="P220" s="212"/>
      <c r="Q220" s="213">
        <f>SUM(Q221:Q227)</f>
        <v>0</v>
      </c>
      <c r="R220" s="213">
        <f>SUM(R221:R227)</f>
        <v>0</v>
      </c>
      <c r="S220" s="212"/>
      <c r="T220" s="214">
        <f>SUM(T221:T227)</f>
        <v>0</v>
      </c>
      <c r="U220" s="212"/>
      <c r="V220" s="214">
        <f>SUM(V221:V227)</f>
        <v>0.089300000000000004</v>
      </c>
      <c r="W220" s="212"/>
      <c r="X220" s="215">
        <f>SUM(X221:X227)</f>
        <v>0</v>
      </c>
      <c r="Y220" s="12"/>
      <c r="Z220" s="12"/>
      <c r="AA220" s="12"/>
      <c r="AB220" s="12"/>
      <c r="AC220" s="12"/>
      <c r="AD220" s="12"/>
      <c r="AE220" s="12"/>
      <c r="AR220" s="207" t="s">
        <v>93</v>
      </c>
      <c r="AT220" s="216" t="s">
        <v>80</v>
      </c>
      <c r="AU220" s="216" t="s">
        <v>88</v>
      </c>
      <c r="AY220" s="207" t="s">
        <v>220</v>
      </c>
      <c r="BK220" s="217">
        <f>SUM(BK221:BK227)</f>
        <v>0</v>
      </c>
    </row>
    <row r="221" s="2" customFormat="1" ht="37.8" customHeight="1">
      <c r="A221" s="42"/>
      <c r="B221" s="186"/>
      <c r="C221" s="220" t="s">
        <v>361</v>
      </c>
      <c r="D221" s="220" t="s">
        <v>223</v>
      </c>
      <c r="E221" s="221" t="s">
        <v>1312</v>
      </c>
      <c r="F221" s="222" t="s">
        <v>1313</v>
      </c>
      <c r="G221" s="223" t="s">
        <v>583</v>
      </c>
      <c r="H221" s="224">
        <v>1</v>
      </c>
      <c r="I221" s="225"/>
      <c r="J221" s="225"/>
      <c r="K221" s="226">
        <f>ROUND(P221*H221,2)</f>
        <v>0</v>
      </c>
      <c r="L221" s="227"/>
      <c r="M221" s="43"/>
      <c r="N221" s="228" t="s">
        <v>1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2"/>
      <c r="Z221" s="42"/>
      <c r="AA221" s="42"/>
      <c r="AB221" s="42"/>
      <c r="AC221" s="42"/>
      <c r="AD221" s="42"/>
      <c r="AE221" s="42"/>
      <c r="AR221" s="233" t="s">
        <v>387</v>
      </c>
      <c r="AT221" s="233" t="s">
        <v>223</v>
      </c>
      <c r="AU221" s="233" t="s">
        <v>93</v>
      </c>
      <c r="AY221" s="19" t="s">
        <v>220</v>
      </c>
      <c r="BE221" s="147">
        <f>IF(O221="základná",K221,0)</f>
        <v>0</v>
      </c>
      <c r="BF221" s="147">
        <f>IF(O221="znížená",K221,0)</f>
        <v>0</v>
      </c>
      <c r="BG221" s="147">
        <f>IF(O221="zákl. prenesená",K221,0)</f>
        <v>0</v>
      </c>
      <c r="BH221" s="147">
        <f>IF(O221="zníž. prenesená",K221,0)</f>
        <v>0</v>
      </c>
      <c r="BI221" s="147">
        <f>IF(O221="nulová",K221,0)</f>
        <v>0</v>
      </c>
      <c r="BJ221" s="19" t="s">
        <v>93</v>
      </c>
      <c r="BK221" s="147">
        <f>ROUND(P221*H221,2)</f>
        <v>0</v>
      </c>
      <c r="BL221" s="19" t="s">
        <v>387</v>
      </c>
      <c r="BM221" s="233" t="s">
        <v>1314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1315</v>
      </c>
      <c r="G222" s="14"/>
      <c r="H222" s="245">
        <v>1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88</v>
      </c>
      <c r="AY222" s="243" t="s">
        <v>220</v>
      </c>
    </row>
    <row r="223" s="2" customFormat="1" ht="24.15" customHeight="1">
      <c r="A223" s="42"/>
      <c r="B223" s="186"/>
      <c r="C223" s="273" t="s">
        <v>366</v>
      </c>
      <c r="D223" s="273" t="s">
        <v>564</v>
      </c>
      <c r="E223" s="274" t="s">
        <v>1316</v>
      </c>
      <c r="F223" s="275" t="s">
        <v>1317</v>
      </c>
      <c r="G223" s="276" t="s">
        <v>583</v>
      </c>
      <c r="H223" s="277">
        <v>1</v>
      </c>
      <c r="I223" s="278"/>
      <c r="J223" s="279"/>
      <c r="K223" s="280">
        <f>ROUND(P223*H223,2)</f>
        <v>0</v>
      </c>
      <c r="L223" s="279"/>
      <c r="M223" s="281"/>
      <c r="N223" s="282" t="s">
        <v>1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0.001</v>
      </c>
      <c r="V223" s="231">
        <f>U223*H223</f>
        <v>0.001</v>
      </c>
      <c r="W223" s="231">
        <v>0</v>
      </c>
      <c r="X223" s="232">
        <f>W223*H223</f>
        <v>0</v>
      </c>
      <c r="Y223" s="42"/>
      <c r="Z223" s="42"/>
      <c r="AA223" s="42"/>
      <c r="AB223" s="42"/>
      <c r="AC223" s="42"/>
      <c r="AD223" s="42"/>
      <c r="AE223" s="42"/>
      <c r="AR223" s="233" t="s">
        <v>567</v>
      </c>
      <c r="AT223" s="233" t="s">
        <v>564</v>
      </c>
      <c r="AU223" s="233" t="s">
        <v>93</v>
      </c>
      <c r="AY223" s="19" t="s">
        <v>220</v>
      </c>
      <c r="BE223" s="147">
        <f>IF(O223="základná",K223,0)</f>
        <v>0</v>
      </c>
      <c r="BF223" s="147">
        <f>IF(O223="znížená",K223,0)</f>
        <v>0</v>
      </c>
      <c r="BG223" s="147">
        <f>IF(O223="zákl. prenesená",K223,0)</f>
        <v>0</v>
      </c>
      <c r="BH223" s="147">
        <f>IF(O223="zníž. prenesená",K223,0)</f>
        <v>0</v>
      </c>
      <c r="BI223" s="147">
        <f>IF(O223="nulová",K223,0)</f>
        <v>0</v>
      </c>
      <c r="BJ223" s="19" t="s">
        <v>93</v>
      </c>
      <c r="BK223" s="147">
        <f>ROUND(P223*H223,2)</f>
        <v>0</v>
      </c>
      <c r="BL223" s="19" t="s">
        <v>387</v>
      </c>
      <c r="BM223" s="233" t="s">
        <v>1318</v>
      </c>
    </row>
    <row r="224" s="2" customFormat="1" ht="37.8" customHeight="1">
      <c r="A224" s="42"/>
      <c r="B224" s="186"/>
      <c r="C224" s="273" t="s">
        <v>370</v>
      </c>
      <c r="D224" s="273" t="s">
        <v>564</v>
      </c>
      <c r="E224" s="274" t="s">
        <v>1319</v>
      </c>
      <c r="F224" s="275" t="s">
        <v>1320</v>
      </c>
      <c r="G224" s="276" t="s">
        <v>583</v>
      </c>
      <c r="H224" s="277">
        <v>1</v>
      </c>
      <c r="I224" s="278"/>
      <c r="J224" s="279"/>
      <c r="K224" s="280">
        <f>ROUND(P224*H224,2)</f>
        <v>0</v>
      </c>
      <c r="L224" s="279"/>
      <c r="M224" s="281"/>
      <c r="N224" s="282" t="s">
        <v>1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0.042700000000000002</v>
      </c>
      <c r="V224" s="231">
        <f>U224*H224</f>
        <v>0.042700000000000002</v>
      </c>
      <c r="W224" s="231">
        <v>0</v>
      </c>
      <c r="X224" s="232">
        <f>W224*H224</f>
        <v>0</v>
      </c>
      <c r="Y224" s="42"/>
      <c r="Z224" s="42"/>
      <c r="AA224" s="42"/>
      <c r="AB224" s="42"/>
      <c r="AC224" s="42"/>
      <c r="AD224" s="42"/>
      <c r="AE224" s="42"/>
      <c r="AR224" s="233" t="s">
        <v>567</v>
      </c>
      <c r="AT224" s="233" t="s">
        <v>564</v>
      </c>
      <c r="AU224" s="233" t="s">
        <v>93</v>
      </c>
      <c r="AY224" s="19" t="s">
        <v>220</v>
      </c>
      <c r="BE224" s="147">
        <f>IF(O224="základná",K224,0)</f>
        <v>0</v>
      </c>
      <c r="BF224" s="147">
        <f>IF(O224="znížená",K224,0)</f>
        <v>0</v>
      </c>
      <c r="BG224" s="147">
        <f>IF(O224="zákl. prenesená",K224,0)</f>
        <v>0</v>
      </c>
      <c r="BH224" s="147">
        <f>IF(O224="zníž. prenesená",K224,0)</f>
        <v>0</v>
      </c>
      <c r="BI224" s="147">
        <f>IF(O224="nulová",K224,0)</f>
        <v>0</v>
      </c>
      <c r="BJ224" s="19" t="s">
        <v>93</v>
      </c>
      <c r="BK224" s="147">
        <f>ROUND(P224*H224,2)</f>
        <v>0</v>
      </c>
      <c r="BL224" s="19" t="s">
        <v>387</v>
      </c>
      <c r="BM224" s="233" t="s">
        <v>1321</v>
      </c>
    </row>
    <row r="225" s="2" customFormat="1" ht="24.15" customHeight="1">
      <c r="A225" s="42"/>
      <c r="B225" s="186"/>
      <c r="C225" s="273" t="s">
        <v>375</v>
      </c>
      <c r="D225" s="273" t="s">
        <v>564</v>
      </c>
      <c r="E225" s="274" t="s">
        <v>1322</v>
      </c>
      <c r="F225" s="275" t="s">
        <v>1323</v>
      </c>
      <c r="G225" s="276" t="s">
        <v>583</v>
      </c>
      <c r="H225" s="277">
        <v>1</v>
      </c>
      <c r="I225" s="278"/>
      <c r="J225" s="279"/>
      <c r="K225" s="280">
        <f>ROUND(P225*H225,2)</f>
        <v>0</v>
      </c>
      <c r="L225" s="279"/>
      <c r="M225" s="281"/>
      <c r="N225" s="282" t="s">
        <v>1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0.045600000000000002</v>
      </c>
      <c r="V225" s="231">
        <f>U225*H225</f>
        <v>0.045600000000000002</v>
      </c>
      <c r="W225" s="231">
        <v>0</v>
      </c>
      <c r="X225" s="232">
        <f>W225*H225</f>
        <v>0</v>
      </c>
      <c r="Y225" s="42"/>
      <c r="Z225" s="42"/>
      <c r="AA225" s="42"/>
      <c r="AB225" s="42"/>
      <c r="AC225" s="42"/>
      <c r="AD225" s="42"/>
      <c r="AE225" s="42"/>
      <c r="AR225" s="233" t="s">
        <v>567</v>
      </c>
      <c r="AT225" s="233" t="s">
        <v>564</v>
      </c>
      <c r="AU225" s="233" t="s">
        <v>93</v>
      </c>
      <c r="AY225" s="19" t="s">
        <v>220</v>
      </c>
      <c r="BE225" s="147">
        <f>IF(O225="základná",K225,0)</f>
        <v>0</v>
      </c>
      <c r="BF225" s="147">
        <f>IF(O225="znížená",K225,0)</f>
        <v>0</v>
      </c>
      <c r="BG225" s="147">
        <f>IF(O225="zákl. prenesená",K225,0)</f>
        <v>0</v>
      </c>
      <c r="BH225" s="147">
        <f>IF(O225="zníž. prenesená",K225,0)</f>
        <v>0</v>
      </c>
      <c r="BI225" s="147">
        <f>IF(O225="nulová",K225,0)</f>
        <v>0</v>
      </c>
      <c r="BJ225" s="19" t="s">
        <v>93</v>
      </c>
      <c r="BK225" s="147">
        <f>ROUND(P225*H225,2)</f>
        <v>0</v>
      </c>
      <c r="BL225" s="19" t="s">
        <v>387</v>
      </c>
      <c r="BM225" s="233" t="s">
        <v>1324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1325</v>
      </c>
      <c r="G226" s="14"/>
      <c r="H226" s="245">
        <v>1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88</v>
      </c>
      <c r="AY226" s="243" t="s">
        <v>220</v>
      </c>
    </row>
    <row r="227" s="2" customFormat="1" ht="24.15" customHeight="1">
      <c r="A227" s="42"/>
      <c r="B227" s="186"/>
      <c r="C227" s="220" t="s">
        <v>383</v>
      </c>
      <c r="D227" s="220" t="s">
        <v>223</v>
      </c>
      <c r="E227" s="221" t="s">
        <v>391</v>
      </c>
      <c r="F227" s="222" t="s">
        <v>392</v>
      </c>
      <c r="G227" s="223" t="s">
        <v>393</v>
      </c>
      <c r="H227" s="266"/>
      <c r="I227" s="225"/>
      <c r="J227" s="225"/>
      <c r="K227" s="226">
        <f>ROUND(P227*H227,2)</f>
        <v>0</v>
      </c>
      <c r="L227" s="227"/>
      <c r="M227" s="43"/>
      <c r="N227" s="267" t="s">
        <v>1</v>
      </c>
      <c r="O227" s="268" t="s">
        <v>45</v>
      </c>
      <c r="P227" s="269">
        <f>I227+J227</f>
        <v>0</v>
      </c>
      <c r="Q227" s="269">
        <f>ROUND(I227*H227,2)</f>
        <v>0</v>
      </c>
      <c r="R227" s="269">
        <f>ROUND(J227*H227,2)</f>
        <v>0</v>
      </c>
      <c r="S227" s="270"/>
      <c r="T227" s="271">
        <f>S227*H227</f>
        <v>0</v>
      </c>
      <c r="U227" s="271">
        <v>0</v>
      </c>
      <c r="V227" s="271">
        <f>U227*H227</f>
        <v>0</v>
      </c>
      <c r="W227" s="271">
        <v>0</v>
      </c>
      <c r="X227" s="272">
        <f>W227*H227</f>
        <v>0</v>
      </c>
      <c r="Y227" s="42"/>
      <c r="Z227" s="42"/>
      <c r="AA227" s="42"/>
      <c r="AB227" s="42"/>
      <c r="AC227" s="42"/>
      <c r="AD227" s="42"/>
      <c r="AE227" s="42"/>
      <c r="AR227" s="233" t="s">
        <v>387</v>
      </c>
      <c r="AT227" s="233" t="s">
        <v>223</v>
      </c>
      <c r="AU227" s="233" t="s">
        <v>93</v>
      </c>
      <c r="AY227" s="19" t="s">
        <v>220</v>
      </c>
      <c r="BE227" s="147">
        <f>IF(O227="základná",K227,0)</f>
        <v>0</v>
      </c>
      <c r="BF227" s="147">
        <f>IF(O227="znížená",K227,0)</f>
        <v>0</v>
      </c>
      <c r="BG227" s="147">
        <f>IF(O227="zákl. prenesená",K227,0)</f>
        <v>0</v>
      </c>
      <c r="BH227" s="147">
        <f>IF(O227="zníž. prenesená",K227,0)</f>
        <v>0</v>
      </c>
      <c r="BI227" s="147">
        <f>IF(O227="nulová",K227,0)</f>
        <v>0</v>
      </c>
      <c r="BJ227" s="19" t="s">
        <v>93</v>
      </c>
      <c r="BK227" s="147">
        <f>ROUND(P227*H227,2)</f>
        <v>0</v>
      </c>
      <c r="BL227" s="19" t="s">
        <v>387</v>
      </c>
      <c r="BM227" s="233" t="s">
        <v>1326</v>
      </c>
    </row>
    <row r="228" s="2" customFormat="1" ht="6.96" customHeight="1">
      <c r="A228" s="42"/>
      <c r="B228" s="69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3"/>
      <c r="N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</row>
  </sheetData>
  <autoFilter ref="C136:L22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130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175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1045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431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1327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K114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ROUND((SUM(BE114:BE121) + SUM(BE145:BE780)),  2)</f>
        <v>0</v>
      </c>
      <c r="G41" s="163"/>
      <c r="H41" s="163"/>
      <c r="I41" s="164">
        <v>0.20000000000000001</v>
      </c>
      <c r="J41" s="163"/>
      <c r="K41" s="162">
        <f>ROUND(((SUM(BE114:BE121) + SUM(BE145:BE780))*I41),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ROUND((SUM(BF114:BF121) + SUM(BF145:BF780)),  2)</f>
        <v>0</v>
      </c>
      <c r="G42" s="163"/>
      <c r="H42" s="163"/>
      <c r="I42" s="164">
        <v>0.20000000000000001</v>
      </c>
      <c r="J42" s="163"/>
      <c r="K42" s="162">
        <f>ROUND(((SUM(BF114:BF121) + SUM(BF145:BF780))*I42),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ROUND((SUM(BG114:BG121) + SUM(BG145:BG780)),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ROUND((SUM(BH114:BH121) + SUM(BH145:BH780)),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ROUND((SUM(BI114:BI121) + SUM(BI145:BI780)),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175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1045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431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21-105b-01-02-02-04 - Ostatné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Q145</f>
        <v>0</v>
      </c>
      <c r="J100" s="105">
        <f>R145</f>
        <v>0</v>
      </c>
      <c r="K100" s="105">
        <f>K145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Q146</f>
        <v>0</v>
      </c>
      <c r="J101" s="179">
        <f>R146</f>
        <v>0</v>
      </c>
      <c r="K101" s="179">
        <f>K146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730</v>
      </c>
      <c r="E102" s="182"/>
      <c r="F102" s="182"/>
      <c r="G102" s="182"/>
      <c r="H102" s="182"/>
      <c r="I102" s="183">
        <f>Q147</f>
        <v>0</v>
      </c>
      <c r="J102" s="183">
        <f>R147</f>
        <v>0</v>
      </c>
      <c r="K102" s="183">
        <f>K147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433</v>
      </c>
      <c r="E103" s="182"/>
      <c r="F103" s="182"/>
      <c r="G103" s="182"/>
      <c r="H103" s="182"/>
      <c r="I103" s="183">
        <f>Q167</f>
        <v>0</v>
      </c>
      <c r="J103" s="183">
        <f>R167</f>
        <v>0</v>
      </c>
      <c r="K103" s="183">
        <f>K167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434</v>
      </c>
      <c r="E104" s="182"/>
      <c r="F104" s="182"/>
      <c r="G104" s="182"/>
      <c r="H104" s="182"/>
      <c r="I104" s="183">
        <f>Q216</f>
        <v>0</v>
      </c>
      <c r="J104" s="183">
        <f>R216</f>
        <v>0</v>
      </c>
      <c r="K104" s="183">
        <f>K216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9"/>
      <c r="D105" s="177" t="s">
        <v>190</v>
      </c>
      <c r="E105" s="178"/>
      <c r="F105" s="178"/>
      <c r="G105" s="178"/>
      <c r="H105" s="178"/>
      <c r="I105" s="179">
        <f>Q218</f>
        <v>0</v>
      </c>
      <c r="J105" s="179">
        <f>R218</f>
        <v>0</v>
      </c>
      <c r="K105" s="179">
        <f>K218</f>
        <v>0</v>
      </c>
      <c r="L105" s="9"/>
      <c r="M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0"/>
      <c r="D106" s="181" t="s">
        <v>549</v>
      </c>
      <c r="E106" s="182"/>
      <c r="F106" s="182"/>
      <c r="G106" s="182"/>
      <c r="H106" s="182"/>
      <c r="I106" s="183">
        <f>Q219</f>
        <v>0</v>
      </c>
      <c r="J106" s="183">
        <f>R219</f>
        <v>0</v>
      </c>
      <c r="K106" s="183">
        <f>K219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732</v>
      </c>
      <c r="E107" s="182"/>
      <c r="F107" s="182"/>
      <c r="G107" s="182"/>
      <c r="H107" s="182"/>
      <c r="I107" s="183">
        <f>Q513</f>
        <v>0</v>
      </c>
      <c r="J107" s="183">
        <f>R513</f>
        <v>0</v>
      </c>
      <c r="K107" s="183">
        <f>K513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733</v>
      </c>
      <c r="E108" s="182"/>
      <c r="F108" s="182"/>
      <c r="G108" s="182"/>
      <c r="H108" s="182"/>
      <c r="I108" s="183">
        <f>Q515</f>
        <v>0</v>
      </c>
      <c r="J108" s="183">
        <f>R515</f>
        <v>0</v>
      </c>
      <c r="K108" s="183">
        <f>K515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735</v>
      </c>
      <c r="E109" s="182"/>
      <c r="F109" s="182"/>
      <c r="G109" s="182"/>
      <c r="H109" s="182"/>
      <c r="I109" s="183">
        <f>Q527</f>
        <v>0</v>
      </c>
      <c r="J109" s="183">
        <f>R527</f>
        <v>0</v>
      </c>
      <c r="K109" s="183">
        <f>K527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0"/>
      <c r="D110" s="181" t="s">
        <v>737</v>
      </c>
      <c r="E110" s="182"/>
      <c r="F110" s="182"/>
      <c r="G110" s="182"/>
      <c r="H110" s="182"/>
      <c r="I110" s="183">
        <f>Q529</f>
        <v>0</v>
      </c>
      <c r="J110" s="183">
        <f>R529</f>
        <v>0</v>
      </c>
      <c r="K110" s="183">
        <f>K529</f>
        <v>0</v>
      </c>
      <c r="L110" s="10"/>
      <c r="M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0"/>
      <c r="D111" s="181" t="s">
        <v>1048</v>
      </c>
      <c r="E111" s="182"/>
      <c r="F111" s="182"/>
      <c r="G111" s="182"/>
      <c r="H111" s="182"/>
      <c r="I111" s="183">
        <f>Q703</f>
        <v>0</v>
      </c>
      <c r="J111" s="183">
        <f>R703</f>
        <v>0</v>
      </c>
      <c r="K111" s="183">
        <f>K703</f>
        <v>0</v>
      </c>
      <c r="L111" s="10"/>
      <c r="M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64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6.96" customHeigh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29.28" customHeight="1">
      <c r="A114" s="42"/>
      <c r="B114" s="43"/>
      <c r="C114" s="175" t="s">
        <v>193</v>
      </c>
      <c r="D114" s="42"/>
      <c r="E114" s="42"/>
      <c r="F114" s="42"/>
      <c r="G114" s="42"/>
      <c r="H114" s="42"/>
      <c r="I114" s="42"/>
      <c r="J114" s="42"/>
      <c r="K114" s="184">
        <f>ROUND(K115 + K116 + K117 + K118 + K119 + K120,2)</f>
        <v>0</v>
      </c>
      <c r="L114" s="42"/>
      <c r="M114" s="64"/>
      <c r="O114" s="185" t="s">
        <v>43</v>
      </c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8" customHeight="1">
      <c r="A115" s="42"/>
      <c r="B115" s="186"/>
      <c r="C115" s="187"/>
      <c r="D115" s="148" t="s">
        <v>194</v>
      </c>
      <c r="E115" s="188"/>
      <c r="F115" s="188"/>
      <c r="G115" s="187"/>
      <c r="H115" s="187"/>
      <c r="I115" s="187"/>
      <c r="J115" s="187"/>
      <c r="K115" s="144"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195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 ht="18" customHeight="1">
      <c r="A116" s="42"/>
      <c r="B116" s="186"/>
      <c r="C116" s="187"/>
      <c r="D116" s="148" t="s">
        <v>196</v>
      </c>
      <c r="E116" s="188"/>
      <c r="F116" s="188"/>
      <c r="G116" s="187"/>
      <c r="H116" s="187"/>
      <c r="I116" s="187"/>
      <c r="J116" s="187"/>
      <c r="K116" s="144"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195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 ht="18" customHeight="1">
      <c r="A117" s="42"/>
      <c r="B117" s="186"/>
      <c r="C117" s="187"/>
      <c r="D117" s="148" t="s">
        <v>197</v>
      </c>
      <c r="E117" s="188"/>
      <c r="F117" s="188"/>
      <c r="G117" s="187"/>
      <c r="H117" s="187"/>
      <c r="I117" s="187"/>
      <c r="J117" s="187"/>
      <c r="K117" s="144"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195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 ht="18" customHeight="1">
      <c r="A118" s="42"/>
      <c r="B118" s="186"/>
      <c r="C118" s="187"/>
      <c r="D118" s="148" t="s">
        <v>198</v>
      </c>
      <c r="E118" s="188"/>
      <c r="F118" s="188"/>
      <c r="G118" s="187"/>
      <c r="H118" s="187"/>
      <c r="I118" s="187"/>
      <c r="J118" s="187"/>
      <c r="K118" s="144">
        <v>0</v>
      </c>
      <c r="L118" s="187"/>
      <c r="M118" s="189"/>
      <c r="N118" s="190"/>
      <c r="O118" s="191" t="s">
        <v>45</v>
      </c>
      <c r="P118" s="190"/>
      <c r="Q118" s="190"/>
      <c r="R118" s="190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2" t="s">
        <v>195</v>
      </c>
      <c r="AZ118" s="190"/>
      <c r="BA118" s="190"/>
      <c r="BB118" s="190"/>
      <c r="BC118" s="190"/>
      <c r="BD118" s="190"/>
      <c r="BE118" s="193">
        <f>IF(O118="základná",K118,0)</f>
        <v>0</v>
      </c>
      <c r="BF118" s="193">
        <f>IF(O118="znížená",K118,0)</f>
        <v>0</v>
      </c>
      <c r="BG118" s="193">
        <f>IF(O118="zákl. prenesená",K118,0)</f>
        <v>0</v>
      </c>
      <c r="BH118" s="193">
        <f>IF(O118="zníž. prenesená",K118,0)</f>
        <v>0</v>
      </c>
      <c r="BI118" s="193">
        <f>IF(O118="nulová",K118,0)</f>
        <v>0</v>
      </c>
      <c r="BJ118" s="192" t="s">
        <v>93</v>
      </c>
      <c r="BK118" s="190"/>
      <c r="BL118" s="190"/>
      <c r="BM118" s="190"/>
    </row>
    <row r="119" s="2" customFormat="1" ht="18" customHeight="1">
      <c r="A119" s="42"/>
      <c r="B119" s="186"/>
      <c r="C119" s="187"/>
      <c r="D119" s="148" t="s">
        <v>199</v>
      </c>
      <c r="E119" s="188"/>
      <c r="F119" s="188"/>
      <c r="G119" s="187"/>
      <c r="H119" s="187"/>
      <c r="I119" s="187"/>
      <c r="J119" s="187"/>
      <c r="K119" s="144">
        <v>0</v>
      </c>
      <c r="L119" s="187"/>
      <c r="M119" s="189"/>
      <c r="N119" s="190"/>
      <c r="O119" s="191" t="s">
        <v>45</v>
      </c>
      <c r="P119" s="190"/>
      <c r="Q119" s="190"/>
      <c r="R119" s="190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2" t="s">
        <v>195</v>
      </c>
      <c r="AZ119" s="190"/>
      <c r="BA119" s="190"/>
      <c r="BB119" s="190"/>
      <c r="BC119" s="190"/>
      <c r="BD119" s="190"/>
      <c r="BE119" s="193">
        <f>IF(O119="základná",K119,0)</f>
        <v>0</v>
      </c>
      <c r="BF119" s="193">
        <f>IF(O119="znížená",K119,0)</f>
        <v>0</v>
      </c>
      <c r="BG119" s="193">
        <f>IF(O119="zákl. prenesená",K119,0)</f>
        <v>0</v>
      </c>
      <c r="BH119" s="193">
        <f>IF(O119="zníž. prenesená",K119,0)</f>
        <v>0</v>
      </c>
      <c r="BI119" s="193">
        <f>IF(O119="nulová",K119,0)</f>
        <v>0</v>
      </c>
      <c r="BJ119" s="192" t="s">
        <v>93</v>
      </c>
      <c r="BK119" s="190"/>
      <c r="BL119" s="190"/>
      <c r="BM119" s="190"/>
    </row>
    <row r="120" s="2" customFormat="1" ht="18" customHeight="1">
      <c r="A120" s="42"/>
      <c r="B120" s="186"/>
      <c r="C120" s="187"/>
      <c r="D120" s="188" t="s">
        <v>200</v>
      </c>
      <c r="E120" s="187"/>
      <c r="F120" s="187"/>
      <c r="G120" s="187"/>
      <c r="H120" s="187"/>
      <c r="I120" s="187"/>
      <c r="J120" s="187"/>
      <c r="K120" s="144">
        <f>ROUND(K34*T120,2)</f>
        <v>0</v>
      </c>
      <c r="L120" s="187"/>
      <c r="M120" s="189"/>
      <c r="N120" s="190"/>
      <c r="O120" s="191" t="s">
        <v>45</v>
      </c>
      <c r="P120" s="190"/>
      <c r="Q120" s="190"/>
      <c r="R120" s="190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2" t="s">
        <v>201</v>
      </c>
      <c r="AZ120" s="190"/>
      <c r="BA120" s="190"/>
      <c r="BB120" s="190"/>
      <c r="BC120" s="190"/>
      <c r="BD120" s="190"/>
      <c r="BE120" s="193">
        <f>IF(O120="základná",K120,0)</f>
        <v>0</v>
      </c>
      <c r="BF120" s="193">
        <f>IF(O120="znížená",K120,0)</f>
        <v>0</v>
      </c>
      <c r="BG120" s="193">
        <f>IF(O120="zákl. prenesená",K120,0)</f>
        <v>0</v>
      </c>
      <c r="BH120" s="193">
        <f>IF(O120="zníž. prenesená",K120,0)</f>
        <v>0</v>
      </c>
      <c r="BI120" s="193">
        <f>IF(O120="nulová",K120,0)</f>
        <v>0</v>
      </c>
      <c r="BJ120" s="192" t="s">
        <v>93</v>
      </c>
      <c r="BK120" s="190"/>
      <c r="BL120" s="190"/>
      <c r="BM120" s="190"/>
    </row>
    <row r="121" s="2" customForma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29.28" customHeight="1">
      <c r="A122" s="42"/>
      <c r="B122" s="43"/>
      <c r="C122" s="151" t="s">
        <v>172</v>
      </c>
      <c r="D122" s="152"/>
      <c r="E122" s="152"/>
      <c r="F122" s="152"/>
      <c r="G122" s="152"/>
      <c r="H122" s="152"/>
      <c r="I122" s="152"/>
      <c r="J122" s="152"/>
      <c r="K122" s="153">
        <f>ROUND(K100+K114,2)</f>
        <v>0</v>
      </c>
      <c r="L122" s="15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6.96" customHeight="1">
      <c r="A123" s="42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7" s="2" customFormat="1" ht="6.96" customHeight="1">
      <c r="A127" s="42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24.96" customHeight="1">
      <c r="A128" s="42"/>
      <c r="B128" s="43"/>
      <c r="C128" s="23" t="s">
        <v>202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2" t="s">
        <v>16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6.5" customHeight="1">
      <c r="A131" s="42"/>
      <c r="B131" s="43"/>
      <c r="C131" s="42"/>
      <c r="D131" s="42"/>
      <c r="E131" s="155" t="str">
        <f>E7</f>
        <v>Zníženie energetickej náročnosti budov ZŠ a MŠ v obci Kováčová</v>
      </c>
      <c r="F131" s="32"/>
      <c r="G131" s="32"/>
      <c r="H131" s="3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1" customFormat="1" ht="12" customHeight="1">
      <c r="B132" s="22"/>
      <c r="C132" s="32" t="s">
        <v>174</v>
      </c>
      <c r="M132" s="22"/>
    </row>
    <row r="133" s="1" customFormat="1" ht="16.5" customHeight="1">
      <c r="B133" s="22"/>
      <c r="E133" s="155" t="s">
        <v>175</v>
      </c>
      <c r="F133" s="1"/>
      <c r="G133" s="1"/>
      <c r="H133" s="1"/>
      <c r="M133" s="22"/>
    </row>
    <row r="134" s="1" customFormat="1" ht="12" customHeight="1">
      <c r="B134" s="22"/>
      <c r="C134" s="32" t="s">
        <v>176</v>
      </c>
      <c r="M134" s="22"/>
    </row>
    <row r="135" s="2" customFormat="1" ht="16.5" customHeight="1">
      <c r="A135" s="42"/>
      <c r="B135" s="43"/>
      <c r="C135" s="42"/>
      <c r="D135" s="42"/>
      <c r="E135" s="156" t="s">
        <v>1045</v>
      </c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2" customHeight="1">
      <c r="A136" s="42"/>
      <c r="B136" s="43"/>
      <c r="C136" s="32" t="s">
        <v>431</v>
      </c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6.5" customHeight="1">
      <c r="A137" s="42"/>
      <c r="B137" s="43"/>
      <c r="C137" s="42"/>
      <c r="D137" s="42"/>
      <c r="E137" s="76" t="str">
        <f>E13</f>
        <v>21-105b-01-02-02-04 - Ostatné</v>
      </c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6.96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2" customHeight="1">
      <c r="A139" s="42"/>
      <c r="B139" s="43"/>
      <c r="C139" s="32" t="s">
        <v>20</v>
      </c>
      <c r="D139" s="42"/>
      <c r="E139" s="42"/>
      <c r="F139" s="27" t="str">
        <f>F16</f>
        <v>Kováčová</v>
      </c>
      <c r="G139" s="42"/>
      <c r="H139" s="42"/>
      <c r="I139" s="32" t="s">
        <v>22</v>
      </c>
      <c r="J139" s="78" t="str">
        <f>IF(J16="","",J16)</f>
        <v>16. 11. 2021</v>
      </c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6.96" customHeight="1">
      <c r="A140" s="42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15.15" customHeight="1">
      <c r="A141" s="42"/>
      <c r="B141" s="43"/>
      <c r="C141" s="32" t="s">
        <v>24</v>
      </c>
      <c r="D141" s="42"/>
      <c r="E141" s="42"/>
      <c r="F141" s="27" t="str">
        <f>E19</f>
        <v>Obec Kováčová</v>
      </c>
      <c r="G141" s="42"/>
      <c r="H141" s="42"/>
      <c r="I141" s="32" t="s">
        <v>30</v>
      </c>
      <c r="J141" s="36" t="str">
        <f>E25</f>
        <v>HS partner, s.r.o.</v>
      </c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15.15" customHeight="1">
      <c r="A142" s="42"/>
      <c r="B142" s="43"/>
      <c r="C142" s="32" t="s">
        <v>28</v>
      </c>
      <c r="D142" s="42"/>
      <c r="E142" s="42"/>
      <c r="F142" s="27" t="str">
        <f>IF(E22="","",E22)</f>
        <v>Vyplň údaj</v>
      </c>
      <c r="G142" s="42"/>
      <c r="H142" s="42"/>
      <c r="I142" s="32" t="s">
        <v>32</v>
      </c>
      <c r="J142" s="36" t="str">
        <f>E28</f>
        <v>Ing. Miroslav Plevka</v>
      </c>
      <c r="K142" s="42"/>
      <c r="L142" s="42"/>
      <c r="M142" s="64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="2" customFormat="1" ht="10.32" customHeight="1">
      <c r="A143" s="42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64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="11" customFormat="1" ht="29.28" customHeight="1">
      <c r="A144" s="194"/>
      <c r="B144" s="195"/>
      <c r="C144" s="196" t="s">
        <v>203</v>
      </c>
      <c r="D144" s="197" t="s">
        <v>64</v>
      </c>
      <c r="E144" s="197" t="s">
        <v>60</v>
      </c>
      <c r="F144" s="197" t="s">
        <v>61</v>
      </c>
      <c r="G144" s="197" t="s">
        <v>204</v>
      </c>
      <c r="H144" s="197" t="s">
        <v>205</v>
      </c>
      <c r="I144" s="197" t="s">
        <v>206</v>
      </c>
      <c r="J144" s="197" t="s">
        <v>207</v>
      </c>
      <c r="K144" s="198" t="s">
        <v>185</v>
      </c>
      <c r="L144" s="199" t="s">
        <v>208</v>
      </c>
      <c r="M144" s="200"/>
      <c r="N144" s="95" t="s">
        <v>1</v>
      </c>
      <c r="O144" s="96" t="s">
        <v>43</v>
      </c>
      <c r="P144" s="96" t="s">
        <v>209</v>
      </c>
      <c r="Q144" s="96" t="s">
        <v>210</v>
      </c>
      <c r="R144" s="96" t="s">
        <v>211</v>
      </c>
      <c r="S144" s="96" t="s">
        <v>212</v>
      </c>
      <c r="T144" s="96" t="s">
        <v>213</v>
      </c>
      <c r="U144" s="96" t="s">
        <v>214</v>
      </c>
      <c r="V144" s="96" t="s">
        <v>215</v>
      </c>
      <c r="W144" s="96" t="s">
        <v>216</v>
      </c>
      <c r="X144" s="97" t="s">
        <v>217</v>
      </c>
      <c r="Y144" s="194"/>
      <c r="Z144" s="194"/>
      <c r="AA144" s="194"/>
      <c r="AB144" s="194"/>
      <c r="AC144" s="194"/>
      <c r="AD144" s="194"/>
      <c r="AE144" s="194"/>
    </row>
    <row r="145" s="2" customFormat="1" ht="22.8" customHeight="1">
      <c r="A145" s="42"/>
      <c r="B145" s="43"/>
      <c r="C145" s="102" t="s">
        <v>180</v>
      </c>
      <c r="D145" s="42"/>
      <c r="E145" s="42"/>
      <c r="F145" s="42"/>
      <c r="G145" s="42"/>
      <c r="H145" s="42"/>
      <c r="I145" s="42"/>
      <c r="J145" s="42"/>
      <c r="K145" s="201">
        <f>BK145</f>
        <v>0</v>
      </c>
      <c r="L145" s="42"/>
      <c r="M145" s="43"/>
      <c r="N145" s="98"/>
      <c r="O145" s="82"/>
      <c r="P145" s="99"/>
      <c r="Q145" s="202">
        <f>Q146+Q218</f>
        <v>0</v>
      </c>
      <c r="R145" s="202">
        <f>R146+R218</f>
        <v>0</v>
      </c>
      <c r="S145" s="99"/>
      <c r="T145" s="203">
        <f>T146+T218</f>
        <v>0</v>
      </c>
      <c r="U145" s="99"/>
      <c r="V145" s="203">
        <f>V146+V218</f>
        <v>68.918249199999991</v>
      </c>
      <c r="W145" s="99"/>
      <c r="X145" s="204">
        <f>X146+X218</f>
        <v>0</v>
      </c>
      <c r="Y145" s="42"/>
      <c r="Z145" s="42"/>
      <c r="AA145" s="42"/>
      <c r="AB145" s="42"/>
      <c r="AC145" s="42"/>
      <c r="AD145" s="42"/>
      <c r="AE145" s="42"/>
      <c r="AT145" s="19" t="s">
        <v>80</v>
      </c>
      <c r="AU145" s="19" t="s">
        <v>187</v>
      </c>
      <c r="BK145" s="205">
        <f>BK146+BK218</f>
        <v>0</v>
      </c>
    </row>
    <row r="146" s="12" customFormat="1" ht="25.92" customHeight="1">
      <c r="A146" s="12"/>
      <c r="B146" s="206"/>
      <c r="C146" s="12"/>
      <c r="D146" s="207" t="s">
        <v>80</v>
      </c>
      <c r="E146" s="208" t="s">
        <v>218</v>
      </c>
      <c r="F146" s="208" t="s">
        <v>219</v>
      </c>
      <c r="G146" s="12"/>
      <c r="H146" s="12"/>
      <c r="I146" s="209"/>
      <c r="J146" s="209"/>
      <c r="K146" s="210">
        <f>BK146</f>
        <v>0</v>
      </c>
      <c r="L146" s="12"/>
      <c r="M146" s="206"/>
      <c r="N146" s="211"/>
      <c r="O146" s="212"/>
      <c r="P146" s="212"/>
      <c r="Q146" s="213">
        <f>Q147+Q167+Q216</f>
        <v>0</v>
      </c>
      <c r="R146" s="213">
        <f>R147+R167+R216</f>
        <v>0</v>
      </c>
      <c r="S146" s="212"/>
      <c r="T146" s="214">
        <f>T147+T167+T216</f>
        <v>0</v>
      </c>
      <c r="U146" s="212"/>
      <c r="V146" s="214">
        <f>V147+V167+V216</f>
        <v>60.723117699999996</v>
      </c>
      <c r="W146" s="212"/>
      <c r="X146" s="215">
        <f>X147+X167+X216</f>
        <v>0</v>
      </c>
      <c r="Y146" s="12"/>
      <c r="Z146" s="12"/>
      <c r="AA146" s="12"/>
      <c r="AB146" s="12"/>
      <c r="AC146" s="12"/>
      <c r="AD146" s="12"/>
      <c r="AE146" s="12"/>
      <c r="AR146" s="207" t="s">
        <v>88</v>
      </c>
      <c r="AT146" s="216" t="s">
        <v>80</v>
      </c>
      <c r="AU146" s="216" t="s">
        <v>81</v>
      </c>
      <c r="AY146" s="207" t="s">
        <v>220</v>
      </c>
      <c r="BK146" s="217">
        <f>BK147+BK167+BK216</f>
        <v>0</v>
      </c>
    </row>
    <row r="147" s="12" customFormat="1" ht="22.8" customHeight="1">
      <c r="A147" s="12"/>
      <c r="B147" s="206"/>
      <c r="C147" s="12"/>
      <c r="D147" s="207" t="s">
        <v>80</v>
      </c>
      <c r="E147" s="218" t="s">
        <v>98</v>
      </c>
      <c r="F147" s="218" t="s">
        <v>741</v>
      </c>
      <c r="G147" s="12"/>
      <c r="H147" s="12"/>
      <c r="I147" s="209"/>
      <c r="J147" s="209"/>
      <c r="K147" s="219">
        <f>BK147</f>
        <v>0</v>
      </c>
      <c r="L147" s="12"/>
      <c r="M147" s="206"/>
      <c r="N147" s="211"/>
      <c r="O147" s="212"/>
      <c r="P147" s="212"/>
      <c r="Q147" s="213">
        <f>SUM(Q148:Q166)</f>
        <v>0</v>
      </c>
      <c r="R147" s="213">
        <f>SUM(R148:R166)</f>
        <v>0</v>
      </c>
      <c r="S147" s="212"/>
      <c r="T147" s="214">
        <f>SUM(T148:T166)</f>
        <v>0</v>
      </c>
      <c r="U147" s="212"/>
      <c r="V147" s="214">
        <f>SUM(V148:V166)</f>
        <v>2.8403416000000004</v>
      </c>
      <c r="W147" s="212"/>
      <c r="X147" s="215">
        <f>SUM(X148:X166)</f>
        <v>0</v>
      </c>
      <c r="Y147" s="12"/>
      <c r="Z147" s="12"/>
      <c r="AA147" s="12"/>
      <c r="AB147" s="12"/>
      <c r="AC147" s="12"/>
      <c r="AD147" s="12"/>
      <c r="AE147" s="12"/>
      <c r="AR147" s="207" t="s">
        <v>88</v>
      </c>
      <c r="AT147" s="216" t="s">
        <v>80</v>
      </c>
      <c r="AU147" s="216" t="s">
        <v>88</v>
      </c>
      <c r="AY147" s="207" t="s">
        <v>220</v>
      </c>
      <c r="BK147" s="217">
        <f>SUM(BK148:BK166)</f>
        <v>0</v>
      </c>
    </row>
    <row r="148" s="2" customFormat="1" ht="33" customHeight="1">
      <c r="A148" s="42"/>
      <c r="B148" s="186"/>
      <c r="C148" s="220" t="s">
        <v>88</v>
      </c>
      <c r="D148" s="220" t="s">
        <v>223</v>
      </c>
      <c r="E148" s="221" t="s">
        <v>769</v>
      </c>
      <c r="F148" s="222" t="s">
        <v>770</v>
      </c>
      <c r="G148" s="223" t="s">
        <v>226</v>
      </c>
      <c r="H148" s="224">
        <v>22.039999999999999</v>
      </c>
      <c r="I148" s="225"/>
      <c r="J148" s="225"/>
      <c r="K148" s="226">
        <f>ROUND(P148*H148,2)</f>
        <v>0</v>
      </c>
      <c r="L148" s="227"/>
      <c r="M148" s="43"/>
      <c r="N148" s="228" t="s">
        <v>1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0.07424</v>
      </c>
      <c r="V148" s="231">
        <f>U148*H148</f>
        <v>1.6362496</v>
      </c>
      <c r="W148" s="231">
        <v>0</v>
      </c>
      <c r="X148" s="232">
        <f>W148*H148</f>
        <v>0</v>
      </c>
      <c r="Y148" s="42"/>
      <c r="Z148" s="42"/>
      <c r="AA148" s="42"/>
      <c r="AB148" s="42"/>
      <c r="AC148" s="42"/>
      <c r="AD148" s="42"/>
      <c r="AE148" s="42"/>
      <c r="AR148" s="233" t="s">
        <v>105</v>
      </c>
      <c r="AT148" s="233" t="s">
        <v>223</v>
      </c>
      <c r="AU148" s="233" t="s">
        <v>93</v>
      </c>
      <c r="AY148" s="19" t="s">
        <v>220</v>
      </c>
      <c r="BE148" s="147">
        <f>IF(O148="základná",K148,0)</f>
        <v>0</v>
      </c>
      <c r="BF148" s="147">
        <f>IF(O148="znížená",K148,0)</f>
        <v>0</v>
      </c>
      <c r="BG148" s="147">
        <f>IF(O148="zákl. prenesená",K148,0)</f>
        <v>0</v>
      </c>
      <c r="BH148" s="147">
        <f>IF(O148="zníž. prenesená",K148,0)</f>
        <v>0</v>
      </c>
      <c r="BI148" s="147">
        <f>IF(O148="nulová",K148,0)</f>
        <v>0</v>
      </c>
      <c r="BJ148" s="19" t="s">
        <v>93</v>
      </c>
      <c r="BK148" s="147">
        <f>ROUND(P148*H148,2)</f>
        <v>0</v>
      </c>
      <c r="BL148" s="19" t="s">
        <v>105</v>
      </c>
      <c r="BM148" s="233" t="s">
        <v>1328</v>
      </c>
    </row>
    <row r="149" s="13" customFormat="1">
      <c r="A149" s="13"/>
      <c r="B149" s="234"/>
      <c r="C149" s="13"/>
      <c r="D149" s="235" t="s">
        <v>228</v>
      </c>
      <c r="E149" s="236" t="s">
        <v>1</v>
      </c>
      <c r="F149" s="237" t="s">
        <v>1329</v>
      </c>
      <c r="G149" s="13"/>
      <c r="H149" s="236" t="s">
        <v>1</v>
      </c>
      <c r="I149" s="238"/>
      <c r="J149" s="238"/>
      <c r="K149" s="13"/>
      <c r="L149" s="13"/>
      <c r="M149" s="234"/>
      <c r="N149" s="239"/>
      <c r="O149" s="240"/>
      <c r="P149" s="240"/>
      <c r="Q149" s="240"/>
      <c r="R149" s="240"/>
      <c r="S149" s="240"/>
      <c r="T149" s="240"/>
      <c r="U149" s="240"/>
      <c r="V149" s="240"/>
      <c r="W149" s="240"/>
      <c r="X149" s="241"/>
      <c r="Y149" s="13"/>
      <c r="Z149" s="13"/>
      <c r="AA149" s="13"/>
      <c r="AB149" s="13"/>
      <c r="AC149" s="13"/>
      <c r="AD149" s="13"/>
      <c r="AE149" s="13"/>
      <c r="AT149" s="236" t="s">
        <v>228</v>
      </c>
      <c r="AU149" s="236" t="s">
        <v>93</v>
      </c>
      <c r="AV149" s="13" t="s">
        <v>88</v>
      </c>
      <c r="AW149" s="13" t="s">
        <v>4</v>
      </c>
      <c r="AX149" s="13" t="s">
        <v>81</v>
      </c>
      <c r="AY149" s="236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1330</v>
      </c>
      <c r="G150" s="14"/>
      <c r="H150" s="245">
        <v>1.5600000000000001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1331</v>
      </c>
      <c r="G151" s="14"/>
      <c r="H151" s="245">
        <v>5.8300000000000001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5" customFormat="1">
      <c r="A152" s="15"/>
      <c r="B152" s="250"/>
      <c r="C152" s="15"/>
      <c r="D152" s="235" t="s">
        <v>228</v>
      </c>
      <c r="E152" s="251" t="s">
        <v>1</v>
      </c>
      <c r="F152" s="252" t="s">
        <v>242</v>
      </c>
      <c r="G152" s="15"/>
      <c r="H152" s="253">
        <v>7.3899999999999997</v>
      </c>
      <c r="I152" s="254"/>
      <c r="J152" s="254"/>
      <c r="K152" s="15"/>
      <c r="L152" s="15"/>
      <c r="M152" s="250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5"/>
      <c r="Z152" s="15"/>
      <c r="AA152" s="15"/>
      <c r="AB152" s="15"/>
      <c r="AC152" s="15"/>
      <c r="AD152" s="15"/>
      <c r="AE152" s="15"/>
      <c r="AT152" s="251" t="s">
        <v>228</v>
      </c>
      <c r="AU152" s="251" t="s">
        <v>93</v>
      </c>
      <c r="AV152" s="15" t="s">
        <v>98</v>
      </c>
      <c r="AW152" s="15" t="s">
        <v>4</v>
      </c>
      <c r="AX152" s="15" t="s">
        <v>81</v>
      </c>
      <c r="AY152" s="251" t="s">
        <v>220</v>
      </c>
    </row>
    <row r="153" s="13" customFormat="1">
      <c r="A153" s="13"/>
      <c r="B153" s="234"/>
      <c r="C153" s="13"/>
      <c r="D153" s="235" t="s">
        <v>228</v>
      </c>
      <c r="E153" s="236" t="s">
        <v>1</v>
      </c>
      <c r="F153" s="237" t="s">
        <v>1332</v>
      </c>
      <c r="G153" s="13"/>
      <c r="H153" s="236" t="s">
        <v>1</v>
      </c>
      <c r="I153" s="238"/>
      <c r="J153" s="238"/>
      <c r="K153" s="13"/>
      <c r="L153" s="13"/>
      <c r="M153" s="234"/>
      <c r="N153" s="239"/>
      <c r="O153" s="240"/>
      <c r="P153" s="240"/>
      <c r="Q153" s="240"/>
      <c r="R153" s="240"/>
      <c r="S153" s="240"/>
      <c r="T153" s="240"/>
      <c r="U153" s="240"/>
      <c r="V153" s="240"/>
      <c r="W153" s="240"/>
      <c r="X153" s="241"/>
      <c r="Y153" s="13"/>
      <c r="Z153" s="13"/>
      <c r="AA153" s="13"/>
      <c r="AB153" s="13"/>
      <c r="AC153" s="13"/>
      <c r="AD153" s="13"/>
      <c r="AE153" s="13"/>
      <c r="AT153" s="236" t="s">
        <v>228</v>
      </c>
      <c r="AU153" s="236" t="s">
        <v>93</v>
      </c>
      <c r="AV153" s="13" t="s">
        <v>88</v>
      </c>
      <c r="AW153" s="13" t="s">
        <v>4</v>
      </c>
      <c r="AX153" s="13" t="s">
        <v>81</v>
      </c>
      <c r="AY153" s="236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1333</v>
      </c>
      <c r="G154" s="14"/>
      <c r="H154" s="245">
        <v>14.65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5" customFormat="1">
      <c r="A155" s="15"/>
      <c r="B155" s="250"/>
      <c r="C155" s="15"/>
      <c r="D155" s="235" t="s">
        <v>228</v>
      </c>
      <c r="E155" s="251" t="s">
        <v>1</v>
      </c>
      <c r="F155" s="252" t="s">
        <v>242</v>
      </c>
      <c r="G155" s="15"/>
      <c r="H155" s="253">
        <v>14.65</v>
      </c>
      <c r="I155" s="254"/>
      <c r="J155" s="254"/>
      <c r="K155" s="15"/>
      <c r="L155" s="15"/>
      <c r="M155" s="250"/>
      <c r="N155" s="255"/>
      <c r="O155" s="256"/>
      <c r="P155" s="256"/>
      <c r="Q155" s="256"/>
      <c r="R155" s="256"/>
      <c r="S155" s="256"/>
      <c r="T155" s="256"/>
      <c r="U155" s="256"/>
      <c r="V155" s="256"/>
      <c r="W155" s="256"/>
      <c r="X155" s="257"/>
      <c r="Y155" s="15"/>
      <c r="Z155" s="15"/>
      <c r="AA155" s="15"/>
      <c r="AB155" s="15"/>
      <c r="AC155" s="15"/>
      <c r="AD155" s="15"/>
      <c r="AE155" s="15"/>
      <c r="AT155" s="251" t="s">
        <v>228</v>
      </c>
      <c r="AU155" s="251" t="s">
        <v>93</v>
      </c>
      <c r="AV155" s="15" t="s">
        <v>98</v>
      </c>
      <c r="AW155" s="15" t="s">
        <v>4</v>
      </c>
      <c r="AX155" s="15" t="s">
        <v>81</v>
      </c>
      <c r="AY155" s="251" t="s">
        <v>220</v>
      </c>
    </row>
    <row r="156" s="16" customFormat="1">
      <c r="A156" s="16"/>
      <c r="B156" s="258"/>
      <c r="C156" s="16"/>
      <c r="D156" s="235" t="s">
        <v>228</v>
      </c>
      <c r="E156" s="259" t="s">
        <v>1</v>
      </c>
      <c r="F156" s="260" t="s">
        <v>253</v>
      </c>
      <c r="G156" s="16"/>
      <c r="H156" s="261">
        <v>22.039999999999999</v>
      </c>
      <c r="I156" s="262"/>
      <c r="J156" s="262"/>
      <c r="K156" s="16"/>
      <c r="L156" s="16"/>
      <c r="M156" s="258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5"/>
      <c r="Y156" s="16"/>
      <c r="Z156" s="16"/>
      <c r="AA156" s="16"/>
      <c r="AB156" s="16"/>
      <c r="AC156" s="16"/>
      <c r="AD156" s="16"/>
      <c r="AE156" s="16"/>
      <c r="AT156" s="259" t="s">
        <v>228</v>
      </c>
      <c r="AU156" s="259" t="s">
        <v>93</v>
      </c>
      <c r="AV156" s="16" t="s">
        <v>105</v>
      </c>
      <c r="AW156" s="16" t="s">
        <v>4</v>
      </c>
      <c r="AX156" s="16" t="s">
        <v>88</v>
      </c>
      <c r="AY156" s="259" t="s">
        <v>220</v>
      </c>
    </row>
    <row r="157" s="2" customFormat="1" ht="33" customHeight="1">
      <c r="A157" s="42"/>
      <c r="B157" s="186"/>
      <c r="C157" s="220" t="s">
        <v>93</v>
      </c>
      <c r="D157" s="220" t="s">
        <v>223</v>
      </c>
      <c r="E157" s="221" t="s">
        <v>778</v>
      </c>
      <c r="F157" s="222" t="s">
        <v>779</v>
      </c>
      <c r="G157" s="223" t="s">
        <v>226</v>
      </c>
      <c r="H157" s="224">
        <v>6</v>
      </c>
      <c r="I157" s="225"/>
      <c r="J157" s="225"/>
      <c r="K157" s="226">
        <f>ROUND(P157*H157,2)</f>
        <v>0</v>
      </c>
      <c r="L157" s="227"/>
      <c r="M157" s="43"/>
      <c r="N157" s="228" t="s">
        <v>1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0.11124000000000001</v>
      </c>
      <c r="V157" s="231">
        <f>U157*H157</f>
        <v>0.66744000000000003</v>
      </c>
      <c r="W157" s="231">
        <v>0</v>
      </c>
      <c r="X157" s="232">
        <f>W157*H157</f>
        <v>0</v>
      </c>
      <c r="Y157" s="42"/>
      <c r="Z157" s="42"/>
      <c r="AA157" s="42"/>
      <c r="AB157" s="42"/>
      <c r="AC157" s="42"/>
      <c r="AD157" s="42"/>
      <c r="AE157" s="42"/>
      <c r="AR157" s="233" t="s">
        <v>105</v>
      </c>
      <c r="AT157" s="233" t="s">
        <v>223</v>
      </c>
      <c r="AU157" s="233" t="s">
        <v>93</v>
      </c>
      <c r="AY157" s="19" t="s">
        <v>220</v>
      </c>
      <c r="BE157" s="147">
        <f>IF(O157="základná",K157,0)</f>
        <v>0</v>
      </c>
      <c r="BF157" s="147">
        <f>IF(O157="znížená",K157,0)</f>
        <v>0</v>
      </c>
      <c r="BG157" s="147">
        <f>IF(O157="zákl. prenesená",K157,0)</f>
        <v>0</v>
      </c>
      <c r="BH157" s="147">
        <f>IF(O157="zníž. prenesená",K157,0)</f>
        <v>0</v>
      </c>
      <c r="BI157" s="147">
        <f>IF(O157="nulová",K157,0)</f>
        <v>0</v>
      </c>
      <c r="BJ157" s="19" t="s">
        <v>93</v>
      </c>
      <c r="BK157" s="147">
        <f>ROUND(P157*H157,2)</f>
        <v>0</v>
      </c>
      <c r="BL157" s="19" t="s">
        <v>105</v>
      </c>
      <c r="BM157" s="233" t="s">
        <v>1334</v>
      </c>
    </row>
    <row r="158" s="13" customFormat="1">
      <c r="A158" s="13"/>
      <c r="B158" s="234"/>
      <c r="C158" s="13"/>
      <c r="D158" s="235" t="s">
        <v>228</v>
      </c>
      <c r="E158" s="236" t="s">
        <v>1</v>
      </c>
      <c r="F158" s="237" t="s">
        <v>1335</v>
      </c>
      <c r="G158" s="13"/>
      <c r="H158" s="236" t="s">
        <v>1</v>
      </c>
      <c r="I158" s="238"/>
      <c r="J158" s="238"/>
      <c r="K158" s="13"/>
      <c r="L158" s="13"/>
      <c r="M158" s="234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13"/>
      <c r="Z158" s="13"/>
      <c r="AA158" s="13"/>
      <c r="AB158" s="13"/>
      <c r="AC158" s="13"/>
      <c r="AD158" s="13"/>
      <c r="AE158" s="13"/>
      <c r="AT158" s="236" t="s">
        <v>228</v>
      </c>
      <c r="AU158" s="236" t="s">
        <v>93</v>
      </c>
      <c r="AV158" s="13" t="s">
        <v>88</v>
      </c>
      <c r="AW158" s="13" t="s">
        <v>4</v>
      </c>
      <c r="AX158" s="13" t="s">
        <v>81</v>
      </c>
      <c r="AY158" s="236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1336</v>
      </c>
      <c r="G159" s="14"/>
      <c r="H159" s="245">
        <v>3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1337</v>
      </c>
      <c r="G160" s="14"/>
      <c r="H160" s="245">
        <v>3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5" customFormat="1">
      <c r="A161" s="15"/>
      <c r="B161" s="250"/>
      <c r="C161" s="15"/>
      <c r="D161" s="235" t="s">
        <v>228</v>
      </c>
      <c r="E161" s="251" t="s">
        <v>1</v>
      </c>
      <c r="F161" s="252" t="s">
        <v>242</v>
      </c>
      <c r="G161" s="15"/>
      <c r="H161" s="253">
        <v>6</v>
      </c>
      <c r="I161" s="254"/>
      <c r="J161" s="254"/>
      <c r="K161" s="15"/>
      <c r="L161" s="15"/>
      <c r="M161" s="250"/>
      <c r="N161" s="255"/>
      <c r="O161" s="256"/>
      <c r="P161" s="256"/>
      <c r="Q161" s="256"/>
      <c r="R161" s="256"/>
      <c r="S161" s="256"/>
      <c r="T161" s="256"/>
      <c r="U161" s="256"/>
      <c r="V161" s="256"/>
      <c r="W161" s="256"/>
      <c r="X161" s="257"/>
      <c r="Y161" s="15"/>
      <c r="Z161" s="15"/>
      <c r="AA161" s="15"/>
      <c r="AB161" s="15"/>
      <c r="AC161" s="15"/>
      <c r="AD161" s="15"/>
      <c r="AE161" s="15"/>
      <c r="AT161" s="251" t="s">
        <v>228</v>
      </c>
      <c r="AU161" s="251" t="s">
        <v>93</v>
      </c>
      <c r="AV161" s="15" t="s">
        <v>98</v>
      </c>
      <c r="AW161" s="15" t="s">
        <v>4</v>
      </c>
      <c r="AX161" s="15" t="s">
        <v>88</v>
      </c>
      <c r="AY161" s="251" t="s">
        <v>220</v>
      </c>
    </row>
    <row r="162" s="2" customFormat="1" ht="33" customHeight="1">
      <c r="A162" s="42"/>
      <c r="B162" s="186"/>
      <c r="C162" s="220" t="s">
        <v>98</v>
      </c>
      <c r="D162" s="220" t="s">
        <v>223</v>
      </c>
      <c r="E162" s="221" t="s">
        <v>1338</v>
      </c>
      <c r="F162" s="222" t="s">
        <v>1339</v>
      </c>
      <c r="G162" s="223" t="s">
        <v>226</v>
      </c>
      <c r="H162" s="224">
        <v>3.6000000000000001</v>
      </c>
      <c r="I162" s="225"/>
      <c r="J162" s="225"/>
      <c r="K162" s="226">
        <f>ROUND(P162*H162,2)</f>
        <v>0</v>
      </c>
      <c r="L162" s="227"/>
      <c r="M162" s="43"/>
      <c r="N162" s="228" t="s">
        <v>1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0.14907000000000001</v>
      </c>
      <c r="V162" s="231">
        <f>U162*H162</f>
        <v>0.53665200000000002</v>
      </c>
      <c r="W162" s="231">
        <v>0</v>
      </c>
      <c r="X162" s="232">
        <f>W162*H162</f>
        <v>0</v>
      </c>
      <c r="Y162" s="42"/>
      <c r="Z162" s="42"/>
      <c r="AA162" s="42"/>
      <c r="AB162" s="42"/>
      <c r="AC162" s="42"/>
      <c r="AD162" s="42"/>
      <c r="AE162" s="42"/>
      <c r="AR162" s="233" t="s">
        <v>105</v>
      </c>
      <c r="AT162" s="233" t="s">
        <v>223</v>
      </c>
      <c r="AU162" s="233" t="s">
        <v>93</v>
      </c>
      <c r="AY162" s="19" t="s">
        <v>220</v>
      </c>
      <c r="BE162" s="147">
        <f>IF(O162="základná",K162,0)</f>
        <v>0</v>
      </c>
      <c r="BF162" s="147">
        <f>IF(O162="znížená",K162,0)</f>
        <v>0</v>
      </c>
      <c r="BG162" s="147">
        <f>IF(O162="zákl. prenesená",K162,0)</f>
        <v>0</v>
      </c>
      <c r="BH162" s="147">
        <f>IF(O162="zníž. prenesená",K162,0)</f>
        <v>0</v>
      </c>
      <c r="BI162" s="147">
        <f>IF(O162="nulová",K162,0)</f>
        <v>0</v>
      </c>
      <c r="BJ162" s="19" t="s">
        <v>93</v>
      </c>
      <c r="BK162" s="147">
        <f>ROUND(P162*H162,2)</f>
        <v>0</v>
      </c>
      <c r="BL162" s="19" t="s">
        <v>105</v>
      </c>
      <c r="BM162" s="233" t="s">
        <v>1340</v>
      </c>
    </row>
    <row r="163" s="13" customFormat="1">
      <c r="A163" s="13"/>
      <c r="B163" s="234"/>
      <c r="C163" s="13"/>
      <c r="D163" s="235" t="s">
        <v>228</v>
      </c>
      <c r="E163" s="236" t="s">
        <v>1</v>
      </c>
      <c r="F163" s="237" t="s">
        <v>1335</v>
      </c>
      <c r="G163" s="13"/>
      <c r="H163" s="236" t="s">
        <v>1</v>
      </c>
      <c r="I163" s="238"/>
      <c r="J163" s="238"/>
      <c r="K163" s="13"/>
      <c r="L163" s="13"/>
      <c r="M163" s="234"/>
      <c r="N163" s="239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13"/>
      <c r="Z163" s="13"/>
      <c r="AA163" s="13"/>
      <c r="AB163" s="13"/>
      <c r="AC163" s="13"/>
      <c r="AD163" s="13"/>
      <c r="AE163" s="13"/>
      <c r="AT163" s="236" t="s">
        <v>228</v>
      </c>
      <c r="AU163" s="236" t="s">
        <v>93</v>
      </c>
      <c r="AV163" s="13" t="s">
        <v>88</v>
      </c>
      <c r="AW163" s="13" t="s">
        <v>4</v>
      </c>
      <c r="AX163" s="13" t="s">
        <v>81</v>
      </c>
      <c r="AY163" s="236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1341</v>
      </c>
      <c r="G164" s="14"/>
      <c r="H164" s="245">
        <v>1.8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1342</v>
      </c>
      <c r="G165" s="14"/>
      <c r="H165" s="245">
        <v>1.8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5" customFormat="1">
      <c r="A166" s="15"/>
      <c r="B166" s="250"/>
      <c r="C166" s="15"/>
      <c r="D166" s="235" t="s">
        <v>228</v>
      </c>
      <c r="E166" s="251" t="s">
        <v>1</v>
      </c>
      <c r="F166" s="252" t="s">
        <v>242</v>
      </c>
      <c r="G166" s="15"/>
      <c r="H166" s="253">
        <v>3.6000000000000001</v>
      </c>
      <c r="I166" s="254"/>
      <c r="J166" s="254"/>
      <c r="K166" s="15"/>
      <c r="L166" s="15"/>
      <c r="M166" s="250"/>
      <c r="N166" s="255"/>
      <c r="O166" s="256"/>
      <c r="P166" s="256"/>
      <c r="Q166" s="256"/>
      <c r="R166" s="256"/>
      <c r="S166" s="256"/>
      <c r="T166" s="256"/>
      <c r="U166" s="256"/>
      <c r="V166" s="256"/>
      <c r="W166" s="256"/>
      <c r="X166" s="257"/>
      <c r="Y166" s="15"/>
      <c r="Z166" s="15"/>
      <c r="AA166" s="15"/>
      <c r="AB166" s="15"/>
      <c r="AC166" s="15"/>
      <c r="AD166" s="15"/>
      <c r="AE166" s="15"/>
      <c r="AT166" s="251" t="s">
        <v>228</v>
      </c>
      <c r="AU166" s="251" t="s">
        <v>93</v>
      </c>
      <c r="AV166" s="15" t="s">
        <v>98</v>
      </c>
      <c r="AW166" s="15" t="s">
        <v>4</v>
      </c>
      <c r="AX166" s="15" t="s">
        <v>88</v>
      </c>
      <c r="AY166" s="251" t="s">
        <v>220</v>
      </c>
    </row>
    <row r="167" s="12" customFormat="1" ht="22.8" customHeight="1">
      <c r="A167" s="12"/>
      <c r="B167" s="206"/>
      <c r="C167" s="12"/>
      <c r="D167" s="207" t="s">
        <v>80</v>
      </c>
      <c r="E167" s="218" t="s">
        <v>299</v>
      </c>
      <c r="F167" s="218" t="s">
        <v>436</v>
      </c>
      <c r="G167" s="12"/>
      <c r="H167" s="12"/>
      <c r="I167" s="209"/>
      <c r="J167" s="209"/>
      <c r="K167" s="219">
        <f>BK167</f>
        <v>0</v>
      </c>
      <c r="L167" s="12"/>
      <c r="M167" s="206"/>
      <c r="N167" s="211"/>
      <c r="O167" s="212"/>
      <c r="P167" s="212"/>
      <c r="Q167" s="213">
        <f>SUM(Q168:Q215)</f>
        <v>0</v>
      </c>
      <c r="R167" s="213">
        <f>SUM(R168:R215)</f>
        <v>0</v>
      </c>
      <c r="S167" s="212"/>
      <c r="T167" s="214">
        <f>SUM(T168:T215)</f>
        <v>0</v>
      </c>
      <c r="U167" s="212"/>
      <c r="V167" s="214">
        <f>SUM(V168:V215)</f>
        <v>57.882776099999994</v>
      </c>
      <c r="W167" s="212"/>
      <c r="X167" s="215">
        <f>SUM(X168:X215)</f>
        <v>0</v>
      </c>
      <c r="Y167" s="12"/>
      <c r="Z167" s="12"/>
      <c r="AA167" s="12"/>
      <c r="AB167" s="12"/>
      <c r="AC167" s="12"/>
      <c r="AD167" s="12"/>
      <c r="AE167" s="12"/>
      <c r="AR167" s="207" t="s">
        <v>88</v>
      </c>
      <c r="AT167" s="216" t="s">
        <v>80</v>
      </c>
      <c r="AU167" s="216" t="s">
        <v>88</v>
      </c>
      <c r="AY167" s="207" t="s">
        <v>220</v>
      </c>
      <c r="BK167" s="217">
        <f>SUM(BK168:BK215)</f>
        <v>0</v>
      </c>
    </row>
    <row r="168" s="2" customFormat="1" ht="24.15" customHeight="1">
      <c r="A168" s="42"/>
      <c r="B168" s="186"/>
      <c r="C168" s="220" t="s">
        <v>105</v>
      </c>
      <c r="D168" s="220" t="s">
        <v>223</v>
      </c>
      <c r="E168" s="221" t="s">
        <v>799</v>
      </c>
      <c r="F168" s="222" t="s">
        <v>800</v>
      </c>
      <c r="G168" s="223" t="s">
        <v>226</v>
      </c>
      <c r="H168" s="224">
        <v>492.95499999999998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0.11742</v>
      </c>
      <c r="V168" s="231">
        <f>U168*H168</f>
        <v>57.882776099999994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105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105</v>
      </c>
      <c r="BM168" s="233" t="s">
        <v>1343</v>
      </c>
    </row>
    <row r="169" s="13" customFormat="1">
      <c r="A169" s="13"/>
      <c r="B169" s="234"/>
      <c r="C169" s="13"/>
      <c r="D169" s="235" t="s">
        <v>228</v>
      </c>
      <c r="E169" s="236" t="s">
        <v>1</v>
      </c>
      <c r="F169" s="237" t="s">
        <v>1344</v>
      </c>
      <c r="G169" s="13"/>
      <c r="H169" s="236" t="s">
        <v>1</v>
      </c>
      <c r="I169" s="238"/>
      <c r="J169" s="238"/>
      <c r="K169" s="13"/>
      <c r="L169" s="13"/>
      <c r="M169" s="234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13"/>
      <c r="Z169" s="13"/>
      <c r="AA169" s="13"/>
      <c r="AB169" s="13"/>
      <c r="AC169" s="13"/>
      <c r="AD169" s="13"/>
      <c r="AE169" s="13"/>
      <c r="AT169" s="236" t="s">
        <v>228</v>
      </c>
      <c r="AU169" s="236" t="s">
        <v>93</v>
      </c>
      <c r="AV169" s="13" t="s">
        <v>88</v>
      </c>
      <c r="AW169" s="13" t="s">
        <v>4</v>
      </c>
      <c r="AX169" s="13" t="s">
        <v>81</v>
      </c>
      <c r="AY169" s="236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1345</v>
      </c>
      <c r="G170" s="14"/>
      <c r="H170" s="245">
        <v>8.25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1346</v>
      </c>
      <c r="G171" s="14"/>
      <c r="H171" s="245">
        <v>7.5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1347</v>
      </c>
      <c r="G172" s="14"/>
      <c r="H172" s="245">
        <v>13.35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1348</v>
      </c>
      <c r="G173" s="14"/>
      <c r="H173" s="245">
        <v>5.8499999999999996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1349</v>
      </c>
      <c r="G174" s="14"/>
      <c r="H174" s="245">
        <v>8.25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1350</v>
      </c>
      <c r="G175" s="14"/>
      <c r="H175" s="245">
        <v>5.9100000000000001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1351</v>
      </c>
      <c r="G176" s="14"/>
      <c r="H176" s="245">
        <v>5.2300000000000004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1352</v>
      </c>
      <c r="G177" s="14"/>
      <c r="H177" s="245">
        <v>3.8250000000000002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1353</v>
      </c>
      <c r="G178" s="14"/>
      <c r="H178" s="245">
        <v>22.149999999999999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80.314999999999998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81</v>
      </c>
      <c r="AY179" s="251" t="s">
        <v>220</v>
      </c>
    </row>
    <row r="180" s="13" customFormat="1">
      <c r="A180" s="13"/>
      <c r="B180" s="234"/>
      <c r="C180" s="13"/>
      <c r="D180" s="235" t="s">
        <v>228</v>
      </c>
      <c r="E180" s="236" t="s">
        <v>1</v>
      </c>
      <c r="F180" s="237" t="s">
        <v>1332</v>
      </c>
      <c r="G180" s="13"/>
      <c r="H180" s="236" t="s">
        <v>1</v>
      </c>
      <c r="I180" s="238"/>
      <c r="J180" s="238"/>
      <c r="K180" s="13"/>
      <c r="L180" s="13"/>
      <c r="M180" s="234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13"/>
      <c r="Z180" s="13"/>
      <c r="AA180" s="13"/>
      <c r="AB180" s="13"/>
      <c r="AC180" s="13"/>
      <c r="AD180" s="13"/>
      <c r="AE180" s="13"/>
      <c r="AT180" s="236" t="s">
        <v>228</v>
      </c>
      <c r="AU180" s="236" t="s">
        <v>93</v>
      </c>
      <c r="AV180" s="13" t="s">
        <v>88</v>
      </c>
      <c r="AW180" s="13" t="s">
        <v>4</v>
      </c>
      <c r="AX180" s="13" t="s">
        <v>81</v>
      </c>
      <c r="AY180" s="236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1354</v>
      </c>
      <c r="G181" s="14"/>
      <c r="H181" s="245">
        <v>5.8499999999999996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1355</v>
      </c>
      <c r="G182" s="14"/>
      <c r="H182" s="245">
        <v>8.25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1356</v>
      </c>
      <c r="G183" s="14"/>
      <c r="H183" s="245">
        <v>5.8499999999999996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1357</v>
      </c>
      <c r="G184" s="14"/>
      <c r="H184" s="245">
        <v>13.199999999999999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1358</v>
      </c>
      <c r="G185" s="14"/>
      <c r="H185" s="245">
        <v>6.2400000000000002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1359</v>
      </c>
      <c r="G186" s="14"/>
      <c r="H186" s="245">
        <v>8.1600000000000001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1360</v>
      </c>
      <c r="G187" s="14"/>
      <c r="H187" s="245">
        <v>3.4399999999999999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81</v>
      </c>
      <c r="AY187" s="243" t="s">
        <v>220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1361</v>
      </c>
      <c r="G188" s="14"/>
      <c r="H188" s="245">
        <v>1.8799999999999999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1362</v>
      </c>
      <c r="G189" s="14"/>
      <c r="H189" s="245">
        <v>1.3500000000000001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1363</v>
      </c>
      <c r="G190" s="14"/>
      <c r="H190" s="245">
        <v>6.7000000000000002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1364</v>
      </c>
      <c r="G191" s="14"/>
      <c r="H191" s="245">
        <v>6.2999999999999998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5" customFormat="1">
      <c r="A192" s="15"/>
      <c r="B192" s="250"/>
      <c r="C192" s="15"/>
      <c r="D192" s="235" t="s">
        <v>228</v>
      </c>
      <c r="E192" s="251" t="s">
        <v>1</v>
      </c>
      <c r="F192" s="252" t="s">
        <v>242</v>
      </c>
      <c r="G192" s="15"/>
      <c r="H192" s="253">
        <v>67.219999999999999</v>
      </c>
      <c r="I192" s="254"/>
      <c r="J192" s="254"/>
      <c r="K192" s="15"/>
      <c r="L192" s="15"/>
      <c r="M192" s="250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5"/>
      <c r="Z192" s="15"/>
      <c r="AA192" s="15"/>
      <c r="AB192" s="15"/>
      <c r="AC192" s="15"/>
      <c r="AD192" s="15"/>
      <c r="AE192" s="15"/>
      <c r="AT192" s="251" t="s">
        <v>228</v>
      </c>
      <c r="AU192" s="251" t="s">
        <v>93</v>
      </c>
      <c r="AV192" s="15" t="s">
        <v>98</v>
      </c>
      <c r="AW192" s="15" t="s">
        <v>4</v>
      </c>
      <c r="AX192" s="15" t="s">
        <v>81</v>
      </c>
      <c r="AY192" s="251" t="s">
        <v>220</v>
      </c>
    </row>
    <row r="193" s="13" customFormat="1">
      <c r="A193" s="13"/>
      <c r="B193" s="234"/>
      <c r="C193" s="13"/>
      <c r="D193" s="235" t="s">
        <v>228</v>
      </c>
      <c r="E193" s="236" t="s">
        <v>1</v>
      </c>
      <c r="F193" s="237" t="s">
        <v>1365</v>
      </c>
      <c r="G193" s="13"/>
      <c r="H193" s="236" t="s">
        <v>1</v>
      </c>
      <c r="I193" s="238"/>
      <c r="J193" s="238"/>
      <c r="K193" s="13"/>
      <c r="L193" s="13"/>
      <c r="M193" s="234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13"/>
      <c r="Z193" s="13"/>
      <c r="AA193" s="13"/>
      <c r="AB193" s="13"/>
      <c r="AC193" s="13"/>
      <c r="AD193" s="13"/>
      <c r="AE193" s="13"/>
      <c r="AT193" s="236" t="s">
        <v>228</v>
      </c>
      <c r="AU193" s="236" t="s">
        <v>93</v>
      </c>
      <c r="AV193" s="13" t="s">
        <v>88</v>
      </c>
      <c r="AW193" s="13" t="s">
        <v>4</v>
      </c>
      <c r="AX193" s="13" t="s">
        <v>81</v>
      </c>
      <c r="AY193" s="236" t="s">
        <v>220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1366</v>
      </c>
      <c r="G194" s="14"/>
      <c r="H194" s="245">
        <v>4.2999999999999998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1367</v>
      </c>
      <c r="G195" s="14"/>
      <c r="H195" s="245">
        <v>1.6000000000000001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81</v>
      </c>
      <c r="AY195" s="243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1368</v>
      </c>
      <c r="G196" s="14"/>
      <c r="H196" s="245">
        <v>5.5999999999999996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1369</v>
      </c>
      <c r="G197" s="14"/>
      <c r="H197" s="245">
        <v>21.649999999999999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1370</v>
      </c>
      <c r="G198" s="14"/>
      <c r="H198" s="245">
        <v>22.82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1371</v>
      </c>
      <c r="G199" s="14"/>
      <c r="H199" s="245">
        <v>1.3999999999999999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1372</v>
      </c>
      <c r="G200" s="14"/>
      <c r="H200" s="245">
        <v>7.2000000000000002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1373</v>
      </c>
      <c r="G201" s="14"/>
      <c r="H201" s="245">
        <v>53.399999999999999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1374</v>
      </c>
      <c r="G202" s="14"/>
      <c r="H202" s="245">
        <v>45.420000000000002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1375</v>
      </c>
      <c r="G203" s="14"/>
      <c r="H203" s="245">
        <v>53.109999999999999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1376</v>
      </c>
      <c r="G204" s="14"/>
      <c r="H204" s="245">
        <v>44.850000000000001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1377</v>
      </c>
      <c r="G205" s="14"/>
      <c r="H205" s="245">
        <v>10.539999999999999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1378</v>
      </c>
      <c r="G206" s="14"/>
      <c r="H206" s="245">
        <v>8.3800000000000008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1379</v>
      </c>
      <c r="G207" s="14"/>
      <c r="H207" s="245">
        <v>7.2000000000000002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1380</v>
      </c>
      <c r="G208" s="14"/>
      <c r="H208" s="245">
        <v>23.399999999999999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1381</v>
      </c>
      <c r="G209" s="14"/>
      <c r="H209" s="245">
        <v>1.3999999999999999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1382</v>
      </c>
      <c r="G210" s="14"/>
      <c r="H210" s="245">
        <v>21.649999999999999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1383</v>
      </c>
      <c r="G211" s="14"/>
      <c r="H211" s="245">
        <v>5.5999999999999996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1384</v>
      </c>
      <c r="G212" s="14"/>
      <c r="H212" s="245">
        <v>1.6000000000000001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1385</v>
      </c>
      <c r="G213" s="14"/>
      <c r="H213" s="245">
        <v>4.2999999999999998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5" customFormat="1">
      <c r="A214" s="15"/>
      <c r="B214" s="250"/>
      <c r="C214" s="15"/>
      <c r="D214" s="235" t="s">
        <v>228</v>
      </c>
      <c r="E214" s="251" t="s">
        <v>1</v>
      </c>
      <c r="F214" s="252" t="s">
        <v>242</v>
      </c>
      <c r="G214" s="15"/>
      <c r="H214" s="253">
        <v>345.42000000000002</v>
      </c>
      <c r="I214" s="254"/>
      <c r="J214" s="254"/>
      <c r="K214" s="15"/>
      <c r="L214" s="15"/>
      <c r="M214" s="250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5"/>
      <c r="Z214" s="15"/>
      <c r="AA214" s="15"/>
      <c r="AB214" s="15"/>
      <c r="AC214" s="15"/>
      <c r="AD214" s="15"/>
      <c r="AE214" s="15"/>
      <c r="AT214" s="251" t="s">
        <v>228</v>
      </c>
      <c r="AU214" s="251" t="s">
        <v>93</v>
      </c>
      <c r="AV214" s="15" t="s">
        <v>98</v>
      </c>
      <c r="AW214" s="15" t="s">
        <v>4</v>
      </c>
      <c r="AX214" s="15" t="s">
        <v>81</v>
      </c>
      <c r="AY214" s="251" t="s">
        <v>220</v>
      </c>
    </row>
    <row r="215" s="16" customFormat="1">
      <c r="A215" s="16"/>
      <c r="B215" s="258"/>
      <c r="C215" s="16"/>
      <c r="D215" s="235" t="s">
        <v>228</v>
      </c>
      <c r="E215" s="259" t="s">
        <v>1</v>
      </c>
      <c r="F215" s="260" t="s">
        <v>253</v>
      </c>
      <c r="G215" s="16"/>
      <c r="H215" s="261">
        <v>492.95499999999998</v>
      </c>
      <c r="I215" s="262"/>
      <c r="J215" s="262"/>
      <c r="K215" s="16"/>
      <c r="L215" s="16"/>
      <c r="M215" s="258"/>
      <c r="N215" s="263"/>
      <c r="O215" s="264"/>
      <c r="P215" s="264"/>
      <c r="Q215" s="264"/>
      <c r="R215" s="264"/>
      <c r="S215" s="264"/>
      <c r="T215" s="264"/>
      <c r="U215" s="264"/>
      <c r="V215" s="264"/>
      <c r="W215" s="264"/>
      <c r="X215" s="265"/>
      <c r="Y215" s="16"/>
      <c r="Z215" s="16"/>
      <c r="AA215" s="16"/>
      <c r="AB215" s="16"/>
      <c r="AC215" s="16"/>
      <c r="AD215" s="16"/>
      <c r="AE215" s="16"/>
      <c r="AT215" s="259" t="s">
        <v>228</v>
      </c>
      <c r="AU215" s="259" t="s">
        <v>93</v>
      </c>
      <c r="AV215" s="16" t="s">
        <v>105</v>
      </c>
      <c r="AW215" s="16" t="s">
        <v>4</v>
      </c>
      <c r="AX215" s="16" t="s">
        <v>88</v>
      </c>
      <c r="AY215" s="259" t="s">
        <v>220</v>
      </c>
    </row>
    <row r="216" s="12" customFormat="1" ht="22.8" customHeight="1">
      <c r="A216" s="12"/>
      <c r="B216" s="206"/>
      <c r="C216" s="12"/>
      <c r="D216" s="207" t="s">
        <v>80</v>
      </c>
      <c r="E216" s="218" t="s">
        <v>515</v>
      </c>
      <c r="F216" s="218" t="s">
        <v>516</v>
      </c>
      <c r="G216" s="12"/>
      <c r="H216" s="12"/>
      <c r="I216" s="209"/>
      <c r="J216" s="209"/>
      <c r="K216" s="219">
        <f>BK216</f>
        <v>0</v>
      </c>
      <c r="L216" s="12"/>
      <c r="M216" s="206"/>
      <c r="N216" s="211"/>
      <c r="O216" s="212"/>
      <c r="P216" s="212"/>
      <c r="Q216" s="213">
        <f>Q217</f>
        <v>0</v>
      </c>
      <c r="R216" s="213">
        <f>R217</f>
        <v>0</v>
      </c>
      <c r="S216" s="212"/>
      <c r="T216" s="214">
        <f>T217</f>
        <v>0</v>
      </c>
      <c r="U216" s="212"/>
      <c r="V216" s="214">
        <f>V217</f>
        <v>0</v>
      </c>
      <c r="W216" s="212"/>
      <c r="X216" s="215">
        <f>X217</f>
        <v>0</v>
      </c>
      <c r="Y216" s="12"/>
      <c r="Z216" s="12"/>
      <c r="AA216" s="12"/>
      <c r="AB216" s="12"/>
      <c r="AC216" s="12"/>
      <c r="AD216" s="12"/>
      <c r="AE216" s="12"/>
      <c r="AR216" s="207" t="s">
        <v>88</v>
      </c>
      <c r="AT216" s="216" t="s">
        <v>80</v>
      </c>
      <c r="AU216" s="216" t="s">
        <v>88</v>
      </c>
      <c r="AY216" s="207" t="s">
        <v>220</v>
      </c>
      <c r="BK216" s="217">
        <f>BK217</f>
        <v>0</v>
      </c>
    </row>
    <row r="217" s="2" customFormat="1" ht="24.15" customHeight="1">
      <c r="A217" s="42"/>
      <c r="B217" s="186"/>
      <c r="C217" s="220" t="s">
        <v>273</v>
      </c>
      <c r="D217" s="220" t="s">
        <v>223</v>
      </c>
      <c r="E217" s="221" t="s">
        <v>517</v>
      </c>
      <c r="F217" s="222" t="s">
        <v>518</v>
      </c>
      <c r="G217" s="223" t="s">
        <v>359</v>
      </c>
      <c r="H217" s="224">
        <v>60.722999999999999</v>
      </c>
      <c r="I217" s="225"/>
      <c r="J217" s="225"/>
      <c r="K217" s="226">
        <f>ROUND(P217*H217,2)</f>
        <v>0</v>
      </c>
      <c r="L217" s="227"/>
      <c r="M217" s="43"/>
      <c r="N217" s="228" t="s">
        <v>1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2"/>
      <c r="Z217" s="42"/>
      <c r="AA217" s="42"/>
      <c r="AB217" s="42"/>
      <c r="AC217" s="42"/>
      <c r="AD217" s="42"/>
      <c r="AE217" s="42"/>
      <c r="AR217" s="233" t="s">
        <v>105</v>
      </c>
      <c r="AT217" s="233" t="s">
        <v>223</v>
      </c>
      <c r="AU217" s="233" t="s">
        <v>93</v>
      </c>
      <c r="AY217" s="19" t="s">
        <v>220</v>
      </c>
      <c r="BE217" s="147">
        <f>IF(O217="základná",K217,0)</f>
        <v>0</v>
      </c>
      <c r="BF217" s="147">
        <f>IF(O217="znížená",K217,0)</f>
        <v>0</v>
      </c>
      <c r="BG217" s="147">
        <f>IF(O217="zákl. prenesená",K217,0)</f>
        <v>0</v>
      </c>
      <c r="BH217" s="147">
        <f>IF(O217="zníž. prenesená",K217,0)</f>
        <v>0</v>
      </c>
      <c r="BI217" s="147">
        <f>IF(O217="nulová",K217,0)</f>
        <v>0</v>
      </c>
      <c r="BJ217" s="19" t="s">
        <v>93</v>
      </c>
      <c r="BK217" s="147">
        <f>ROUND(P217*H217,2)</f>
        <v>0</v>
      </c>
      <c r="BL217" s="19" t="s">
        <v>105</v>
      </c>
      <c r="BM217" s="233" t="s">
        <v>1386</v>
      </c>
    </row>
    <row r="218" s="12" customFormat="1" ht="25.92" customHeight="1">
      <c r="A218" s="12"/>
      <c r="B218" s="206"/>
      <c r="C218" s="12"/>
      <c r="D218" s="207" t="s">
        <v>80</v>
      </c>
      <c r="E218" s="208" t="s">
        <v>379</v>
      </c>
      <c r="F218" s="208" t="s">
        <v>380</v>
      </c>
      <c r="G218" s="12"/>
      <c r="H218" s="12"/>
      <c r="I218" s="209"/>
      <c r="J218" s="209"/>
      <c r="K218" s="210">
        <f>BK218</f>
        <v>0</v>
      </c>
      <c r="L218" s="12"/>
      <c r="M218" s="206"/>
      <c r="N218" s="211"/>
      <c r="O218" s="212"/>
      <c r="P218" s="212"/>
      <c r="Q218" s="213">
        <f>Q219+Q513+Q515+Q527+Q529+Q703</f>
        <v>0</v>
      </c>
      <c r="R218" s="213">
        <f>R219+R513+R515+R527+R529+R703</f>
        <v>0</v>
      </c>
      <c r="S218" s="212"/>
      <c r="T218" s="214">
        <f>T219+T513+T515+T527+T529+T703</f>
        <v>0</v>
      </c>
      <c r="U218" s="212"/>
      <c r="V218" s="214">
        <f>V219+V513+V515+V527+V529+V703</f>
        <v>8.1951314999999987</v>
      </c>
      <c r="W218" s="212"/>
      <c r="X218" s="215">
        <f>X219+X513+X515+X527+X529+X703</f>
        <v>0</v>
      </c>
      <c r="Y218" s="12"/>
      <c r="Z218" s="12"/>
      <c r="AA218" s="12"/>
      <c r="AB218" s="12"/>
      <c r="AC218" s="12"/>
      <c r="AD218" s="12"/>
      <c r="AE218" s="12"/>
      <c r="AR218" s="207" t="s">
        <v>93</v>
      </c>
      <c r="AT218" s="216" t="s">
        <v>80</v>
      </c>
      <c r="AU218" s="216" t="s">
        <v>81</v>
      </c>
      <c r="AY218" s="207" t="s">
        <v>220</v>
      </c>
      <c r="BK218" s="217">
        <f>BK219+BK513+BK515+BK527+BK529+BK703</f>
        <v>0</v>
      </c>
    </row>
    <row r="219" s="12" customFormat="1" ht="22.8" customHeight="1">
      <c r="A219" s="12"/>
      <c r="B219" s="206"/>
      <c r="C219" s="12"/>
      <c r="D219" s="207" t="s">
        <v>80</v>
      </c>
      <c r="E219" s="218" t="s">
        <v>600</v>
      </c>
      <c r="F219" s="218" t="s">
        <v>601</v>
      </c>
      <c r="G219" s="12"/>
      <c r="H219" s="12"/>
      <c r="I219" s="209"/>
      <c r="J219" s="209"/>
      <c r="K219" s="219">
        <f>BK219</f>
        <v>0</v>
      </c>
      <c r="L219" s="12"/>
      <c r="M219" s="206"/>
      <c r="N219" s="211"/>
      <c r="O219" s="212"/>
      <c r="P219" s="212"/>
      <c r="Q219" s="213">
        <f>SUM(Q220:Q512)</f>
        <v>0</v>
      </c>
      <c r="R219" s="213">
        <f>SUM(R220:R512)</f>
        <v>0</v>
      </c>
      <c r="S219" s="212"/>
      <c r="T219" s="214">
        <f>SUM(T220:T512)</f>
        <v>0</v>
      </c>
      <c r="U219" s="212"/>
      <c r="V219" s="214">
        <f>SUM(V220:V512)</f>
        <v>0.18414060000000002</v>
      </c>
      <c r="W219" s="212"/>
      <c r="X219" s="215">
        <f>SUM(X220:X512)</f>
        <v>0</v>
      </c>
      <c r="Y219" s="12"/>
      <c r="Z219" s="12"/>
      <c r="AA219" s="12"/>
      <c r="AB219" s="12"/>
      <c r="AC219" s="12"/>
      <c r="AD219" s="12"/>
      <c r="AE219" s="12"/>
      <c r="AR219" s="207" t="s">
        <v>93</v>
      </c>
      <c r="AT219" s="216" t="s">
        <v>80</v>
      </c>
      <c r="AU219" s="216" t="s">
        <v>88</v>
      </c>
      <c r="AY219" s="207" t="s">
        <v>220</v>
      </c>
      <c r="BK219" s="217">
        <f>SUM(BK220:BK512)</f>
        <v>0</v>
      </c>
    </row>
    <row r="220" s="2" customFormat="1" ht="16.5" customHeight="1">
      <c r="A220" s="42"/>
      <c r="B220" s="186"/>
      <c r="C220" s="220" t="s">
        <v>299</v>
      </c>
      <c r="D220" s="220" t="s">
        <v>223</v>
      </c>
      <c r="E220" s="221" t="s">
        <v>848</v>
      </c>
      <c r="F220" s="222" t="s">
        <v>849</v>
      </c>
      <c r="G220" s="223" t="s">
        <v>226</v>
      </c>
      <c r="H220" s="224">
        <v>492.95499999999998</v>
      </c>
      <c r="I220" s="225"/>
      <c r="J220" s="225"/>
      <c r="K220" s="226">
        <f>ROUND(P220*H220,2)</f>
        <v>0</v>
      </c>
      <c r="L220" s="227"/>
      <c r="M220" s="43"/>
      <c r="N220" s="228" t="s">
        <v>1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2"/>
      <c r="Z220" s="42"/>
      <c r="AA220" s="42"/>
      <c r="AB220" s="42"/>
      <c r="AC220" s="42"/>
      <c r="AD220" s="42"/>
      <c r="AE220" s="42"/>
      <c r="AR220" s="233" t="s">
        <v>387</v>
      </c>
      <c r="AT220" s="233" t="s">
        <v>223</v>
      </c>
      <c r="AU220" s="233" t="s">
        <v>93</v>
      </c>
      <c r="AY220" s="19" t="s">
        <v>220</v>
      </c>
      <c r="BE220" s="147">
        <f>IF(O220="základná",K220,0)</f>
        <v>0</v>
      </c>
      <c r="BF220" s="147">
        <f>IF(O220="znížená",K220,0)</f>
        <v>0</v>
      </c>
      <c r="BG220" s="147">
        <f>IF(O220="zákl. prenesená",K220,0)</f>
        <v>0</v>
      </c>
      <c r="BH220" s="147">
        <f>IF(O220="zníž. prenesená",K220,0)</f>
        <v>0</v>
      </c>
      <c r="BI220" s="147">
        <f>IF(O220="nulová",K220,0)</f>
        <v>0</v>
      </c>
      <c r="BJ220" s="19" t="s">
        <v>93</v>
      </c>
      <c r="BK220" s="147">
        <f>ROUND(P220*H220,2)</f>
        <v>0</v>
      </c>
      <c r="BL220" s="19" t="s">
        <v>387</v>
      </c>
      <c r="BM220" s="233" t="s">
        <v>1387</v>
      </c>
    </row>
    <row r="221" s="13" customFormat="1">
      <c r="A221" s="13"/>
      <c r="B221" s="234"/>
      <c r="C221" s="13"/>
      <c r="D221" s="235" t="s">
        <v>228</v>
      </c>
      <c r="E221" s="236" t="s">
        <v>1</v>
      </c>
      <c r="F221" s="237" t="s">
        <v>1344</v>
      </c>
      <c r="G221" s="13"/>
      <c r="H221" s="236" t="s">
        <v>1</v>
      </c>
      <c r="I221" s="238"/>
      <c r="J221" s="238"/>
      <c r="K221" s="13"/>
      <c r="L221" s="13"/>
      <c r="M221" s="234"/>
      <c r="N221" s="239"/>
      <c r="O221" s="240"/>
      <c r="P221" s="240"/>
      <c r="Q221" s="240"/>
      <c r="R221" s="240"/>
      <c r="S221" s="240"/>
      <c r="T221" s="240"/>
      <c r="U221" s="240"/>
      <c r="V221" s="240"/>
      <c r="W221" s="240"/>
      <c r="X221" s="241"/>
      <c r="Y221" s="13"/>
      <c r="Z221" s="13"/>
      <c r="AA221" s="13"/>
      <c r="AB221" s="13"/>
      <c r="AC221" s="13"/>
      <c r="AD221" s="13"/>
      <c r="AE221" s="13"/>
      <c r="AT221" s="236" t="s">
        <v>228</v>
      </c>
      <c r="AU221" s="236" t="s">
        <v>93</v>
      </c>
      <c r="AV221" s="13" t="s">
        <v>88</v>
      </c>
      <c r="AW221" s="13" t="s">
        <v>4</v>
      </c>
      <c r="AX221" s="13" t="s">
        <v>81</v>
      </c>
      <c r="AY221" s="236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1345</v>
      </c>
      <c r="G222" s="14"/>
      <c r="H222" s="245">
        <v>8.25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1346</v>
      </c>
      <c r="G223" s="14"/>
      <c r="H223" s="245">
        <v>7.5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1347</v>
      </c>
      <c r="G224" s="14"/>
      <c r="H224" s="245">
        <v>13.35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1348</v>
      </c>
      <c r="G225" s="14"/>
      <c r="H225" s="245">
        <v>5.8499999999999996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1349</v>
      </c>
      <c r="G226" s="14"/>
      <c r="H226" s="245">
        <v>8.25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1350</v>
      </c>
      <c r="G227" s="14"/>
      <c r="H227" s="245">
        <v>5.9100000000000001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1351</v>
      </c>
      <c r="G228" s="14"/>
      <c r="H228" s="245">
        <v>5.2300000000000004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1352</v>
      </c>
      <c r="G229" s="14"/>
      <c r="H229" s="245">
        <v>3.8250000000000002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1353</v>
      </c>
      <c r="G230" s="14"/>
      <c r="H230" s="245">
        <v>22.149999999999999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5" customFormat="1">
      <c r="A231" s="15"/>
      <c r="B231" s="250"/>
      <c r="C231" s="15"/>
      <c r="D231" s="235" t="s">
        <v>228</v>
      </c>
      <c r="E231" s="251" t="s">
        <v>1</v>
      </c>
      <c r="F231" s="252" t="s">
        <v>242</v>
      </c>
      <c r="G231" s="15"/>
      <c r="H231" s="253">
        <v>80.314999999999998</v>
      </c>
      <c r="I231" s="254"/>
      <c r="J231" s="254"/>
      <c r="K231" s="15"/>
      <c r="L231" s="15"/>
      <c r="M231" s="250"/>
      <c r="N231" s="255"/>
      <c r="O231" s="256"/>
      <c r="P231" s="256"/>
      <c r="Q231" s="256"/>
      <c r="R231" s="256"/>
      <c r="S231" s="256"/>
      <c r="T231" s="256"/>
      <c r="U231" s="256"/>
      <c r="V231" s="256"/>
      <c r="W231" s="256"/>
      <c r="X231" s="257"/>
      <c r="Y231" s="15"/>
      <c r="Z231" s="15"/>
      <c r="AA231" s="15"/>
      <c r="AB231" s="15"/>
      <c r="AC231" s="15"/>
      <c r="AD231" s="15"/>
      <c r="AE231" s="15"/>
      <c r="AT231" s="251" t="s">
        <v>228</v>
      </c>
      <c r="AU231" s="251" t="s">
        <v>93</v>
      </c>
      <c r="AV231" s="15" t="s">
        <v>98</v>
      </c>
      <c r="AW231" s="15" t="s">
        <v>4</v>
      </c>
      <c r="AX231" s="15" t="s">
        <v>81</v>
      </c>
      <c r="AY231" s="251" t="s">
        <v>220</v>
      </c>
    </row>
    <row r="232" s="13" customFormat="1">
      <c r="A232" s="13"/>
      <c r="B232" s="234"/>
      <c r="C232" s="13"/>
      <c r="D232" s="235" t="s">
        <v>228</v>
      </c>
      <c r="E232" s="236" t="s">
        <v>1</v>
      </c>
      <c r="F232" s="237" t="s">
        <v>1332</v>
      </c>
      <c r="G232" s="13"/>
      <c r="H232" s="236" t="s">
        <v>1</v>
      </c>
      <c r="I232" s="238"/>
      <c r="J232" s="238"/>
      <c r="K232" s="13"/>
      <c r="L232" s="13"/>
      <c r="M232" s="234"/>
      <c r="N232" s="239"/>
      <c r="O232" s="240"/>
      <c r="P232" s="240"/>
      <c r="Q232" s="240"/>
      <c r="R232" s="240"/>
      <c r="S232" s="240"/>
      <c r="T232" s="240"/>
      <c r="U232" s="240"/>
      <c r="V232" s="240"/>
      <c r="W232" s="240"/>
      <c r="X232" s="241"/>
      <c r="Y232" s="13"/>
      <c r="Z232" s="13"/>
      <c r="AA232" s="13"/>
      <c r="AB232" s="13"/>
      <c r="AC232" s="13"/>
      <c r="AD232" s="13"/>
      <c r="AE232" s="13"/>
      <c r="AT232" s="236" t="s">
        <v>228</v>
      </c>
      <c r="AU232" s="236" t="s">
        <v>93</v>
      </c>
      <c r="AV232" s="13" t="s">
        <v>88</v>
      </c>
      <c r="AW232" s="13" t="s">
        <v>4</v>
      </c>
      <c r="AX232" s="13" t="s">
        <v>81</v>
      </c>
      <c r="AY232" s="236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1354</v>
      </c>
      <c r="G233" s="14"/>
      <c r="H233" s="245">
        <v>5.8499999999999996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1355</v>
      </c>
      <c r="G234" s="14"/>
      <c r="H234" s="245">
        <v>8.25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1356</v>
      </c>
      <c r="G235" s="14"/>
      <c r="H235" s="245">
        <v>5.8499999999999996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1357</v>
      </c>
      <c r="G236" s="14"/>
      <c r="H236" s="245">
        <v>13.199999999999999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1358</v>
      </c>
      <c r="G237" s="14"/>
      <c r="H237" s="245">
        <v>6.2400000000000002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1359</v>
      </c>
      <c r="G238" s="14"/>
      <c r="H238" s="245">
        <v>8.1600000000000001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4" customFormat="1">
      <c r="A239" s="14"/>
      <c r="B239" s="242"/>
      <c r="C239" s="14"/>
      <c r="D239" s="235" t="s">
        <v>228</v>
      </c>
      <c r="E239" s="243" t="s">
        <v>1</v>
      </c>
      <c r="F239" s="244" t="s">
        <v>1360</v>
      </c>
      <c r="G239" s="14"/>
      <c r="H239" s="245">
        <v>3.4399999999999999</v>
      </c>
      <c r="I239" s="246"/>
      <c r="J239" s="246"/>
      <c r="K239" s="14"/>
      <c r="L239" s="14"/>
      <c r="M239" s="242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4"/>
      <c r="Z239" s="14"/>
      <c r="AA239" s="14"/>
      <c r="AB239" s="14"/>
      <c r="AC239" s="14"/>
      <c r="AD239" s="14"/>
      <c r="AE239" s="14"/>
      <c r="AT239" s="243" t="s">
        <v>228</v>
      </c>
      <c r="AU239" s="243" t="s">
        <v>93</v>
      </c>
      <c r="AV239" s="14" t="s">
        <v>93</v>
      </c>
      <c r="AW239" s="14" t="s">
        <v>4</v>
      </c>
      <c r="AX239" s="14" t="s">
        <v>81</v>
      </c>
      <c r="AY239" s="243" t="s">
        <v>220</v>
      </c>
    </row>
    <row r="240" s="14" customFormat="1">
      <c r="A240" s="14"/>
      <c r="B240" s="242"/>
      <c r="C240" s="14"/>
      <c r="D240" s="235" t="s">
        <v>228</v>
      </c>
      <c r="E240" s="243" t="s">
        <v>1</v>
      </c>
      <c r="F240" s="244" t="s">
        <v>1361</v>
      </c>
      <c r="G240" s="14"/>
      <c r="H240" s="245">
        <v>1.8799999999999999</v>
      </c>
      <c r="I240" s="246"/>
      <c r="J240" s="246"/>
      <c r="K240" s="14"/>
      <c r="L240" s="14"/>
      <c r="M240" s="242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4"/>
      <c r="Z240" s="14"/>
      <c r="AA240" s="14"/>
      <c r="AB240" s="14"/>
      <c r="AC240" s="14"/>
      <c r="AD240" s="14"/>
      <c r="AE240" s="14"/>
      <c r="AT240" s="243" t="s">
        <v>228</v>
      </c>
      <c r="AU240" s="243" t="s">
        <v>93</v>
      </c>
      <c r="AV240" s="14" t="s">
        <v>93</v>
      </c>
      <c r="AW240" s="14" t="s">
        <v>4</v>
      </c>
      <c r="AX240" s="14" t="s">
        <v>81</v>
      </c>
      <c r="AY240" s="243" t="s">
        <v>220</v>
      </c>
    </row>
    <row r="241" s="14" customFormat="1">
      <c r="A241" s="14"/>
      <c r="B241" s="242"/>
      <c r="C241" s="14"/>
      <c r="D241" s="235" t="s">
        <v>228</v>
      </c>
      <c r="E241" s="243" t="s">
        <v>1</v>
      </c>
      <c r="F241" s="244" t="s">
        <v>1362</v>
      </c>
      <c r="G241" s="14"/>
      <c r="H241" s="245">
        <v>1.3500000000000001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4</v>
      </c>
      <c r="AX241" s="14" t="s">
        <v>81</v>
      </c>
      <c r="AY241" s="243" t="s">
        <v>220</v>
      </c>
    </row>
    <row r="242" s="14" customFormat="1">
      <c r="A242" s="14"/>
      <c r="B242" s="242"/>
      <c r="C242" s="14"/>
      <c r="D242" s="235" t="s">
        <v>228</v>
      </c>
      <c r="E242" s="243" t="s">
        <v>1</v>
      </c>
      <c r="F242" s="244" t="s">
        <v>1363</v>
      </c>
      <c r="G242" s="14"/>
      <c r="H242" s="245">
        <v>6.7000000000000002</v>
      </c>
      <c r="I242" s="246"/>
      <c r="J242" s="246"/>
      <c r="K242" s="14"/>
      <c r="L242" s="14"/>
      <c r="M242" s="242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4"/>
      <c r="Z242" s="14"/>
      <c r="AA242" s="14"/>
      <c r="AB242" s="14"/>
      <c r="AC242" s="14"/>
      <c r="AD242" s="14"/>
      <c r="AE242" s="14"/>
      <c r="AT242" s="243" t="s">
        <v>228</v>
      </c>
      <c r="AU242" s="243" t="s">
        <v>93</v>
      </c>
      <c r="AV242" s="14" t="s">
        <v>93</v>
      </c>
      <c r="AW242" s="14" t="s">
        <v>4</v>
      </c>
      <c r="AX242" s="14" t="s">
        <v>81</v>
      </c>
      <c r="AY242" s="243" t="s">
        <v>220</v>
      </c>
    </row>
    <row r="243" s="14" customFormat="1">
      <c r="A243" s="14"/>
      <c r="B243" s="242"/>
      <c r="C243" s="14"/>
      <c r="D243" s="235" t="s">
        <v>228</v>
      </c>
      <c r="E243" s="243" t="s">
        <v>1</v>
      </c>
      <c r="F243" s="244" t="s">
        <v>1364</v>
      </c>
      <c r="G243" s="14"/>
      <c r="H243" s="245">
        <v>6.2999999999999998</v>
      </c>
      <c r="I243" s="246"/>
      <c r="J243" s="246"/>
      <c r="K243" s="14"/>
      <c r="L243" s="14"/>
      <c r="M243" s="242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4"/>
      <c r="Z243" s="14"/>
      <c r="AA243" s="14"/>
      <c r="AB243" s="14"/>
      <c r="AC243" s="14"/>
      <c r="AD243" s="14"/>
      <c r="AE243" s="14"/>
      <c r="AT243" s="243" t="s">
        <v>228</v>
      </c>
      <c r="AU243" s="243" t="s">
        <v>93</v>
      </c>
      <c r="AV243" s="14" t="s">
        <v>93</v>
      </c>
      <c r="AW243" s="14" t="s">
        <v>4</v>
      </c>
      <c r="AX243" s="14" t="s">
        <v>81</v>
      </c>
      <c r="AY243" s="243" t="s">
        <v>220</v>
      </c>
    </row>
    <row r="244" s="15" customFormat="1">
      <c r="A244" s="15"/>
      <c r="B244" s="250"/>
      <c r="C244" s="15"/>
      <c r="D244" s="235" t="s">
        <v>228</v>
      </c>
      <c r="E244" s="251" t="s">
        <v>1</v>
      </c>
      <c r="F244" s="252" t="s">
        <v>242</v>
      </c>
      <c r="G244" s="15"/>
      <c r="H244" s="253">
        <v>67.219999999999999</v>
      </c>
      <c r="I244" s="254"/>
      <c r="J244" s="254"/>
      <c r="K244" s="15"/>
      <c r="L244" s="15"/>
      <c r="M244" s="250"/>
      <c r="N244" s="255"/>
      <c r="O244" s="256"/>
      <c r="P244" s="256"/>
      <c r="Q244" s="256"/>
      <c r="R244" s="256"/>
      <c r="S244" s="256"/>
      <c r="T244" s="256"/>
      <c r="U244" s="256"/>
      <c r="V244" s="256"/>
      <c r="W244" s="256"/>
      <c r="X244" s="257"/>
      <c r="Y244" s="15"/>
      <c r="Z244" s="15"/>
      <c r="AA244" s="15"/>
      <c r="AB244" s="15"/>
      <c r="AC244" s="15"/>
      <c r="AD244" s="15"/>
      <c r="AE244" s="15"/>
      <c r="AT244" s="251" t="s">
        <v>228</v>
      </c>
      <c r="AU244" s="251" t="s">
        <v>93</v>
      </c>
      <c r="AV244" s="15" t="s">
        <v>98</v>
      </c>
      <c r="AW244" s="15" t="s">
        <v>4</v>
      </c>
      <c r="AX244" s="15" t="s">
        <v>81</v>
      </c>
      <c r="AY244" s="251" t="s">
        <v>220</v>
      </c>
    </row>
    <row r="245" s="13" customFormat="1">
      <c r="A245" s="13"/>
      <c r="B245" s="234"/>
      <c r="C245" s="13"/>
      <c r="D245" s="235" t="s">
        <v>228</v>
      </c>
      <c r="E245" s="236" t="s">
        <v>1</v>
      </c>
      <c r="F245" s="237" t="s">
        <v>1365</v>
      </c>
      <c r="G245" s="13"/>
      <c r="H245" s="236" t="s">
        <v>1</v>
      </c>
      <c r="I245" s="238"/>
      <c r="J245" s="238"/>
      <c r="K245" s="13"/>
      <c r="L245" s="13"/>
      <c r="M245" s="234"/>
      <c r="N245" s="239"/>
      <c r="O245" s="240"/>
      <c r="P245" s="240"/>
      <c r="Q245" s="240"/>
      <c r="R245" s="240"/>
      <c r="S245" s="240"/>
      <c r="T245" s="240"/>
      <c r="U245" s="240"/>
      <c r="V245" s="240"/>
      <c r="W245" s="240"/>
      <c r="X245" s="241"/>
      <c r="Y245" s="13"/>
      <c r="Z245" s="13"/>
      <c r="AA245" s="13"/>
      <c r="AB245" s="13"/>
      <c r="AC245" s="13"/>
      <c r="AD245" s="13"/>
      <c r="AE245" s="13"/>
      <c r="AT245" s="236" t="s">
        <v>228</v>
      </c>
      <c r="AU245" s="236" t="s">
        <v>93</v>
      </c>
      <c r="AV245" s="13" t="s">
        <v>88</v>
      </c>
      <c r="AW245" s="13" t="s">
        <v>4</v>
      </c>
      <c r="AX245" s="13" t="s">
        <v>81</v>
      </c>
      <c r="AY245" s="236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1366</v>
      </c>
      <c r="G246" s="14"/>
      <c r="H246" s="245">
        <v>4.2999999999999998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1367</v>
      </c>
      <c r="G247" s="14"/>
      <c r="H247" s="245">
        <v>1.6000000000000001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1368</v>
      </c>
      <c r="G248" s="14"/>
      <c r="H248" s="245">
        <v>5.5999999999999996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1369</v>
      </c>
      <c r="G249" s="14"/>
      <c r="H249" s="245">
        <v>21.649999999999999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1370</v>
      </c>
      <c r="G250" s="14"/>
      <c r="H250" s="245">
        <v>22.82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1371</v>
      </c>
      <c r="G251" s="14"/>
      <c r="H251" s="245">
        <v>1.3999999999999999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1372</v>
      </c>
      <c r="G252" s="14"/>
      <c r="H252" s="245">
        <v>7.2000000000000002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4" customFormat="1">
      <c r="A253" s="14"/>
      <c r="B253" s="242"/>
      <c r="C253" s="14"/>
      <c r="D253" s="235" t="s">
        <v>228</v>
      </c>
      <c r="E253" s="243" t="s">
        <v>1</v>
      </c>
      <c r="F253" s="244" t="s">
        <v>1373</v>
      </c>
      <c r="G253" s="14"/>
      <c r="H253" s="245">
        <v>53.399999999999999</v>
      </c>
      <c r="I253" s="246"/>
      <c r="J253" s="246"/>
      <c r="K253" s="14"/>
      <c r="L253" s="14"/>
      <c r="M253" s="242"/>
      <c r="N253" s="247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14"/>
      <c r="Z253" s="14"/>
      <c r="AA253" s="14"/>
      <c r="AB253" s="14"/>
      <c r="AC253" s="14"/>
      <c r="AD253" s="14"/>
      <c r="AE253" s="14"/>
      <c r="AT253" s="243" t="s">
        <v>228</v>
      </c>
      <c r="AU253" s="243" t="s">
        <v>93</v>
      </c>
      <c r="AV253" s="14" t="s">
        <v>93</v>
      </c>
      <c r="AW253" s="14" t="s">
        <v>4</v>
      </c>
      <c r="AX253" s="14" t="s">
        <v>81</v>
      </c>
      <c r="AY253" s="243" t="s">
        <v>220</v>
      </c>
    </row>
    <row r="254" s="14" customFormat="1">
      <c r="A254" s="14"/>
      <c r="B254" s="242"/>
      <c r="C254" s="14"/>
      <c r="D254" s="235" t="s">
        <v>228</v>
      </c>
      <c r="E254" s="243" t="s">
        <v>1</v>
      </c>
      <c r="F254" s="244" t="s">
        <v>1374</v>
      </c>
      <c r="G254" s="14"/>
      <c r="H254" s="245">
        <v>45.420000000000002</v>
      </c>
      <c r="I254" s="246"/>
      <c r="J254" s="246"/>
      <c r="K254" s="14"/>
      <c r="L254" s="14"/>
      <c r="M254" s="242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4"/>
      <c r="Z254" s="14"/>
      <c r="AA254" s="14"/>
      <c r="AB254" s="14"/>
      <c r="AC254" s="14"/>
      <c r="AD254" s="14"/>
      <c r="AE254" s="14"/>
      <c r="AT254" s="243" t="s">
        <v>228</v>
      </c>
      <c r="AU254" s="243" t="s">
        <v>93</v>
      </c>
      <c r="AV254" s="14" t="s">
        <v>93</v>
      </c>
      <c r="AW254" s="14" t="s">
        <v>4</v>
      </c>
      <c r="AX254" s="14" t="s">
        <v>81</v>
      </c>
      <c r="AY254" s="243" t="s">
        <v>220</v>
      </c>
    </row>
    <row r="255" s="14" customFormat="1">
      <c r="A255" s="14"/>
      <c r="B255" s="242"/>
      <c r="C255" s="14"/>
      <c r="D255" s="235" t="s">
        <v>228</v>
      </c>
      <c r="E255" s="243" t="s">
        <v>1</v>
      </c>
      <c r="F255" s="244" t="s">
        <v>1375</v>
      </c>
      <c r="G255" s="14"/>
      <c r="H255" s="245">
        <v>53.109999999999999</v>
      </c>
      <c r="I255" s="246"/>
      <c r="J255" s="246"/>
      <c r="K255" s="14"/>
      <c r="L255" s="14"/>
      <c r="M255" s="242"/>
      <c r="N255" s="247"/>
      <c r="O255" s="248"/>
      <c r="P255" s="248"/>
      <c r="Q255" s="248"/>
      <c r="R255" s="248"/>
      <c r="S255" s="248"/>
      <c r="T255" s="248"/>
      <c r="U255" s="248"/>
      <c r="V255" s="248"/>
      <c r="W255" s="248"/>
      <c r="X255" s="249"/>
      <c r="Y255" s="14"/>
      <c r="Z255" s="14"/>
      <c r="AA255" s="14"/>
      <c r="AB255" s="14"/>
      <c r="AC255" s="14"/>
      <c r="AD255" s="14"/>
      <c r="AE255" s="14"/>
      <c r="AT255" s="243" t="s">
        <v>228</v>
      </c>
      <c r="AU255" s="243" t="s">
        <v>93</v>
      </c>
      <c r="AV255" s="14" t="s">
        <v>93</v>
      </c>
      <c r="AW255" s="14" t="s">
        <v>4</v>
      </c>
      <c r="AX255" s="14" t="s">
        <v>81</v>
      </c>
      <c r="AY255" s="243" t="s">
        <v>220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1376</v>
      </c>
      <c r="G256" s="14"/>
      <c r="H256" s="245">
        <v>44.850000000000001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81</v>
      </c>
      <c r="AY256" s="243" t="s">
        <v>220</v>
      </c>
    </row>
    <row r="257" s="14" customFormat="1">
      <c r="A257" s="14"/>
      <c r="B257" s="242"/>
      <c r="C257" s="14"/>
      <c r="D257" s="235" t="s">
        <v>228</v>
      </c>
      <c r="E257" s="243" t="s">
        <v>1</v>
      </c>
      <c r="F257" s="244" t="s">
        <v>1377</v>
      </c>
      <c r="G257" s="14"/>
      <c r="H257" s="245">
        <v>10.539999999999999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4</v>
      </c>
      <c r="AX257" s="14" t="s">
        <v>81</v>
      </c>
      <c r="AY257" s="243" t="s">
        <v>220</v>
      </c>
    </row>
    <row r="258" s="14" customFormat="1">
      <c r="A258" s="14"/>
      <c r="B258" s="242"/>
      <c r="C258" s="14"/>
      <c r="D258" s="235" t="s">
        <v>228</v>
      </c>
      <c r="E258" s="243" t="s">
        <v>1</v>
      </c>
      <c r="F258" s="244" t="s">
        <v>1378</v>
      </c>
      <c r="G258" s="14"/>
      <c r="H258" s="245">
        <v>8.3800000000000008</v>
      </c>
      <c r="I258" s="246"/>
      <c r="J258" s="246"/>
      <c r="K258" s="14"/>
      <c r="L258" s="14"/>
      <c r="M258" s="242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4"/>
      <c r="Z258" s="14"/>
      <c r="AA258" s="14"/>
      <c r="AB258" s="14"/>
      <c r="AC258" s="14"/>
      <c r="AD258" s="14"/>
      <c r="AE258" s="14"/>
      <c r="AT258" s="243" t="s">
        <v>228</v>
      </c>
      <c r="AU258" s="243" t="s">
        <v>93</v>
      </c>
      <c r="AV258" s="14" t="s">
        <v>93</v>
      </c>
      <c r="AW258" s="14" t="s">
        <v>4</v>
      </c>
      <c r="AX258" s="14" t="s">
        <v>81</v>
      </c>
      <c r="AY258" s="243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1379</v>
      </c>
      <c r="G259" s="14"/>
      <c r="H259" s="245">
        <v>7.2000000000000002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4" customFormat="1">
      <c r="A260" s="14"/>
      <c r="B260" s="242"/>
      <c r="C260" s="14"/>
      <c r="D260" s="235" t="s">
        <v>228</v>
      </c>
      <c r="E260" s="243" t="s">
        <v>1</v>
      </c>
      <c r="F260" s="244" t="s">
        <v>1380</v>
      </c>
      <c r="G260" s="14"/>
      <c r="H260" s="245">
        <v>23.399999999999999</v>
      </c>
      <c r="I260" s="246"/>
      <c r="J260" s="246"/>
      <c r="K260" s="14"/>
      <c r="L260" s="14"/>
      <c r="M260" s="242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4"/>
      <c r="Z260" s="14"/>
      <c r="AA260" s="14"/>
      <c r="AB260" s="14"/>
      <c r="AC260" s="14"/>
      <c r="AD260" s="14"/>
      <c r="AE260" s="14"/>
      <c r="AT260" s="243" t="s">
        <v>228</v>
      </c>
      <c r="AU260" s="243" t="s">
        <v>93</v>
      </c>
      <c r="AV260" s="14" t="s">
        <v>93</v>
      </c>
      <c r="AW260" s="14" t="s">
        <v>4</v>
      </c>
      <c r="AX260" s="14" t="s">
        <v>81</v>
      </c>
      <c r="AY260" s="243" t="s">
        <v>220</v>
      </c>
    </row>
    <row r="261" s="14" customFormat="1">
      <c r="A261" s="14"/>
      <c r="B261" s="242"/>
      <c r="C261" s="14"/>
      <c r="D261" s="235" t="s">
        <v>228</v>
      </c>
      <c r="E261" s="243" t="s">
        <v>1</v>
      </c>
      <c r="F261" s="244" t="s">
        <v>1381</v>
      </c>
      <c r="G261" s="14"/>
      <c r="H261" s="245">
        <v>1.3999999999999999</v>
      </c>
      <c r="I261" s="246"/>
      <c r="J261" s="246"/>
      <c r="K261" s="14"/>
      <c r="L261" s="14"/>
      <c r="M261" s="242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4"/>
      <c r="Z261" s="14"/>
      <c r="AA261" s="14"/>
      <c r="AB261" s="14"/>
      <c r="AC261" s="14"/>
      <c r="AD261" s="14"/>
      <c r="AE261" s="14"/>
      <c r="AT261" s="243" t="s">
        <v>228</v>
      </c>
      <c r="AU261" s="243" t="s">
        <v>93</v>
      </c>
      <c r="AV261" s="14" t="s">
        <v>93</v>
      </c>
      <c r="AW261" s="14" t="s">
        <v>4</v>
      </c>
      <c r="AX261" s="14" t="s">
        <v>81</v>
      </c>
      <c r="AY261" s="243" t="s">
        <v>220</v>
      </c>
    </row>
    <row r="262" s="14" customFormat="1">
      <c r="A262" s="14"/>
      <c r="B262" s="242"/>
      <c r="C262" s="14"/>
      <c r="D262" s="235" t="s">
        <v>228</v>
      </c>
      <c r="E262" s="243" t="s">
        <v>1</v>
      </c>
      <c r="F262" s="244" t="s">
        <v>1382</v>
      </c>
      <c r="G262" s="14"/>
      <c r="H262" s="245">
        <v>21.649999999999999</v>
      </c>
      <c r="I262" s="246"/>
      <c r="J262" s="246"/>
      <c r="K262" s="14"/>
      <c r="L262" s="14"/>
      <c r="M262" s="242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4"/>
      <c r="Z262" s="14"/>
      <c r="AA262" s="14"/>
      <c r="AB262" s="14"/>
      <c r="AC262" s="14"/>
      <c r="AD262" s="14"/>
      <c r="AE262" s="14"/>
      <c r="AT262" s="243" t="s">
        <v>228</v>
      </c>
      <c r="AU262" s="243" t="s">
        <v>93</v>
      </c>
      <c r="AV262" s="14" t="s">
        <v>93</v>
      </c>
      <c r="AW262" s="14" t="s">
        <v>4</v>
      </c>
      <c r="AX262" s="14" t="s">
        <v>81</v>
      </c>
      <c r="AY262" s="243" t="s">
        <v>220</v>
      </c>
    </row>
    <row r="263" s="14" customFormat="1">
      <c r="A263" s="14"/>
      <c r="B263" s="242"/>
      <c r="C263" s="14"/>
      <c r="D263" s="235" t="s">
        <v>228</v>
      </c>
      <c r="E263" s="243" t="s">
        <v>1</v>
      </c>
      <c r="F263" s="244" t="s">
        <v>1383</v>
      </c>
      <c r="G263" s="14"/>
      <c r="H263" s="245">
        <v>5.5999999999999996</v>
      </c>
      <c r="I263" s="246"/>
      <c r="J263" s="246"/>
      <c r="K263" s="14"/>
      <c r="L263" s="14"/>
      <c r="M263" s="242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4"/>
      <c r="Z263" s="14"/>
      <c r="AA263" s="14"/>
      <c r="AB263" s="14"/>
      <c r="AC263" s="14"/>
      <c r="AD263" s="14"/>
      <c r="AE263" s="14"/>
      <c r="AT263" s="243" t="s">
        <v>228</v>
      </c>
      <c r="AU263" s="243" t="s">
        <v>93</v>
      </c>
      <c r="AV263" s="14" t="s">
        <v>93</v>
      </c>
      <c r="AW263" s="14" t="s">
        <v>4</v>
      </c>
      <c r="AX263" s="14" t="s">
        <v>81</v>
      </c>
      <c r="AY263" s="243" t="s">
        <v>220</v>
      </c>
    </row>
    <row r="264" s="14" customFormat="1">
      <c r="A264" s="14"/>
      <c r="B264" s="242"/>
      <c r="C264" s="14"/>
      <c r="D264" s="235" t="s">
        <v>228</v>
      </c>
      <c r="E264" s="243" t="s">
        <v>1</v>
      </c>
      <c r="F264" s="244" t="s">
        <v>1384</v>
      </c>
      <c r="G264" s="14"/>
      <c r="H264" s="245">
        <v>1.6000000000000001</v>
      </c>
      <c r="I264" s="246"/>
      <c r="J264" s="246"/>
      <c r="K264" s="14"/>
      <c r="L264" s="14"/>
      <c r="M264" s="242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4"/>
      <c r="Z264" s="14"/>
      <c r="AA264" s="14"/>
      <c r="AB264" s="14"/>
      <c r="AC264" s="14"/>
      <c r="AD264" s="14"/>
      <c r="AE264" s="14"/>
      <c r="AT264" s="243" t="s">
        <v>228</v>
      </c>
      <c r="AU264" s="243" t="s">
        <v>93</v>
      </c>
      <c r="AV264" s="14" t="s">
        <v>93</v>
      </c>
      <c r="AW264" s="14" t="s">
        <v>4</v>
      </c>
      <c r="AX264" s="14" t="s">
        <v>81</v>
      </c>
      <c r="AY264" s="243" t="s">
        <v>220</v>
      </c>
    </row>
    <row r="265" s="14" customFormat="1">
      <c r="A265" s="14"/>
      <c r="B265" s="242"/>
      <c r="C265" s="14"/>
      <c r="D265" s="235" t="s">
        <v>228</v>
      </c>
      <c r="E265" s="243" t="s">
        <v>1</v>
      </c>
      <c r="F265" s="244" t="s">
        <v>1385</v>
      </c>
      <c r="G265" s="14"/>
      <c r="H265" s="245">
        <v>4.2999999999999998</v>
      </c>
      <c r="I265" s="246"/>
      <c r="J265" s="246"/>
      <c r="K265" s="14"/>
      <c r="L265" s="14"/>
      <c r="M265" s="242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4"/>
      <c r="Z265" s="14"/>
      <c r="AA265" s="14"/>
      <c r="AB265" s="14"/>
      <c r="AC265" s="14"/>
      <c r="AD265" s="14"/>
      <c r="AE265" s="14"/>
      <c r="AT265" s="243" t="s">
        <v>228</v>
      </c>
      <c r="AU265" s="243" t="s">
        <v>93</v>
      </c>
      <c r="AV265" s="14" t="s">
        <v>93</v>
      </c>
      <c r="AW265" s="14" t="s">
        <v>4</v>
      </c>
      <c r="AX265" s="14" t="s">
        <v>81</v>
      </c>
      <c r="AY265" s="243" t="s">
        <v>220</v>
      </c>
    </row>
    <row r="266" s="15" customFormat="1">
      <c r="A266" s="15"/>
      <c r="B266" s="250"/>
      <c r="C266" s="15"/>
      <c r="D266" s="235" t="s">
        <v>228</v>
      </c>
      <c r="E266" s="251" t="s">
        <v>1</v>
      </c>
      <c r="F266" s="252" t="s">
        <v>242</v>
      </c>
      <c r="G266" s="15"/>
      <c r="H266" s="253">
        <v>345.42000000000002</v>
      </c>
      <c r="I266" s="254"/>
      <c r="J266" s="254"/>
      <c r="K266" s="15"/>
      <c r="L266" s="15"/>
      <c r="M266" s="250"/>
      <c r="N266" s="255"/>
      <c r="O266" s="256"/>
      <c r="P266" s="256"/>
      <c r="Q266" s="256"/>
      <c r="R266" s="256"/>
      <c r="S266" s="256"/>
      <c r="T266" s="256"/>
      <c r="U266" s="256"/>
      <c r="V266" s="256"/>
      <c r="W266" s="256"/>
      <c r="X266" s="257"/>
      <c r="Y266" s="15"/>
      <c r="Z266" s="15"/>
      <c r="AA266" s="15"/>
      <c r="AB266" s="15"/>
      <c r="AC266" s="15"/>
      <c r="AD266" s="15"/>
      <c r="AE266" s="15"/>
      <c r="AT266" s="251" t="s">
        <v>228</v>
      </c>
      <c r="AU266" s="251" t="s">
        <v>93</v>
      </c>
      <c r="AV266" s="15" t="s">
        <v>98</v>
      </c>
      <c r="AW266" s="15" t="s">
        <v>4</v>
      </c>
      <c r="AX266" s="15" t="s">
        <v>81</v>
      </c>
      <c r="AY266" s="251" t="s">
        <v>220</v>
      </c>
    </row>
    <row r="267" s="16" customFormat="1">
      <c r="A267" s="16"/>
      <c r="B267" s="258"/>
      <c r="C267" s="16"/>
      <c r="D267" s="235" t="s">
        <v>228</v>
      </c>
      <c r="E267" s="259" t="s">
        <v>1</v>
      </c>
      <c r="F267" s="260" t="s">
        <v>253</v>
      </c>
      <c r="G267" s="16"/>
      <c r="H267" s="261">
        <v>492.95499999999998</v>
      </c>
      <c r="I267" s="262"/>
      <c r="J267" s="262"/>
      <c r="K267" s="16"/>
      <c r="L267" s="16"/>
      <c r="M267" s="258"/>
      <c r="N267" s="263"/>
      <c r="O267" s="264"/>
      <c r="P267" s="264"/>
      <c r="Q267" s="264"/>
      <c r="R267" s="264"/>
      <c r="S267" s="264"/>
      <c r="T267" s="264"/>
      <c r="U267" s="264"/>
      <c r="V267" s="264"/>
      <c r="W267" s="264"/>
      <c r="X267" s="265"/>
      <c r="Y267" s="16"/>
      <c r="Z267" s="16"/>
      <c r="AA267" s="16"/>
      <c r="AB267" s="16"/>
      <c r="AC267" s="16"/>
      <c r="AD267" s="16"/>
      <c r="AE267" s="16"/>
      <c r="AT267" s="259" t="s">
        <v>228</v>
      </c>
      <c r="AU267" s="259" t="s">
        <v>93</v>
      </c>
      <c r="AV267" s="16" t="s">
        <v>105</v>
      </c>
      <c r="AW267" s="16" t="s">
        <v>4</v>
      </c>
      <c r="AX267" s="16" t="s">
        <v>88</v>
      </c>
      <c r="AY267" s="259" t="s">
        <v>220</v>
      </c>
    </row>
    <row r="268" s="2" customFormat="1" ht="24.15" customHeight="1">
      <c r="A268" s="42"/>
      <c r="B268" s="186"/>
      <c r="C268" s="273" t="s">
        <v>320</v>
      </c>
      <c r="D268" s="273" t="s">
        <v>564</v>
      </c>
      <c r="E268" s="274" t="s">
        <v>854</v>
      </c>
      <c r="F268" s="275" t="s">
        <v>855</v>
      </c>
      <c r="G268" s="276" t="s">
        <v>226</v>
      </c>
      <c r="H268" s="277">
        <v>566.89800000000002</v>
      </c>
      <c r="I268" s="278"/>
      <c r="J268" s="279"/>
      <c r="K268" s="280">
        <f>ROUND(P268*H268,2)</f>
        <v>0</v>
      </c>
      <c r="L268" s="279"/>
      <c r="M268" s="281"/>
      <c r="N268" s="282" t="s">
        <v>1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0.00010000000000000001</v>
      </c>
      <c r="V268" s="231">
        <f>U268*H268</f>
        <v>0.056689800000000005</v>
      </c>
      <c r="W268" s="231">
        <v>0</v>
      </c>
      <c r="X268" s="232">
        <f>W268*H268</f>
        <v>0</v>
      </c>
      <c r="Y268" s="42"/>
      <c r="Z268" s="42"/>
      <c r="AA268" s="42"/>
      <c r="AB268" s="42"/>
      <c r="AC268" s="42"/>
      <c r="AD268" s="42"/>
      <c r="AE268" s="42"/>
      <c r="AR268" s="233" t="s">
        <v>567</v>
      </c>
      <c r="AT268" s="233" t="s">
        <v>564</v>
      </c>
      <c r="AU268" s="233" t="s">
        <v>93</v>
      </c>
      <c r="AY268" s="19" t="s">
        <v>220</v>
      </c>
      <c r="BE268" s="147">
        <f>IF(O268="základná",K268,0)</f>
        <v>0</v>
      </c>
      <c r="BF268" s="147">
        <f>IF(O268="znížená",K268,0)</f>
        <v>0</v>
      </c>
      <c r="BG268" s="147">
        <f>IF(O268="zákl. prenesená",K268,0)</f>
        <v>0</v>
      </c>
      <c r="BH268" s="147">
        <f>IF(O268="zníž. prenesená",K268,0)</f>
        <v>0</v>
      </c>
      <c r="BI268" s="147">
        <f>IF(O268="nulová",K268,0)</f>
        <v>0</v>
      </c>
      <c r="BJ268" s="19" t="s">
        <v>93</v>
      </c>
      <c r="BK268" s="147">
        <f>ROUND(P268*H268,2)</f>
        <v>0</v>
      </c>
      <c r="BL268" s="19" t="s">
        <v>387</v>
      </c>
      <c r="BM268" s="233" t="s">
        <v>1388</v>
      </c>
    </row>
    <row r="269" s="13" customFormat="1">
      <c r="A269" s="13"/>
      <c r="B269" s="234"/>
      <c r="C269" s="13"/>
      <c r="D269" s="235" t="s">
        <v>228</v>
      </c>
      <c r="E269" s="236" t="s">
        <v>1</v>
      </c>
      <c r="F269" s="237" t="s">
        <v>1344</v>
      </c>
      <c r="G269" s="13"/>
      <c r="H269" s="236" t="s">
        <v>1</v>
      </c>
      <c r="I269" s="238"/>
      <c r="J269" s="238"/>
      <c r="K269" s="13"/>
      <c r="L269" s="13"/>
      <c r="M269" s="234"/>
      <c r="N269" s="239"/>
      <c r="O269" s="240"/>
      <c r="P269" s="240"/>
      <c r="Q269" s="240"/>
      <c r="R269" s="240"/>
      <c r="S269" s="240"/>
      <c r="T269" s="240"/>
      <c r="U269" s="240"/>
      <c r="V269" s="240"/>
      <c r="W269" s="240"/>
      <c r="X269" s="241"/>
      <c r="Y269" s="13"/>
      <c r="Z269" s="13"/>
      <c r="AA269" s="13"/>
      <c r="AB269" s="13"/>
      <c r="AC269" s="13"/>
      <c r="AD269" s="13"/>
      <c r="AE269" s="13"/>
      <c r="AT269" s="236" t="s">
        <v>228</v>
      </c>
      <c r="AU269" s="236" t="s">
        <v>93</v>
      </c>
      <c r="AV269" s="13" t="s">
        <v>88</v>
      </c>
      <c r="AW269" s="13" t="s">
        <v>4</v>
      </c>
      <c r="AX269" s="13" t="s">
        <v>81</v>
      </c>
      <c r="AY269" s="236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1345</v>
      </c>
      <c r="G270" s="14"/>
      <c r="H270" s="245">
        <v>8.25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4" customFormat="1">
      <c r="A271" s="14"/>
      <c r="B271" s="242"/>
      <c r="C271" s="14"/>
      <c r="D271" s="235" t="s">
        <v>228</v>
      </c>
      <c r="E271" s="243" t="s">
        <v>1</v>
      </c>
      <c r="F271" s="244" t="s">
        <v>1346</v>
      </c>
      <c r="G271" s="14"/>
      <c r="H271" s="245">
        <v>7.5</v>
      </c>
      <c r="I271" s="246"/>
      <c r="J271" s="246"/>
      <c r="K271" s="14"/>
      <c r="L271" s="14"/>
      <c r="M271" s="242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4"/>
      <c r="Z271" s="14"/>
      <c r="AA271" s="14"/>
      <c r="AB271" s="14"/>
      <c r="AC271" s="14"/>
      <c r="AD271" s="14"/>
      <c r="AE271" s="14"/>
      <c r="AT271" s="243" t="s">
        <v>228</v>
      </c>
      <c r="AU271" s="243" t="s">
        <v>93</v>
      </c>
      <c r="AV271" s="14" t="s">
        <v>93</v>
      </c>
      <c r="AW271" s="14" t="s">
        <v>4</v>
      </c>
      <c r="AX271" s="14" t="s">
        <v>81</v>
      </c>
      <c r="AY271" s="243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1347</v>
      </c>
      <c r="G272" s="14"/>
      <c r="H272" s="245">
        <v>13.35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1348</v>
      </c>
      <c r="G273" s="14"/>
      <c r="H273" s="245">
        <v>5.8499999999999996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1349</v>
      </c>
      <c r="G274" s="14"/>
      <c r="H274" s="245">
        <v>8.25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4" customFormat="1">
      <c r="A275" s="14"/>
      <c r="B275" s="242"/>
      <c r="C275" s="14"/>
      <c r="D275" s="235" t="s">
        <v>228</v>
      </c>
      <c r="E275" s="243" t="s">
        <v>1</v>
      </c>
      <c r="F275" s="244" t="s">
        <v>1350</v>
      </c>
      <c r="G275" s="14"/>
      <c r="H275" s="245">
        <v>5.9100000000000001</v>
      </c>
      <c r="I275" s="246"/>
      <c r="J275" s="246"/>
      <c r="K275" s="14"/>
      <c r="L275" s="14"/>
      <c r="M275" s="242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4"/>
      <c r="Z275" s="14"/>
      <c r="AA275" s="14"/>
      <c r="AB275" s="14"/>
      <c r="AC275" s="14"/>
      <c r="AD275" s="14"/>
      <c r="AE275" s="14"/>
      <c r="AT275" s="243" t="s">
        <v>228</v>
      </c>
      <c r="AU275" s="243" t="s">
        <v>93</v>
      </c>
      <c r="AV275" s="14" t="s">
        <v>93</v>
      </c>
      <c r="AW275" s="14" t="s">
        <v>4</v>
      </c>
      <c r="AX275" s="14" t="s">
        <v>81</v>
      </c>
      <c r="AY275" s="243" t="s">
        <v>220</v>
      </c>
    </row>
    <row r="276" s="14" customFormat="1">
      <c r="A276" s="14"/>
      <c r="B276" s="242"/>
      <c r="C276" s="14"/>
      <c r="D276" s="235" t="s">
        <v>228</v>
      </c>
      <c r="E276" s="243" t="s">
        <v>1</v>
      </c>
      <c r="F276" s="244" t="s">
        <v>1351</v>
      </c>
      <c r="G276" s="14"/>
      <c r="H276" s="245">
        <v>5.2300000000000004</v>
      </c>
      <c r="I276" s="246"/>
      <c r="J276" s="246"/>
      <c r="K276" s="14"/>
      <c r="L276" s="14"/>
      <c r="M276" s="242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4"/>
      <c r="Z276" s="14"/>
      <c r="AA276" s="14"/>
      <c r="AB276" s="14"/>
      <c r="AC276" s="14"/>
      <c r="AD276" s="14"/>
      <c r="AE276" s="14"/>
      <c r="AT276" s="243" t="s">
        <v>228</v>
      </c>
      <c r="AU276" s="243" t="s">
        <v>93</v>
      </c>
      <c r="AV276" s="14" t="s">
        <v>93</v>
      </c>
      <c r="AW276" s="14" t="s">
        <v>4</v>
      </c>
      <c r="AX276" s="14" t="s">
        <v>81</v>
      </c>
      <c r="AY276" s="243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1352</v>
      </c>
      <c r="G277" s="14"/>
      <c r="H277" s="245">
        <v>3.8250000000000002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1353</v>
      </c>
      <c r="G278" s="14"/>
      <c r="H278" s="245">
        <v>22.149999999999999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5" customFormat="1">
      <c r="A279" s="15"/>
      <c r="B279" s="250"/>
      <c r="C279" s="15"/>
      <c r="D279" s="235" t="s">
        <v>228</v>
      </c>
      <c r="E279" s="251" t="s">
        <v>1</v>
      </c>
      <c r="F279" s="252" t="s">
        <v>242</v>
      </c>
      <c r="G279" s="15"/>
      <c r="H279" s="253">
        <v>80.314999999999998</v>
      </c>
      <c r="I279" s="254"/>
      <c r="J279" s="254"/>
      <c r="K279" s="15"/>
      <c r="L279" s="15"/>
      <c r="M279" s="250"/>
      <c r="N279" s="255"/>
      <c r="O279" s="256"/>
      <c r="P279" s="256"/>
      <c r="Q279" s="256"/>
      <c r="R279" s="256"/>
      <c r="S279" s="256"/>
      <c r="T279" s="256"/>
      <c r="U279" s="256"/>
      <c r="V279" s="256"/>
      <c r="W279" s="256"/>
      <c r="X279" s="257"/>
      <c r="Y279" s="15"/>
      <c r="Z279" s="15"/>
      <c r="AA279" s="15"/>
      <c r="AB279" s="15"/>
      <c r="AC279" s="15"/>
      <c r="AD279" s="15"/>
      <c r="AE279" s="15"/>
      <c r="AT279" s="251" t="s">
        <v>228</v>
      </c>
      <c r="AU279" s="251" t="s">
        <v>93</v>
      </c>
      <c r="AV279" s="15" t="s">
        <v>98</v>
      </c>
      <c r="AW279" s="15" t="s">
        <v>4</v>
      </c>
      <c r="AX279" s="15" t="s">
        <v>81</v>
      </c>
      <c r="AY279" s="251" t="s">
        <v>220</v>
      </c>
    </row>
    <row r="280" s="13" customFormat="1">
      <c r="A280" s="13"/>
      <c r="B280" s="234"/>
      <c r="C280" s="13"/>
      <c r="D280" s="235" t="s">
        <v>228</v>
      </c>
      <c r="E280" s="236" t="s">
        <v>1</v>
      </c>
      <c r="F280" s="237" t="s">
        <v>1332</v>
      </c>
      <c r="G280" s="13"/>
      <c r="H280" s="236" t="s">
        <v>1</v>
      </c>
      <c r="I280" s="238"/>
      <c r="J280" s="238"/>
      <c r="K280" s="13"/>
      <c r="L280" s="13"/>
      <c r="M280" s="234"/>
      <c r="N280" s="239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13"/>
      <c r="Z280" s="13"/>
      <c r="AA280" s="13"/>
      <c r="AB280" s="13"/>
      <c r="AC280" s="13"/>
      <c r="AD280" s="13"/>
      <c r="AE280" s="13"/>
      <c r="AT280" s="236" t="s">
        <v>228</v>
      </c>
      <c r="AU280" s="236" t="s">
        <v>93</v>
      </c>
      <c r="AV280" s="13" t="s">
        <v>88</v>
      </c>
      <c r="AW280" s="13" t="s">
        <v>4</v>
      </c>
      <c r="AX280" s="13" t="s">
        <v>81</v>
      </c>
      <c r="AY280" s="236" t="s">
        <v>220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1354</v>
      </c>
      <c r="G281" s="14"/>
      <c r="H281" s="245">
        <v>5.8499999999999996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81</v>
      </c>
      <c r="AY281" s="243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1355</v>
      </c>
      <c r="G282" s="14"/>
      <c r="H282" s="245">
        <v>8.25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1356</v>
      </c>
      <c r="G283" s="14"/>
      <c r="H283" s="245">
        <v>5.8499999999999996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81</v>
      </c>
      <c r="AY283" s="243" t="s">
        <v>220</v>
      </c>
    </row>
    <row r="284" s="14" customFormat="1">
      <c r="A284" s="14"/>
      <c r="B284" s="242"/>
      <c r="C284" s="14"/>
      <c r="D284" s="235" t="s">
        <v>228</v>
      </c>
      <c r="E284" s="243" t="s">
        <v>1</v>
      </c>
      <c r="F284" s="244" t="s">
        <v>1357</v>
      </c>
      <c r="G284" s="14"/>
      <c r="H284" s="245">
        <v>13.199999999999999</v>
      </c>
      <c r="I284" s="246"/>
      <c r="J284" s="246"/>
      <c r="K284" s="14"/>
      <c r="L284" s="14"/>
      <c r="M284" s="242"/>
      <c r="N284" s="247"/>
      <c r="O284" s="248"/>
      <c r="P284" s="248"/>
      <c r="Q284" s="248"/>
      <c r="R284" s="248"/>
      <c r="S284" s="248"/>
      <c r="T284" s="248"/>
      <c r="U284" s="248"/>
      <c r="V284" s="248"/>
      <c r="W284" s="248"/>
      <c r="X284" s="249"/>
      <c r="Y284" s="14"/>
      <c r="Z284" s="14"/>
      <c r="AA284" s="14"/>
      <c r="AB284" s="14"/>
      <c r="AC284" s="14"/>
      <c r="AD284" s="14"/>
      <c r="AE284" s="14"/>
      <c r="AT284" s="243" t="s">
        <v>228</v>
      </c>
      <c r="AU284" s="243" t="s">
        <v>93</v>
      </c>
      <c r="AV284" s="14" t="s">
        <v>93</v>
      </c>
      <c r="AW284" s="14" t="s">
        <v>4</v>
      </c>
      <c r="AX284" s="14" t="s">
        <v>81</v>
      </c>
      <c r="AY284" s="243" t="s">
        <v>220</v>
      </c>
    </row>
    <row r="285" s="14" customFormat="1">
      <c r="A285" s="14"/>
      <c r="B285" s="242"/>
      <c r="C285" s="14"/>
      <c r="D285" s="235" t="s">
        <v>228</v>
      </c>
      <c r="E285" s="243" t="s">
        <v>1</v>
      </c>
      <c r="F285" s="244" t="s">
        <v>1358</v>
      </c>
      <c r="G285" s="14"/>
      <c r="H285" s="245">
        <v>6.2400000000000002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4</v>
      </c>
      <c r="AX285" s="14" t="s">
        <v>81</v>
      </c>
      <c r="AY285" s="243" t="s">
        <v>220</v>
      </c>
    </row>
    <row r="286" s="14" customFormat="1">
      <c r="A286" s="14"/>
      <c r="B286" s="242"/>
      <c r="C286" s="14"/>
      <c r="D286" s="235" t="s">
        <v>228</v>
      </c>
      <c r="E286" s="243" t="s">
        <v>1</v>
      </c>
      <c r="F286" s="244" t="s">
        <v>1359</v>
      </c>
      <c r="G286" s="14"/>
      <c r="H286" s="245">
        <v>8.1600000000000001</v>
      </c>
      <c r="I286" s="246"/>
      <c r="J286" s="246"/>
      <c r="K286" s="14"/>
      <c r="L286" s="14"/>
      <c r="M286" s="242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4"/>
      <c r="Z286" s="14"/>
      <c r="AA286" s="14"/>
      <c r="AB286" s="14"/>
      <c r="AC286" s="14"/>
      <c r="AD286" s="14"/>
      <c r="AE286" s="14"/>
      <c r="AT286" s="243" t="s">
        <v>228</v>
      </c>
      <c r="AU286" s="243" t="s">
        <v>93</v>
      </c>
      <c r="AV286" s="14" t="s">
        <v>93</v>
      </c>
      <c r="AW286" s="14" t="s">
        <v>4</v>
      </c>
      <c r="AX286" s="14" t="s">
        <v>81</v>
      </c>
      <c r="AY286" s="243" t="s">
        <v>220</v>
      </c>
    </row>
    <row r="287" s="14" customFormat="1">
      <c r="A287" s="14"/>
      <c r="B287" s="242"/>
      <c r="C287" s="14"/>
      <c r="D287" s="235" t="s">
        <v>228</v>
      </c>
      <c r="E287" s="243" t="s">
        <v>1</v>
      </c>
      <c r="F287" s="244" t="s">
        <v>1360</v>
      </c>
      <c r="G287" s="14"/>
      <c r="H287" s="245">
        <v>3.4399999999999999</v>
      </c>
      <c r="I287" s="246"/>
      <c r="J287" s="246"/>
      <c r="K287" s="14"/>
      <c r="L287" s="14"/>
      <c r="M287" s="242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4"/>
      <c r="Z287" s="14"/>
      <c r="AA287" s="14"/>
      <c r="AB287" s="14"/>
      <c r="AC287" s="14"/>
      <c r="AD287" s="14"/>
      <c r="AE287" s="14"/>
      <c r="AT287" s="243" t="s">
        <v>228</v>
      </c>
      <c r="AU287" s="243" t="s">
        <v>93</v>
      </c>
      <c r="AV287" s="14" t="s">
        <v>93</v>
      </c>
      <c r="AW287" s="14" t="s">
        <v>4</v>
      </c>
      <c r="AX287" s="14" t="s">
        <v>81</v>
      </c>
      <c r="AY287" s="243" t="s">
        <v>220</v>
      </c>
    </row>
    <row r="288" s="14" customFormat="1">
      <c r="A288" s="14"/>
      <c r="B288" s="242"/>
      <c r="C288" s="14"/>
      <c r="D288" s="235" t="s">
        <v>228</v>
      </c>
      <c r="E288" s="243" t="s">
        <v>1</v>
      </c>
      <c r="F288" s="244" t="s">
        <v>1361</v>
      </c>
      <c r="G288" s="14"/>
      <c r="H288" s="245">
        <v>1.8799999999999999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4</v>
      </c>
      <c r="AX288" s="14" t="s">
        <v>81</v>
      </c>
      <c r="AY288" s="243" t="s">
        <v>220</v>
      </c>
    </row>
    <row r="289" s="14" customFormat="1">
      <c r="A289" s="14"/>
      <c r="B289" s="242"/>
      <c r="C289" s="14"/>
      <c r="D289" s="235" t="s">
        <v>228</v>
      </c>
      <c r="E289" s="243" t="s">
        <v>1</v>
      </c>
      <c r="F289" s="244" t="s">
        <v>1362</v>
      </c>
      <c r="G289" s="14"/>
      <c r="H289" s="245">
        <v>1.3500000000000001</v>
      </c>
      <c r="I289" s="246"/>
      <c r="J289" s="246"/>
      <c r="K289" s="14"/>
      <c r="L289" s="14"/>
      <c r="M289" s="242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4"/>
      <c r="Z289" s="14"/>
      <c r="AA289" s="14"/>
      <c r="AB289" s="14"/>
      <c r="AC289" s="14"/>
      <c r="AD289" s="14"/>
      <c r="AE289" s="14"/>
      <c r="AT289" s="243" t="s">
        <v>228</v>
      </c>
      <c r="AU289" s="243" t="s">
        <v>93</v>
      </c>
      <c r="AV289" s="14" t="s">
        <v>93</v>
      </c>
      <c r="AW289" s="14" t="s">
        <v>4</v>
      </c>
      <c r="AX289" s="14" t="s">
        <v>81</v>
      </c>
      <c r="AY289" s="243" t="s">
        <v>220</v>
      </c>
    </row>
    <row r="290" s="14" customFormat="1">
      <c r="A290" s="14"/>
      <c r="B290" s="242"/>
      <c r="C290" s="14"/>
      <c r="D290" s="235" t="s">
        <v>228</v>
      </c>
      <c r="E290" s="243" t="s">
        <v>1</v>
      </c>
      <c r="F290" s="244" t="s">
        <v>1363</v>
      </c>
      <c r="G290" s="14"/>
      <c r="H290" s="245">
        <v>6.7000000000000002</v>
      </c>
      <c r="I290" s="246"/>
      <c r="J290" s="246"/>
      <c r="K290" s="14"/>
      <c r="L290" s="14"/>
      <c r="M290" s="242"/>
      <c r="N290" s="247"/>
      <c r="O290" s="248"/>
      <c r="P290" s="248"/>
      <c r="Q290" s="248"/>
      <c r="R290" s="248"/>
      <c r="S290" s="248"/>
      <c r="T290" s="248"/>
      <c r="U290" s="248"/>
      <c r="V290" s="248"/>
      <c r="W290" s="248"/>
      <c r="X290" s="249"/>
      <c r="Y290" s="14"/>
      <c r="Z290" s="14"/>
      <c r="AA290" s="14"/>
      <c r="AB290" s="14"/>
      <c r="AC290" s="14"/>
      <c r="AD290" s="14"/>
      <c r="AE290" s="14"/>
      <c r="AT290" s="243" t="s">
        <v>228</v>
      </c>
      <c r="AU290" s="243" t="s">
        <v>93</v>
      </c>
      <c r="AV290" s="14" t="s">
        <v>93</v>
      </c>
      <c r="AW290" s="14" t="s">
        <v>4</v>
      </c>
      <c r="AX290" s="14" t="s">
        <v>81</v>
      </c>
      <c r="AY290" s="243" t="s">
        <v>220</v>
      </c>
    </row>
    <row r="291" s="14" customFormat="1">
      <c r="A291" s="14"/>
      <c r="B291" s="242"/>
      <c r="C291" s="14"/>
      <c r="D291" s="235" t="s">
        <v>228</v>
      </c>
      <c r="E291" s="243" t="s">
        <v>1</v>
      </c>
      <c r="F291" s="244" t="s">
        <v>1364</v>
      </c>
      <c r="G291" s="14"/>
      <c r="H291" s="245">
        <v>6.2999999999999998</v>
      </c>
      <c r="I291" s="246"/>
      <c r="J291" s="246"/>
      <c r="K291" s="14"/>
      <c r="L291" s="14"/>
      <c r="M291" s="242"/>
      <c r="N291" s="247"/>
      <c r="O291" s="248"/>
      <c r="P291" s="248"/>
      <c r="Q291" s="248"/>
      <c r="R291" s="248"/>
      <c r="S291" s="248"/>
      <c r="T291" s="248"/>
      <c r="U291" s="248"/>
      <c r="V291" s="248"/>
      <c r="W291" s="248"/>
      <c r="X291" s="249"/>
      <c r="Y291" s="14"/>
      <c r="Z291" s="14"/>
      <c r="AA291" s="14"/>
      <c r="AB291" s="14"/>
      <c r="AC291" s="14"/>
      <c r="AD291" s="14"/>
      <c r="AE291" s="14"/>
      <c r="AT291" s="243" t="s">
        <v>228</v>
      </c>
      <c r="AU291" s="243" t="s">
        <v>93</v>
      </c>
      <c r="AV291" s="14" t="s">
        <v>93</v>
      </c>
      <c r="AW291" s="14" t="s">
        <v>4</v>
      </c>
      <c r="AX291" s="14" t="s">
        <v>81</v>
      </c>
      <c r="AY291" s="243" t="s">
        <v>220</v>
      </c>
    </row>
    <row r="292" s="15" customFormat="1">
      <c r="A292" s="15"/>
      <c r="B292" s="250"/>
      <c r="C292" s="15"/>
      <c r="D292" s="235" t="s">
        <v>228</v>
      </c>
      <c r="E292" s="251" t="s">
        <v>1</v>
      </c>
      <c r="F292" s="252" t="s">
        <v>242</v>
      </c>
      <c r="G292" s="15"/>
      <c r="H292" s="253">
        <v>67.219999999999999</v>
      </c>
      <c r="I292" s="254"/>
      <c r="J292" s="254"/>
      <c r="K292" s="15"/>
      <c r="L292" s="15"/>
      <c r="M292" s="250"/>
      <c r="N292" s="255"/>
      <c r="O292" s="256"/>
      <c r="P292" s="256"/>
      <c r="Q292" s="256"/>
      <c r="R292" s="256"/>
      <c r="S292" s="256"/>
      <c r="T292" s="256"/>
      <c r="U292" s="256"/>
      <c r="V292" s="256"/>
      <c r="W292" s="256"/>
      <c r="X292" s="257"/>
      <c r="Y292" s="15"/>
      <c r="Z292" s="15"/>
      <c r="AA292" s="15"/>
      <c r="AB292" s="15"/>
      <c r="AC292" s="15"/>
      <c r="AD292" s="15"/>
      <c r="AE292" s="15"/>
      <c r="AT292" s="251" t="s">
        <v>228</v>
      </c>
      <c r="AU292" s="251" t="s">
        <v>93</v>
      </c>
      <c r="AV292" s="15" t="s">
        <v>98</v>
      </c>
      <c r="AW292" s="15" t="s">
        <v>4</v>
      </c>
      <c r="AX292" s="15" t="s">
        <v>81</v>
      </c>
      <c r="AY292" s="251" t="s">
        <v>220</v>
      </c>
    </row>
    <row r="293" s="13" customFormat="1">
      <c r="A293" s="13"/>
      <c r="B293" s="234"/>
      <c r="C293" s="13"/>
      <c r="D293" s="235" t="s">
        <v>228</v>
      </c>
      <c r="E293" s="236" t="s">
        <v>1</v>
      </c>
      <c r="F293" s="237" t="s">
        <v>1365</v>
      </c>
      <c r="G293" s="13"/>
      <c r="H293" s="236" t="s">
        <v>1</v>
      </c>
      <c r="I293" s="238"/>
      <c r="J293" s="238"/>
      <c r="K293" s="13"/>
      <c r="L293" s="13"/>
      <c r="M293" s="234"/>
      <c r="N293" s="239"/>
      <c r="O293" s="240"/>
      <c r="P293" s="240"/>
      <c r="Q293" s="240"/>
      <c r="R293" s="240"/>
      <c r="S293" s="240"/>
      <c r="T293" s="240"/>
      <c r="U293" s="240"/>
      <c r="V293" s="240"/>
      <c r="W293" s="240"/>
      <c r="X293" s="241"/>
      <c r="Y293" s="13"/>
      <c r="Z293" s="13"/>
      <c r="AA293" s="13"/>
      <c r="AB293" s="13"/>
      <c r="AC293" s="13"/>
      <c r="AD293" s="13"/>
      <c r="AE293" s="13"/>
      <c r="AT293" s="236" t="s">
        <v>228</v>
      </c>
      <c r="AU293" s="236" t="s">
        <v>93</v>
      </c>
      <c r="AV293" s="13" t="s">
        <v>88</v>
      </c>
      <c r="AW293" s="13" t="s">
        <v>4</v>
      </c>
      <c r="AX293" s="13" t="s">
        <v>81</v>
      </c>
      <c r="AY293" s="236" t="s">
        <v>220</v>
      </c>
    </row>
    <row r="294" s="14" customFormat="1">
      <c r="A294" s="14"/>
      <c r="B294" s="242"/>
      <c r="C294" s="14"/>
      <c r="D294" s="235" t="s">
        <v>228</v>
      </c>
      <c r="E294" s="243" t="s">
        <v>1</v>
      </c>
      <c r="F294" s="244" t="s">
        <v>1366</v>
      </c>
      <c r="G294" s="14"/>
      <c r="H294" s="245">
        <v>4.2999999999999998</v>
      </c>
      <c r="I294" s="246"/>
      <c r="J294" s="246"/>
      <c r="K294" s="14"/>
      <c r="L294" s="14"/>
      <c r="M294" s="242"/>
      <c r="N294" s="247"/>
      <c r="O294" s="248"/>
      <c r="P294" s="248"/>
      <c r="Q294" s="248"/>
      <c r="R294" s="248"/>
      <c r="S294" s="248"/>
      <c r="T294" s="248"/>
      <c r="U294" s="248"/>
      <c r="V294" s="248"/>
      <c r="W294" s="248"/>
      <c r="X294" s="249"/>
      <c r="Y294" s="14"/>
      <c r="Z294" s="14"/>
      <c r="AA294" s="14"/>
      <c r="AB294" s="14"/>
      <c r="AC294" s="14"/>
      <c r="AD294" s="14"/>
      <c r="AE294" s="14"/>
      <c r="AT294" s="243" t="s">
        <v>228</v>
      </c>
      <c r="AU294" s="243" t="s">
        <v>93</v>
      </c>
      <c r="AV294" s="14" t="s">
        <v>93</v>
      </c>
      <c r="AW294" s="14" t="s">
        <v>4</v>
      </c>
      <c r="AX294" s="14" t="s">
        <v>81</v>
      </c>
      <c r="AY294" s="243" t="s">
        <v>220</v>
      </c>
    </row>
    <row r="295" s="14" customFormat="1">
      <c r="A295" s="14"/>
      <c r="B295" s="242"/>
      <c r="C295" s="14"/>
      <c r="D295" s="235" t="s">
        <v>228</v>
      </c>
      <c r="E295" s="243" t="s">
        <v>1</v>
      </c>
      <c r="F295" s="244" t="s">
        <v>1367</v>
      </c>
      <c r="G295" s="14"/>
      <c r="H295" s="245">
        <v>1.6000000000000001</v>
      </c>
      <c r="I295" s="246"/>
      <c r="J295" s="246"/>
      <c r="K295" s="14"/>
      <c r="L295" s="14"/>
      <c r="M295" s="242"/>
      <c r="N295" s="247"/>
      <c r="O295" s="248"/>
      <c r="P295" s="248"/>
      <c r="Q295" s="248"/>
      <c r="R295" s="248"/>
      <c r="S295" s="248"/>
      <c r="T295" s="248"/>
      <c r="U295" s="248"/>
      <c r="V295" s="248"/>
      <c r="W295" s="248"/>
      <c r="X295" s="249"/>
      <c r="Y295" s="14"/>
      <c r="Z295" s="14"/>
      <c r="AA295" s="14"/>
      <c r="AB295" s="14"/>
      <c r="AC295" s="14"/>
      <c r="AD295" s="14"/>
      <c r="AE295" s="14"/>
      <c r="AT295" s="243" t="s">
        <v>228</v>
      </c>
      <c r="AU295" s="243" t="s">
        <v>93</v>
      </c>
      <c r="AV295" s="14" t="s">
        <v>93</v>
      </c>
      <c r="AW295" s="14" t="s">
        <v>4</v>
      </c>
      <c r="AX295" s="14" t="s">
        <v>81</v>
      </c>
      <c r="AY295" s="243" t="s">
        <v>220</v>
      </c>
    </row>
    <row r="296" s="14" customFormat="1">
      <c r="A296" s="14"/>
      <c r="B296" s="242"/>
      <c r="C296" s="14"/>
      <c r="D296" s="235" t="s">
        <v>228</v>
      </c>
      <c r="E296" s="243" t="s">
        <v>1</v>
      </c>
      <c r="F296" s="244" t="s">
        <v>1368</v>
      </c>
      <c r="G296" s="14"/>
      <c r="H296" s="245">
        <v>5.5999999999999996</v>
      </c>
      <c r="I296" s="246"/>
      <c r="J296" s="246"/>
      <c r="K296" s="14"/>
      <c r="L296" s="14"/>
      <c r="M296" s="242"/>
      <c r="N296" s="247"/>
      <c r="O296" s="248"/>
      <c r="P296" s="248"/>
      <c r="Q296" s="248"/>
      <c r="R296" s="248"/>
      <c r="S296" s="248"/>
      <c r="T296" s="248"/>
      <c r="U296" s="248"/>
      <c r="V296" s="248"/>
      <c r="W296" s="248"/>
      <c r="X296" s="249"/>
      <c r="Y296" s="14"/>
      <c r="Z296" s="14"/>
      <c r="AA296" s="14"/>
      <c r="AB296" s="14"/>
      <c r="AC296" s="14"/>
      <c r="AD296" s="14"/>
      <c r="AE296" s="14"/>
      <c r="AT296" s="243" t="s">
        <v>228</v>
      </c>
      <c r="AU296" s="243" t="s">
        <v>93</v>
      </c>
      <c r="AV296" s="14" t="s">
        <v>93</v>
      </c>
      <c r="AW296" s="14" t="s">
        <v>4</v>
      </c>
      <c r="AX296" s="14" t="s">
        <v>81</v>
      </c>
      <c r="AY296" s="243" t="s">
        <v>220</v>
      </c>
    </row>
    <row r="297" s="14" customFormat="1">
      <c r="A297" s="14"/>
      <c r="B297" s="242"/>
      <c r="C297" s="14"/>
      <c r="D297" s="235" t="s">
        <v>228</v>
      </c>
      <c r="E297" s="243" t="s">
        <v>1</v>
      </c>
      <c r="F297" s="244" t="s">
        <v>1369</v>
      </c>
      <c r="G297" s="14"/>
      <c r="H297" s="245">
        <v>21.649999999999999</v>
      </c>
      <c r="I297" s="246"/>
      <c r="J297" s="246"/>
      <c r="K297" s="14"/>
      <c r="L297" s="14"/>
      <c r="M297" s="242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4"/>
      <c r="Z297" s="14"/>
      <c r="AA297" s="14"/>
      <c r="AB297" s="14"/>
      <c r="AC297" s="14"/>
      <c r="AD297" s="14"/>
      <c r="AE297" s="14"/>
      <c r="AT297" s="243" t="s">
        <v>228</v>
      </c>
      <c r="AU297" s="243" t="s">
        <v>93</v>
      </c>
      <c r="AV297" s="14" t="s">
        <v>93</v>
      </c>
      <c r="AW297" s="14" t="s">
        <v>4</v>
      </c>
      <c r="AX297" s="14" t="s">
        <v>81</v>
      </c>
      <c r="AY297" s="243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1370</v>
      </c>
      <c r="G298" s="14"/>
      <c r="H298" s="245">
        <v>22.82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1371</v>
      </c>
      <c r="G299" s="14"/>
      <c r="H299" s="245">
        <v>1.3999999999999999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4" customFormat="1">
      <c r="A300" s="14"/>
      <c r="B300" s="242"/>
      <c r="C300" s="14"/>
      <c r="D300" s="235" t="s">
        <v>228</v>
      </c>
      <c r="E300" s="243" t="s">
        <v>1</v>
      </c>
      <c r="F300" s="244" t="s">
        <v>1372</v>
      </c>
      <c r="G300" s="14"/>
      <c r="H300" s="245">
        <v>7.2000000000000002</v>
      </c>
      <c r="I300" s="246"/>
      <c r="J300" s="246"/>
      <c r="K300" s="14"/>
      <c r="L300" s="14"/>
      <c r="M300" s="242"/>
      <c r="N300" s="247"/>
      <c r="O300" s="248"/>
      <c r="P300" s="248"/>
      <c r="Q300" s="248"/>
      <c r="R300" s="248"/>
      <c r="S300" s="248"/>
      <c r="T300" s="248"/>
      <c r="U300" s="248"/>
      <c r="V300" s="248"/>
      <c r="W300" s="248"/>
      <c r="X300" s="249"/>
      <c r="Y300" s="14"/>
      <c r="Z300" s="14"/>
      <c r="AA300" s="14"/>
      <c r="AB300" s="14"/>
      <c r="AC300" s="14"/>
      <c r="AD300" s="14"/>
      <c r="AE300" s="14"/>
      <c r="AT300" s="243" t="s">
        <v>228</v>
      </c>
      <c r="AU300" s="243" t="s">
        <v>93</v>
      </c>
      <c r="AV300" s="14" t="s">
        <v>93</v>
      </c>
      <c r="AW300" s="14" t="s">
        <v>4</v>
      </c>
      <c r="AX300" s="14" t="s">
        <v>81</v>
      </c>
      <c r="AY300" s="243" t="s">
        <v>220</v>
      </c>
    </row>
    <row r="301" s="14" customFormat="1">
      <c r="A301" s="14"/>
      <c r="B301" s="242"/>
      <c r="C301" s="14"/>
      <c r="D301" s="235" t="s">
        <v>228</v>
      </c>
      <c r="E301" s="243" t="s">
        <v>1</v>
      </c>
      <c r="F301" s="244" t="s">
        <v>1373</v>
      </c>
      <c r="G301" s="14"/>
      <c r="H301" s="245">
        <v>53.399999999999999</v>
      </c>
      <c r="I301" s="246"/>
      <c r="J301" s="246"/>
      <c r="K301" s="14"/>
      <c r="L301" s="14"/>
      <c r="M301" s="242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4"/>
      <c r="Z301" s="14"/>
      <c r="AA301" s="14"/>
      <c r="AB301" s="14"/>
      <c r="AC301" s="14"/>
      <c r="AD301" s="14"/>
      <c r="AE301" s="14"/>
      <c r="AT301" s="243" t="s">
        <v>228</v>
      </c>
      <c r="AU301" s="243" t="s">
        <v>93</v>
      </c>
      <c r="AV301" s="14" t="s">
        <v>93</v>
      </c>
      <c r="AW301" s="14" t="s">
        <v>4</v>
      </c>
      <c r="AX301" s="14" t="s">
        <v>81</v>
      </c>
      <c r="AY301" s="243" t="s">
        <v>220</v>
      </c>
    </row>
    <row r="302" s="14" customFormat="1">
      <c r="A302" s="14"/>
      <c r="B302" s="242"/>
      <c r="C302" s="14"/>
      <c r="D302" s="235" t="s">
        <v>228</v>
      </c>
      <c r="E302" s="243" t="s">
        <v>1</v>
      </c>
      <c r="F302" s="244" t="s">
        <v>1374</v>
      </c>
      <c r="G302" s="14"/>
      <c r="H302" s="245">
        <v>45.420000000000002</v>
      </c>
      <c r="I302" s="246"/>
      <c r="J302" s="246"/>
      <c r="K302" s="14"/>
      <c r="L302" s="14"/>
      <c r="M302" s="242"/>
      <c r="N302" s="247"/>
      <c r="O302" s="248"/>
      <c r="P302" s="248"/>
      <c r="Q302" s="248"/>
      <c r="R302" s="248"/>
      <c r="S302" s="248"/>
      <c r="T302" s="248"/>
      <c r="U302" s="248"/>
      <c r="V302" s="248"/>
      <c r="W302" s="248"/>
      <c r="X302" s="249"/>
      <c r="Y302" s="14"/>
      <c r="Z302" s="14"/>
      <c r="AA302" s="14"/>
      <c r="AB302" s="14"/>
      <c r="AC302" s="14"/>
      <c r="AD302" s="14"/>
      <c r="AE302" s="14"/>
      <c r="AT302" s="243" t="s">
        <v>228</v>
      </c>
      <c r="AU302" s="243" t="s">
        <v>93</v>
      </c>
      <c r="AV302" s="14" t="s">
        <v>93</v>
      </c>
      <c r="AW302" s="14" t="s">
        <v>4</v>
      </c>
      <c r="AX302" s="14" t="s">
        <v>81</v>
      </c>
      <c r="AY302" s="243" t="s">
        <v>220</v>
      </c>
    </row>
    <row r="303" s="14" customFormat="1">
      <c r="A303" s="14"/>
      <c r="B303" s="242"/>
      <c r="C303" s="14"/>
      <c r="D303" s="235" t="s">
        <v>228</v>
      </c>
      <c r="E303" s="243" t="s">
        <v>1</v>
      </c>
      <c r="F303" s="244" t="s">
        <v>1375</v>
      </c>
      <c r="G303" s="14"/>
      <c r="H303" s="245">
        <v>53.109999999999999</v>
      </c>
      <c r="I303" s="246"/>
      <c r="J303" s="246"/>
      <c r="K303" s="14"/>
      <c r="L303" s="14"/>
      <c r="M303" s="242"/>
      <c r="N303" s="247"/>
      <c r="O303" s="248"/>
      <c r="P303" s="248"/>
      <c r="Q303" s="248"/>
      <c r="R303" s="248"/>
      <c r="S303" s="248"/>
      <c r="T303" s="248"/>
      <c r="U303" s="248"/>
      <c r="V303" s="248"/>
      <c r="W303" s="248"/>
      <c r="X303" s="249"/>
      <c r="Y303" s="14"/>
      <c r="Z303" s="14"/>
      <c r="AA303" s="14"/>
      <c r="AB303" s="14"/>
      <c r="AC303" s="14"/>
      <c r="AD303" s="14"/>
      <c r="AE303" s="14"/>
      <c r="AT303" s="243" t="s">
        <v>228</v>
      </c>
      <c r="AU303" s="243" t="s">
        <v>93</v>
      </c>
      <c r="AV303" s="14" t="s">
        <v>93</v>
      </c>
      <c r="AW303" s="14" t="s">
        <v>4</v>
      </c>
      <c r="AX303" s="14" t="s">
        <v>81</v>
      </c>
      <c r="AY303" s="243" t="s">
        <v>220</v>
      </c>
    </row>
    <row r="304" s="14" customFormat="1">
      <c r="A304" s="14"/>
      <c r="B304" s="242"/>
      <c r="C304" s="14"/>
      <c r="D304" s="235" t="s">
        <v>228</v>
      </c>
      <c r="E304" s="243" t="s">
        <v>1</v>
      </c>
      <c r="F304" s="244" t="s">
        <v>1376</v>
      </c>
      <c r="G304" s="14"/>
      <c r="H304" s="245">
        <v>44.850000000000001</v>
      </c>
      <c r="I304" s="246"/>
      <c r="J304" s="246"/>
      <c r="K304" s="14"/>
      <c r="L304" s="14"/>
      <c r="M304" s="242"/>
      <c r="N304" s="247"/>
      <c r="O304" s="248"/>
      <c r="P304" s="248"/>
      <c r="Q304" s="248"/>
      <c r="R304" s="248"/>
      <c r="S304" s="248"/>
      <c r="T304" s="248"/>
      <c r="U304" s="248"/>
      <c r="V304" s="248"/>
      <c r="W304" s="248"/>
      <c r="X304" s="249"/>
      <c r="Y304" s="14"/>
      <c r="Z304" s="14"/>
      <c r="AA304" s="14"/>
      <c r="AB304" s="14"/>
      <c r="AC304" s="14"/>
      <c r="AD304" s="14"/>
      <c r="AE304" s="14"/>
      <c r="AT304" s="243" t="s">
        <v>228</v>
      </c>
      <c r="AU304" s="243" t="s">
        <v>93</v>
      </c>
      <c r="AV304" s="14" t="s">
        <v>93</v>
      </c>
      <c r="AW304" s="14" t="s">
        <v>4</v>
      </c>
      <c r="AX304" s="14" t="s">
        <v>81</v>
      </c>
      <c r="AY304" s="243" t="s">
        <v>220</v>
      </c>
    </row>
    <row r="305" s="14" customFormat="1">
      <c r="A305" s="14"/>
      <c r="B305" s="242"/>
      <c r="C305" s="14"/>
      <c r="D305" s="235" t="s">
        <v>228</v>
      </c>
      <c r="E305" s="243" t="s">
        <v>1</v>
      </c>
      <c r="F305" s="244" t="s">
        <v>1377</v>
      </c>
      <c r="G305" s="14"/>
      <c r="H305" s="245">
        <v>10.539999999999999</v>
      </c>
      <c r="I305" s="246"/>
      <c r="J305" s="246"/>
      <c r="K305" s="14"/>
      <c r="L305" s="14"/>
      <c r="M305" s="242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4"/>
      <c r="Z305" s="14"/>
      <c r="AA305" s="14"/>
      <c r="AB305" s="14"/>
      <c r="AC305" s="14"/>
      <c r="AD305" s="14"/>
      <c r="AE305" s="14"/>
      <c r="AT305" s="243" t="s">
        <v>228</v>
      </c>
      <c r="AU305" s="243" t="s">
        <v>93</v>
      </c>
      <c r="AV305" s="14" t="s">
        <v>93</v>
      </c>
      <c r="AW305" s="14" t="s">
        <v>4</v>
      </c>
      <c r="AX305" s="14" t="s">
        <v>81</v>
      </c>
      <c r="AY305" s="243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1378</v>
      </c>
      <c r="G306" s="14"/>
      <c r="H306" s="245">
        <v>8.3800000000000008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1379</v>
      </c>
      <c r="G307" s="14"/>
      <c r="H307" s="245">
        <v>7.2000000000000002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4" customFormat="1">
      <c r="A308" s="14"/>
      <c r="B308" s="242"/>
      <c r="C308" s="14"/>
      <c r="D308" s="235" t="s">
        <v>228</v>
      </c>
      <c r="E308" s="243" t="s">
        <v>1</v>
      </c>
      <c r="F308" s="244" t="s">
        <v>1380</v>
      </c>
      <c r="G308" s="14"/>
      <c r="H308" s="245">
        <v>23.399999999999999</v>
      </c>
      <c r="I308" s="246"/>
      <c r="J308" s="246"/>
      <c r="K308" s="14"/>
      <c r="L308" s="14"/>
      <c r="M308" s="242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4"/>
      <c r="Z308" s="14"/>
      <c r="AA308" s="14"/>
      <c r="AB308" s="14"/>
      <c r="AC308" s="14"/>
      <c r="AD308" s="14"/>
      <c r="AE308" s="14"/>
      <c r="AT308" s="243" t="s">
        <v>228</v>
      </c>
      <c r="AU308" s="243" t="s">
        <v>93</v>
      </c>
      <c r="AV308" s="14" t="s">
        <v>93</v>
      </c>
      <c r="AW308" s="14" t="s">
        <v>4</v>
      </c>
      <c r="AX308" s="14" t="s">
        <v>81</v>
      </c>
      <c r="AY308" s="243" t="s">
        <v>220</v>
      </c>
    </row>
    <row r="309" s="14" customFormat="1">
      <c r="A309" s="14"/>
      <c r="B309" s="242"/>
      <c r="C309" s="14"/>
      <c r="D309" s="235" t="s">
        <v>228</v>
      </c>
      <c r="E309" s="243" t="s">
        <v>1</v>
      </c>
      <c r="F309" s="244" t="s">
        <v>1381</v>
      </c>
      <c r="G309" s="14"/>
      <c r="H309" s="245">
        <v>1.3999999999999999</v>
      </c>
      <c r="I309" s="246"/>
      <c r="J309" s="246"/>
      <c r="K309" s="14"/>
      <c r="L309" s="14"/>
      <c r="M309" s="242"/>
      <c r="N309" s="247"/>
      <c r="O309" s="248"/>
      <c r="P309" s="248"/>
      <c r="Q309" s="248"/>
      <c r="R309" s="248"/>
      <c r="S309" s="248"/>
      <c r="T309" s="248"/>
      <c r="U309" s="248"/>
      <c r="V309" s="248"/>
      <c r="W309" s="248"/>
      <c r="X309" s="249"/>
      <c r="Y309" s="14"/>
      <c r="Z309" s="14"/>
      <c r="AA309" s="14"/>
      <c r="AB309" s="14"/>
      <c r="AC309" s="14"/>
      <c r="AD309" s="14"/>
      <c r="AE309" s="14"/>
      <c r="AT309" s="243" t="s">
        <v>228</v>
      </c>
      <c r="AU309" s="243" t="s">
        <v>93</v>
      </c>
      <c r="AV309" s="14" t="s">
        <v>93</v>
      </c>
      <c r="AW309" s="14" t="s">
        <v>4</v>
      </c>
      <c r="AX309" s="14" t="s">
        <v>81</v>
      </c>
      <c r="AY309" s="243" t="s">
        <v>220</v>
      </c>
    </row>
    <row r="310" s="14" customFormat="1">
      <c r="A310" s="14"/>
      <c r="B310" s="242"/>
      <c r="C310" s="14"/>
      <c r="D310" s="235" t="s">
        <v>228</v>
      </c>
      <c r="E310" s="243" t="s">
        <v>1</v>
      </c>
      <c r="F310" s="244" t="s">
        <v>1382</v>
      </c>
      <c r="G310" s="14"/>
      <c r="H310" s="245">
        <v>21.649999999999999</v>
      </c>
      <c r="I310" s="246"/>
      <c r="J310" s="246"/>
      <c r="K310" s="14"/>
      <c r="L310" s="14"/>
      <c r="M310" s="242"/>
      <c r="N310" s="247"/>
      <c r="O310" s="248"/>
      <c r="P310" s="248"/>
      <c r="Q310" s="248"/>
      <c r="R310" s="248"/>
      <c r="S310" s="248"/>
      <c r="T310" s="248"/>
      <c r="U310" s="248"/>
      <c r="V310" s="248"/>
      <c r="W310" s="248"/>
      <c r="X310" s="249"/>
      <c r="Y310" s="14"/>
      <c r="Z310" s="14"/>
      <c r="AA310" s="14"/>
      <c r="AB310" s="14"/>
      <c r="AC310" s="14"/>
      <c r="AD310" s="14"/>
      <c r="AE310" s="14"/>
      <c r="AT310" s="243" t="s">
        <v>228</v>
      </c>
      <c r="AU310" s="243" t="s">
        <v>93</v>
      </c>
      <c r="AV310" s="14" t="s">
        <v>93</v>
      </c>
      <c r="AW310" s="14" t="s">
        <v>4</v>
      </c>
      <c r="AX310" s="14" t="s">
        <v>81</v>
      </c>
      <c r="AY310" s="243" t="s">
        <v>220</v>
      </c>
    </row>
    <row r="311" s="14" customFormat="1">
      <c r="A311" s="14"/>
      <c r="B311" s="242"/>
      <c r="C311" s="14"/>
      <c r="D311" s="235" t="s">
        <v>228</v>
      </c>
      <c r="E311" s="243" t="s">
        <v>1</v>
      </c>
      <c r="F311" s="244" t="s">
        <v>1383</v>
      </c>
      <c r="G311" s="14"/>
      <c r="H311" s="245">
        <v>5.5999999999999996</v>
      </c>
      <c r="I311" s="246"/>
      <c r="J311" s="246"/>
      <c r="K311" s="14"/>
      <c r="L311" s="14"/>
      <c r="M311" s="242"/>
      <c r="N311" s="247"/>
      <c r="O311" s="248"/>
      <c r="P311" s="248"/>
      <c r="Q311" s="248"/>
      <c r="R311" s="248"/>
      <c r="S311" s="248"/>
      <c r="T311" s="248"/>
      <c r="U311" s="248"/>
      <c r="V311" s="248"/>
      <c r="W311" s="248"/>
      <c r="X311" s="249"/>
      <c r="Y311" s="14"/>
      <c r="Z311" s="14"/>
      <c r="AA311" s="14"/>
      <c r="AB311" s="14"/>
      <c r="AC311" s="14"/>
      <c r="AD311" s="14"/>
      <c r="AE311" s="14"/>
      <c r="AT311" s="243" t="s">
        <v>228</v>
      </c>
      <c r="AU311" s="243" t="s">
        <v>93</v>
      </c>
      <c r="AV311" s="14" t="s">
        <v>93</v>
      </c>
      <c r="AW311" s="14" t="s">
        <v>4</v>
      </c>
      <c r="AX311" s="14" t="s">
        <v>81</v>
      </c>
      <c r="AY311" s="243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1384</v>
      </c>
      <c r="G312" s="14"/>
      <c r="H312" s="245">
        <v>1.6000000000000001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4" customFormat="1">
      <c r="A313" s="14"/>
      <c r="B313" s="242"/>
      <c r="C313" s="14"/>
      <c r="D313" s="235" t="s">
        <v>228</v>
      </c>
      <c r="E313" s="243" t="s">
        <v>1</v>
      </c>
      <c r="F313" s="244" t="s">
        <v>1385</v>
      </c>
      <c r="G313" s="14"/>
      <c r="H313" s="245">
        <v>4.2999999999999998</v>
      </c>
      <c r="I313" s="246"/>
      <c r="J313" s="246"/>
      <c r="K313" s="14"/>
      <c r="L313" s="14"/>
      <c r="M313" s="242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4"/>
      <c r="Z313" s="14"/>
      <c r="AA313" s="14"/>
      <c r="AB313" s="14"/>
      <c r="AC313" s="14"/>
      <c r="AD313" s="14"/>
      <c r="AE313" s="14"/>
      <c r="AT313" s="243" t="s">
        <v>228</v>
      </c>
      <c r="AU313" s="243" t="s">
        <v>93</v>
      </c>
      <c r="AV313" s="14" t="s">
        <v>93</v>
      </c>
      <c r="AW313" s="14" t="s">
        <v>4</v>
      </c>
      <c r="AX313" s="14" t="s">
        <v>81</v>
      </c>
      <c r="AY313" s="243" t="s">
        <v>220</v>
      </c>
    </row>
    <row r="314" s="15" customFormat="1">
      <c r="A314" s="15"/>
      <c r="B314" s="250"/>
      <c r="C314" s="15"/>
      <c r="D314" s="235" t="s">
        <v>228</v>
      </c>
      <c r="E314" s="251" t="s">
        <v>1</v>
      </c>
      <c r="F314" s="252" t="s">
        <v>242</v>
      </c>
      <c r="G314" s="15"/>
      <c r="H314" s="253">
        <v>345.42000000000002</v>
      </c>
      <c r="I314" s="254"/>
      <c r="J314" s="254"/>
      <c r="K314" s="15"/>
      <c r="L314" s="15"/>
      <c r="M314" s="250"/>
      <c r="N314" s="255"/>
      <c r="O314" s="256"/>
      <c r="P314" s="256"/>
      <c r="Q314" s="256"/>
      <c r="R314" s="256"/>
      <c r="S314" s="256"/>
      <c r="T314" s="256"/>
      <c r="U314" s="256"/>
      <c r="V314" s="256"/>
      <c r="W314" s="256"/>
      <c r="X314" s="257"/>
      <c r="Y314" s="15"/>
      <c r="Z314" s="15"/>
      <c r="AA314" s="15"/>
      <c r="AB314" s="15"/>
      <c r="AC314" s="15"/>
      <c r="AD314" s="15"/>
      <c r="AE314" s="15"/>
      <c r="AT314" s="251" t="s">
        <v>228</v>
      </c>
      <c r="AU314" s="251" t="s">
        <v>93</v>
      </c>
      <c r="AV314" s="15" t="s">
        <v>98</v>
      </c>
      <c r="AW314" s="15" t="s">
        <v>4</v>
      </c>
      <c r="AX314" s="15" t="s">
        <v>81</v>
      </c>
      <c r="AY314" s="251" t="s">
        <v>220</v>
      </c>
    </row>
    <row r="315" s="16" customFormat="1">
      <c r="A315" s="16"/>
      <c r="B315" s="258"/>
      <c r="C315" s="16"/>
      <c r="D315" s="235" t="s">
        <v>228</v>
      </c>
      <c r="E315" s="259" t="s">
        <v>1</v>
      </c>
      <c r="F315" s="260" t="s">
        <v>253</v>
      </c>
      <c r="G315" s="16"/>
      <c r="H315" s="261">
        <v>492.95499999999998</v>
      </c>
      <c r="I315" s="262"/>
      <c r="J315" s="262"/>
      <c r="K315" s="16"/>
      <c r="L315" s="16"/>
      <c r="M315" s="258"/>
      <c r="N315" s="263"/>
      <c r="O315" s="264"/>
      <c r="P315" s="264"/>
      <c r="Q315" s="264"/>
      <c r="R315" s="264"/>
      <c r="S315" s="264"/>
      <c r="T315" s="264"/>
      <c r="U315" s="264"/>
      <c r="V315" s="264"/>
      <c r="W315" s="264"/>
      <c r="X315" s="265"/>
      <c r="Y315" s="16"/>
      <c r="Z315" s="16"/>
      <c r="AA315" s="16"/>
      <c r="AB315" s="16"/>
      <c r="AC315" s="16"/>
      <c r="AD315" s="16"/>
      <c r="AE315" s="16"/>
      <c r="AT315" s="259" t="s">
        <v>228</v>
      </c>
      <c r="AU315" s="259" t="s">
        <v>93</v>
      </c>
      <c r="AV315" s="16" t="s">
        <v>105</v>
      </c>
      <c r="AW315" s="16" t="s">
        <v>4</v>
      </c>
      <c r="AX315" s="16" t="s">
        <v>88</v>
      </c>
      <c r="AY315" s="259" t="s">
        <v>220</v>
      </c>
    </row>
    <row r="316" s="14" customFormat="1">
      <c r="A316" s="14"/>
      <c r="B316" s="242"/>
      <c r="C316" s="14"/>
      <c r="D316" s="235" t="s">
        <v>228</v>
      </c>
      <c r="E316" s="14"/>
      <c r="F316" s="244" t="s">
        <v>1389</v>
      </c>
      <c r="G316" s="14"/>
      <c r="H316" s="245">
        <v>566.89800000000002</v>
      </c>
      <c r="I316" s="246"/>
      <c r="J316" s="246"/>
      <c r="K316" s="14"/>
      <c r="L316" s="14"/>
      <c r="M316" s="242"/>
      <c r="N316" s="247"/>
      <c r="O316" s="248"/>
      <c r="P316" s="248"/>
      <c r="Q316" s="248"/>
      <c r="R316" s="248"/>
      <c r="S316" s="248"/>
      <c r="T316" s="248"/>
      <c r="U316" s="248"/>
      <c r="V316" s="248"/>
      <c r="W316" s="248"/>
      <c r="X316" s="249"/>
      <c r="Y316" s="14"/>
      <c r="Z316" s="14"/>
      <c r="AA316" s="14"/>
      <c r="AB316" s="14"/>
      <c r="AC316" s="14"/>
      <c r="AD316" s="14"/>
      <c r="AE316" s="14"/>
      <c r="AT316" s="243" t="s">
        <v>228</v>
      </c>
      <c r="AU316" s="243" t="s">
        <v>93</v>
      </c>
      <c r="AV316" s="14" t="s">
        <v>93</v>
      </c>
      <c r="AW316" s="14" t="s">
        <v>3</v>
      </c>
      <c r="AX316" s="14" t="s">
        <v>88</v>
      </c>
      <c r="AY316" s="243" t="s">
        <v>220</v>
      </c>
    </row>
    <row r="317" s="2" customFormat="1" ht="24.15" customHeight="1">
      <c r="A317" s="42"/>
      <c r="B317" s="186"/>
      <c r="C317" s="220" t="s">
        <v>340</v>
      </c>
      <c r="D317" s="220" t="s">
        <v>223</v>
      </c>
      <c r="E317" s="221" t="s">
        <v>858</v>
      </c>
      <c r="F317" s="222" t="s">
        <v>859</v>
      </c>
      <c r="G317" s="223" t="s">
        <v>226</v>
      </c>
      <c r="H317" s="224">
        <v>67.219999999999999</v>
      </c>
      <c r="I317" s="225"/>
      <c r="J317" s="225"/>
      <c r="K317" s="226">
        <f>ROUND(P317*H317,2)</f>
        <v>0</v>
      </c>
      <c r="L317" s="227"/>
      <c r="M317" s="43"/>
      <c r="N317" s="228" t="s">
        <v>1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2"/>
      <c r="Z317" s="42"/>
      <c r="AA317" s="42"/>
      <c r="AB317" s="42"/>
      <c r="AC317" s="42"/>
      <c r="AD317" s="42"/>
      <c r="AE317" s="42"/>
      <c r="AR317" s="233" t="s">
        <v>387</v>
      </c>
      <c r="AT317" s="233" t="s">
        <v>223</v>
      </c>
      <c r="AU317" s="233" t="s">
        <v>93</v>
      </c>
      <c r="AY317" s="19" t="s">
        <v>220</v>
      </c>
      <c r="BE317" s="147">
        <f>IF(O317="základná",K317,0)</f>
        <v>0</v>
      </c>
      <c r="BF317" s="147">
        <f>IF(O317="znížená",K317,0)</f>
        <v>0</v>
      </c>
      <c r="BG317" s="147">
        <f>IF(O317="zákl. prenesená",K317,0)</f>
        <v>0</v>
      </c>
      <c r="BH317" s="147">
        <f>IF(O317="zníž. prenesená",K317,0)</f>
        <v>0</v>
      </c>
      <c r="BI317" s="147">
        <f>IF(O317="nulová",K317,0)</f>
        <v>0</v>
      </c>
      <c r="BJ317" s="19" t="s">
        <v>93</v>
      </c>
      <c r="BK317" s="147">
        <f>ROUND(P317*H317,2)</f>
        <v>0</v>
      </c>
      <c r="BL317" s="19" t="s">
        <v>387</v>
      </c>
      <c r="BM317" s="233" t="s">
        <v>1390</v>
      </c>
    </row>
    <row r="318" s="13" customFormat="1">
      <c r="A318" s="13"/>
      <c r="B318" s="234"/>
      <c r="C318" s="13"/>
      <c r="D318" s="235" t="s">
        <v>228</v>
      </c>
      <c r="E318" s="236" t="s">
        <v>1</v>
      </c>
      <c r="F318" s="237" t="s">
        <v>1332</v>
      </c>
      <c r="G318" s="13"/>
      <c r="H318" s="236" t="s">
        <v>1</v>
      </c>
      <c r="I318" s="238"/>
      <c r="J318" s="238"/>
      <c r="K318" s="13"/>
      <c r="L318" s="13"/>
      <c r="M318" s="234"/>
      <c r="N318" s="239"/>
      <c r="O318" s="240"/>
      <c r="P318" s="240"/>
      <c r="Q318" s="240"/>
      <c r="R318" s="240"/>
      <c r="S318" s="240"/>
      <c r="T318" s="240"/>
      <c r="U318" s="240"/>
      <c r="V318" s="240"/>
      <c r="W318" s="240"/>
      <c r="X318" s="241"/>
      <c r="Y318" s="13"/>
      <c r="Z318" s="13"/>
      <c r="AA318" s="13"/>
      <c r="AB318" s="13"/>
      <c r="AC318" s="13"/>
      <c r="AD318" s="13"/>
      <c r="AE318" s="13"/>
      <c r="AT318" s="236" t="s">
        <v>228</v>
      </c>
      <c r="AU318" s="236" t="s">
        <v>93</v>
      </c>
      <c r="AV318" s="13" t="s">
        <v>88</v>
      </c>
      <c r="AW318" s="13" t="s">
        <v>4</v>
      </c>
      <c r="AX318" s="13" t="s">
        <v>81</v>
      </c>
      <c r="AY318" s="236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1354</v>
      </c>
      <c r="G319" s="14"/>
      <c r="H319" s="245">
        <v>5.8499999999999996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1355</v>
      </c>
      <c r="G320" s="14"/>
      <c r="H320" s="245">
        <v>8.25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4" customFormat="1">
      <c r="A321" s="14"/>
      <c r="B321" s="242"/>
      <c r="C321" s="14"/>
      <c r="D321" s="235" t="s">
        <v>228</v>
      </c>
      <c r="E321" s="243" t="s">
        <v>1</v>
      </c>
      <c r="F321" s="244" t="s">
        <v>1356</v>
      </c>
      <c r="G321" s="14"/>
      <c r="H321" s="245">
        <v>5.8499999999999996</v>
      </c>
      <c r="I321" s="246"/>
      <c r="J321" s="246"/>
      <c r="K321" s="14"/>
      <c r="L321" s="14"/>
      <c r="M321" s="242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Y321" s="14"/>
      <c r="Z321" s="14"/>
      <c r="AA321" s="14"/>
      <c r="AB321" s="14"/>
      <c r="AC321" s="14"/>
      <c r="AD321" s="14"/>
      <c r="AE321" s="14"/>
      <c r="AT321" s="243" t="s">
        <v>228</v>
      </c>
      <c r="AU321" s="243" t="s">
        <v>93</v>
      </c>
      <c r="AV321" s="14" t="s">
        <v>93</v>
      </c>
      <c r="AW321" s="14" t="s">
        <v>4</v>
      </c>
      <c r="AX321" s="14" t="s">
        <v>81</v>
      </c>
      <c r="AY321" s="243" t="s">
        <v>220</v>
      </c>
    </row>
    <row r="322" s="14" customFormat="1">
      <c r="A322" s="14"/>
      <c r="B322" s="242"/>
      <c r="C322" s="14"/>
      <c r="D322" s="235" t="s">
        <v>228</v>
      </c>
      <c r="E322" s="243" t="s">
        <v>1</v>
      </c>
      <c r="F322" s="244" t="s">
        <v>1357</v>
      </c>
      <c r="G322" s="14"/>
      <c r="H322" s="245">
        <v>13.199999999999999</v>
      </c>
      <c r="I322" s="246"/>
      <c r="J322" s="246"/>
      <c r="K322" s="14"/>
      <c r="L322" s="14"/>
      <c r="M322" s="242"/>
      <c r="N322" s="247"/>
      <c r="O322" s="248"/>
      <c r="P322" s="248"/>
      <c r="Q322" s="248"/>
      <c r="R322" s="248"/>
      <c r="S322" s="248"/>
      <c r="T322" s="248"/>
      <c r="U322" s="248"/>
      <c r="V322" s="248"/>
      <c r="W322" s="248"/>
      <c r="X322" s="249"/>
      <c r="Y322" s="14"/>
      <c r="Z322" s="14"/>
      <c r="AA322" s="14"/>
      <c r="AB322" s="14"/>
      <c r="AC322" s="14"/>
      <c r="AD322" s="14"/>
      <c r="AE322" s="14"/>
      <c r="AT322" s="243" t="s">
        <v>228</v>
      </c>
      <c r="AU322" s="243" t="s">
        <v>93</v>
      </c>
      <c r="AV322" s="14" t="s">
        <v>93</v>
      </c>
      <c r="AW322" s="14" t="s">
        <v>4</v>
      </c>
      <c r="AX322" s="14" t="s">
        <v>81</v>
      </c>
      <c r="AY322" s="243" t="s">
        <v>220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1358</v>
      </c>
      <c r="G323" s="14"/>
      <c r="H323" s="245">
        <v>6.2400000000000002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81</v>
      </c>
      <c r="AY323" s="243" t="s">
        <v>220</v>
      </c>
    </row>
    <row r="324" s="14" customFormat="1">
      <c r="A324" s="14"/>
      <c r="B324" s="242"/>
      <c r="C324" s="14"/>
      <c r="D324" s="235" t="s">
        <v>228</v>
      </c>
      <c r="E324" s="243" t="s">
        <v>1</v>
      </c>
      <c r="F324" s="244" t="s">
        <v>1359</v>
      </c>
      <c r="G324" s="14"/>
      <c r="H324" s="245">
        <v>8.1600000000000001</v>
      </c>
      <c r="I324" s="246"/>
      <c r="J324" s="246"/>
      <c r="K324" s="14"/>
      <c r="L324" s="14"/>
      <c r="M324" s="242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4"/>
      <c r="Z324" s="14"/>
      <c r="AA324" s="14"/>
      <c r="AB324" s="14"/>
      <c r="AC324" s="14"/>
      <c r="AD324" s="14"/>
      <c r="AE324" s="14"/>
      <c r="AT324" s="243" t="s">
        <v>228</v>
      </c>
      <c r="AU324" s="243" t="s">
        <v>93</v>
      </c>
      <c r="AV324" s="14" t="s">
        <v>93</v>
      </c>
      <c r="AW324" s="14" t="s">
        <v>4</v>
      </c>
      <c r="AX324" s="14" t="s">
        <v>81</v>
      </c>
      <c r="AY324" s="243" t="s">
        <v>220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1360</v>
      </c>
      <c r="G325" s="14"/>
      <c r="H325" s="245">
        <v>3.4399999999999999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81</v>
      </c>
      <c r="AY325" s="243" t="s">
        <v>220</v>
      </c>
    </row>
    <row r="326" s="14" customFormat="1">
      <c r="A326" s="14"/>
      <c r="B326" s="242"/>
      <c r="C326" s="14"/>
      <c r="D326" s="235" t="s">
        <v>228</v>
      </c>
      <c r="E326" s="243" t="s">
        <v>1</v>
      </c>
      <c r="F326" s="244" t="s">
        <v>1361</v>
      </c>
      <c r="G326" s="14"/>
      <c r="H326" s="245">
        <v>1.8799999999999999</v>
      </c>
      <c r="I326" s="246"/>
      <c r="J326" s="246"/>
      <c r="K326" s="14"/>
      <c r="L326" s="14"/>
      <c r="M326" s="242"/>
      <c r="N326" s="247"/>
      <c r="O326" s="248"/>
      <c r="P326" s="248"/>
      <c r="Q326" s="248"/>
      <c r="R326" s="248"/>
      <c r="S326" s="248"/>
      <c r="T326" s="248"/>
      <c r="U326" s="248"/>
      <c r="V326" s="248"/>
      <c r="W326" s="248"/>
      <c r="X326" s="249"/>
      <c r="Y326" s="14"/>
      <c r="Z326" s="14"/>
      <c r="AA326" s="14"/>
      <c r="AB326" s="14"/>
      <c r="AC326" s="14"/>
      <c r="AD326" s="14"/>
      <c r="AE326" s="14"/>
      <c r="AT326" s="243" t="s">
        <v>228</v>
      </c>
      <c r="AU326" s="243" t="s">
        <v>93</v>
      </c>
      <c r="AV326" s="14" t="s">
        <v>93</v>
      </c>
      <c r="AW326" s="14" t="s">
        <v>4</v>
      </c>
      <c r="AX326" s="14" t="s">
        <v>81</v>
      </c>
      <c r="AY326" s="243" t="s">
        <v>220</v>
      </c>
    </row>
    <row r="327" s="14" customFormat="1">
      <c r="A327" s="14"/>
      <c r="B327" s="242"/>
      <c r="C327" s="14"/>
      <c r="D327" s="235" t="s">
        <v>228</v>
      </c>
      <c r="E327" s="243" t="s">
        <v>1</v>
      </c>
      <c r="F327" s="244" t="s">
        <v>1362</v>
      </c>
      <c r="G327" s="14"/>
      <c r="H327" s="245">
        <v>1.3500000000000001</v>
      </c>
      <c r="I327" s="246"/>
      <c r="J327" s="246"/>
      <c r="K327" s="14"/>
      <c r="L327" s="14"/>
      <c r="M327" s="242"/>
      <c r="N327" s="247"/>
      <c r="O327" s="248"/>
      <c r="P327" s="248"/>
      <c r="Q327" s="248"/>
      <c r="R327" s="248"/>
      <c r="S327" s="248"/>
      <c r="T327" s="248"/>
      <c r="U327" s="248"/>
      <c r="V327" s="248"/>
      <c r="W327" s="248"/>
      <c r="X327" s="249"/>
      <c r="Y327" s="14"/>
      <c r="Z327" s="14"/>
      <c r="AA327" s="14"/>
      <c r="AB327" s="14"/>
      <c r="AC327" s="14"/>
      <c r="AD327" s="14"/>
      <c r="AE327" s="14"/>
      <c r="AT327" s="243" t="s">
        <v>228</v>
      </c>
      <c r="AU327" s="243" t="s">
        <v>93</v>
      </c>
      <c r="AV327" s="14" t="s">
        <v>93</v>
      </c>
      <c r="AW327" s="14" t="s">
        <v>4</v>
      </c>
      <c r="AX327" s="14" t="s">
        <v>81</v>
      </c>
      <c r="AY327" s="243" t="s">
        <v>220</v>
      </c>
    </row>
    <row r="328" s="14" customFormat="1">
      <c r="A328" s="14"/>
      <c r="B328" s="242"/>
      <c r="C328" s="14"/>
      <c r="D328" s="235" t="s">
        <v>228</v>
      </c>
      <c r="E328" s="243" t="s">
        <v>1</v>
      </c>
      <c r="F328" s="244" t="s">
        <v>1363</v>
      </c>
      <c r="G328" s="14"/>
      <c r="H328" s="245">
        <v>6.7000000000000002</v>
      </c>
      <c r="I328" s="246"/>
      <c r="J328" s="246"/>
      <c r="K328" s="14"/>
      <c r="L328" s="14"/>
      <c r="M328" s="242"/>
      <c r="N328" s="247"/>
      <c r="O328" s="248"/>
      <c r="P328" s="248"/>
      <c r="Q328" s="248"/>
      <c r="R328" s="248"/>
      <c r="S328" s="248"/>
      <c r="T328" s="248"/>
      <c r="U328" s="248"/>
      <c r="V328" s="248"/>
      <c r="W328" s="248"/>
      <c r="X328" s="249"/>
      <c r="Y328" s="14"/>
      <c r="Z328" s="14"/>
      <c r="AA328" s="14"/>
      <c r="AB328" s="14"/>
      <c r="AC328" s="14"/>
      <c r="AD328" s="14"/>
      <c r="AE328" s="14"/>
      <c r="AT328" s="243" t="s">
        <v>228</v>
      </c>
      <c r="AU328" s="243" t="s">
        <v>93</v>
      </c>
      <c r="AV328" s="14" t="s">
        <v>93</v>
      </c>
      <c r="AW328" s="14" t="s">
        <v>4</v>
      </c>
      <c r="AX328" s="14" t="s">
        <v>81</v>
      </c>
      <c r="AY328" s="243" t="s">
        <v>220</v>
      </c>
    </row>
    <row r="329" s="14" customFormat="1">
      <c r="A329" s="14"/>
      <c r="B329" s="242"/>
      <c r="C329" s="14"/>
      <c r="D329" s="235" t="s">
        <v>228</v>
      </c>
      <c r="E329" s="243" t="s">
        <v>1</v>
      </c>
      <c r="F329" s="244" t="s">
        <v>1364</v>
      </c>
      <c r="G329" s="14"/>
      <c r="H329" s="245">
        <v>6.2999999999999998</v>
      </c>
      <c r="I329" s="246"/>
      <c r="J329" s="246"/>
      <c r="K329" s="14"/>
      <c r="L329" s="14"/>
      <c r="M329" s="242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Y329" s="14"/>
      <c r="Z329" s="14"/>
      <c r="AA329" s="14"/>
      <c r="AB329" s="14"/>
      <c r="AC329" s="14"/>
      <c r="AD329" s="14"/>
      <c r="AE329" s="14"/>
      <c r="AT329" s="243" t="s">
        <v>228</v>
      </c>
      <c r="AU329" s="243" t="s">
        <v>93</v>
      </c>
      <c r="AV329" s="14" t="s">
        <v>93</v>
      </c>
      <c r="AW329" s="14" t="s">
        <v>4</v>
      </c>
      <c r="AX329" s="14" t="s">
        <v>81</v>
      </c>
      <c r="AY329" s="243" t="s">
        <v>220</v>
      </c>
    </row>
    <row r="330" s="15" customFormat="1">
      <c r="A330" s="15"/>
      <c r="B330" s="250"/>
      <c r="C330" s="15"/>
      <c r="D330" s="235" t="s">
        <v>228</v>
      </c>
      <c r="E330" s="251" t="s">
        <v>1</v>
      </c>
      <c r="F330" s="252" t="s">
        <v>242</v>
      </c>
      <c r="G330" s="15"/>
      <c r="H330" s="253">
        <v>67.219999999999999</v>
      </c>
      <c r="I330" s="254"/>
      <c r="J330" s="254"/>
      <c r="K330" s="15"/>
      <c r="L330" s="15"/>
      <c r="M330" s="250"/>
      <c r="N330" s="255"/>
      <c r="O330" s="256"/>
      <c r="P330" s="256"/>
      <c r="Q330" s="256"/>
      <c r="R330" s="256"/>
      <c r="S330" s="256"/>
      <c r="T330" s="256"/>
      <c r="U330" s="256"/>
      <c r="V330" s="256"/>
      <c r="W330" s="256"/>
      <c r="X330" s="257"/>
      <c r="Y330" s="15"/>
      <c r="Z330" s="15"/>
      <c r="AA330" s="15"/>
      <c r="AB330" s="15"/>
      <c r="AC330" s="15"/>
      <c r="AD330" s="15"/>
      <c r="AE330" s="15"/>
      <c r="AT330" s="251" t="s">
        <v>228</v>
      </c>
      <c r="AU330" s="251" t="s">
        <v>93</v>
      </c>
      <c r="AV330" s="15" t="s">
        <v>98</v>
      </c>
      <c r="AW330" s="15" t="s">
        <v>4</v>
      </c>
      <c r="AX330" s="15" t="s">
        <v>88</v>
      </c>
      <c r="AY330" s="251" t="s">
        <v>220</v>
      </c>
    </row>
    <row r="331" s="2" customFormat="1" ht="37.8" customHeight="1">
      <c r="A331" s="42"/>
      <c r="B331" s="186"/>
      <c r="C331" s="273" t="s">
        <v>221</v>
      </c>
      <c r="D331" s="273" t="s">
        <v>564</v>
      </c>
      <c r="E331" s="274" t="s">
        <v>1391</v>
      </c>
      <c r="F331" s="275" t="s">
        <v>1392</v>
      </c>
      <c r="G331" s="276" t="s">
        <v>226</v>
      </c>
      <c r="H331" s="277">
        <v>67.219999999999999</v>
      </c>
      <c r="I331" s="278"/>
      <c r="J331" s="279"/>
      <c r="K331" s="280">
        <f>ROUND(P331*H331,2)</f>
        <v>0</v>
      </c>
      <c r="L331" s="279"/>
      <c r="M331" s="281"/>
      <c r="N331" s="282" t="s">
        <v>1</v>
      </c>
      <c r="O331" s="229" t="s">
        <v>45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86"/>
      <c r="T331" s="231">
        <f>S331*H331</f>
        <v>0</v>
      </c>
      <c r="U331" s="231">
        <v>0.00040000000000000002</v>
      </c>
      <c r="V331" s="231">
        <f>U331*H331</f>
        <v>0.026888000000000002</v>
      </c>
      <c r="W331" s="231">
        <v>0</v>
      </c>
      <c r="X331" s="232">
        <f>W331*H331</f>
        <v>0</v>
      </c>
      <c r="Y331" s="42"/>
      <c r="Z331" s="42"/>
      <c r="AA331" s="42"/>
      <c r="AB331" s="42"/>
      <c r="AC331" s="42"/>
      <c r="AD331" s="42"/>
      <c r="AE331" s="42"/>
      <c r="AR331" s="233" t="s">
        <v>567</v>
      </c>
      <c r="AT331" s="233" t="s">
        <v>564</v>
      </c>
      <c r="AU331" s="233" t="s">
        <v>93</v>
      </c>
      <c r="AY331" s="19" t="s">
        <v>220</v>
      </c>
      <c r="BE331" s="147">
        <f>IF(O331="základná",K331,0)</f>
        <v>0</v>
      </c>
      <c r="BF331" s="147">
        <f>IF(O331="znížená",K331,0)</f>
        <v>0</v>
      </c>
      <c r="BG331" s="147">
        <f>IF(O331="zákl. prenesená",K331,0)</f>
        <v>0</v>
      </c>
      <c r="BH331" s="147">
        <f>IF(O331="zníž. prenesená",K331,0)</f>
        <v>0</v>
      </c>
      <c r="BI331" s="147">
        <f>IF(O331="nulová",K331,0)</f>
        <v>0</v>
      </c>
      <c r="BJ331" s="19" t="s">
        <v>93</v>
      </c>
      <c r="BK331" s="147">
        <f>ROUND(P331*H331,2)</f>
        <v>0</v>
      </c>
      <c r="BL331" s="19" t="s">
        <v>387</v>
      </c>
      <c r="BM331" s="233" t="s">
        <v>1393</v>
      </c>
    </row>
    <row r="332" s="13" customFormat="1">
      <c r="A332" s="13"/>
      <c r="B332" s="234"/>
      <c r="C332" s="13"/>
      <c r="D332" s="235" t="s">
        <v>228</v>
      </c>
      <c r="E332" s="236" t="s">
        <v>1</v>
      </c>
      <c r="F332" s="237" t="s">
        <v>1332</v>
      </c>
      <c r="G332" s="13"/>
      <c r="H332" s="236" t="s">
        <v>1</v>
      </c>
      <c r="I332" s="238"/>
      <c r="J332" s="238"/>
      <c r="K332" s="13"/>
      <c r="L332" s="13"/>
      <c r="M332" s="234"/>
      <c r="N332" s="239"/>
      <c r="O332" s="240"/>
      <c r="P332" s="240"/>
      <c r="Q332" s="240"/>
      <c r="R332" s="240"/>
      <c r="S332" s="240"/>
      <c r="T332" s="240"/>
      <c r="U332" s="240"/>
      <c r="V332" s="240"/>
      <c r="W332" s="240"/>
      <c r="X332" s="241"/>
      <c r="Y332" s="13"/>
      <c r="Z332" s="13"/>
      <c r="AA332" s="13"/>
      <c r="AB332" s="13"/>
      <c r="AC332" s="13"/>
      <c r="AD332" s="13"/>
      <c r="AE332" s="13"/>
      <c r="AT332" s="236" t="s">
        <v>228</v>
      </c>
      <c r="AU332" s="236" t="s">
        <v>93</v>
      </c>
      <c r="AV332" s="13" t="s">
        <v>88</v>
      </c>
      <c r="AW332" s="13" t="s">
        <v>4</v>
      </c>
      <c r="AX332" s="13" t="s">
        <v>81</v>
      </c>
      <c r="AY332" s="236" t="s">
        <v>220</v>
      </c>
    </row>
    <row r="333" s="14" customFormat="1">
      <c r="A333" s="14"/>
      <c r="B333" s="242"/>
      <c r="C333" s="14"/>
      <c r="D333" s="235" t="s">
        <v>228</v>
      </c>
      <c r="E333" s="243" t="s">
        <v>1</v>
      </c>
      <c r="F333" s="244" t="s">
        <v>1354</v>
      </c>
      <c r="G333" s="14"/>
      <c r="H333" s="245">
        <v>5.8499999999999996</v>
      </c>
      <c r="I333" s="246"/>
      <c r="J333" s="246"/>
      <c r="K333" s="14"/>
      <c r="L333" s="14"/>
      <c r="M333" s="242"/>
      <c r="N333" s="247"/>
      <c r="O333" s="248"/>
      <c r="P333" s="248"/>
      <c r="Q333" s="248"/>
      <c r="R333" s="248"/>
      <c r="S333" s="248"/>
      <c r="T333" s="248"/>
      <c r="U333" s="248"/>
      <c r="V333" s="248"/>
      <c r="W333" s="248"/>
      <c r="X333" s="249"/>
      <c r="Y333" s="14"/>
      <c r="Z333" s="14"/>
      <c r="AA333" s="14"/>
      <c r="AB333" s="14"/>
      <c r="AC333" s="14"/>
      <c r="AD333" s="14"/>
      <c r="AE333" s="14"/>
      <c r="AT333" s="243" t="s">
        <v>228</v>
      </c>
      <c r="AU333" s="243" t="s">
        <v>93</v>
      </c>
      <c r="AV333" s="14" t="s">
        <v>93</v>
      </c>
      <c r="AW333" s="14" t="s">
        <v>4</v>
      </c>
      <c r="AX333" s="14" t="s">
        <v>81</v>
      </c>
      <c r="AY333" s="243" t="s">
        <v>220</v>
      </c>
    </row>
    <row r="334" s="14" customFormat="1">
      <c r="A334" s="14"/>
      <c r="B334" s="242"/>
      <c r="C334" s="14"/>
      <c r="D334" s="235" t="s">
        <v>228</v>
      </c>
      <c r="E334" s="243" t="s">
        <v>1</v>
      </c>
      <c r="F334" s="244" t="s">
        <v>1355</v>
      </c>
      <c r="G334" s="14"/>
      <c r="H334" s="245">
        <v>8.25</v>
      </c>
      <c r="I334" s="246"/>
      <c r="J334" s="246"/>
      <c r="K334" s="14"/>
      <c r="L334" s="14"/>
      <c r="M334" s="242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4"/>
      <c r="Z334" s="14"/>
      <c r="AA334" s="14"/>
      <c r="AB334" s="14"/>
      <c r="AC334" s="14"/>
      <c r="AD334" s="14"/>
      <c r="AE334" s="14"/>
      <c r="AT334" s="243" t="s">
        <v>228</v>
      </c>
      <c r="AU334" s="243" t="s">
        <v>93</v>
      </c>
      <c r="AV334" s="14" t="s">
        <v>93</v>
      </c>
      <c r="AW334" s="14" t="s">
        <v>4</v>
      </c>
      <c r="AX334" s="14" t="s">
        <v>81</v>
      </c>
      <c r="AY334" s="243" t="s">
        <v>220</v>
      </c>
    </row>
    <row r="335" s="14" customFormat="1">
      <c r="A335" s="14"/>
      <c r="B335" s="242"/>
      <c r="C335" s="14"/>
      <c r="D335" s="235" t="s">
        <v>228</v>
      </c>
      <c r="E335" s="243" t="s">
        <v>1</v>
      </c>
      <c r="F335" s="244" t="s">
        <v>1356</v>
      </c>
      <c r="G335" s="14"/>
      <c r="H335" s="245">
        <v>5.8499999999999996</v>
      </c>
      <c r="I335" s="246"/>
      <c r="J335" s="246"/>
      <c r="K335" s="14"/>
      <c r="L335" s="14"/>
      <c r="M335" s="242"/>
      <c r="N335" s="247"/>
      <c r="O335" s="248"/>
      <c r="P335" s="248"/>
      <c r="Q335" s="248"/>
      <c r="R335" s="248"/>
      <c r="S335" s="248"/>
      <c r="T335" s="248"/>
      <c r="U335" s="248"/>
      <c r="V335" s="248"/>
      <c r="W335" s="248"/>
      <c r="X335" s="249"/>
      <c r="Y335" s="14"/>
      <c r="Z335" s="14"/>
      <c r="AA335" s="14"/>
      <c r="AB335" s="14"/>
      <c r="AC335" s="14"/>
      <c r="AD335" s="14"/>
      <c r="AE335" s="14"/>
      <c r="AT335" s="243" t="s">
        <v>228</v>
      </c>
      <c r="AU335" s="243" t="s">
        <v>93</v>
      </c>
      <c r="AV335" s="14" t="s">
        <v>93</v>
      </c>
      <c r="AW335" s="14" t="s">
        <v>4</v>
      </c>
      <c r="AX335" s="14" t="s">
        <v>81</v>
      </c>
      <c r="AY335" s="243" t="s">
        <v>220</v>
      </c>
    </row>
    <row r="336" s="14" customFormat="1">
      <c r="A336" s="14"/>
      <c r="B336" s="242"/>
      <c r="C336" s="14"/>
      <c r="D336" s="235" t="s">
        <v>228</v>
      </c>
      <c r="E336" s="243" t="s">
        <v>1</v>
      </c>
      <c r="F336" s="244" t="s">
        <v>1357</v>
      </c>
      <c r="G336" s="14"/>
      <c r="H336" s="245">
        <v>13.199999999999999</v>
      </c>
      <c r="I336" s="246"/>
      <c r="J336" s="246"/>
      <c r="K336" s="14"/>
      <c r="L336" s="14"/>
      <c r="M336" s="242"/>
      <c r="N336" s="247"/>
      <c r="O336" s="248"/>
      <c r="P336" s="248"/>
      <c r="Q336" s="248"/>
      <c r="R336" s="248"/>
      <c r="S336" s="248"/>
      <c r="T336" s="248"/>
      <c r="U336" s="248"/>
      <c r="V336" s="248"/>
      <c r="W336" s="248"/>
      <c r="X336" s="249"/>
      <c r="Y336" s="14"/>
      <c r="Z336" s="14"/>
      <c r="AA336" s="14"/>
      <c r="AB336" s="14"/>
      <c r="AC336" s="14"/>
      <c r="AD336" s="14"/>
      <c r="AE336" s="14"/>
      <c r="AT336" s="243" t="s">
        <v>228</v>
      </c>
      <c r="AU336" s="243" t="s">
        <v>93</v>
      </c>
      <c r="AV336" s="14" t="s">
        <v>93</v>
      </c>
      <c r="AW336" s="14" t="s">
        <v>4</v>
      </c>
      <c r="AX336" s="14" t="s">
        <v>81</v>
      </c>
      <c r="AY336" s="243" t="s">
        <v>220</v>
      </c>
    </row>
    <row r="337" s="14" customFormat="1">
      <c r="A337" s="14"/>
      <c r="B337" s="242"/>
      <c r="C337" s="14"/>
      <c r="D337" s="235" t="s">
        <v>228</v>
      </c>
      <c r="E337" s="243" t="s">
        <v>1</v>
      </c>
      <c r="F337" s="244" t="s">
        <v>1358</v>
      </c>
      <c r="G337" s="14"/>
      <c r="H337" s="245">
        <v>6.2400000000000002</v>
      </c>
      <c r="I337" s="246"/>
      <c r="J337" s="246"/>
      <c r="K337" s="14"/>
      <c r="L337" s="14"/>
      <c r="M337" s="242"/>
      <c r="N337" s="247"/>
      <c r="O337" s="248"/>
      <c r="P337" s="248"/>
      <c r="Q337" s="248"/>
      <c r="R337" s="248"/>
      <c r="S337" s="248"/>
      <c r="T337" s="248"/>
      <c r="U337" s="248"/>
      <c r="V337" s="248"/>
      <c r="W337" s="248"/>
      <c r="X337" s="249"/>
      <c r="Y337" s="14"/>
      <c r="Z337" s="14"/>
      <c r="AA337" s="14"/>
      <c r="AB337" s="14"/>
      <c r="AC337" s="14"/>
      <c r="AD337" s="14"/>
      <c r="AE337" s="14"/>
      <c r="AT337" s="243" t="s">
        <v>228</v>
      </c>
      <c r="AU337" s="243" t="s">
        <v>93</v>
      </c>
      <c r="AV337" s="14" t="s">
        <v>93</v>
      </c>
      <c r="AW337" s="14" t="s">
        <v>4</v>
      </c>
      <c r="AX337" s="14" t="s">
        <v>81</v>
      </c>
      <c r="AY337" s="243" t="s">
        <v>220</v>
      </c>
    </row>
    <row r="338" s="14" customFormat="1">
      <c r="A338" s="14"/>
      <c r="B338" s="242"/>
      <c r="C338" s="14"/>
      <c r="D338" s="235" t="s">
        <v>228</v>
      </c>
      <c r="E338" s="243" t="s">
        <v>1</v>
      </c>
      <c r="F338" s="244" t="s">
        <v>1359</v>
      </c>
      <c r="G338" s="14"/>
      <c r="H338" s="245">
        <v>8.1600000000000001</v>
      </c>
      <c r="I338" s="246"/>
      <c r="J338" s="246"/>
      <c r="K338" s="14"/>
      <c r="L338" s="14"/>
      <c r="M338" s="242"/>
      <c r="N338" s="247"/>
      <c r="O338" s="248"/>
      <c r="P338" s="248"/>
      <c r="Q338" s="248"/>
      <c r="R338" s="248"/>
      <c r="S338" s="248"/>
      <c r="T338" s="248"/>
      <c r="U338" s="248"/>
      <c r="V338" s="248"/>
      <c r="W338" s="248"/>
      <c r="X338" s="249"/>
      <c r="Y338" s="14"/>
      <c r="Z338" s="14"/>
      <c r="AA338" s="14"/>
      <c r="AB338" s="14"/>
      <c r="AC338" s="14"/>
      <c r="AD338" s="14"/>
      <c r="AE338" s="14"/>
      <c r="AT338" s="243" t="s">
        <v>228</v>
      </c>
      <c r="AU338" s="243" t="s">
        <v>93</v>
      </c>
      <c r="AV338" s="14" t="s">
        <v>93</v>
      </c>
      <c r="AW338" s="14" t="s">
        <v>4</v>
      </c>
      <c r="AX338" s="14" t="s">
        <v>81</v>
      </c>
      <c r="AY338" s="243" t="s">
        <v>220</v>
      </c>
    </row>
    <row r="339" s="14" customFormat="1">
      <c r="A339" s="14"/>
      <c r="B339" s="242"/>
      <c r="C339" s="14"/>
      <c r="D339" s="235" t="s">
        <v>228</v>
      </c>
      <c r="E339" s="243" t="s">
        <v>1</v>
      </c>
      <c r="F339" s="244" t="s">
        <v>1360</v>
      </c>
      <c r="G339" s="14"/>
      <c r="H339" s="245">
        <v>3.4399999999999999</v>
      </c>
      <c r="I339" s="246"/>
      <c r="J339" s="246"/>
      <c r="K339" s="14"/>
      <c r="L339" s="14"/>
      <c r="M339" s="242"/>
      <c r="N339" s="247"/>
      <c r="O339" s="248"/>
      <c r="P339" s="248"/>
      <c r="Q339" s="248"/>
      <c r="R339" s="248"/>
      <c r="S339" s="248"/>
      <c r="T339" s="248"/>
      <c r="U339" s="248"/>
      <c r="V339" s="248"/>
      <c r="W339" s="248"/>
      <c r="X339" s="249"/>
      <c r="Y339" s="14"/>
      <c r="Z339" s="14"/>
      <c r="AA339" s="14"/>
      <c r="AB339" s="14"/>
      <c r="AC339" s="14"/>
      <c r="AD339" s="14"/>
      <c r="AE339" s="14"/>
      <c r="AT339" s="243" t="s">
        <v>228</v>
      </c>
      <c r="AU339" s="243" t="s">
        <v>93</v>
      </c>
      <c r="AV339" s="14" t="s">
        <v>93</v>
      </c>
      <c r="AW339" s="14" t="s">
        <v>4</v>
      </c>
      <c r="AX339" s="14" t="s">
        <v>81</v>
      </c>
      <c r="AY339" s="243" t="s">
        <v>220</v>
      </c>
    </row>
    <row r="340" s="14" customFormat="1">
      <c r="A340" s="14"/>
      <c r="B340" s="242"/>
      <c r="C340" s="14"/>
      <c r="D340" s="235" t="s">
        <v>228</v>
      </c>
      <c r="E340" s="243" t="s">
        <v>1</v>
      </c>
      <c r="F340" s="244" t="s">
        <v>1361</v>
      </c>
      <c r="G340" s="14"/>
      <c r="H340" s="245">
        <v>1.8799999999999999</v>
      </c>
      <c r="I340" s="246"/>
      <c r="J340" s="246"/>
      <c r="K340" s="14"/>
      <c r="L340" s="14"/>
      <c r="M340" s="242"/>
      <c r="N340" s="247"/>
      <c r="O340" s="248"/>
      <c r="P340" s="248"/>
      <c r="Q340" s="248"/>
      <c r="R340" s="248"/>
      <c r="S340" s="248"/>
      <c r="T340" s="248"/>
      <c r="U340" s="248"/>
      <c r="V340" s="248"/>
      <c r="W340" s="248"/>
      <c r="X340" s="249"/>
      <c r="Y340" s="14"/>
      <c r="Z340" s="14"/>
      <c r="AA340" s="14"/>
      <c r="AB340" s="14"/>
      <c r="AC340" s="14"/>
      <c r="AD340" s="14"/>
      <c r="AE340" s="14"/>
      <c r="AT340" s="243" t="s">
        <v>228</v>
      </c>
      <c r="AU340" s="243" t="s">
        <v>93</v>
      </c>
      <c r="AV340" s="14" t="s">
        <v>93</v>
      </c>
      <c r="AW340" s="14" t="s">
        <v>4</v>
      </c>
      <c r="AX340" s="14" t="s">
        <v>81</v>
      </c>
      <c r="AY340" s="243" t="s">
        <v>220</v>
      </c>
    </row>
    <row r="341" s="14" customFormat="1">
      <c r="A341" s="14"/>
      <c r="B341" s="242"/>
      <c r="C341" s="14"/>
      <c r="D341" s="235" t="s">
        <v>228</v>
      </c>
      <c r="E341" s="243" t="s">
        <v>1</v>
      </c>
      <c r="F341" s="244" t="s">
        <v>1362</v>
      </c>
      <c r="G341" s="14"/>
      <c r="H341" s="245">
        <v>1.3500000000000001</v>
      </c>
      <c r="I341" s="246"/>
      <c r="J341" s="246"/>
      <c r="K341" s="14"/>
      <c r="L341" s="14"/>
      <c r="M341" s="242"/>
      <c r="N341" s="247"/>
      <c r="O341" s="248"/>
      <c r="P341" s="248"/>
      <c r="Q341" s="248"/>
      <c r="R341" s="248"/>
      <c r="S341" s="248"/>
      <c r="T341" s="248"/>
      <c r="U341" s="248"/>
      <c r="V341" s="248"/>
      <c r="W341" s="248"/>
      <c r="X341" s="249"/>
      <c r="Y341" s="14"/>
      <c r="Z341" s="14"/>
      <c r="AA341" s="14"/>
      <c r="AB341" s="14"/>
      <c r="AC341" s="14"/>
      <c r="AD341" s="14"/>
      <c r="AE341" s="14"/>
      <c r="AT341" s="243" t="s">
        <v>228</v>
      </c>
      <c r="AU341" s="243" t="s">
        <v>93</v>
      </c>
      <c r="AV341" s="14" t="s">
        <v>93</v>
      </c>
      <c r="AW341" s="14" t="s">
        <v>4</v>
      </c>
      <c r="AX341" s="14" t="s">
        <v>81</v>
      </c>
      <c r="AY341" s="243" t="s">
        <v>220</v>
      </c>
    </row>
    <row r="342" s="14" customFormat="1">
      <c r="A342" s="14"/>
      <c r="B342" s="242"/>
      <c r="C342" s="14"/>
      <c r="D342" s="235" t="s">
        <v>228</v>
      </c>
      <c r="E342" s="243" t="s">
        <v>1</v>
      </c>
      <c r="F342" s="244" t="s">
        <v>1363</v>
      </c>
      <c r="G342" s="14"/>
      <c r="H342" s="245">
        <v>6.7000000000000002</v>
      </c>
      <c r="I342" s="246"/>
      <c r="J342" s="246"/>
      <c r="K342" s="14"/>
      <c r="L342" s="14"/>
      <c r="M342" s="242"/>
      <c r="N342" s="247"/>
      <c r="O342" s="248"/>
      <c r="P342" s="248"/>
      <c r="Q342" s="248"/>
      <c r="R342" s="248"/>
      <c r="S342" s="248"/>
      <c r="T342" s="248"/>
      <c r="U342" s="248"/>
      <c r="V342" s="248"/>
      <c r="W342" s="248"/>
      <c r="X342" s="249"/>
      <c r="Y342" s="14"/>
      <c r="Z342" s="14"/>
      <c r="AA342" s="14"/>
      <c r="AB342" s="14"/>
      <c r="AC342" s="14"/>
      <c r="AD342" s="14"/>
      <c r="AE342" s="14"/>
      <c r="AT342" s="243" t="s">
        <v>228</v>
      </c>
      <c r="AU342" s="243" t="s">
        <v>93</v>
      </c>
      <c r="AV342" s="14" t="s">
        <v>93</v>
      </c>
      <c r="AW342" s="14" t="s">
        <v>4</v>
      </c>
      <c r="AX342" s="14" t="s">
        <v>81</v>
      </c>
      <c r="AY342" s="243" t="s">
        <v>220</v>
      </c>
    </row>
    <row r="343" s="14" customFormat="1">
      <c r="A343" s="14"/>
      <c r="B343" s="242"/>
      <c r="C343" s="14"/>
      <c r="D343" s="235" t="s">
        <v>228</v>
      </c>
      <c r="E343" s="243" t="s">
        <v>1</v>
      </c>
      <c r="F343" s="244" t="s">
        <v>1364</v>
      </c>
      <c r="G343" s="14"/>
      <c r="H343" s="245">
        <v>6.2999999999999998</v>
      </c>
      <c r="I343" s="246"/>
      <c r="J343" s="246"/>
      <c r="K343" s="14"/>
      <c r="L343" s="14"/>
      <c r="M343" s="242"/>
      <c r="N343" s="247"/>
      <c r="O343" s="248"/>
      <c r="P343" s="248"/>
      <c r="Q343" s="248"/>
      <c r="R343" s="248"/>
      <c r="S343" s="248"/>
      <c r="T343" s="248"/>
      <c r="U343" s="248"/>
      <c r="V343" s="248"/>
      <c r="W343" s="248"/>
      <c r="X343" s="249"/>
      <c r="Y343" s="14"/>
      <c r="Z343" s="14"/>
      <c r="AA343" s="14"/>
      <c r="AB343" s="14"/>
      <c r="AC343" s="14"/>
      <c r="AD343" s="14"/>
      <c r="AE343" s="14"/>
      <c r="AT343" s="243" t="s">
        <v>228</v>
      </c>
      <c r="AU343" s="243" t="s">
        <v>93</v>
      </c>
      <c r="AV343" s="14" t="s">
        <v>93</v>
      </c>
      <c r="AW343" s="14" t="s">
        <v>4</v>
      </c>
      <c r="AX343" s="14" t="s">
        <v>81</v>
      </c>
      <c r="AY343" s="243" t="s">
        <v>220</v>
      </c>
    </row>
    <row r="344" s="15" customFormat="1">
      <c r="A344" s="15"/>
      <c r="B344" s="250"/>
      <c r="C344" s="15"/>
      <c r="D344" s="235" t="s">
        <v>228</v>
      </c>
      <c r="E344" s="251" t="s">
        <v>1</v>
      </c>
      <c r="F344" s="252" t="s">
        <v>242</v>
      </c>
      <c r="G344" s="15"/>
      <c r="H344" s="253">
        <v>67.219999999999999</v>
      </c>
      <c r="I344" s="254"/>
      <c r="J344" s="254"/>
      <c r="K344" s="15"/>
      <c r="L344" s="15"/>
      <c r="M344" s="250"/>
      <c r="N344" s="255"/>
      <c r="O344" s="256"/>
      <c r="P344" s="256"/>
      <c r="Q344" s="256"/>
      <c r="R344" s="256"/>
      <c r="S344" s="256"/>
      <c r="T344" s="256"/>
      <c r="U344" s="256"/>
      <c r="V344" s="256"/>
      <c r="W344" s="256"/>
      <c r="X344" s="257"/>
      <c r="Y344" s="15"/>
      <c r="Z344" s="15"/>
      <c r="AA344" s="15"/>
      <c r="AB344" s="15"/>
      <c r="AC344" s="15"/>
      <c r="AD344" s="15"/>
      <c r="AE344" s="15"/>
      <c r="AT344" s="251" t="s">
        <v>228</v>
      </c>
      <c r="AU344" s="251" t="s">
        <v>93</v>
      </c>
      <c r="AV344" s="15" t="s">
        <v>98</v>
      </c>
      <c r="AW344" s="15" t="s">
        <v>4</v>
      </c>
      <c r="AX344" s="15" t="s">
        <v>88</v>
      </c>
      <c r="AY344" s="251" t="s">
        <v>220</v>
      </c>
    </row>
    <row r="345" s="2" customFormat="1" ht="24.15" customHeight="1">
      <c r="A345" s="42"/>
      <c r="B345" s="186"/>
      <c r="C345" s="220" t="s">
        <v>361</v>
      </c>
      <c r="D345" s="220" t="s">
        <v>223</v>
      </c>
      <c r="E345" s="221" t="s">
        <v>864</v>
      </c>
      <c r="F345" s="222" t="s">
        <v>859</v>
      </c>
      <c r="G345" s="223" t="s">
        <v>226</v>
      </c>
      <c r="H345" s="224">
        <v>492.95499999999998</v>
      </c>
      <c r="I345" s="225"/>
      <c r="J345" s="225"/>
      <c r="K345" s="226">
        <f>ROUND(P345*H345,2)</f>
        <v>0</v>
      </c>
      <c r="L345" s="227"/>
      <c r="M345" s="43"/>
      <c r="N345" s="228" t="s">
        <v>1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2"/>
      <c r="Z345" s="42"/>
      <c r="AA345" s="42"/>
      <c r="AB345" s="42"/>
      <c r="AC345" s="42"/>
      <c r="AD345" s="42"/>
      <c r="AE345" s="42"/>
      <c r="AR345" s="233" t="s">
        <v>387</v>
      </c>
      <c r="AT345" s="233" t="s">
        <v>223</v>
      </c>
      <c r="AU345" s="233" t="s">
        <v>93</v>
      </c>
      <c r="AY345" s="19" t="s">
        <v>220</v>
      </c>
      <c r="BE345" s="147">
        <f>IF(O345="základná",K345,0)</f>
        <v>0</v>
      </c>
      <c r="BF345" s="147">
        <f>IF(O345="znížená",K345,0)</f>
        <v>0</v>
      </c>
      <c r="BG345" s="147">
        <f>IF(O345="zákl. prenesená",K345,0)</f>
        <v>0</v>
      </c>
      <c r="BH345" s="147">
        <f>IF(O345="zníž. prenesená",K345,0)</f>
        <v>0</v>
      </c>
      <c r="BI345" s="147">
        <f>IF(O345="nulová",K345,0)</f>
        <v>0</v>
      </c>
      <c r="BJ345" s="19" t="s">
        <v>93</v>
      </c>
      <c r="BK345" s="147">
        <f>ROUND(P345*H345,2)</f>
        <v>0</v>
      </c>
      <c r="BL345" s="19" t="s">
        <v>387</v>
      </c>
      <c r="BM345" s="233" t="s">
        <v>1394</v>
      </c>
    </row>
    <row r="346" s="13" customFormat="1">
      <c r="A346" s="13"/>
      <c r="B346" s="234"/>
      <c r="C346" s="13"/>
      <c r="D346" s="235" t="s">
        <v>228</v>
      </c>
      <c r="E346" s="236" t="s">
        <v>1</v>
      </c>
      <c r="F346" s="237" t="s">
        <v>1344</v>
      </c>
      <c r="G346" s="13"/>
      <c r="H346" s="236" t="s">
        <v>1</v>
      </c>
      <c r="I346" s="238"/>
      <c r="J346" s="238"/>
      <c r="K346" s="13"/>
      <c r="L346" s="13"/>
      <c r="M346" s="234"/>
      <c r="N346" s="239"/>
      <c r="O346" s="240"/>
      <c r="P346" s="240"/>
      <c r="Q346" s="240"/>
      <c r="R346" s="240"/>
      <c r="S346" s="240"/>
      <c r="T346" s="240"/>
      <c r="U346" s="240"/>
      <c r="V346" s="240"/>
      <c r="W346" s="240"/>
      <c r="X346" s="241"/>
      <c r="Y346" s="13"/>
      <c r="Z346" s="13"/>
      <c r="AA346" s="13"/>
      <c r="AB346" s="13"/>
      <c r="AC346" s="13"/>
      <c r="AD346" s="13"/>
      <c r="AE346" s="13"/>
      <c r="AT346" s="236" t="s">
        <v>228</v>
      </c>
      <c r="AU346" s="236" t="s">
        <v>93</v>
      </c>
      <c r="AV346" s="13" t="s">
        <v>88</v>
      </c>
      <c r="AW346" s="13" t="s">
        <v>4</v>
      </c>
      <c r="AX346" s="13" t="s">
        <v>81</v>
      </c>
      <c r="AY346" s="236" t="s">
        <v>220</v>
      </c>
    </row>
    <row r="347" s="14" customFormat="1">
      <c r="A347" s="14"/>
      <c r="B347" s="242"/>
      <c r="C347" s="14"/>
      <c r="D347" s="235" t="s">
        <v>228</v>
      </c>
      <c r="E347" s="243" t="s">
        <v>1</v>
      </c>
      <c r="F347" s="244" t="s">
        <v>1345</v>
      </c>
      <c r="G347" s="14"/>
      <c r="H347" s="245">
        <v>8.25</v>
      </c>
      <c r="I347" s="246"/>
      <c r="J347" s="246"/>
      <c r="K347" s="14"/>
      <c r="L347" s="14"/>
      <c r="M347" s="242"/>
      <c r="N347" s="247"/>
      <c r="O347" s="248"/>
      <c r="P347" s="248"/>
      <c r="Q347" s="248"/>
      <c r="R347" s="248"/>
      <c r="S347" s="248"/>
      <c r="T347" s="248"/>
      <c r="U347" s="248"/>
      <c r="V347" s="248"/>
      <c r="W347" s="248"/>
      <c r="X347" s="249"/>
      <c r="Y347" s="14"/>
      <c r="Z347" s="14"/>
      <c r="AA347" s="14"/>
      <c r="AB347" s="14"/>
      <c r="AC347" s="14"/>
      <c r="AD347" s="14"/>
      <c r="AE347" s="14"/>
      <c r="AT347" s="243" t="s">
        <v>228</v>
      </c>
      <c r="AU347" s="243" t="s">
        <v>93</v>
      </c>
      <c r="AV347" s="14" t="s">
        <v>93</v>
      </c>
      <c r="AW347" s="14" t="s">
        <v>4</v>
      </c>
      <c r="AX347" s="14" t="s">
        <v>81</v>
      </c>
      <c r="AY347" s="243" t="s">
        <v>220</v>
      </c>
    </row>
    <row r="348" s="14" customFormat="1">
      <c r="A348" s="14"/>
      <c r="B348" s="242"/>
      <c r="C348" s="14"/>
      <c r="D348" s="235" t="s">
        <v>228</v>
      </c>
      <c r="E348" s="243" t="s">
        <v>1</v>
      </c>
      <c r="F348" s="244" t="s">
        <v>1346</v>
      </c>
      <c r="G348" s="14"/>
      <c r="H348" s="245">
        <v>7.5</v>
      </c>
      <c r="I348" s="246"/>
      <c r="J348" s="246"/>
      <c r="K348" s="14"/>
      <c r="L348" s="14"/>
      <c r="M348" s="242"/>
      <c r="N348" s="247"/>
      <c r="O348" s="248"/>
      <c r="P348" s="248"/>
      <c r="Q348" s="248"/>
      <c r="R348" s="248"/>
      <c r="S348" s="248"/>
      <c r="T348" s="248"/>
      <c r="U348" s="248"/>
      <c r="V348" s="248"/>
      <c r="W348" s="248"/>
      <c r="X348" s="249"/>
      <c r="Y348" s="14"/>
      <c r="Z348" s="14"/>
      <c r="AA348" s="14"/>
      <c r="AB348" s="14"/>
      <c r="AC348" s="14"/>
      <c r="AD348" s="14"/>
      <c r="AE348" s="14"/>
      <c r="AT348" s="243" t="s">
        <v>228</v>
      </c>
      <c r="AU348" s="243" t="s">
        <v>93</v>
      </c>
      <c r="AV348" s="14" t="s">
        <v>93</v>
      </c>
      <c r="AW348" s="14" t="s">
        <v>4</v>
      </c>
      <c r="AX348" s="14" t="s">
        <v>81</v>
      </c>
      <c r="AY348" s="243" t="s">
        <v>220</v>
      </c>
    </row>
    <row r="349" s="14" customFormat="1">
      <c r="A349" s="14"/>
      <c r="B349" s="242"/>
      <c r="C349" s="14"/>
      <c r="D349" s="235" t="s">
        <v>228</v>
      </c>
      <c r="E349" s="243" t="s">
        <v>1</v>
      </c>
      <c r="F349" s="244" t="s">
        <v>1347</v>
      </c>
      <c r="G349" s="14"/>
      <c r="H349" s="245">
        <v>13.35</v>
      </c>
      <c r="I349" s="246"/>
      <c r="J349" s="246"/>
      <c r="K349" s="14"/>
      <c r="L349" s="14"/>
      <c r="M349" s="242"/>
      <c r="N349" s="247"/>
      <c r="O349" s="248"/>
      <c r="P349" s="248"/>
      <c r="Q349" s="248"/>
      <c r="R349" s="248"/>
      <c r="S349" s="248"/>
      <c r="T349" s="248"/>
      <c r="U349" s="248"/>
      <c r="V349" s="248"/>
      <c r="W349" s="248"/>
      <c r="X349" s="249"/>
      <c r="Y349" s="14"/>
      <c r="Z349" s="14"/>
      <c r="AA349" s="14"/>
      <c r="AB349" s="14"/>
      <c r="AC349" s="14"/>
      <c r="AD349" s="14"/>
      <c r="AE349" s="14"/>
      <c r="AT349" s="243" t="s">
        <v>228</v>
      </c>
      <c r="AU349" s="243" t="s">
        <v>93</v>
      </c>
      <c r="AV349" s="14" t="s">
        <v>93</v>
      </c>
      <c r="AW349" s="14" t="s">
        <v>4</v>
      </c>
      <c r="AX349" s="14" t="s">
        <v>81</v>
      </c>
      <c r="AY349" s="243" t="s">
        <v>220</v>
      </c>
    </row>
    <row r="350" s="14" customFormat="1">
      <c r="A350" s="14"/>
      <c r="B350" s="242"/>
      <c r="C350" s="14"/>
      <c r="D350" s="235" t="s">
        <v>228</v>
      </c>
      <c r="E350" s="243" t="s">
        <v>1</v>
      </c>
      <c r="F350" s="244" t="s">
        <v>1348</v>
      </c>
      <c r="G350" s="14"/>
      <c r="H350" s="245">
        <v>5.8499999999999996</v>
      </c>
      <c r="I350" s="246"/>
      <c r="J350" s="246"/>
      <c r="K350" s="14"/>
      <c r="L350" s="14"/>
      <c r="M350" s="242"/>
      <c r="N350" s="247"/>
      <c r="O350" s="248"/>
      <c r="P350" s="248"/>
      <c r="Q350" s="248"/>
      <c r="R350" s="248"/>
      <c r="S350" s="248"/>
      <c r="T350" s="248"/>
      <c r="U350" s="248"/>
      <c r="V350" s="248"/>
      <c r="W350" s="248"/>
      <c r="X350" s="249"/>
      <c r="Y350" s="14"/>
      <c r="Z350" s="14"/>
      <c r="AA350" s="14"/>
      <c r="AB350" s="14"/>
      <c r="AC350" s="14"/>
      <c r="AD350" s="14"/>
      <c r="AE350" s="14"/>
      <c r="AT350" s="243" t="s">
        <v>228</v>
      </c>
      <c r="AU350" s="243" t="s">
        <v>93</v>
      </c>
      <c r="AV350" s="14" t="s">
        <v>93</v>
      </c>
      <c r="AW350" s="14" t="s">
        <v>4</v>
      </c>
      <c r="AX350" s="14" t="s">
        <v>81</v>
      </c>
      <c r="AY350" s="243" t="s">
        <v>220</v>
      </c>
    </row>
    <row r="351" s="14" customFormat="1">
      <c r="A351" s="14"/>
      <c r="B351" s="242"/>
      <c r="C351" s="14"/>
      <c r="D351" s="235" t="s">
        <v>228</v>
      </c>
      <c r="E351" s="243" t="s">
        <v>1</v>
      </c>
      <c r="F351" s="244" t="s">
        <v>1349</v>
      </c>
      <c r="G351" s="14"/>
      <c r="H351" s="245">
        <v>8.25</v>
      </c>
      <c r="I351" s="246"/>
      <c r="J351" s="246"/>
      <c r="K351" s="14"/>
      <c r="L351" s="14"/>
      <c r="M351" s="242"/>
      <c r="N351" s="247"/>
      <c r="O351" s="248"/>
      <c r="P351" s="248"/>
      <c r="Q351" s="248"/>
      <c r="R351" s="248"/>
      <c r="S351" s="248"/>
      <c r="T351" s="248"/>
      <c r="U351" s="248"/>
      <c r="V351" s="248"/>
      <c r="W351" s="248"/>
      <c r="X351" s="249"/>
      <c r="Y351" s="14"/>
      <c r="Z351" s="14"/>
      <c r="AA351" s="14"/>
      <c r="AB351" s="14"/>
      <c r="AC351" s="14"/>
      <c r="AD351" s="14"/>
      <c r="AE351" s="14"/>
      <c r="AT351" s="243" t="s">
        <v>228</v>
      </c>
      <c r="AU351" s="243" t="s">
        <v>93</v>
      </c>
      <c r="AV351" s="14" t="s">
        <v>93</v>
      </c>
      <c r="AW351" s="14" t="s">
        <v>4</v>
      </c>
      <c r="AX351" s="14" t="s">
        <v>81</v>
      </c>
      <c r="AY351" s="243" t="s">
        <v>220</v>
      </c>
    </row>
    <row r="352" s="14" customFormat="1">
      <c r="A352" s="14"/>
      <c r="B352" s="242"/>
      <c r="C352" s="14"/>
      <c r="D352" s="235" t="s">
        <v>228</v>
      </c>
      <c r="E352" s="243" t="s">
        <v>1</v>
      </c>
      <c r="F352" s="244" t="s">
        <v>1350</v>
      </c>
      <c r="G352" s="14"/>
      <c r="H352" s="245">
        <v>5.9100000000000001</v>
      </c>
      <c r="I352" s="246"/>
      <c r="J352" s="246"/>
      <c r="K352" s="14"/>
      <c r="L352" s="14"/>
      <c r="M352" s="242"/>
      <c r="N352" s="247"/>
      <c r="O352" s="248"/>
      <c r="P352" s="248"/>
      <c r="Q352" s="248"/>
      <c r="R352" s="248"/>
      <c r="S352" s="248"/>
      <c r="T352" s="248"/>
      <c r="U352" s="248"/>
      <c r="V352" s="248"/>
      <c r="W352" s="248"/>
      <c r="X352" s="249"/>
      <c r="Y352" s="14"/>
      <c r="Z352" s="14"/>
      <c r="AA352" s="14"/>
      <c r="AB352" s="14"/>
      <c r="AC352" s="14"/>
      <c r="AD352" s="14"/>
      <c r="AE352" s="14"/>
      <c r="AT352" s="243" t="s">
        <v>228</v>
      </c>
      <c r="AU352" s="243" t="s">
        <v>93</v>
      </c>
      <c r="AV352" s="14" t="s">
        <v>93</v>
      </c>
      <c r="AW352" s="14" t="s">
        <v>4</v>
      </c>
      <c r="AX352" s="14" t="s">
        <v>81</v>
      </c>
      <c r="AY352" s="243" t="s">
        <v>220</v>
      </c>
    </row>
    <row r="353" s="14" customFormat="1">
      <c r="A353" s="14"/>
      <c r="B353" s="242"/>
      <c r="C353" s="14"/>
      <c r="D353" s="235" t="s">
        <v>228</v>
      </c>
      <c r="E353" s="243" t="s">
        <v>1</v>
      </c>
      <c r="F353" s="244" t="s">
        <v>1351</v>
      </c>
      <c r="G353" s="14"/>
      <c r="H353" s="245">
        <v>5.2300000000000004</v>
      </c>
      <c r="I353" s="246"/>
      <c r="J353" s="246"/>
      <c r="K353" s="14"/>
      <c r="L353" s="14"/>
      <c r="M353" s="242"/>
      <c r="N353" s="247"/>
      <c r="O353" s="248"/>
      <c r="P353" s="248"/>
      <c r="Q353" s="248"/>
      <c r="R353" s="248"/>
      <c r="S353" s="248"/>
      <c r="T353" s="248"/>
      <c r="U353" s="248"/>
      <c r="V353" s="248"/>
      <c r="W353" s="248"/>
      <c r="X353" s="249"/>
      <c r="Y353" s="14"/>
      <c r="Z353" s="14"/>
      <c r="AA353" s="14"/>
      <c r="AB353" s="14"/>
      <c r="AC353" s="14"/>
      <c r="AD353" s="14"/>
      <c r="AE353" s="14"/>
      <c r="AT353" s="243" t="s">
        <v>228</v>
      </c>
      <c r="AU353" s="243" t="s">
        <v>93</v>
      </c>
      <c r="AV353" s="14" t="s">
        <v>93</v>
      </c>
      <c r="AW353" s="14" t="s">
        <v>4</v>
      </c>
      <c r="AX353" s="14" t="s">
        <v>81</v>
      </c>
      <c r="AY353" s="243" t="s">
        <v>220</v>
      </c>
    </row>
    <row r="354" s="14" customFormat="1">
      <c r="A354" s="14"/>
      <c r="B354" s="242"/>
      <c r="C354" s="14"/>
      <c r="D354" s="235" t="s">
        <v>228</v>
      </c>
      <c r="E354" s="243" t="s">
        <v>1</v>
      </c>
      <c r="F354" s="244" t="s">
        <v>1352</v>
      </c>
      <c r="G354" s="14"/>
      <c r="H354" s="245">
        <v>3.8250000000000002</v>
      </c>
      <c r="I354" s="246"/>
      <c r="J354" s="246"/>
      <c r="K354" s="14"/>
      <c r="L354" s="14"/>
      <c r="M354" s="242"/>
      <c r="N354" s="247"/>
      <c r="O354" s="248"/>
      <c r="P354" s="248"/>
      <c r="Q354" s="248"/>
      <c r="R354" s="248"/>
      <c r="S354" s="248"/>
      <c r="T354" s="248"/>
      <c r="U354" s="248"/>
      <c r="V354" s="248"/>
      <c r="W354" s="248"/>
      <c r="X354" s="249"/>
      <c r="Y354" s="14"/>
      <c r="Z354" s="14"/>
      <c r="AA354" s="14"/>
      <c r="AB354" s="14"/>
      <c r="AC354" s="14"/>
      <c r="AD354" s="14"/>
      <c r="AE354" s="14"/>
      <c r="AT354" s="243" t="s">
        <v>228</v>
      </c>
      <c r="AU354" s="243" t="s">
        <v>93</v>
      </c>
      <c r="AV354" s="14" t="s">
        <v>93</v>
      </c>
      <c r="AW354" s="14" t="s">
        <v>4</v>
      </c>
      <c r="AX354" s="14" t="s">
        <v>81</v>
      </c>
      <c r="AY354" s="243" t="s">
        <v>220</v>
      </c>
    </row>
    <row r="355" s="14" customFormat="1">
      <c r="A355" s="14"/>
      <c r="B355" s="242"/>
      <c r="C355" s="14"/>
      <c r="D355" s="235" t="s">
        <v>228</v>
      </c>
      <c r="E355" s="243" t="s">
        <v>1</v>
      </c>
      <c r="F355" s="244" t="s">
        <v>1353</v>
      </c>
      <c r="G355" s="14"/>
      <c r="H355" s="245">
        <v>22.149999999999999</v>
      </c>
      <c r="I355" s="246"/>
      <c r="J355" s="246"/>
      <c r="K355" s="14"/>
      <c r="L355" s="14"/>
      <c r="M355" s="242"/>
      <c r="N355" s="247"/>
      <c r="O355" s="248"/>
      <c r="P355" s="248"/>
      <c r="Q355" s="248"/>
      <c r="R355" s="248"/>
      <c r="S355" s="248"/>
      <c r="T355" s="248"/>
      <c r="U355" s="248"/>
      <c r="V355" s="248"/>
      <c r="W355" s="248"/>
      <c r="X355" s="249"/>
      <c r="Y355" s="14"/>
      <c r="Z355" s="14"/>
      <c r="AA355" s="14"/>
      <c r="AB355" s="14"/>
      <c r="AC355" s="14"/>
      <c r="AD355" s="14"/>
      <c r="AE355" s="14"/>
      <c r="AT355" s="243" t="s">
        <v>228</v>
      </c>
      <c r="AU355" s="243" t="s">
        <v>93</v>
      </c>
      <c r="AV355" s="14" t="s">
        <v>93</v>
      </c>
      <c r="AW355" s="14" t="s">
        <v>4</v>
      </c>
      <c r="AX355" s="14" t="s">
        <v>81</v>
      </c>
      <c r="AY355" s="243" t="s">
        <v>220</v>
      </c>
    </row>
    <row r="356" s="15" customFormat="1">
      <c r="A356" s="15"/>
      <c r="B356" s="250"/>
      <c r="C356" s="15"/>
      <c r="D356" s="235" t="s">
        <v>228</v>
      </c>
      <c r="E356" s="251" t="s">
        <v>1</v>
      </c>
      <c r="F356" s="252" t="s">
        <v>242</v>
      </c>
      <c r="G356" s="15"/>
      <c r="H356" s="253">
        <v>80.314999999999998</v>
      </c>
      <c r="I356" s="254"/>
      <c r="J356" s="254"/>
      <c r="K356" s="15"/>
      <c r="L356" s="15"/>
      <c r="M356" s="250"/>
      <c r="N356" s="255"/>
      <c r="O356" s="256"/>
      <c r="P356" s="256"/>
      <c r="Q356" s="256"/>
      <c r="R356" s="256"/>
      <c r="S356" s="256"/>
      <c r="T356" s="256"/>
      <c r="U356" s="256"/>
      <c r="V356" s="256"/>
      <c r="W356" s="256"/>
      <c r="X356" s="257"/>
      <c r="Y356" s="15"/>
      <c r="Z356" s="15"/>
      <c r="AA356" s="15"/>
      <c r="AB356" s="15"/>
      <c r="AC356" s="15"/>
      <c r="AD356" s="15"/>
      <c r="AE356" s="15"/>
      <c r="AT356" s="251" t="s">
        <v>228</v>
      </c>
      <c r="AU356" s="251" t="s">
        <v>93</v>
      </c>
      <c r="AV356" s="15" t="s">
        <v>98</v>
      </c>
      <c r="AW356" s="15" t="s">
        <v>4</v>
      </c>
      <c r="AX356" s="15" t="s">
        <v>81</v>
      </c>
      <c r="AY356" s="251" t="s">
        <v>220</v>
      </c>
    </row>
    <row r="357" s="13" customFormat="1">
      <c r="A357" s="13"/>
      <c r="B357" s="234"/>
      <c r="C357" s="13"/>
      <c r="D357" s="235" t="s">
        <v>228</v>
      </c>
      <c r="E357" s="236" t="s">
        <v>1</v>
      </c>
      <c r="F357" s="237" t="s">
        <v>1332</v>
      </c>
      <c r="G357" s="13"/>
      <c r="H357" s="236" t="s">
        <v>1</v>
      </c>
      <c r="I357" s="238"/>
      <c r="J357" s="238"/>
      <c r="K357" s="13"/>
      <c r="L357" s="13"/>
      <c r="M357" s="234"/>
      <c r="N357" s="239"/>
      <c r="O357" s="240"/>
      <c r="P357" s="240"/>
      <c r="Q357" s="240"/>
      <c r="R357" s="240"/>
      <c r="S357" s="240"/>
      <c r="T357" s="240"/>
      <c r="U357" s="240"/>
      <c r="V357" s="240"/>
      <c r="W357" s="240"/>
      <c r="X357" s="241"/>
      <c r="Y357" s="13"/>
      <c r="Z357" s="13"/>
      <c r="AA357" s="13"/>
      <c r="AB357" s="13"/>
      <c r="AC357" s="13"/>
      <c r="AD357" s="13"/>
      <c r="AE357" s="13"/>
      <c r="AT357" s="236" t="s">
        <v>228</v>
      </c>
      <c r="AU357" s="236" t="s">
        <v>93</v>
      </c>
      <c r="AV357" s="13" t="s">
        <v>88</v>
      </c>
      <c r="AW357" s="13" t="s">
        <v>4</v>
      </c>
      <c r="AX357" s="13" t="s">
        <v>81</v>
      </c>
      <c r="AY357" s="236" t="s">
        <v>220</v>
      </c>
    </row>
    <row r="358" s="14" customFormat="1">
      <c r="A358" s="14"/>
      <c r="B358" s="242"/>
      <c r="C358" s="14"/>
      <c r="D358" s="235" t="s">
        <v>228</v>
      </c>
      <c r="E358" s="243" t="s">
        <v>1</v>
      </c>
      <c r="F358" s="244" t="s">
        <v>1354</v>
      </c>
      <c r="G358" s="14"/>
      <c r="H358" s="245">
        <v>5.8499999999999996</v>
      </c>
      <c r="I358" s="246"/>
      <c r="J358" s="246"/>
      <c r="K358" s="14"/>
      <c r="L358" s="14"/>
      <c r="M358" s="242"/>
      <c r="N358" s="247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4"/>
      <c r="Z358" s="14"/>
      <c r="AA358" s="14"/>
      <c r="AB358" s="14"/>
      <c r="AC358" s="14"/>
      <c r="AD358" s="14"/>
      <c r="AE358" s="14"/>
      <c r="AT358" s="243" t="s">
        <v>228</v>
      </c>
      <c r="AU358" s="243" t="s">
        <v>93</v>
      </c>
      <c r="AV358" s="14" t="s">
        <v>93</v>
      </c>
      <c r="AW358" s="14" t="s">
        <v>4</v>
      </c>
      <c r="AX358" s="14" t="s">
        <v>81</v>
      </c>
      <c r="AY358" s="243" t="s">
        <v>220</v>
      </c>
    </row>
    <row r="359" s="14" customFormat="1">
      <c r="A359" s="14"/>
      <c r="B359" s="242"/>
      <c r="C359" s="14"/>
      <c r="D359" s="235" t="s">
        <v>228</v>
      </c>
      <c r="E359" s="243" t="s">
        <v>1</v>
      </c>
      <c r="F359" s="244" t="s">
        <v>1355</v>
      </c>
      <c r="G359" s="14"/>
      <c r="H359" s="245">
        <v>8.25</v>
      </c>
      <c r="I359" s="246"/>
      <c r="J359" s="246"/>
      <c r="K359" s="14"/>
      <c r="L359" s="14"/>
      <c r="M359" s="242"/>
      <c r="N359" s="247"/>
      <c r="O359" s="248"/>
      <c r="P359" s="248"/>
      <c r="Q359" s="248"/>
      <c r="R359" s="248"/>
      <c r="S359" s="248"/>
      <c r="T359" s="248"/>
      <c r="U359" s="248"/>
      <c r="V359" s="248"/>
      <c r="W359" s="248"/>
      <c r="X359" s="249"/>
      <c r="Y359" s="14"/>
      <c r="Z359" s="14"/>
      <c r="AA359" s="14"/>
      <c r="AB359" s="14"/>
      <c r="AC359" s="14"/>
      <c r="AD359" s="14"/>
      <c r="AE359" s="14"/>
      <c r="AT359" s="243" t="s">
        <v>228</v>
      </c>
      <c r="AU359" s="243" t="s">
        <v>93</v>
      </c>
      <c r="AV359" s="14" t="s">
        <v>93</v>
      </c>
      <c r="AW359" s="14" t="s">
        <v>4</v>
      </c>
      <c r="AX359" s="14" t="s">
        <v>81</v>
      </c>
      <c r="AY359" s="243" t="s">
        <v>220</v>
      </c>
    </row>
    <row r="360" s="14" customFormat="1">
      <c r="A360" s="14"/>
      <c r="B360" s="242"/>
      <c r="C360" s="14"/>
      <c r="D360" s="235" t="s">
        <v>228</v>
      </c>
      <c r="E360" s="243" t="s">
        <v>1</v>
      </c>
      <c r="F360" s="244" t="s">
        <v>1356</v>
      </c>
      <c r="G360" s="14"/>
      <c r="H360" s="245">
        <v>5.8499999999999996</v>
      </c>
      <c r="I360" s="246"/>
      <c r="J360" s="246"/>
      <c r="K360" s="14"/>
      <c r="L360" s="14"/>
      <c r="M360" s="242"/>
      <c r="N360" s="247"/>
      <c r="O360" s="248"/>
      <c r="P360" s="248"/>
      <c r="Q360" s="248"/>
      <c r="R360" s="248"/>
      <c r="S360" s="248"/>
      <c r="T360" s="248"/>
      <c r="U360" s="248"/>
      <c r="V360" s="248"/>
      <c r="W360" s="248"/>
      <c r="X360" s="249"/>
      <c r="Y360" s="14"/>
      <c r="Z360" s="14"/>
      <c r="AA360" s="14"/>
      <c r="AB360" s="14"/>
      <c r="AC360" s="14"/>
      <c r="AD360" s="14"/>
      <c r="AE360" s="14"/>
      <c r="AT360" s="243" t="s">
        <v>228</v>
      </c>
      <c r="AU360" s="243" t="s">
        <v>93</v>
      </c>
      <c r="AV360" s="14" t="s">
        <v>93</v>
      </c>
      <c r="AW360" s="14" t="s">
        <v>4</v>
      </c>
      <c r="AX360" s="14" t="s">
        <v>81</v>
      </c>
      <c r="AY360" s="243" t="s">
        <v>220</v>
      </c>
    </row>
    <row r="361" s="14" customFormat="1">
      <c r="A361" s="14"/>
      <c r="B361" s="242"/>
      <c r="C361" s="14"/>
      <c r="D361" s="235" t="s">
        <v>228</v>
      </c>
      <c r="E361" s="243" t="s">
        <v>1</v>
      </c>
      <c r="F361" s="244" t="s">
        <v>1357</v>
      </c>
      <c r="G361" s="14"/>
      <c r="H361" s="245">
        <v>13.199999999999999</v>
      </c>
      <c r="I361" s="246"/>
      <c r="J361" s="246"/>
      <c r="K361" s="14"/>
      <c r="L361" s="14"/>
      <c r="M361" s="242"/>
      <c r="N361" s="247"/>
      <c r="O361" s="248"/>
      <c r="P361" s="248"/>
      <c r="Q361" s="248"/>
      <c r="R361" s="248"/>
      <c r="S361" s="248"/>
      <c r="T361" s="248"/>
      <c r="U361" s="248"/>
      <c r="V361" s="248"/>
      <c r="W361" s="248"/>
      <c r="X361" s="249"/>
      <c r="Y361" s="14"/>
      <c r="Z361" s="14"/>
      <c r="AA361" s="14"/>
      <c r="AB361" s="14"/>
      <c r="AC361" s="14"/>
      <c r="AD361" s="14"/>
      <c r="AE361" s="14"/>
      <c r="AT361" s="243" t="s">
        <v>228</v>
      </c>
      <c r="AU361" s="243" t="s">
        <v>93</v>
      </c>
      <c r="AV361" s="14" t="s">
        <v>93</v>
      </c>
      <c r="AW361" s="14" t="s">
        <v>4</v>
      </c>
      <c r="AX361" s="14" t="s">
        <v>81</v>
      </c>
      <c r="AY361" s="243" t="s">
        <v>220</v>
      </c>
    </row>
    <row r="362" s="14" customFormat="1">
      <c r="A362" s="14"/>
      <c r="B362" s="242"/>
      <c r="C362" s="14"/>
      <c r="D362" s="235" t="s">
        <v>228</v>
      </c>
      <c r="E362" s="243" t="s">
        <v>1</v>
      </c>
      <c r="F362" s="244" t="s">
        <v>1358</v>
      </c>
      <c r="G362" s="14"/>
      <c r="H362" s="245">
        <v>6.2400000000000002</v>
      </c>
      <c r="I362" s="246"/>
      <c r="J362" s="246"/>
      <c r="K362" s="14"/>
      <c r="L362" s="14"/>
      <c r="M362" s="242"/>
      <c r="N362" s="247"/>
      <c r="O362" s="248"/>
      <c r="P362" s="248"/>
      <c r="Q362" s="248"/>
      <c r="R362" s="248"/>
      <c r="S362" s="248"/>
      <c r="T362" s="248"/>
      <c r="U362" s="248"/>
      <c r="V362" s="248"/>
      <c r="W362" s="248"/>
      <c r="X362" s="249"/>
      <c r="Y362" s="14"/>
      <c r="Z362" s="14"/>
      <c r="AA362" s="14"/>
      <c r="AB362" s="14"/>
      <c r="AC362" s="14"/>
      <c r="AD362" s="14"/>
      <c r="AE362" s="14"/>
      <c r="AT362" s="243" t="s">
        <v>228</v>
      </c>
      <c r="AU362" s="243" t="s">
        <v>93</v>
      </c>
      <c r="AV362" s="14" t="s">
        <v>93</v>
      </c>
      <c r="AW362" s="14" t="s">
        <v>4</v>
      </c>
      <c r="AX362" s="14" t="s">
        <v>81</v>
      </c>
      <c r="AY362" s="243" t="s">
        <v>220</v>
      </c>
    </row>
    <row r="363" s="14" customFormat="1">
      <c r="A363" s="14"/>
      <c r="B363" s="242"/>
      <c r="C363" s="14"/>
      <c r="D363" s="235" t="s">
        <v>228</v>
      </c>
      <c r="E363" s="243" t="s">
        <v>1</v>
      </c>
      <c r="F363" s="244" t="s">
        <v>1359</v>
      </c>
      <c r="G363" s="14"/>
      <c r="H363" s="245">
        <v>8.1600000000000001</v>
      </c>
      <c r="I363" s="246"/>
      <c r="J363" s="246"/>
      <c r="K363" s="14"/>
      <c r="L363" s="14"/>
      <c r="M363" s="242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Y363" s="14"/>
      <c r="Z363" s="14"/>
      <c r="AA363" s="14"/>
      <c r="AB363" s="14"/>
      <c r="AC363" s="14"/>
      <c r="AD363" s="14"/>
      <c r="AE363" s="14"/>
      <c r="AT363" s="243" t="s">
        <v>228</v>
      </c>
      <c r="AU363" s="243" t="s">
        <v>93</v>
      </c>
      <c r="AV363" s="14" t="s">
        <v>93</v>
      </c>
      <c r="AW363" s="14" t="s">
        <v>4</v>
      </c>
      <c r="AX363" s="14" t="s">
        <v>81</v>
      </c>
      <c r="AY363" s="243" t="s">
        <v>220</v>
      </c>
    </row>
    <row r="364" s="14" customFormat="1">
      <c r="A364" s="14"/>
      <c r="B364" s="242"/>
      <c r="C364" s="14"/>
      <c r="D364" s="235" t="s">
        <v>228</v>
      </c>
      <c r="E364" s="243" t="s">
        <v>1</v>
      </c>
      <c r="F364" s="244" t="s">
        <v>1360</v>
      </c>
      <c r="G364" s="14"/>
      <c r="H364" s="245">
        <v>3.4399999999999999</v>
      </c>
      <c r="I364" s="246"/>
      <c r="J364" s="246"/>
      <c r="K364" s="14"/>
      <c r="L364" s="14"/>
      <c r="M364" s="242"/>
      <c r="N364" s="247"/>
      <c r="O364" s="248"/>
      <c r="P364" s="248"/>
      <c r="Q364" s="248"/>
      <c r="R364" s="248"/>
      <c r="S364" s="248"/>
      <c r="T364" s="248"/>
      <c r="U364" s="248"/>
      <c r="V364" s="248"/>
      <c r="W364" s="248"/>
      <c r="X364" s="249"/>
      <c r="Y364" s="14"/>
      <c r="Z364" s="14"/>
      <c r="AA364" s="14"/>
      <c r="AB364" s="14"/>
      <c r="AC364" s="14"/>
      <c r="AD364" s="14"/>
      <c r="AE364" s="14"/>
      <c r="AT364" s="243" t="s">
        <v>228</v>
      </c>
      <c r="AU364" s="243" t="s">
        <v>93</v>
      </c>
      <c r="AV364" s="14" t="s">
        <v>93</v>
      </c>
      <c r="AW364" s="14" t="s">
        <v>4</v>
      </c>
      <c r="AX364" s="14" t="s">
        <v>81</v>
      </c>
      <c r="AY364" s="243" t="s">
        <v>220</v>
      </c>
    </row>
    <row r="365" s="14" customFormat="1">
      <c r="A365" s="14"/>
      <c r="B365" s="242"/>
      <c r="C365" s="14"/>
      <c r="D365" s="235" t="s">
        <v>228</v>
      </c>
      <c r="E365" s="243" t="s">
        <v>1</v>
      </c>
      <c r="F365" s="244" t="s">
        <v>1361</v>
      </c>
      <c r="G365" s="14"/>
      <c r="H365" s="245">
        <v>1.8799999999999999</v>
      </c>
      <c r="I365" s="246"/>
      <c r="J365" s="246"/>
      <c r="K365" s="14"/>
      <c r="L365" s="14"/>
      <c r="M365" s="242"/>
      <c r="N365" s="247"/>
      <c r="O365" s="248"/>
      <c r="P365" s="248"/>
      <c r="Q365" s="248"/>
      <c r="R365" s="248"/>
      <c r="S365" s="248"/>
      <c r="T365" s="248"/>
      <c r="U365" s="248"/>
      <c r="V365" s="248"/>
      <c r="W365" s="248"/>
      <c r="X365" s="249"/>
      <c r="Y365" s="14"/>
      <c r="Z365" s="14"/>
      <c r="AA365" s="14"/>
      <c r="AB365" s="14"/>
      <c r="AC365" s="14"/>
      <c r="AD365" s="14"/>
      <c r="AE365" s="14"/>
      <c r="AT365" s="243" t="s">
        <v>228</v>
      </c>
      <c r="AU365" s="243" t="s">
        <v>93</v>
      </c>
      <c r="AV365" s="14" t="s">
        <v>93</v>
      </c>
      <c r="AW365" s="14" t="s">
        <v>4</v>
      </c>
      <c r="AX365" s="14" t="s">
        <v>81</v>
      </c>
      <c r="AY365" s="243" t="s">
        <v>220</v>
      </c>
    </row>
    <row r="366" s="14" customFormat="1">
      <c r="A366" s="14"/>
      <c r="B366" s="242"/>
      <c r="C366" s="14"/>
      <c r="D366" s="235" t="s">
        <v>228</v>
      </c>
      <c r="E366" s="243" t="s">
        <v>1</v>
      </c>
      <c r="F366" s="244" t="s">
        <v>1362</v>
      </c>
      <c r="G366" s="14"/>
      <c r="H366" s="245">
        <v>1.3500000000000001</v>
      </c>
      <c r="I366" s="246"/>
      <c r="J366" s="246"/>
      <c r="K366" s="14"/>
      <c r="L366" s="14"/>
      <c r="M366" s="242"/>
      <c r="N366" s="247"/>
      <c r="O366" s="248"/>
      <c r="P366" s="248"/>
      <c r="Q366" s="248"/>
      <c r="R366" s="248"/>
      <c r="S366" s="248"/>
      <c r="T366" s="248"/>
      <c r="U366" s="248"/>
      <c r="V366" s="248"/>
      <c r="W366" s="248"/>
      <c r="X366" s="249"/>
      <c r="Y366" s="14"/>
      <c r="Z366" s="14"/>
      <c r="AA366" s="14"/>
      <c r="AB366" s="14"/>
      <c r="AC366" s="14"/>
      <c r="AD366" s="14"/>
      <c r="AE366" s="14"/>
      <c r="AT366" s="243" t="s">
        <v>228</v>
      </c>
      <c r="AU366" s="243" t="s">
        <v>93</v>
      </c>
      <c r="AV366" s="14" t="s">
        <v>93</v>
      </c>
      <c r="AW366" s="14" t="s">
        <v>4</v>
      </c>
      <c r="AX366" s="14" t="s">
        <v>81</v>
      </c>
      <c r="AY366" s="243" t="s">
        <v>220</v>
      </c>
    </row>
    <row r="367" s="14" customFormat="1">
      <c r="A367" s="14"/>
      <c r="B367" s="242"/>
      <c r="C367" s="14"/>
      <c r="D367" s="235" t="s">
        <v>228</v>
      </c>
      <c r="E367" s="243" t="s">
        <v>1</v>
      </c>
      <c r="F367" s="244" t="s">
        <v>1363</v>
      </c>
      <c r="G367" s="14"/>
      <c r="H367" s="245">
        <v>6.7000000000000002</v>
      </c>
      <c r="I367" s="246"/>
      <c r="J367" s="246"/>
      <c r="K367" s="14"/>
      <c r="L367" s="14"/>
      <c r="M367" s="242"/>
      <c r="N367" s="247"/>
      <c r="O367" s="248"/>
      <c r="P367" s="248"/>
      <c r="Q367" s="248"/>
      <c r="R367" s="248"/>
      <c r="S367" s="248"/>
      <c r="T367" s="248"/>
      <c r="U367" s="248"/>
      <c r="V367" s="248"/>
      <c r="W367" s="248"/>
      <c r="X367" s="249"/>
      <c r="Y367" s="14"/>
      <c r="Z367" s="14"/>
      <c r="AA367" s="14"/>
      <c r="AB367" s="14"/>
      <c r="AC367" s="14"/>
      <c r="AD367" s="14"/>
      <c r="AE367" s="14"/>
      <c r="AT367" s="243" t="s">
        <v>228</v>
      </c>
      <c r="AU367" s="243" t="s">
        <v>93</v>
      </c>
      <c r="AV367" s="14" t="s">
        <v>93</v>
      </c>
      <c r="AW367" s="14" t="s">
        <v>4</v>
      </c>
      <c r="AX367" s="14" t="s">
        <v>81</v>
      </c>
      <c r="AY367" s="243" t="s">
        <v>220</v>
      </c>
    </row>
    <row r="368" s="14" customFormat="1">
      <c r="A368" s="14"/>
      <c r="B368" s="242"/>
      <c r="C368" s="14"/>
      <c r="D368" s="235" t="s">
        <v>228</v>
      </c>
      <c r="E368" s="243" t="s">
        <v>1</v>
      </c>
      <c r="F368" s="244" t="s">
        <v>1364</v>
      </c>
      <c r="G368" s="14"/>
      <c r="H368" s="245">
        <v>6.2999999999999998</v>
      </c>
      <c r="I368" s="246"/>
      <c r="J368" s="246"/>
      <c r="K368" s="14"/>
      <c r="L368" s="14"/>
      <c r="M368" s="242"/>
      <c r="N368" s="247"/>
      <c r="O368" s="248"/>
      <c r="P368" s="248"/>
      <c r="Q368" s="248"/>
      <c r="R368" s="248"/>
      <c r="S368" s="248"/>
      <c r="T368" s="248"/>
      <c r="U368" s="248"/>
      <c r="V368" s="248"/>
      <c r="W368" s="248"/>
      <c r="X368" s="249"/>
      <c r="Y368" s="14"/>
      <c r="Z368" s="14"/>
      <c r="AA368" s="14"/>
      <c r="AB368" s="14"/>
      <c r="AC368" s="14"/>
      <c r="AD368" s="14"/>
      <c r="AE368" s="14"/>
      <c r="AT368" s="243" t="s">
        <v>228</v>
      </c>
      <c r="AU368" s="243" t="s">
        <v>93</v>
      </c>
      <c r="AV368" s="14" t="s">
        <v>93</v>
      </c>
      <c r="AW368" s="14" t="s">
        <v>4</v>
      </c>
      <c r="AX368" s="14" t="s">
        <v>81</v>
      </c>
      <c r="AY368" s="243" t="s">
        <v>220</v>
      </c>
    </row>
    <row r="369" s="15" customFormat="1">
      <c r="A369" s="15"/>
      <c r="B369" s="250"/>
      <c r="C369" s="15"/>
      <c r="D369" s="235" t="s">
        <v>228</v>
      </c>
      <c r="E369" s="251" t="s">
        <v>1</v>
      </c>
      <c r="F369" s="252" t="s">
        <v>242</v>
      </c>
      <c r="G369" s="15"/>
      <c r="H369" s="253">
        <v>67.219999999999999</v>
      </c>
      <c r="I369" s="254"/>
      <c r="J369" s="254"/>
      <c r="K369" s="15"/>
      <c r="L369" s="15"/>
      <c r="M369" s="250"/>
      <c r="N369" s="255"/>
      <c r="O369" s="256"/>
      <c r="P369" s="256"/>
      <c r="Q369" s="256"/>
      <c r="R369" s="256"/>
      <c r="S369" s="256"/>
      <c r="T369" s="256"/>
      <c r="U369" s="256"/>
      <c r="V369" s="256"/>
      <c r="W369" s="256"/>
      <c r="X369" s="257"/>
      <c r="Y369" s="15"/>
      <c r="Z369" s="15"/>
      <c r="AA369" s="15"/>
      <c r="AB369" s="15"/>
      <c r="AC369" s="15"/>
      <c r="AD369" s="15"/>
      <c r="AE369" s="15"/>
      <c r="AT369" s="251" t="s">
        <v>228</v>
      </c>
      <c r="AU369" s="251" t="s">
        <v>93</v>
      </c>
      <c r="AV369" s="15" t="s">
        <v>98</v>
      </c>
      <c r="AW369" s="15" t="s">
        <v>4</v>
      </c>
      <c r="AX369" s="15" t="s">
        <v>81</v>
      </c>
      <c r="AY369" s="251" t="s">
        <v>220</v>
      </c>
    </row>
    <row r="370" s="13" customFormat="1">
      <c r="A370" s="13"/>
      <c r="B370" s="234"/>
      <c r="C370" s="13"/>
      <c r="D370" s="235" t="s">
        <v>228</v>
      </c>
      <c r="E370" s="236" t="s">
        <v>1</v>
      </c>
      <c r="F370" s="237" t="s">
        <v>1365</v>
      </c>
      <c r="G370" s="13"/>
      <c r="H370" s="236" t="s">
        <v>1</v>
      </c>
      <c r="I370" s="238"/>
      <c r="J370" s="238"/>
      <c r="K370" s="13"/>
      <c r="L370" s="13"/>
      <c r="M370" s="234"/>
      <c r="N370" s="239"/>
      <c r="O370" s="240"/>
      <c r="P370" s="240"/>
      <c r="Q370" s="240"/>
      <c r="R370" s="240"/>
      <c r="S370" s="240"/>
      <c r="T370" s="240"/>
      <c r="U370" s="240"/>
      <c r="V370" s="240"/>
      <c r="W370" s="240"/>
      <c r="X370" s="241"/>
      <c r="Y370" s="13"/>
      <c r="Z370" s="13"/>
      <c r="AA370" s="13"/>
      <c r="AB370" s="13"/>
      <c r="AC370" s="13"/>
      <c r="AD370" s="13"/>
      <c r="AE370" s="13"/>
      <c r="AT370" s="236" t="s">
        <v>228</v>
      </c>
      <c r="AU370" s="236" t="s">
        <v>93</v>
      </c>
      <c r="AV370" s="13" t="s">
        <v>88</v>
      </c>
      <c r="AW370" s="13" t="s">
        <v>4</v>
      </c>
      <c r="AX370" s="13" t="s">
        <v>81</v>
      </c>
      <c r="AY370" s="236" t="s">
        <v>220</v>
      </c>
    </row>
    <row r="371" s="14" customFormat="1">
      <c r="A371" s="14"/>
      <c r="B371" s="242"/>
      <c r="C371" s="14"/>
      <c r="D371" s="235" t="s">
        <v>228</v>
      </c>
      <c r="E371" s="243" t="s">
        <v>1</v>
      </c>
      <c r="F371" s="244" t="s">
        <v>1366</v>
      </c>
      <c r="G371" s="14"/>
      <c r="H371" s="245">
        <v>4.2999999999999998</v>
      </c>
      <c r="I371" s="246"/>
      <c r="J371" s="246"/>
      <c r="K371" s="14"/>
      <c r="L371" s="14"/>
      <c r="M371" s="242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4"/>
      <c r="Z371" s="14"/>
      <c r="AA371" s="14"/>
      <c r="AB371" s="14"/>
      <c r="AC371" s="14"/>
      <c r="AD371" s="14"/>
      <c r="AE371" s="14"/>
      <c r="AT371" s="243" t="s">
        <v>228</v>
      </c>
      <c r="AU371" s="243" t="s">
        <v>93</v>
      </c>
      <c r="AV371" s="14" t="s">
        <v>93</v>
      </c>
      <c r="AW371" s="14" t="s">
        <v>4</v>
      </c>
      <c r="AX371" s="14" t="s">
        <v>81</v>
      </c>
      <c r="AY371" s="243" t="s">
        <v>220</v>
      </c>
    </row>
    <row r="372" s="14" customFormat="1">
      <c r="A372" s="14"/>
      <c r="B372" s="242"/>
      <c r="C372" s="14"/>
      <c r="D372" s="235" t="s">
        <v>228</v>
      </c>
      <c r="E372" s="243" t="s">
        <v>1</v>
      </c>
      <c r="F372" s="244" t="s">
        <v>1367</v>
      </c>
      <c r="G372" s="14"/>
      <c r="H372" s="245">
        <v>1.6000000000000001</v>
      </c>
      <c r="I372" s="246"/>
      <c r="J372" s="246"/>
      <c r="K372" s="14"/>
      <c r="L372" s="14"/>
      <c r="M372" s="242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4"/>
      <c r="Z372" s="14"/>
      <c r="AA372" s="14"/>
      <c r="AB372" s="14"/>
      <c r="AC372" s="14"/>
      <c r="AD372" s="14"/>
      <c r="AE372" s="14"/>
      <c r="AT372" s="243" t="s">
        <v>228</v>
      </c>
      <c r="AU372" s="243" t="s">
        <v>93</v>
      </c>
      <c r="AV372" s="14" t="s">
        <v>93</v>
      </c>
      <c r="AW372" s="14" t="s">
        <v>4</v>
      </c>
      <c r="AX372" s="14" t="s">
        <v>81</v>
      </c>
      <c r="AY372" s="243" t="s">
        <v>220</v>
      </c>
    </row>
    <row r="373" s="14" customFormat="1">
      <c r="A373" s="14"/>
      <c r="B373" s="242"/>
      <c r="C373" s="14"/>
      <c r="D373" s="235" t="s">
        <v>228</v>
      </c>
      <c r="E373" s="243" t="s">
        <v>1</v>
      </c>
      <c r="F373" s="244" t="s">
        <v>1368</v>
      </c>
      <c r="G373" s="14"/>
      <c r="H373" s="245">
        <v>5.5999999999999996</v>
      </c>
      <c r="I373" s="246"/>
      <c r="J373" s="246"/>
      <c r="K373" s="14"/>
      <c r="L373" s="14"/>
      <c r="M373" s="242"/>
      <c r="N373" s="247"/>
      <c r="O373" s="248"/>
      <c r="P373" s="248"/>
      <c r="Q373" s="248"/>
      <c r="R373" s="248"/>
      <c r="S373" s="248"/>
      <c r="T373" s="248"/>
      <c r="U373" s="248"/>
      <c r="V373" s="248"/>
      <c r="W373" s="248"/>
      <c r="X373" s="249"/>
      <c r="Y373" s="14"/>
      <c r="Z373" s="14"/>
      <c r="AA373" s="14"/>
      <c r="AB373" s="14"/>
      <c r="AC373" s="14"/>
      <c r="AD373" s="14"/>
      <c r="AE373" s="14"/>
      <c r="AT373" s="243" t="s">
        <v>228</v>
      </c>
      <c r="AU373" s="243" t="s">
        <v>93</v>
      </c>
      <c r="AV373" s="14" t="s">
        <v>93</v>
      </c>
      <c r="AW373" s="14" t="s">
        <v>4</v>
      </c>
      <c r="AX373" s="14" t="s">
        <v>81</v>
      </c>
      <c r="AY373" s="243" t="s">
        <v>220</v>
      </c>
    </row>
    <row r="374" s="14" customFormat="1">
      <c r="A374" s="14"/>
      <c r="B374" s="242"/>
      <c r="C374" s="14"/>
      <c r="D374" s="235" t="s">
        <v>228</v>
      </c>
      <c r="E374" s="243" t="s">
        <v>1</v>
      </c>
      <c r="F374" s="244" t="s">
        <v>1369</v>
      </c>
      <c r="G374" s="14"/>
      <c r="H374" s="245">
        <v>21.649999999999999</v>
      </c>
      <c r="I374" s="246"/>
      <c r="J374" s="246"/>
      <c r="K374" s="14"/>
      <c r="L374" s="14"/>
      <c r="M374" s="242"/>
      <c r="N374" s="247"/>
      <c r="O374" s="248"/>
      <c r="P374" s="248"/>
      <c r="Q374" s="248"/>
      <c r="R374" s="248"/>
      <c r="S374" s="248"/>
      <c r="T374" s="248"/>
      <c r="U374" s="248"/>
      <c r="V374" s="248"/>
      <c r="W374" s="248"/>
      <c r="X374" s="249"/>
      <c r="Y374" s="14"/>
      <c r="Z374" s="14"/>
      <c r="AA374" s="14"/>
      <c r="AB374" s="14"/>
      <c r="AC374" s="14"/>
      <c r="AD374" s="14"/>
      <c r="AE374" s="14"/>
      <c r="AT374" s="243" t="s">
        <v>228</v>
      </c>
      <c r="AU374" s="243" t="s">
        <v>93</v>
      </c>
      <c r="AV374" s="14" t="s">
        <v>93</v>
      </c>
      <c r="AW374" s="14" t="s">
        <v>4</v>
      </c>
      <c r="AX374" s="14" t="s">
        <v>81</v>
      </c>
      <c r="AY374" s="243" t="s">
        <v>220</v>
      </c>
    </row>
    <row r="375" s="14" customFormat="1">
      <c r="A375" s="14"/>
      <c r="B375" s="242"/>
      <c r="C375" s="14"/>
      <c r="D375" s="235" t="s">
        <v>228</v>
      </c>
      <c r="E375" s="243" t="s">
        <v>1</v>
      </c>
      <c r="F375" s="244" t="s">
        <v>1370</v>
      </c>
      <c r="G375" s="14"/>
      <c r="H375" s="245">
        <v>22.82</v>
      </c>
      <c r="I375" s="246"/>
      <c r="J375" s="246"/>
      <c r="K375" s="14"/>
      <c r="L375" s="14"/>
      <c r="M375" s="242"/>
      <c r="N375" s="247"/>
      <c r="O375" s="248"/>
      <c r="P375" s="248"/>
      <c r="Q375" s="248"/>
      <c r="R375" s="248"/>
      <c r="S375" s="248"/>
      <c r="T375" s="248"/>
      <c r="U375" s="248"/>
      <c r="V375" s="248"/>
      <c r="W375" s="248"/>
      <c r="X375" s="249"/>
      <c r="Y375" s="14"/>
      <c r="Z375" s="14"/>
      <c r="AA375" s="14"/>
      <c r="AB375" s="14"/>
      <c r="AC375" s="14"/>
      <c r="AD375" s="14"/>
      <c r="AE375" s="14"/>
      <c r="AT375" s="243" t="s">
        <v>228</v>
      </c>
      <c r="AU375" s="243" t="s">
        <v>93</v>
      </c>
      <c r="AV375" s="14" t="s">
        <v>93</v>
      </c>
      <c r="AW375" s="14" t="s">
        <v>4</v>
      </c>
      <c r="AX375" s="14" t="s">
        <v>81</v>
      </c>
      <c r="AY375" s="243" t="s">
        <v>220</v>
      </c>
    </row>
    <row r="376" s="14" customFormat="1">
      <c r="A376" s="14"/>
      <c r="B376" s="242"/>
      <c r="C376" s="14"/>
      <c r="D376" s="235" t="s">
        <v>228</v>
      </c>
      <c r="E376" s="243" t="s">
        <v>1</v>
      </c>
      <c r="F376" s="244" t="s">
        <v>1371</v>
      </c>
      <c r="G376" s="14"/>
      <c r="H376" s="245">
        <v>1.3999999999999999</v>
      </c>
      <c r="I376" s="246"/>
      <c r="J376" s="246"/>
      <c r="K376" s="14"/>
      <c r="L376" s="14"/>
      <c r="M376" s="242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4"/>
      <c r="Z376" s="14"/>
      <c r="AA376" s="14"/>
      <c r="AB376" s="14"/>
      <c r="AC376" s="14"/>
      <c r="AD376" s="14"/>
      <c r="AE376" s="14"/>
      <c r="AT376" s="243" t="s">
        <v>228</v>
      </c>
      <c r="AU376" s="243" t="s">
        <v>93</v>
      </c>
      <c r="AV376" s="14" t="s">
        <v>93</v>
      </c>
      <c r="AW376" s="14" t="s">
        <v>4</v>
      </c>
      <c r="AX376" s="14" t="s">
        <v>81</v>
      </c>
      <c r="AY376" s="243" t="s">
        <v>220</v>
      </c>
    </row>
    <row r="377" s="14" customFormat="1">
      <c r="A377" s="14"/>
      <c r="B377" s="242"/>
      <c r="C377" s="14"/>
      <c r="D377" s="235" t="s">
        <v>228</v>
      </c>
      <c r="E377" s="243" t="s">
        <v>1</v>
      </c>
      <c r="F377" s="244" t="s">
        <v>1372</v>
      </c>
      <c r="G377" s="14"/>
      <c r="H377" s="245">
        <v>7.2000000000000002</v>
      </c>
      <c r="I377" s="246"/>
      <c r="J377" s="246"/>
      <c r="K377" s="14"/>
      <c r="L377" s="14"/>
      <c r="M377" s="242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Y377" s="14"/>
      <c r="Z377" s="14"/>
      <c r="AA377" s="14"/>
      <c r="AB377" s="14"/>
      <c r="AC377" s="14"/>
      <c r="AD377" s="14"/>
      <c r="AE377" s="14"/>
      <c r="AT377" s="243" t="s">
        <v>228</v>
      </c>
      <c r="AU377" s="243" t="s">
        <v>93</v>
      </c>
      <c r="AV377" s="14" t="s">
        <v>93</v>
      </c>
      <c r="AW377" s="14" t="s">
        <v>4</v>
      </c>
      <c r="AX377" s="14" t="s">
        <v>81</v>
      </c>
      <c r="AY377" s="243" t="s">
        <v>220</v>
      </c>
    </row>
    <row r="378" s="14" customFormat="1">
      <c r="A378" s="14"/>
      <c r="B378" s="242"/>
      <c r="C378" s="14"/>
      <c r="D378" s="235" t="s">
        <v>228</v>
      </c>
      <c r="E378" s="243" t="s">
        <v>1</v>
      </c>
      <c r="F378" s="244" t="s">
        <v>1373</v>
      </c>
      <c r="G378" s="14"/>
      <c r="H378" s="245">
        <v>53.399999999999999</v>
      </c>
      <c r="I378" s="246"/>
      <c r="J378" s="246"/>
      <c r="K378" s="14"/>
      <c r="L378" s="14"/>
      <c r="M378" s="242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4"/>
      <c r="Z378" s="14"/>
      <c r="AA378" s="14"/>
      <c r="AB378" s="14"/>
      <c r="AC378" s="14"/>
      <c r="AD378" s="14"/>
      <c r="AE378" s="14"/>
      <c r="AT378" s="243" t="s">
        <v>228</v>
      </c>
      <c r="AU378" s="243" t="s">
        <v>93</v>
      </c>
      <c r="AV378" s="14" t="s">
        <v>93</v>
      </c>
      <c r="AW378" s="14" t="s">
        <v>4</v>
      </c>
      <c r="AX378" s="14" t="s">
        <v>81</v>
      </c>
      <c r="AY378" s="243" t="s">
        <v>220</v>
      </c>
    </row>
    <row r="379" s="14" customFormat="1">
      <c r="A379" s="14"/>
      <c r="B379" s="242"/>
      <c r="C379" s="14"/>
      <c r="D379" s="235" t="s">
        <v>228</v>
      </c>
      <c r="E379" s="243" t="s">
        <v>1</v>
      </c>
      <c r="F379" s="244" t="s">
        <v>1374</v>
      </c>
      <c r="G379" s="14"/>
      <c r="H379" s="245">
        <v>45.420000000000002</v>
      </c>
      <c r="I379" s="246"/>
      <c r="J379" s="246"/>
      <c r="K379" s="14"/>
      <c r="L379" s="14"/>
      <c r="M379" s="242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4"/>
      <c r="Z379" s="14"/>
      <c r="AA379" s="14"/>
      <c r="AB379" s="14"/>
      <c r="AC379" s="14"/>
      <c r="AD379" s="14"/>
      <c r="AE379" s="14"/>
      <c r="AT379" s="243" t="s">
        <v>228</v>
      </c>
      <c r="AU379" s="243" t="s">
        <v>93</v>
      </c>
      <c r="AV379" s="14" t="s">
        <v>93</v>
      </c>
      <c r="AW379" s="14" t="s">
        <v>4</v>
      </c>
      <c r="AX379" s="14" t="s">
        <v>81</v>
      </c>
      <c r="AY379" s="243" t="s">
        <v>220</v>
      </c>
    </row>
    <row r="380" s="14" customFormat="1">
      <c r="A380" s="14"/>
      <c r="B380" s="242"/>
      <c r="C380" s="14"/>
      <c r="D380" s="235" t="s">
        <v>228</v>
      </c>
      <c r="E380" s="243" t="s">
        <v>1</v>
      </c>
      <c r="F380" s="244" t="s">
        <v>1375</v>
      </c>
      <c r="G380" s="14"/>
      <c r="H380" s="245">
        <v>53.109999999999999</v>
      </c>
      <c r="I380" s="246"/>
      <c r="J380" s="246"/>
      <c r="K380" s="14"/>
      <c r="L380" s="14"/>
      <c r="M380" s="242"/>
      <c r="N380" s="247"/>
      <c r="O380" s="248"/>
      <c r="P380" s="248"/>
      <c r="Q380" s="248"/>
      <c r="R380" s="248"/>
      <c r="S380" s="248"/>
      <c r="T380" s="248"/>
      <c r="U380" s="248"/>
      <c r="V380" s="248"/>
      <c r="W380" s="248"/>
      <c r="X380" s="249"/>
      <c r="Y380" s="14"/>
      <c r="Z380" s="14"/>
      <c r="AA380" s="14"/>
      <c r="AB380" s="14"/>
      <c r="AC380" s="14"/>
      <c r="AD380" s="14"/>
      <c r="AE380" s="14"/>
      <c r="AT380" s="243" t="s">
        <v>228</v>
      </c>
      <c r="AU380" s="243" t="s">
        <v>93</v>
      </c>
      <c r="AV380" s="14" t="s">
        <v>93</v>
      </c>
      <c r="AW380" s="14" t="s">
        <v>4</v>
      </c>
      <c r="AX380" s="14" t="s">
        <v>81</v>
      </c>
      <c r="AY380" s="243" t="s">
        <v>220</v>
      </c>
    </row>
    <row r="381" s="14" customFormat="1">
      <c r="A381" s="14"/>
      <c r="B381" s="242"/>
      <c r="C381" s="14"/>
      <c r="D381" s="235" t="s">
        <v>228</v>
      </c>
      <c r="E381" s="243" t="s">
        <v>1</v>
      </c>
      <c r="F381" s="244" t="s">
        <v>1376</v>
      </c>
      <c r="G381" s="14"/>
      <c r="H381" s="245">
        <v>44.850000000000001</v>
      </c>
      <c r="I381" s="246"/>
      <c r="J381" s="246"/>
      <c r="K381" s="14"/>
      <c r="L381" s="14"/>
      <c r="M381" s="242"/>
      <c r="N381" s="247"/>
      <c r="O381" s="248"/>
      <c r="P381" s="248"/>
      <c r="Q381" s="248"/>
      <c r="R381" s="248"/>
      <c r="S381" s="248"/>
      <c r="T381" s="248"/>
      <c r="U381" s="248"/>
      <c r="V381" s="248"/>
      <c r="W381" s="248"/>
      <c r="X381" s="249"/>
      <c r="Y381" s="14"/>
      <c r="Z381" s="14"/>
      <c r="AA381" s="14"/>
      <c r="AB381" s="14"/>
      <c r="AC381" s="14"/>
      <c r="AD381" s="14"/>
      <c r="AE381" s="14"/>
      <c r="AT381" s="243" t="s">
        <v>228</v>
      </c>
      <c r="AU381" s="243" t="s">
        <v>93</v>
      </c>
      <c r="AV381" s="14" t="s">
        <v>93</v>
      </c>
      <c r="AW381" s="14" t="s">
        <v>4</v>
      </c>
      <c r="AX381" s="14" t="s">
        <v>81</v>
      </c>
      <c r="AY381" s="243" t="s">
        <v>220</v>
      </c>
    </row>
    <row r="382" s="14" customFormat="1">
      <c r="A382" s="14"/>
      <c r="B382" s="242"/>
      <c r="C382" s="14"/>
      <c r="D382" s="235" t="s">
        <v>228</v>
      </c>
      <c r="E382" s="243" t="s">
        <v>1</v>
      </c>
      <c r="F382" s="244" t="s">
        <v>1377</v>
      </c>
      <c r="G382" s="14"/>
      <c r="H382" s="245">
        <v>10.539999999999999</v>
      </c>
      <c r="I382" s="246"/>
      <c r="J382" s="246"/>
      <c r="K382" s="14"/>
      <c r="L382" s="14"/>
      <c r="M382" s="242"/>
      <c r="N382" s="247"/>
      <c r="O382" s="248"/>
      <c r="P382" s="248"/>
      <c r="Q382" s="248"/>
      <c r="R382" s="248"/>
      <c r="S382" s="248"/>
      <c r="T382" s="248"/>
      <c r="U382" s="248"/>
      <c r="V382" s="248"/>
      <c r="W382" s="248"/>
      <c r="X382" s="249"/>
      <c r="Y382" s="14"/>
      <c r="Z382" s="14"/>
      <c r="AA382" s="14"/>
      <c r="AB382" s="14"/>
      <c r="AC382" s="14"/>
      <c r="AD382" s="14"/>
      <c r="AE382" s="14"/>
      <c r="AT382" s="243" t="s">
        <v>228</v>
      </c>
      <c r="AU382" s="243" t="s">
        <v>93</v>
      </c>
      <c r="AV382" s="14" t="s">
        <v>93</v>
      </c>
      <c r="AW382" s="14" t="s">
        <v>4</v>
      </c>
      <c r="AX382" s="14" t="s">
        <v>81</v>
      </c>
      <c r="AY382" s="243" t="s">
        <v>220</v>
      </c>
    </row>
    <row r="383" s="14" customFormat="1">
      <c r="A383" s="14"/>
      <c r="B383" s="242"/>
      <c r="C383" s="14"/>
      <c r="D383" s="235" t="s">
        <v>228</v>
      </c>
      <c r="E383" s="243" t="s">
        <v>1</v>
      </c>
      <c r="F383" s="244" t="s">
        <v>1378</v>
      </c>
      <c r="G383" s="14"/>
      <c r="H383" s="245">
        <v>8.3800000000000008</v>
      </c>
      <c r="I383" s="246"/>
      <c r="J383" s="246"/>
      <c r="K383" s="14"/>
      <c r="L383" s="14"/>
      <c r="M383" s="242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14"/>
      <c r="Z383" s="14"/>
      <c r="AA383" s="14"/>
      <c r="AB383" s="14"/>
      <c r="AC383" s="14"/>
      <c r="AD383" s="14"/>
      <c r="AE383" s="14"/>
      <c r="AT383" s="243" t="s">
        <v>228</v>
      </c>
      <c r="AU383" s="243" t="s">
        <v>93</v>
      </c>
      <c r="AV383" s="14" t="s">
        <v>93</v>
      </c>
      <c r="AW383" s="14" t="s">
        <v>4</v>
      </c>
      <c r="AX383" s="14" t="s">
        <v>81</v>
      </c>
      <c r="AY383" s="243" t="s">
        <v>220</v>
      </c>
    </row>
    <row r="384" s="14" customFormat="1">
      <c r="A384" s="14"/>
      <c r="B384" s="242"/>
      <c r="C384" s="14"/>
      <c r="D384" s="235" t="s">
        <v>228</v>
      </c>
      <c r="E384" s="243" t="s">
        <v>1</v>
      </c>
      <c r="F384" s="244" t="s">
        <v>1379</v>
      </c>
      <c r="G384" s="14"/>
      <c r="H384" s="245">
        <v>7.2000000000000002</v>
      </c>
      <c r="I384" s="246"/>
      <c r="J384" s="246"/>
      <c r="K384" s="14"/>
      <c r="L384" s="14"/>
      <c r="M384" s="242"/>
      <c r="N384" s="247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4"/>
      <c r="Z384" s="14"/>
      <c r="AA384" s="14"/>
      <c r="AB384" s="14"/>
      <c r="AC384" s="14"/>
      <c r="AD384" s="14"/>
      <c r="AE384" s="14"/>
      <c r="AT384" s="243" t="s">
        <v>228</v>
      </c>
      <c r="AU384" s="243" t="s">
        <v>93</v>
      </c>
      <c r="AV384" s="14" t="s">
        <v>93</v>
      </c>
      <c r="AW384" s="14" t="s">
        <v>4</v>
      </c>
      <c r="AX384" s="14" t="s">
        <v>81</v>
      </c>
      <c r="AY384" s="243" t="s">
        <v>220</v>
      </c>
    </row>
    <row r="385" s="14" customFormat="1">
      <c r="A385" s="14"/>
      <c r="B385" s="242"/>
      <c r="C385" s="14"/>
      <c r="D385" s="235" t="s">
        <v>228</v>
      </c>
      <c r="E385" s="243" t="s">
        <v>1</v>
      </c>
      <c r="F385" s="244" t="s">
        <v>1380</v>
      </c>
      <c r="G385" s="14"/>
      <c r="H385" s="245">
        <v>23.399999999999999</v>
      </c>
      <c r="I385" s="246"/>
      <c r="J385" s="246"/>
      <c r="K385" s="14"/>
      <c r="L385" s="14"/>
      <c r="M385" s="242"/>
      <c r="N385" s="247"/>
      <c r="O385" s="248"/>
      <c r="P385" s="248"/>
      <c r="Q385" s="248"/>
      <c r="R385" s="248"/>
      <c r="S385" s="248"/>
      <c r="T385" s="248"/>
      <c r="U385" s="248"/>
      <c r="V385" s="248"/>
      <c r="W385" s="248"/>
      <c r="X385" s="249"/>
      <c r="Y385" s="14"/>
      <c r="Z385" s="14"/>
      <c r="AA385" s="14"/>
      <c r="AB385" s="14"/>
      <c r="AC385" s="14"/>
      <c r="AD385" s="14"/>
      <c r="AE385" s="14"/>
      <c r="AT385" s="243" t="s">
        <v>228</v>
      </c>
      <c r="AU385" s="243" t="s">
        <v>93</v>
      </c>
      <c r="AV385" s="14" t="s">
        <v>93</v>
      </c>
      <c r="AW385" s="14" t="s">
        <v>4</v>
      </c>
      <c r="AX385" s="14" t="s">
        <v>81</v>
      </c>
      <c r="AY385" s="243" t="s">
        <v>220</v>
      </c>
    </row>
    <row r="386" s="14" customFormat="1">
      <c r="A386" s="14"/>
      <c r="B386" s="242"/>
      <c r="C386" s="14"/>
      <c r="D386" s="235" t="s">
        <v>228</v>
      </c>
      <c r="E386" s="243" t="s">
        <v>1</v>
      </c>
      <c r="F386" s="244" t="s">
        <v>1381</v>
      </c>
      <c r="G386" s="14"/>
      <c r="H386" s="245">
        <v>1.3999999999999999</v>
      </c>
      <c r="I386" s="246"/>
      <c r="J386" s="246"/>
      <c r="K386" s="14"/>
      <c r="L386" s="14"/>
      <c r="M386" s="242"/>
      <c r="N386" s="247"/>
      <c r="O386" s="248"/>
      <c r="P386" s="248"/>
      <c r="Q386" s="248"/>
      <c r="R386" s="248"/>
      <c r="S386" s="248"/>
      <c r="T386" s="248"/>
      <c r="U386" s="248"/>
      <c r="V386" s="248"/>
      <c r="W386" s="248"/>
      <c r="X386" s="249"/>
      <c r="Y386" s="14"/>
      <c r="Z386" s="14"/>
      <c r="AA386" s="14"/>
      <c r="AB386" s="14"/>
      <c r="AC386" s="14"/>
      <c r="AD386" s="14"/>
      <c r="AE386" s="14"/>
      <c r="AT386" s="243" t="s">
        <v>228</v>
      </c>
      <c r="AU386" s="243" t="s">
        <v>93</v>
      </c>
      <c r="AV386" s="14" t="s">
        <v>93</v>
      </c>
      <c r="AW386" s="14" t="s">
        <v>4</v>
      </c>
      <c r="AX386" s="14" t="s">
        <v>81</v>
      </c>
      <c r="AY386" s="243" t="s">
        <v>220</v>
      </c>
    </row>
    <row r="387" s="14" customFormat="1">
      <c r="A387" s="14"/>
      <c r="B387" s="242"/>
      <c r="C387" s="14"/>
      <c r="D387" s="235" t="s">
        <v>228</v>
      </c>
      <c r="E387" s="243" t="s">
        <v>1</v>
      </c>
      <c r="F387" s="244" t="s">
        <v>1382</v>
      </c>
      <c r="G387" s="14"/>
      <c r="H387" s="245">
        <v>21.649999999999999</v>
      </c>
      <c r="I387" s="246"/>
      <c r="J387" s="246"/>
      <c r="K387" s="14"/>
      <c r="L387" s="14"/>
      <c r="M387" s="242"/>
      <c r="N387" s="247"/>
      <c r="O387" s="248"/>
      <c r="P387" s="248"/>
      <c r="Q387" s="248"/>
      <c r="R387" s="248"/>
      <c r="S387" s="248"/>
      <c r="T387" s="248"/>
      <c r="U387" s="248"/>
      <c r="V387" s="248"/>
      <c r="W387" s="248"/>
      <c r="X387" s="249"/>
      <c r="Y387" s="14"/>
      <c r="Z387" s="14"/>
      <c r="AA387" s="14"/>
      <c r="AB387" s="14"/>
      <c r="AC387" s="14"/>
      <c r="AD387" s="14"/>
      <c r="AE387" s="14"/>
      <c r="AT387" s="243" t="s">
        <v>228</v>
      </c>
      <c r="AU387" s="243" t="s">
        <v>93</v>
      </c>
      <c r="AV387" s="14" t="s">
        <v>93</v>
      </c>
      <c r="AW387" s="14" t="s">
        <v>4</v>
      </c>
      <c r="AX387" s="14" t="s">
        <v>81</v>
      </c>
      <c r="AY387" s="243" t="s">
        <v>220</v>
      </c>
    </row>
    <row r="388" s="14" customFormat="1">
      <c r="A388" s="14"/>
      <c r="B388" s="242"/>
      <c r="C388" s="14"/>
      <c r="D388" s="235" t="s">
        <v>228</v>
      </c>
      <c r="E388" s="243" t="s">
        <v>1</v>
      </c>
      <c r="F388" s="244" t="s">
        <v>1383</v>
      </c>
      <c r="G388" s="14"/>
      <c r="H388" s="245">
        <v>5.5999999999999996</v>
      </c>
      <c r="I388" s="246"/>
      <c r="J388" s="246"/>
      <c r="K388" s="14"/>
      <c r="L388" s="14"/>
      <c r="M388" s="242"/>
      <c r="N388" s="247"/>
      <c r="O388" s="248"/>
      <c r="P388" s="248"/>
      <c r="Q388" s="248"/>
      <c r="R388" s="248"/>
      <c r="S388" s="248"/>
      <c r="T388" s="248"/>
      <c r="U388" s="248"/>
      <c r="V388" s="248"/>
      <c r="W388" s="248"/>
      <c r="X388" s="249"/>
      <c r="Y388" s="14"/>
      <c r="Z388" s="14"/>
      <c r="AA388" s="14"/>
      <c r="AB388" s="14"/>
      <c r="AC388" s="14"/>
      <c r="AD388" s="14"/>
      <c r="AE388" s="14"/>
      <c r="AT388" s="243" t="s">
        <v>228</v>
      </c>
      <c r="AU388" s="243" t="s">
        <v>93</v>
      </c>
      <c r="AV388" s="14" t="s">
        <v>93</v>
      </c>
      <c r="AW388" s="14" t="s">
        <v>4</v>
      </c>
      <c r="AX388" s="14" t="s">
        <v>81</v>
      </c>
      <c r="AY388" s="243" t="s">
        <v>220</v>
      </c>
    </row>
    <row r="389" s="14" customFormat="1">
      <c r="A389" s="14"/>
      <c r="B389" s="242"/>
      <c r="C389" s="14"/>
      <c r="D389" s="235" t="s">
        <v>228</v>
      </c>
      <c r="E389" s="243" t="s">
        <v>1</v>
      </c>
      <c r="F389" s="244" t="s">
        <v>1384</v>
      </c>
      <c r="G389" s="14"/>
      <c r="H389" s="245">
        <v>1.6000000000000001</v>
      </c>
      <c r="I389" s="246"/>
      <c r="J389" s="246"/>
      <c r="K389" s="14"/>
      <c r="L389" s="14"/>
      <c r="M389" s="242"/>
      <c r="N389" s="247"/>
      <c r="O389" s="248"/>
      <c r="P389" s="248"/>
      <c r="Q389" s="248"/>
      <c r="R389" s="248"/>
      <c r="S389" s="248"/>
      <c r="T389" s="248"/>
      <c r="U389" s="248"/>
      <c r="V389" s="248"/>
      <c r="W389" s="248"/>
      <c r="X389" s="249"/>
      <c r="Y389" s="14"/>
      <c r="Z389" s="14"/>
      <c r="AA389" s="14"/>
      <c r="AB389" s="14"/>
      <c r="AC389" s="14"/>
      <c r="AD389" s="14"/>
      <c r="AE389" s="14"/>
      <c r="AT389" s="243" t="s">
        <v>228</v>
      </c>
      <c r="AU389" s="243" t="s">
        <v>93</v>
      </c>
      <c r="AV389" s="14" t="s">
        <v>93</v>
      </c>
      <c r="AW389" s="14" t="s">
        <v>4</v>
      </c>
      <c r="AX389" s="14" t="s">
        <v>81</v>
      </c>
      <c r="AY389" s="243" t="s">
        <v>220</v>
      </c>
    </row>
    <row r="390" s="14" customFormat="1">
      <c r="A390" s="14"/>
      <c r="B390" s="242"/>
      <c r="C390" s="14"/>
      <c r="D390" s="235" t="s">
        <v>228</v>
      </c>
      <c r="E390" s="243" t="s">
        <v>1</v>
      </c>
      <c r="F390" s="244" t="s">
        <v>1385</v>
      </c>
      <c r="G390" s="14"/>
      <c r="H390" s="245">
        <v>4.2999999999999998</v>
      </c>
      <c r="I390" s="246"/>
      <c r="J390" s="246"/>
      <c r="K390" s="14"/>
      <c r="L390" s="14"/>
      <c r="M390" s="242"/>
      <c r="N390" s="247"/>
      <c r="O390" s="248"/>
      <c r="P390" s="248"/>
      <c r="Q390" s="248"/>
      <c r="R390" s="248"/>
      <c r="S390" s="248"/>
      <c r="T390" s="248"/>
      <c r="U390" s="248"/>
      <c r="V390" s="248"/>
      <c r="W390" s="248"/>
      <c r="X390" s="249"/>
      <c r="Y390" s="14"/>
      <c r="Z390" s="14"/>
      <c r="AA390" s="14"/>
      <c r="AB390" s="14"/>
      <c r="AC390" s="14"/>
      <c r="AD390" s="14"/>
      <c r="AE390" s="14"/>
      <c r="AT390" s="243" t="s">
        <v>228</v>
      </c>
      <c r="AU390" s="243" t="s">
        <v>93</v>
      </c>
      <c r="AV390" s="14" t="s">
        <v>93</v>
      </c>
      <c r="AW390" s="14" t="s">
        <v>4</v>
      </c>
      <c r="AX390" s="14" t="s">
        <v>81</v>
      </c>
      <c r="AY390" s="243" t="s">
        <v>220</v>
      </c>
    </row>
    <row r="391" s="15" customFormat="1">
      <c r="A391" s="15"/>
      <c r="B391" s="250"/>
      <c r="C391" s="15"/>
      <c r="D391" s="235" t="s">
        <v>228</v>
      </c>
      <c r="E391" s="251" t="s">
        <v>1</v>
      </c>
      <c r="F391" s="252" t="s">
        <v>242</v>
      </c>
      <c r="G391" s="15"/>
      <c r="H391" s="253">
        <v>345.42000000000002</v>
      </c>
      <c r="I391" s="254"/>
      <c r="J391" s="254"/>
      <c r="K391" s="15"/>
      <c r="L391" s="15"/>
      <c r="M391" s="250"/>
      <c r="N391" s="255"/>
      <c r="O391" s="256"/>
      <c r="P391" s="256"/>
      <c r="Q391" s="256"/>
      <c r="R391" s="256"/>
      <c r="S391" s="256"/>
      <c r="T391" s="256"/>
      <c r="U391" s="256"/>
      <c r="V391" s="256"/>
      <c r="W391" s="256"/>
      <c r="X391" s="257"/>
      <c r="Y391" s="15"/>
      <c r="Z391" s="15"/>
      <c r="AA391" s="15"/>
      <c r="AB391" s="15"/>
      <c r="AC391" s="15"/>
      <c r="AD391" s="15"/>
      <c r="AE391" s="15"/>
      <c r="AT391" s="251" t="s">
        <v>228</v>
      </c>
      <c r="AU391" s="251" t="s">
        <v>93</v>
      </c>
      <c r="AV391" s="15" t="s">
        <v>98</v>
      </c>
      <c r="AW391" s="15" t="s">
        <v>4</v>
      </c>
      <c r="AX391" s="15" t="s">
        <v>81</v>
      </c>
      <c r="AY391" s="251" t="s">
        <v>220</v>
      </c>
    </row>
    <row r="392" s="16" customFormat="1">
      <c r="A392" s="16"/>
      <c r="B392" s="258"/>
      <c r="C392" s="16"/>
      <c r="D392" s="235" t="s">
        <v>228</v>
      </c>
      <c r="E392" s="259" t="s">
        <v>1</v>
      </c>
      <c r="F392" s="260" t="s">
        <v>253</v>
      </c>
      <c r="G392" s="16"/>
      <c r="H392" s="261">
        <v>492.95499999999998</v>
      </c>
      <c r="I392" s="262"/>
      <c r="J392" s="262"/>
      <c r="K392" s="16"/>
      <c r="L392" s="16"/>
      <c r="M392" s="258"/>
      <c r="N392" s="263"/>
      <c r="O392" s="264"/>
      <c r="P392" s="264"/>
      <c r="Q392" s="264"/>
      <c r="R392" s="264"/>
      <c r="S392" s="264"/>
      <c r="T392" s="264"/>
      <c r="U392" s="264"/>
      <c r="V392" s="264"/>
      <c r="W392" s="264"/>
      <c r="X392" s="265"/>
      <c r="Y392" s="16"/>
      <c r="Z392" s="16"/>
      <c r="AA392" s="16"/>
      <c r="AB392" s="16"/>
      <c r="AC392" s="16"/>
      <c r="AD392" s="16"/>
      <c r="AE392" s="16"/>
      <c r="AT392" s="259" t="s">
        <v>228</v>
      </c>
      <c r="AU392" s="259" t="s">
        <v>93</v>
      </c>
      <c r="AV392" s="16" t="s">
        <v>105</v>
      </c>
      <c r="AW392" s="16" t="s">
        <v>4</v>
      </c>
      <c r="AX392" s="16" t="s">
        <v>88</v>
      </c>
      <c r="AY392" s="259" t="s">
        <v>220</v>
      </c>
    </row>
    <row r="393" s="2" customFormat="1" ht="37.8" customHeight="1">
      <c r="A393" s="42"/>
      <c r="B393" s="186"/>
      <c r="C393" s="273" t="s">
        <v>366</v>
      </c>
      <c r="D393" s="273" t="s">
        <v>564</v>
      </c>
      <c r="E393" s="274" t="s">
        <v>866</v>
      </c>
      <c r="F393" s="275" t="s">
        <v>867</v>
      </c>
      <c r="G393" s="276" t="s">
        <v>226</v>
      </c>
      <c r="H393" s="277">
        <v>502.81400000000002</v>
      </c>
      <c r="I393" s="278"/>
      <c r="J393" s="279"/>
      <c r="K393" s="280">
        <f>ROUND(P393*H393,2)</f>
        <v>0</v>
      </c>
      <c r="L393" s="279"/>
      <c r="M393" s="281"/>
      <c r="N393" s="282" t="s">
        <v>1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0.00020000000000000001</v>
      </c>
      <c r="V393" s="231">
        <f>U393*H393</f>
        <v>0.10056280000000001</v>
      </c>
      <c r="W393" s="231">
        <v>0</v>
      </c>
      <c r="X393" s="232">
        <f>W393*H393</f>
        <v>0</v>
      </c>
      <c r="Y393" s="42"/>
      <c r="Z393" s="42"/>
      <c r="AA393" s="42"/>
      <c r="AB393" s="42"/>
      <c r="AC393" s="42"/>
      <c r="AD393" s="42"/>
      <c r="AE393" s="42"/>
      <c r="AR393" s="233" t="s">
        <v>567</v>
      </c>
      <c r="AT393" s="233" t="s">
        <v>564</v>
      </c>
      <c r="AU393" s="233" t="s">
        <v>93</v>
      </c>
      <c r="AY393" s="19" t="s">
        <v>220</v>
      </c>
      <c r="BE393" s="147">
        <f>IF(O393="základná",K393,0)</f>
        <v>0</v>
      </c>
      <c r="BF393" s="147">
        <f>IF(O393="znížená",K393,0)</f>
        <v>0</v>
      </c>
      <c r="BG393" s="147">
        <f>IF(O393="zákl. prenesená",K393,0)</f>
        <v>0</v>
      </c>
      <c r="BH393" s="147">
        <f>IF(O393="zníž. prenesená",K393,0)</f>
        <v>0</v>
      </c>
      <c r="BI393" s="147">
        <f>IF(O393="nulová",K393,0)</f>
        <v>0</v>
      </c>
      <c r="BJ393" s="19" t="s">
        <v>93</v>
      </c>
      <c r="BK393" s="147">
        <f>ROUND(P393*H393,2)</f>
        <v>0</v>
      </c>
      <c r="BL393" s="19" t="s">
        <v>387</v>
      </c>
      <c r="BM393" s="233" t="s">
        <v>1395</v>
      </c>
    </row>
    <row r="394" s="13" customFormat="1">
      <c r="A394" s="13"/>
      <c r="B394" s="234"/>
      <c r="C394" s="13"/>
      <c r="D394" s="235" t="s">
        <v>228</v>
      </c>
      <c r="E394" s="236" t="s">
        <v>1</v>
      </c>
      <c r="F394" s="237" t="s">
        <v>1344</v>
      </c>
      <c r="G394" s="13"/>
      <c r="H394" s="236" t="s">
        <v>1</v>
      </c>
      <c r="I394" s="238"/>
      <c r="J394" s="238"/>
      <c r="K394" s="13"/>
      <c r="L394" s="13"/>
      <c r="M394" s="234"/>
      <c r="N394" s="239"/>
      <c r="O394" s="240"/>
      <c r="P394" s="240"/>
      <c r="Q394" s="240"/>
      <c r="R394" s="240"/>
      <c r="S394" s="240"/>
      <c r="T394" s="240"/>
      <c r="U394" s="240"/>
      <c r="V394" s="240"/>
      <c r="W394" s="240"/>
      <c r="X394" s="241"/>
      <c r="Y394" s="13"/>
      <c r="Z394" s="13"/>
      <c r="AA394" s="13"/>
      <c r="AB394" s="13"/>
      <c r="AC394" s="13"/>
      <c r="AD394" s="13"/>
      <c r="AE394" s="13"/>
      <c r="AT394" s="236" t="s">
        <v>228</v>
      </c>
      <c r="AU394" s="236" t="s">
        <v>93</v>
      </c>
      <c r="AV394" s="13" t="s">
        <v>88</v>
      </c>
      <c r="AW394" s="13" t="s">
        <v>4</v>
      </c>
      <c r="AX394" s="13" t="s">
        <v>81</v>
      </c>
      <c r="AY394" s="236" t="s">
        <v>220</v>
      </c>
    </row>
    <row r="395" s="14" customFormat="1">
      <c r="A395" s="14"/>
      <c r="B395" s="242"/>
      <c r="C395" s="14"/>
      <c r="D395" s="235" t="s">
        <v>228</v>
      </c>
      <c r="E395" s="243" t="s">
        <v>1</v>
      </c>
      <c r="F395" s="244" t="s">
        <v>1345</v>
      </c>
      <c r="G395" s="14"/>
      <c r="H395" s="245">
        <v>8.25</v>
      </c>
      <c r="I395" s="246"/>
      <c r="J395" s="246"/>
      <c r="K395" s="14"/>
      <c r="L395" s="14"/>
      <c r="M395" s="242"/>
      <c r="N395" s="247"/>
      <c r="O395" s="248"/>
      <c r="P395" s="248"/>
      <c r="Q395" s="248"/>
      <c r="R395" s="248"/>
      <c r="S395" s="248"/>
      <c r="T395" s="248"/>
      <c r="U395" s="248"/>
      <c r="V395" s="248"/>
      <c r="W395" s="248"/>
      <c r="X395" s="249"/>
      <c r="Y395" s="14"/>
      <c r="Z395" s="14"/>
      <c r="AA395" s="14"/>
      <c r="AB395" s="14"/>
      <c r="AC395" s="14"/>
      <c r="AD395" s="14"/>
      <c r="AE395" s="14"/>
      <c r="AT395" s="243" t="s">
        <v>228</v>
      </c>
      <c r="AU395" s="243" t="s">
        <v>93</v>
      </c>
      <c r="AV395" s="14" t="s">
        <v>93</v>
      </c>
      <c r="AW395" s="14" t="s">
        <v>4</v>
      </c>
      <c r="AX395" s="14" t="s">
        <v>81</v>
      </c>
      <c r="AY395" s="243" t="s">
        <v>220</v>
      </c>
    </row>
    <row r="396" s="14" customFormat="1">
      <c r="A396" s="14"/>
      <c r="B396" s="242"/>
      <c r="C396" s="14"/>
      <c r="D396" s="235" t="s">
        <v>228</v>
      </c>
      <c r="E396" s="243" t="s">
        <v>1</v>
      </c>
      <c r="F396" s="244" t="s">
        <v>1346</v>
      </c>
      <c r="G396" s="14"/>
      <c r="H396" s="245">
        <v>7.5</v>
      </c>
      <c r="I396" s="246"/>
      <c r="J396" s="246"/>
      <c r="K396" s="14"/>
      <c r="L396" s="14"/>
      <c r="M396" s="242"/>
      <c r="N396" s="247"/>
      <c r="O396" s="248"/>
      <c r="P396" s="248"/>
      <c r="Q396" s="248"/>
      <c r="R396" s="248"/>
      <c r="S396" s="248"/>
      <c r="T396" s="248"/>
      <c r="U396" s="248"/>
      <c r="V396" s="248"/>
      <c r="W396" s="248"/>
      <c r="X396" s="249"/>
      <c r="Y396" s="14"/>
      <c r="Z396" s="14"/>
      <c r="AA396" s="14"/>
      <c r="AB396" s="14"/>
      <c r="AC396" s="14"/>
      <c r="AD396" s="14"/>
      <c r="AE396" s="14"/>
      <c r="AT396" s="243" t="s">
        <v>228</v>
      </c>
      <c r="AU396" s="243" t="s">
        <v>93</v>
      </c>
      <c r="AV396" s="14" t="s">
        <v>93</v>
      </c>
      <c r="AW396" s="14" t="s">
        <v>4</v>
      </c>
      <c r="AX396" s="14" t="s">
        <v>81</v>
      </c>
      <c r="AY396" s="243" t="s">
        <v>220</v>
      </c>
    </row>
    <row r="397" s="14" customFormat="1">
      <c r="A397" s="14"/>
      <c r="B397" s="242"/>
      <c r="C397" s="14"/>
      <c r="D397" s="235" t="s">
        <v>228</v>
      </c>
      <c r="E397" s="243" t="s">
        <v>1</v>
      </c>
      <c r="F397" s="244" t="s">
        <v>1347</v>
      </c>
      <c r="G397" s="14"/>
      <c r="H397" s="245">
        <v>13.35</v>
      </c>
      <c r="I397" s="246"/>
      <c r="J397" s="246"/>
      <c r="K397" s="14"/>
      <c r="L397" s="14"/>
      <c r="M397" s="242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4"/>
      <c r="Z397" s="14"/>
      <c r="AA397" s="14"/>
      <c r="AB397" s="14"/>
      <c r="AC397" s="14"/>
      <c r="AD397" s="14"/>
      <c r="AE397" s="14"/>
      <c r="AT397" s="243" t="s">
        <v>228</v>
      </c>
      <c r="AU397" s="243" t="s">
        <v>93</v>
      </c>
      <c r="AV397" s="14" t="s">
        <v>93</v>
      </c>
      <c r="AW397" s="14" t="s">
        <v>4</v>
      </c>
      <c r="AX397" s="14" t="s">
        <v>81</v>
      </c>
      <c r="AY397" s="243" t="s">
        <v>220</v>
      </c>
    </row>
    <row r="398" s="14" customFormat="1">
      <c r="A398" s="14"/>
      <c r="B398" s="242"/>
      <c r="C398" s="14"/>
      <c r="D398" s="235" t="s">
        <v>228</v>
      </c>
      <c r="E398" s="243" t="s">
        <v>1</v>
      </c>
      <c r="F398" s="244" t="s">
        <v>1348</v>
      </c>
      <c r="G398" s="14"/>
      <c r="H398" s="245">
        <v>5.8499999999999996</v>
      </c>
      <c r="I398" s="246"/>
      <c r="J398" s="246"/>
      <c r="K398" s="14"/>
      <c r="L398" s="14"/>
      <c r="M398" s="242"/>
      <c r="N398" s="247"/>
      <c r="O398" s="248"/>
      <c r="P398" s="248"/>
      <c r="Q398" s="248"/>
      <c r="R398" s="248"/>
      <c r="S398" s="248"/>
      <c r="T398" s="248"/>
      <c r="U398" s="248"/>
      <c r="V398" s="248"/>
      <c r="W398" s="248"/>
      <c r="X398" s="249"/>
      <c r="Y398" s="14"/>
      <c r="Z398" s="14"/>
      <c r="AA398" s="14"/>
      <c r="AB398" s="14"/>
      <c r="AC398" s="14"/>
      <c r="AD398" s="14"/>
      <c r="AE398" s="14"/>
      <c r="AT398" s="243" t="s">
        <v>228</v>
      </c>
      <c r="AU398" s="243" t="s">
        <v>93</v>
      </c>
      <c r="AV398" s="14" t="s">
        <v>93</v>
      </c>
      <c r="AW398" s="14" t="s">
        <v>4</v>
      </c>
      <c r="AX398" s="14" t="s">
        <v>81</v>
      </c>
      <c r="AY398" s="243" t="s">
        <v>220</v>
      </c>
    </row>
    <row r="399" s="14" customFormat="1">
      <c r="A399" s="14"/>
      <c r="B399" s="242"/>
      <c r="C399" s="14"/>
      <c r="D399" s="235" t="s">
        <v>228</v>
      </c>
      <c r="E399" s="243" t="s">
        <v>1</v>
      </c>
      <c r="F399" s="244" t="s">
        <v>1349</v>
      </c>
      <c r="G399" s="14"/>
      <c r="H399" s="245">
        <v>8.25</v>
      </c>
      <c r="I399" s="246"/>
      <c r="J399" s="246"/>
      <c r="K399" s="14"/>
      <c r="L399" s="14"/>
      <c r="M399" s="242"/>
      <c r="N399" s="247"/>
      <c r="O399" s="248"/>
      <c r="P399" s="248"/>
      <c r="Q399" s="248"/>
      <c r="R399" s="248"/>
      <c r="S399" s="248"/>
      <c r="T399" s="248"/>
      <c r="U399" s="248"/>
      <c r="V399" s="248"/>
      <c r="W399" s="248"/>
      <c r="X399" s="249"/>
      <c r="Y399" s="14"/>
      <c r="Z399" s="14"/>
      <c r="AA399" s="14"/>
      <c r="AB399" s="14"/>
      <c r="AC399" s="14"/>
      <c r="AD399" s="14"/>
      <c r="AE399" s="14"/>
      <c r="AT399" s="243" t="s">
        <v>228</v>
      </c>
      <c r="AU399" s="243" t="s">
        <v>93</v>
      </c>
      <c r="AV399" s="14" t="s">
        <v>93</v>
      </c>
      <c r="AW399" s="14" t="s">
        <v>4</v>
      </c>
      <c r="AX399" s="14" t="s">
        <v>81</v>
      </c>
      <c r="AY399" s="243" t="s">
        <v>220</v>
      </c>
    </row>
    <row r="400" s="14" customFormat="1">
      <c r="A400" s="14"/>
      <c r="B400" s="242"/>
      <c r="C400" s="14"/>
      <c r="D400" s="235" t="s">
        <v>228</v>
      </c>
      <c r="E400" s="243" t="s">
        <v>1</v>
      </c>
      <c r="F400" s="244" t="s">
        <v>1350</v>
      </c>
      <c r="G400" s="14"/>
      <c r="H400" s="245">
        <v>5.9100000000000001</v>
      </c>
      <c r="I400" s="246"/>
      <c r="J400" s="246"/>
      <c r="K400" s="14"/>
      <c r="L400" s="14"/>
      <c r="M400" s="242"/>
      <c r="N400" s="247"/>
      <c r="O400" s="248"/>
      <c r="P400" s="248"/>
      <c r="Q400" s="248"/>
      <c r="R400" s="248"/>
      <c r="S400" s="248"/>
      <c r="T400" s="248"/>
      <c r="U400" s="248"/>
      <c r="V400" s="248"/>
      <c r="W400" s="248"/>
      <c r="X400" s="249"/>
      <c r="Y400" s="14"/>
      <c r="Z400" s="14"/>
      <c r="AA400" s="14"/>
      <c r="AB400" s="14"/>
      <c r="AC400" s="14"/>
      <c r="AD400" s="14"/>
      <c r="AE400" s="14"/>
      <c r="AT400" s="243" t="s">
        <v>228</v>
      </c>
      <c r="AU400" s="243" t="s">
        <v>93</v>
      </c>
      <c r="AV400" s="14" t="s">
        <v>93</v>
      </c>
      <c r="AW400" s="14" t="s">
        <v>4</v>
      </c>
      <c r="AX400" s="14" t="s">
        <v>81</v>
      </c>
      <c r="AY400" s="243" t="s">
        <v>220</v>
      </c>
    </row>
    <row r="401" s="14" customFormat="1">
      <c r="A401" s="14"/>
      <c r="B401" s="242"/>
      <c r="C401" s="14"/>
      <c r="D401" s="235" t="s">
        <v>228</v>
      </c>
      <c r="E401" s="243" t="s">
        <v>1</v>
      </c>
      <c r="F401" s="244" t="s">
        <v>1351</v>
      </c>
      <c r="G401" s="14"/>
      <c r="H401" s="245">
        <v>5.2300000000000004</v>
      </c>
      <c r="I401" s="246"/>
      <c r="J401" s="246"/>
      <c r="K401" s="14"/>
      <c r="L401" s="14"/>
      <c r="M401" s="242"/>
      <c r="N401" s="247"/>
      <c r="O401" s="248"/>
      <c r="P401" s="248"/>
      <c r="Q401" s="248"/>
      <c r="R401" s="248"/>
      <c r="S401" s="248"/>
      <c r="T401" s="248"/>
      <c r="U401" s="248"/>
      <c r="V401" s="248"/>
      <c r="W401" s="248"/>
      <c r="X401" s="249"/>
      <c r="Y401" s="14"/>
      <c r="Z401" s="14"/>
      <c r="AA401" s="14"/>
      <c r="AB401" s="14"/>
      <c r="AC401" s="14"/>
      <c r="AD401" s="14"/>
      <c r="AE401" s="14"/>
      <c r="AT401" s="243" t="s">
        <v>228</v>
      </c>
      <c r="AU401" s="243" t="s">
        <v>93</v>
      </c>
      <c r="AV401" s="14" t="s">
        <v>93</v>
      </c>
      <c r="AW401" s="14" t="s">
        <v>4</v>
      </c>
      <c r="AX401" s="14" t="s">
        <v>81</v>
      </c>
      <c r="AY401" s="243" t="s">
        <v>220</v>
      </c>
    </row>
    <row r="402" s="14" customFormat="1">
      <c r="A402" s="14"/>
      <c r="B402" s="242"/>
      <c r="C402" s="14"/>
      <c r="D402" s="235" t="s">
        <v>228</v>
      </c>
      <c r="E402" s="243" t="s">
        <v>1</v>
      </c>
      <c r="F402" s="244" t="s">
        <v>1352</v>
      </c>
      <c r="G402" s="14"/>
      <c r="H402" s="245">
        <v>3.8250000000000002</v>
      </c>
      <c r="I402" s="246"/>
      <c r="J402" s="246"/>
      <c r="K402" s="14"/>
      <c r="L402" s="14"/>
      <c r="M402" s="242"/>
      <c r="N402" s="247"/>
      <c r="O402" s="248"/>
      <c r="P402" s="248"/>
      <c r="Q402" s="248"/>
      <c r="R402" s="248"/>
      <c r="S402" s="248"/>
      <c r="T402" s="248"/>
      <c r="U402" s="248"/>
      <c r="V402" s="248"/>
      <c r="W402" s="248"/>
      <c r="X402" s="249"/>
      <c r="Y402" s="14"/>
      <c r="Z402" s="14"/>
      <c r="AA402" s="14"/>
      <c r="AB402" s="14"/>
      <c r="AC402" s="14"/>
      <c r="AD402" s="14"/>
      <c r="AE402" s="14"/>
      <c r="AT402" s="243" t="s">
        <v>228</v>
      </c>
      <c r="AU402" s="243" t="s">
        <v>93</v>
      </c>
      <c r="AV402" s="14" t="s">
        <v>93</v>
      </c>
      <c r="AW402" s="14" t="s">
        <v>4</v>
      </c>
      <c r="AX402" s="14" t="s">
        <v>81</v>
      </c>
      <c r="AY402" s="243" t="s">
        <v>220</v>
      </c>
    </row>
    <row r="403" s="14" customFormat="1">
      <c r="A403" s="14"/>
      <c r="B403" s="242"/>
      <c r="C403" s="14"/>
      <c r="D403" s="235" t="s">
        <v>228</v>
      </c>
      <c r="E403" s="243" t="s">
        <v>1</v>
      </c>
      <c r="F403" s="244" t="s">
        <v>1353</v>
      </c>
      <c r="G403" s="14"/>
      <c r="H403" s="245">
        <v>22.149999999999999</v>
      </c>
      <c r="I403" s="246"/>
      <c r="J403" s="246"/>
      <c r="K403" s="14"/>
      <c r="L403" s="14"/>
      <c r="M403" s="242"/>
      <c r="N403" s="247"/>
      <c r="O403" s="248"/>
      <c r="P403" s="248"/>
      <c r="Q403" s="248"/>
      <c r="R403" s="248"/>
      <c r="S403" s="248"/>
      <c r="T403" s="248"/>
      <c r="U403" s="248"/>
      <c r="V403" s="248"/>
      <c r="W403" s="248"/>
      <c r="X403" s="249"/>
      <c r="Y403" s="14"/>
      <c r="Z403" s="14"/>
      <c r="AA403" s="14"/>
      <c r="AB403" s="14"/>
      <c r="AC403" s="14"/>
      <c r="AD403" s="14"/>
      <c r="AE403" s="14"/>
      <c r="AT403" s="243" t="s">
        <v>228</v>
      </c>
      <c r="AU403" s="243" t="s">
        <v>93</v>
      </c>
      <c r="AV403" s="14" t="s">
        <v>93</v>
      </c>
      <c r="AW403" s="14" t="s">
        <v>4</v>
      </c>
      <c r="AX403" s="14" t="s">
        <v>81</v>
      </c>
      <c r="AY403" s="243" t="s">
        <v>220</v>
      </c>
    </row>
    <row r="404" s="15" customFormat="1">
      <c r="A404" s="15"/>
      <c r="B404" s="250"/>
      <c r="C404" s="15"/>
      <c r="D404" s="235" t="s">
        <v>228</v>
      </c>
      <c r="E404" s="251" t="s">
        <v>1</v>
      </c>
      <c r="F404" s="252" t="s">
        <v>242</v>
      </c>
      <c r="G404" s="15"/>
      <c r="H404" s="253">
        <v>80.314999999999998</v>
      </c>
      <c r="I404" s="254"/>
      <c r="J404" s="254"/>
      <c r="K404" s="15"/>
      <c r="L404" s="15"/>
      <c r="M404" s="250"/>
      <c r="N404" s="255"/>
      <c r="O404" s="256"/>
      <c r="P404" s="256"/>
      <c r="Q404" s="256"/>
      <c r="R404" s="256"/>
      <c r="S404" s="256"/>
      <c r="T404" s="256"/>
      <c r="U404" s="256"/>
      <c r="V404" s="256"/>
      <c r="W404" s="256"/>
      <c r="X404" s="257"/>
      <c r="Y404" s="15"/>
      <c r="Z404" s="15"/>
      <c r="AA404" s="15"/>
      <c r="AB404" s="15"/>
      <c r="AC404" s="15"/>
      <c r="AD404" s="15"/>
      <c r="AE404" s="15"/>
      <c r="AT404" s="251" t="s">
        <v>228</v>
      </c>
      <c r="AU404" s="251" t="s">
        <v>93</v>
      </c>
      <c r="AV404" s="15" t="s">
        <v>98</v>
      </c>
      <c r="AW404" s="15" t="s">
        <v>4</v>
      </c>
      <c r="AX404" s="15" t="s">
        <v>81</v>
      </c>
      <c r="AY404" s="251" t="s">
        <v>220</v>
      </c>
    </row>
    <row r="405" s="13" customFormat="1">
      <c r="A405" s="13"/>
      <c r="B405" s="234"/>
      <c r="C405" s="13"/>
      <c r="D405" s="235" t="s">
        <v>228</v>
      </c>
      <c r="E405" s="236" t="s">
        <v>1</v>
      </c>
      <c r="F405" s="237" t="s">
        <v>1332</v>
      </c>
      <c r="G405" s="13"/>
      <c r="H405" s="236" t="s">
        <v>1</v>
      </c>
      <c r="I405" s="238"/>
      <c r="J405" s="238"/>
      <c r="K405" s="13"/>
      <c r="L405" s="13"/>
      <c r="M405" s="234"/>
      <c r="N405" s="239"/>
      <c r="O405" s="240"/>
      <c r="P405" s="240"/>
      <c r="Q405" s="240"/>
      <c r="R405" s="240"/>
      <c r="S405" s="240"/>
      <c r="T405" s="240"/>
      <c r="U405" s="240"/>
      <c r="V405" s="240"/>
      <c r="W405" s="240"/>
      <c r="X405" s="241"/>
      <c r="Y405" s="13"/>
      <c r="Z405" s="13"/>
      <c r="AA405" s="13"/>
      <c r="AB405" s="13"/>
      <c r="AC405" s="13"/>
      <c r="AD405" s="13"/>
      <c r="AE405" s="13"/>
      <c r="AT405" s="236" t="s">
        <v>228</v>
      </c>
      <c r="AU405" s="236" t="s">
        <v>93</v>
      </c>
      <c r="AV405" s="13" t="s">
        <v>88</v>
      </c>
      <c r="AW405" s="13" t="s">
        <v>4</v>
      </c>
      <c r="AX405" s="13" t="s">
        <v>81</v>
      </c>
      <c r="AY405" s="236" t="s">
        <v>220</v>
      </c>
    </row>
    <row r="406" s="14" customFormat="1">
      <c r="A406" s="14"/>
      <c r="B406" s="242"/>
      <c r="C406" s="14"/>
      <c r="D406" s="235" t="s">
        <v>228</v>
      </c>
      <c r="E406" s="243" t="s">
        <v>1</v>
      </c>
      <c r="F406" s="244" t="s">
        <v>1354</v>
      </c>
      <c r="G406" s="14"/>
      <c r="H406" s="245">
        <v>5.8499999999999996</v>
      </c>
      <c r="I406" s="246"/>
      <c r="J406" s="246"/>
      <c r="K406" s="14"/>
      <c r="L406" s="14"/>
      <c r="M406" s="242"/>
      <c r="N406" s="247"/>
      <c r="O406" s="248"/>
      <c r="P406" s="248"/>
      <c r="Q406" s="248"/>
      <c r="R406" s="248"/>
      <c r="S406" s="248"/>
      <c r="T406" s="248"/>
      <c r="U406" s="248"/>
      <c r="V406" s="248"/>
      <c r="W406" s="248"/>
      <c r="X406" s="249"/>
      <c r="Y406" s="14"/>
      <c r="Z406" s="14"/>
      <c r="AA406" s="14"/>
      <c r="AB406" s="14"/>
      <c r="AC406" s="14"/>
      <c r="AD406" s="14"/>
      <c r="AE406" s="14"/>
      <c r="AT406" s="243" t="s">
        <v>228</v>
      </c>
      <c r="AU406" s="243" t="s">
        <v>93</v>
      </c>
      <c r="AV406" s="14" t="s">
        <v>93</v>
      </c>
      <c r="AW406" s="14" t="s">
        <v>4</v>
      </c>
      <c r="AX406" s="14" t="s">
        <v>81</v>
      </c>
      <c r="AY406" s="243" t="s">
        <v>220</v>
      </c>
    </row>
    <row r="407" s="14" customFormat="1">
      <c r="A407" s="14"/>
      <c r="B407" s="242"/>
      <c r="C407" s="14"/>
      <c r="D407" s="235" t="s">
        <v>228</v>
      </c>
      <c r="E407" s="243" t="s">
        <v>1</v>
      </c>
      <c r="F407" s="244" t="s">
        <v>1355</v>
      </c>
      <c r="G407" s="14"/>
      <c r="H407" s="245">
        <v>8.25</v>
      </c>
      <c r="I407" s="246"/>
      <c r="J407" s="246"/>
      <c r="K407" s="14"/>
      <c r="L407" s="14"/>
      <c r="M407" s="242"/>
      <c r="N407" s="247"/>
      <c r="O407" s="248"/>
      <c r="P407" s="248"/>
      <c r="Q407" s="248"/>
      <c r="R407" s="248"/>
      <c r="S407" s="248"/>
      <c r="T407" s="248"/>
      <c r="U407" s="248"/>
      <c r="V407" s="248"/>
      <c r="W407" s="248"/>
      <c r="X407" s="249"/>
      <c r="Y407" s="14"/>
      <c r="Z407" s="14"/>
      <c r="AA407" s="14"/>
      <c r="AB407" s="14"/>
      <c r="AC407" s="14"/>
      <c r="AD407" s="14"/>
      <c r="AE407" s="14"/>
      <c r="AT407" s="243" t="s">
        <v>228</v>
      </c>
      <c r="AU407" s="243" t="s">
        <v>93</v>
      </c>
      <c r="AV407" s="14" t="s">
        <v>93</v>
      </c>
      <c r="AW407" s="14" t="s">
        <v>4</v>
      </c>
      <c r="AX407" s="14" t="s">
        <v>81</v>
      </c>
      <c r="AY407" s="243" t="s">
        <v>220</v>
      </c>
    </row>
    <row r="408" s="14" customFormat="1">
      <c r="A408" s="14"/>
      <c r="B408" s="242"/>
      <c r="C408" s="14"/>
      <c r="D408" s="235" t="s">
        <v>228</v>
      </c>
      <c r="E408" s="243" t="s">
        <v>1</v>
      </c>
      <c r="F408" s="244" t="s">
        <v>1356</v>
      </c>
      <c r="G408" s="14"/>
      <c r="H408" s="245">
        <v>5.8499999999999996</v>
      </c>
      <c r="I408" s="246"/>
      <c r="J408" s="246"/>
      <c r="K408" s="14"/>
      <c r="L408" s="14"/>
      <c r="M408" s="242"/>
      <c r="N408" s="247"/>
      <c r="O408" s="248"/>
      <c r="P408" s="248"/>
      <c r="Q408" s="248"/>
      <c r="R408" s="248"/>
      <c r="S408" s="248"/>
      <c r="T408" s="248"/>
      <c r="U408" s="248"/>
      <c r="V408" s="248"/>
      <c r="W408" s="248"/>
      <c r="X408" s="249"/>
      <c r="Y408" s="14"/>
      <c r="Z408" s="14"/>
      <c r="AA408" s="14"/>
      <c r="AB408" s="14"/>
      <c r="AC408" s="14"/>
      <c r="AD408" s="14"/>
      <c r="AE408" s="14"/>
      <c r="AT408" s="243" t="s">
        <v>228</v>
      </c>
      <c r="AU408" s="243" t="s">
        <v>93</v>
      </c>
      <c r="AV408" s="14" t="s">
        <v>93</v>
      </c>
      <c r="AW408" s="14" t="s">
        <v>4</v>
      </c>
      <c r="AX408" s="14" t="s">
        <v>81</v>
      </c>
      <c r="AY408" s="243" t="s">
        <v>220</v>
      </c>
    </row>
    <row r="409" s="14" customFormat="1">
      <c r="A409" s="14"/>
      <c r="B409" s="242"/>
      <c r="C409" s="14"/>
      <c r="D409" s="235" t="s">
        <v>228</v>
      </c>
      <c r="E409" s="243" t="s">
        <v>1</v>
      </c>
      <c r="F409" s="244" t="s">
        <v>1357</v>
      </c>
      <c r="G409" s="14"/>
      <c r="H409" s="245">
        <v>13.199999999999999</v>
      </c>
      <c r="I409" s="246"/>
      <c r="J409" s="246"/>
      <c r="K409" s="14"/>
      <c r="L409" s="14"/>
      <c r="M409" s="242"/>
      <c r="N409" s="247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14"/>
      <c r="Z409" s="14"/>
      <c r="AA409" s="14"/>
      <c r="AB409" s="14"/>
      <c r="AC409" s="14"/>
      <c r="AD409" s="14"/>
      <c r="AE409" s="14"/>
      <c r="AT409" s="243" t="s">
        <v>228</v>
      </c>
      <c r="AU409" s="243" t="s">
        <v>93</v>
      </c>
      <c r="AV409" s="14" t="s">
        <v>93</v>
      </c>
      <c r="AW409" s="14" t="s">
        <v>4</v>
      </c>
      <c r="AX409" s="14" t="s">
        <v>81</v>
      </c>
      <c r="AY409" s="243" t="s">
        <v>220</v>
      </c>
    </row>
    <row r="410" s="14" customFormat="1">
      <c r="A410" s="14"/>
      <c r="B410" s="242"/>
      <c r="C410" s="14"/>
      <c r="D410" s="235" t="s">
        <v>228</v>
      </c>
      <c r="E410" s="243" t="s">
        <v>1</v>
      </c>
      <c r="F410" s="244" t="s">
        <v>1358</v>
      </c>
      <c r="G410" s="14"/>
      <c r="H410" s="245">
        <v>6.2400000000000002</v>
      </c>
      <c r="I410" s="246"/>
      <c r="J410" s="246"/>
      <c r="K410" s="14"/>
      <c r="L410" s="14"/>
      <c r="M410" s="242"/>
      <c r="N410" s="247"/>
      <c r="O410" s="248"/>
      <c r="P410" s="248"/>
      <c r="Q410" s="248"/>
      <c r="R410" s="248"/>
      <c r="S410" s="248"/>
      <c r="T410" s="248"/>
      <c r="U410" s="248"/>
      <c r="V410" s="248"/>
      <c r="W410" s="248"/>
      <c r="X410" s="249"/>
      <c r="Y410" s="14"/>
      <c r="Z410" s="14"/>
      <c r="AA410" s="14"/>
      <c r="AB410" s="14"/>
      <c r="AC410" s="14"/>
      <c r="AD410" s="14"/>
      <c r="AE410" s="14"/>
      <c r="AT410" s="243" t="s">
        <v>228</v>
      </c>
      <c r="AU410" s="243" t="s">
        <v>93</v>
      </c>
      <c r="AV410" s="14" t="s">
        <v>93</v>
      </c>
      <c r="AW410" s="14" t="s">
        <v>4</v>
      </c>
      <c r="AX410" s="14" t="s">
        <v>81</v>
      </c>
      <c r="AY410" s="243" t="s">
        <v>220</v>
      </c>
    </row>
    <row r="411" s="14" customFormat="1">
      <c r="A411" s="14"/>
      <c r="B411" s="242"/>
      <c r="C411" s="14"/>
      <c r="D411" s="235" t="s">
        <v>228</v>
      </c>
      <c r="E411" s="243" t="s">
        <v>1</v>
      </c>
      <c r="F411" s="244" t="s">
        <v>1359</v>
      </c>
      <c r="G411" s="14"/>
      <c r="H411" s="245">
        <v>8.1600000000000001</v>
      </c>
      <c r="I411" s="246"/>
      <c r="J411" s="246"/>
      <c r="K411" s="14"/>
      <c r="L411" s="14"/>
      <c r="M411" s="242"/>
      <c r="N411" s="247"/>
      <c r="O411" s="248"/>
      <c r="P411" s="248"/>
      <c r="Q411" s="248"/>
      <c r="R411" s="248"/>
      <c r="S411" s="248"/>
      <c r="T411" s="248"/>
      <c r="U411" s="248"/>
      <c r="V411" s="248"/>
      <c r="W411" s="248"/>
      <c r="X411" s="249"/>
      <c r="Y411" s="14"/>
      <c r="Z411" s="14"/>
      <c r="AA411" s="14"/>
      <c r="AB411" s="14"/>
      <c r="AC411" s="14"/>
      <c r="AD411" s="14"/>
      <c r="AE411" s="14"/>
      <c r="AT411" s="243" t="s">
        <v>228</v>
      </c>
      <c r="AU411" s="243" t="s">
        <v>93</v>
      </c>
      <c r="AV411" s="14" t="s">
        <v>93</v>
      </c>
      <c r="AW411" s="14" t="s">
        <v>4</v>
      </c>
      <c r="AX411" s="14" t="s">
        <v>81</v>
      </c>
      <c r="AY411" s="243" t="s">
        <v>220</v>
      </c>
    </row>
    <row r="412" s="14" customFormat="1">
      <c r="A412" s="14"/>
      <c r="B412" s="242"/>
      <c r="C412" s="14"/>
      <c r="D412" s="235" t="s">
        <v>228</v>
      </c>
      <c r="E412" s="243" t="s">
        <v>1</v>
      </c>
      <c r="F412" s="244" t="s">
        <v>1360</v>
      </c>
      <c r="G412" s="14"/>
      <c r="H412" s="245">
        <v>3.4399999999999999</v>
      </c>
      <c r="I412" s="246"/>
      <c r="J412" s="246"/>
      <c r="K412" s="14"/>
      <c r="L412" s="14"/>
      <c r="M412" s="242"/>
      <c r="N412" s="247"/>
      <c r="O412" s="248"/>
      <c r="P412" s="248"/>
      <c r="Q412" s="248"/>
      <c r="R412" s="248"/>
      <c r="S412" s="248"/>
      <c r="T412" s="248"/>
      <c r="U412" s="248"/>
      <c r="V412" s="248"/>
      <c r="W412" s="248"/>
      <c r="X412" s="249"/>
      <c r="Y412" s="14"/>
      <c r="Z412" s="14"/>
      <c r="AA412" s="14"/>
      <c r="AB412" s="14"/>
      <c r="AC412" s="14"/>
      <c r="AD412" s="14"/>
      <c r="AE412" s="14"/>
      <c r="AT412" s="243" t="s">
        <v>228</v>
      </c>
      <c r="AU412" s="243" t="s">
        <v>93</v>
      </c>
      <c r="AV412" s="14" t="s">
        <v>93</v>
      </c>
      <c r="AW412" s="14" t="s">
        <v>4</v>
      </c>
      <c r="AX412" s="14" t="s">
        <v>81</v>
      </c>
      <c r="AY412" s="243" t="s">
        <v>220</v>
      </c>
    </row>
    <row r="413" s="14" customFormat="1">
      <c r="A413" s="14"/>
      <c r="B413" s="242"/>
      <c r="C413" s="14"/>
      <c r="D413" s="235" t="s">
        <v>228</v>
      </c>
      <c r="E413" s="243" t="s">
        <v>1</v>
      </c>
      <c r="F413" s="244" t="s">
        <v>1361</v>
      </c>
      <c r="G413" s="14"/>
      <c r="H413" s="245">
        <v>1.8799999999999999</v>
      </c>
      <c r="I413" s="246"/>
      <c r="J413" s="246"/>
      <c r="K413" s="14"/>
      <c r="L413" s="14"/>
      <c r="M413" s="242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Y413" s="14"/>
      <c r="Z413" s="14"/>
      <c r="AA413" s="14"/>
      <c r="AB413" s="14"/>
      <c r="AC413" s="14"/>
      <c r="AD413" s="14"/>
      <c r="AE413" s="14"/>
      <c r="AT413" s="243" t="s">
        <v>228</v>
      </c>
      <c r="AU413" s="243" t="s">
        <v>93</v>
      </c>
      <c r="AV413" s="14" t="s">
        <v>93</v>
      </c>
      <c r="AW413" s="14" t="s">
        <v>4</v>
      </c>
      <c r="AX413" s="14" t="s">
        <v>81</v>
      </c>
      <c r="AY413" s="243" t="s">
        <v>220</v>
      </c>
    </row>
    <row r="414" s="14" customFormat="1">
      <c r="A414" s="14"/>
      <c r="B414" s="242"/>
      <c r="C414" s="14"/>
      <c r="D414" s="235" t="s">
        <v>228</v>
      </c>
      <c r="E414" s="243" t="s">
        <v>1</v>
      </c>
      <c r="F414" s="244" t="s">
        <v>1362</v>
      </c>
      <c r="G414" s="14"/>
      <c r="H414" s="245">
        <v>1.3500000000000001</v>
      </c>
      <c r="I414" s="246"/>
      <c r="J414" s="246"/>
      <c r="K414" s="14"/>
      <c r="L414" s="14"/>
      <c r="M414" s="242"/>
      <c r="N414" s="247"/>
      <c r="O414" s="248"/>
      <c r="P414" s="248"/>
      <c r="Q414" s="248"/>
      <c r="R414" s="248"/>
      <c r="S414" s="248"/>
      <c r="T414" s="248"/>
      <c r="U414" s="248"/>
      <c r="V414" s="248"/>
      <c r="W414" s="248"/>
      <c r="X414" s="249"/>
      <c r="Y414" s="14"/>
      <c r="Z414" s="14"/>
      <c r="AA414" s="14"/>
      <c r="AB414" s="14"/>
      <c r="AC414" s="14"/>
      <c r="AD414" s="14"/>
      <c r="AE414" s="14"/>
      <c r="AT414" s="243" t="s">
        <v>228</v>
      </c>
      <c r="AU414" s="243" t="s">
        <v>93</v>
      </c>
      <c r="AV414" s="14" t="s">
        <v>93</v>
      </c>
      <c r="AW414" s="14" t="s">
        <v>4</v>
      </c>
      <c r="AX414" s="14" t="s">
        <v>81</v>
      </c>
      <c r="AY414" s="243" t="s">
        <v>220</v>
      </c>
    </row>
    <row r="415" s="14" customFormat="1">
      <c r="A415" s="14"/>
      <c r="B415" s="242"/>
      <c r="C415" s="14"/>
      <c r="D415" s="235" t="s">
        <v>228</v>
      </c>
      <c r="E415" s="243" t="s">
        <v>1</v>
      </c>
      <c r="F415" s="244" t="s">
        <v>1363</v>
      </c>
      <c r="G415" s="14"/>
      <c r="H415" s="245">
        <v>6.7000000000000002</v>
      </c>
      <c r="I415" s="246"/>
      <c r="J415" s="246"/>
      <c r="K415" s="14"/>
      <c r="L415" s="14"/>
      <c r="M415" s="242"/>
      <c r="N415" s="247"/>
      <c r="O415" s="248"/>
      <c r="P415" s="248"/>
      <c r="Q415" s="248"/>
      <c r="R415" s="248"/>
      <c r="S415" s="248"/>
      <c r="T415" s="248"/>
      <c r="U415" s="248"/>
      <c r="V415" s="248"/>
      <c r="W415" s="248"/>
      <c r="X415" s="249"/>
      <c r="Y415" s="14"/>
      <c r="Z415" s="14"/>
      <c r="AA415" s="14"/>
      <c r="AB415" s="14"/>
      <c r="AC415" s="14"/>
      <c r="AD415" s="14"/>
      <c r="AE415" s="14"/>
      <c r="AT415" s="243" t="s">
        <v>228</v>
      </c>
      <c r="AU415" s="243" t="s">
        <v>93</v>
      </c>
      <c r="AV415" s="14" t="s">
        <v>93</v>
      </c>
      <c r="AW415" s="14" t="s">
        <v>4</v>
      </c>
      <c r="AX415" s="14" t="s">
        <v>81</v>
      </c>
      <c r="AY415" s="243" t="s">
        <v>220</v>
      </c>
    </row>
    <row r="416" s="14" customFormat="1">
      <c r="A416" s="14"/>
      <c r="B416" s="242"/>
      <c r="C416" s="14"/>
      <c r="D416" s="235" t="s">
        <v>228</v>
      </c>
      <c r="E416" s="243" t="s">
        <v>1</v>
      </c>
      <c r="F416" s="244" t="s">
        <v>1364</v>
      </c>
      <c r="G416" s="14"/>
      <c r="H416" s="245">
        <v>6.2999999999999998</v>
      </c>
      <c r="I416" s="246"/>
      <c r="J416" s="246"/>
      <c r="K416" s="14"/>
      <c r="L416" s="14"/>
      <c r="M416" s="242"/>
      <c r="N416" s="247"/>
      <c r="O416" s="248"/>
      <c r="P416" s="248"/>
      <c r="Q416" s="248"/>
      <c r="R416" s="248"/>
      <c r="S416" s="248"/>
      <c r="T416" s="248"/>
      <c r="U416" s="248"/>
      <c r="V416" s="248"/>
      <c r="W416" s="248"/>
      <c r="X416" s="249"/>
      <c r="Y416" s="14"/>
      <c r="Z416" s="14"/>
      <c r="AA416" s="14"/>
      <c r="AB416" s="14"/>
      <c r="AC416" s="14"/>
      <c r="AD416" s="14"/>
      <c r="AE416" s="14"/>
      <c r="AT416" s="243" t="s">
        <v>228</v>
      </c>
      <c r="AU416" s="243" t="s">
        <v>93</v>
      </c>
      <c r="AV416" s="14" t="s">
        <v>93</v>
      </c>
      <c r="AW416" s="14" t="s">
        <v>4</v>
      </c>
      <c r="AX416" s="14" t="s">
        <v>81</v>
      </c>
      <c r="AY416" s="243" t="s">
        <v>220</v>
      </c>
    </row>
    <row r="417" s="15" customFormat="1">
      <c r="A417" s="15"/>
      <c r="B417" s="250"/>
      <c r="C417" s="15"/>
      <c r="D417" s="235" t="s">
        <v>228</v>
      </c>
      <c r="E417" s="251" t="s">
        <v>1</v>
      </c>
      <c r="F417" s="252" t="s">
        <v>242</v>
      </c>
      <c r="G417" s="15"/>
      <c r="H417" s="253">
        <v>67.219999999999999</v>
      </c>
      <c r="I417" s="254"/>
      <c r="J417" s="254"/>
      <c r="K417" s="15"/>
      <c r="L417" s="15"/>
      <c r="M417" s="250"/>
      <c r="N417" s="255"/>
      <c r="O417" s="256"/>
      <c r="P417" s="256"/>
      <c r="Q417" s="256"/>
      <c r="R417" s="256"/>
      <c r="S417" s="256"/>
      <c r="T417" s="256"/>
      <c r="U417" s="256"/>
      <c r="V417" s="256"/>
      <c r="W417" s="256"/>
      <c r="X417" s="257"/>
      <c r="Y417" s="15"/>
      <c r="Z417" s="15"/>
      <c r="AA417" s="15"/>
      <c r="AB417" s="15"/>
      <c r="AC417" s="15"/>
      <c r="AD417" s="15"/>
      <c r="AE417" s="15"/>
      <c r="AT417" s="251" t="s">
        <v>228</v>
      </c>
      <c r="AU417" s="251" t="s">
        <v>93</v>
      </c>
      <c r="AV417" s="15" t="s">
        <v>98</v>
      </c>
      <c r="AW417" s="15" t="s">
        <v>4</v>
      </c>
      <c r="AX417" s="15" t="s">
        <v>81</v>
      </c>
      <c r="AY417" s="251" t="s">
        <v>220</v>
      </c>
    </row>
    <row r="418" s="13" customFormat="1">
      <c r="A418" s="13"/>
      <c r="B418" s="234"/>
      <c r="C418" s="13"/>
      <c r="D418" s="235" t="s">
        <v>228</v>
      </c>
      <c r="E418" s="236" t="s">
        <v>1</v>
      </c>
      <c r="F418" s="237" t="s">
        <v>1365</v>
      </c>
      <c r="G418" s="13"/>
      <c r="H418" s="236" t="s">
        <v>1</v>
      </c>
      <c r="I418" s="238"/>
      <c r="J418" s="238"/>
      <c r="K418" s="13"/>
      <c r="L418" s="13"/>
      <c r="M418" s="234"/>
      <c r="N418" s="239"/>
      <c r="O418" s="240"/>
      <c r="P418" s="240"/>
      <c r="Q418" s="240"/>
      <c r="R418" s="240"/>
      <c r="S418" s="240"/>
      <c r="T418" s="240"/>
      <c r="U418" s="240"/>
      <c r="V418" s="240"/>
      <c r="W418" s="240"/>
      <c r="X418" s="241"/>
      <c r="Y418" s="13"/>
      <c r="Z418" s="13"/>
      <c r="AA418" s="13"/>
      <c r="AB418" s="13"/>
      <c r="AC418" s="13"/>
      <c r="AD418" s="13"/>
      <c r="AE418" s="13"/>
      <c r="AT418" s="236" t="s">
        <v>228</v>
      </c>
      <c r="AU418" s="236" t="s">
        <v>93</v>
      </c>
      <c r="AV418" s="13" t="s">
        <v>88</v>
      </c>
      <c r="AW418" s="13" t="s">
        <v>4</v>
      </c>
      <c r="AX418" s="13" t="s">
        <v>81</v>
      </c>
      <c r="AY418" s="236" t="s">
        <v>220</v>
      </c>
    </row>
    <row r="419" s="14" customFormat="1">
      <c r="A419" s="14"/>
      <c r="B419" s="242"/>
      <c r="C419" s="14"/>
      <c r="D419" s="235" t="s">
        <v>228</v>
      </c>
      <c r="E419" s="243" t="s">
        <v>1</v>
      </c>
      <c r="F419" s="244" t="s">
        <v>1366</v>
      </c>
      <c r="G419" s="14"/>
      <c r="H419" s="245">
        <v>4.2999999999999998</v>
      </c>
      <c r="I419" s="246"/>
      <c r="J419" s="246"/>
      <c r="K419" s="14"/>
      <c r="L419" s="14"/>
      <c r="M419" s="242"/>
      <c r="N419" s="247"/>
      <c r="O419" s="248"/>
      <c r="P419" s="248"/>
      <c r="Q419" s="248"/>
      <c r="R419" s="248"/>
      <c r="S419" s="248"/>
      <c r="T419" s="248"/>
      <c r="U419" s="248"/>
      <c r="V419" s="248"/>
      <c r="W419" s="248"/>
      <c r="X419" s="249"/>
      <c r="Y419" s="14"/>
      <c r="Z419" s="14"/>
      <c r="AA419" s="14"/>
      <c r="AB419" s="14"/>
      <c r="AC419" s="14"/>
      <c r="AD419" s="14"/>
      <c r="AE419" s="14"/>
      <c r="AT419" s="243" t="s">
        <v>228</v>
      </c>
      <c r="AU419" s="243" t="s">
        <v>93</v>
      </c>
      <c r="AV419" s="14" t="s">
        <v>93</v>
      </c>
      <c r="AW419" s="14" t="s">
        <v>4</v>
      </c>
      <c r="AX419" s="14" t="s">
        <v>81</v>
      </c>
      <c r="AY419" s="243" t="s">
        <v>220</v>
      </c>
    </row>
    <row r="420" s="14" customFormat="1">
      <c r="A420" s="14"/>
      <c r="B420" s="242"/>
      <c r="C420" s="14"/>
      <c r="D420" s="235" t="s">
        <v>228</v>
      </c>
      <c r="E420" s="243" t="s">
        <v>1</v>
      </c>
      <c r="F420" s="244" t="s">
        <v>1367</v>
      </c>
      <c r="G420" s="14"/>
      <c r="H420" s="245">
        <v>1.6000000000000001</v>
      </c>
      <c r="I420" s="246"/>
      <c r="J420" s="246"/>
      <c r="K420" s="14"/>
      <c r="L420" s="14"/>
      <c r="M420" s="242"/>
      <c r="N420" s="247"/>
      <c r="O420" s="248"/>
      <c r="P420" s="248"/>
      <c r="Q420" s="248"/>
      <c r="R420" s="248"/>
      <c r="S420" s="248"/>
      <c r="T420" s="248"/>
      <c r="U420" s="248"/>
      <c r="V420" s="248"/>
      <c r="W420" s="248"/>
      <c r="X420" s="249"/>
      <c r="Y420" s="14"/>
      <c r="Z420" s="14"/>
      <c r="AA420" s="14"/>
      <c r="AB420" s="14"/>
      <c r="AC420" s="14"/>
      <c r="AD420" s="14"/>
      <c r="AE420" s="14"/>
      <c r="AT420" s="243" t="s">
        <v>228</v>
      </c>
      <c r="AU420" s="243" t="s">
        <v>93</v>
      </c>
      <c r="AV420" s="14" t="s">
        <v>93</v>
      </c>
      <c r="AW420" s="14" t="s">
        <v>4</v>
      </c>
      <c r="AX420" s="14" t="s">
        <v>81</v>
      </c>
      <c r="AY420" s="243" t="s">
        <v>220</v>
      </c>
    </row>
    <row r="421" s="14" customFormat="1">
      <c r="A421" s="14"/>
      <c r="B421" s="242"/>
      <c r="C421" s="14"/>
      <c r="D421" s="235" t="s">
        <v>228</v>
      </c>
      <c r="E421" s="243" t="s">
        <v>1</v>
      </c>
      <c r="F421" s="244" t="s">
        <v>1368</v>
      </c>
      <c r="G421" s="14"/>
      <c r="H421" s="245">
        <v>5.5999999999999996</v>
      </c>
      <c r="I421" s="246"/>
      <c r="J421" s="246"/>
      <c r="K421" s="14"/>
      <c r="L421" s="14"/>
      <c r="M421" s="242"/>
      <c r="N421" s="247"/>
      <c r="O421" s="248"/>
      <c r="P421" s="248"/>
      <c r="Q421" s="248"/>
      <c r="R421" s="248"/>
      <c r="S421" s="248"/>
      <c r="T421" s="248"/>
      <c r="U421" s="248"/>
      <c r="V421" s="248"/>
      <c r="W421" s="248"/>
      <c r="X421" s="249"/>
      <c r="Y421" s="14"/>
      <c r="Z421" s="14"/>
      <c r="AA421" s="14"/>
      <c r="AB421" s="14"/>
      <c r="AC421" s="14"/>
      <c r="AD421" s="14"/>
      <c r="AE421" s="14"/>
      <c r="AT421" s="243" t="s">
        <v>228</v>
      </c>
      <c r="AU421" s="243" t="s">
        <v>93</v>
      </c>
      <c r="AV421" s="14" t="s">
        <v>93</v>
      </c>
      <c r="AW421" s="14" t="s">
        <v>4</v>
      </c>
      <c r="AX421" s="14" t="s">
        <v>81</v>
      </c>
      <c r="AY421" s="243" t="s">
        <v>220</v>
      </c>
    </row>
    <row r="422" s="14" customFormat="1">
      <c r="A422" s="14"/>
      <c r="B422" s="242"/>
      <c r="C422" s="14"/>
      <c r="D422" s="235" t="s">
        <v>228</v>
      </c>
      <c r="E422" s="243" t="s">
        <v>1</v>
      </c>
      <c r="F422" s="244" t="s">
        <v>1369</v>
      </c>
      <c r="G422" s="14"/>
      <c r="H422" s="245">
        <v>21.649999999999999</v>
      </c>
      <c r="I422" s="246"/>
      <c r="J422" s="246"/>
      <c r="K422" s="14"/>
      <c r="L422" s="14"/>
      <c r="M422" s="242"/>
      <c r="N422" s="247"/>
      <c r="O422" s="248"/>
      <c r="P422" s="248"/>
      <c r="Q422" s="248"/>
      <c r="R422" s="248"/>
      <c r="S422" s="248"/>
      <c r="T422" s="248"/>
      <c r="U422" s="248"/>
      <c r="V422" s="248"/>
      <c r="W422" s="248"/>
      <c r="X422" s="249"/>
      <c r="Y422" s="14"/>
      <c r="Z422" s="14"/>
      <c r="AA422" s="14"/>
      <c r="AB422" s="14"/>
      <c r="AC422" s="14"/>
      <c r="AD422" s="14"/>
      <c r="AE422" s="14"/>
      <c r="AT422" s="243" t="s">
        <v>228</v>
      </c>
      <c r="AU422" s="243" t="s">
        <v>93</v>
      </c>
      <c r="AV422" s="14" t="s">
        <v>93</v>
      </c>
      <c r="AW422" s="14" t="s">
        <v>4</v>
      </c>
      <c r="AX422" s="14" t="s">
        <v>81</v>
      </c>
      <c r="AY422" s="243" t="s">
        <v>220</v>
      </c>
    </row>
    <row r="423" s="14" customFormat="1">
      <c r="A423" s="14"/>
      <c r="B423" s="242"/>
      <c r="C423" s="14"/>
      <c r="D423" s="235" t="s">
        <v>228</v>
      </c>
      <c r="E423" s="243" t="s">
        <v>1</v>
      </c>
      <c r="F423" s="244" t="s">
        <v>1370</v>
      </c>
      <c r="G423" s="14"/>
      <c r="H423" s="245">
        <v>22.82</v>
      </c>
      <c r="I423" s="246"/>
      <c r="J423" s="246"/>
      <c r="K423" s="14"/>
      <c r="L423" s="14"/>
      <c r="M423" s="242"/>
      <c r="N423" s="247"/>
      <c r="O423" s="248"/>
      <c r="P423" s="248"/>
      <c r="Q423" s="248"/>
      <c r="R423" s="248"/>
      <c r="S423" s="248"/>
      <c r="T423" s="248"/>
      <c r="U423" s="248"/>
      <c r="V423" s="248"/>
      <c r="W423" s="248"/>
      <c r="X423" s="249"/>
      <c r="Y423" s="14"/>
      <c r="Z423" s="14"/>
      <c r="AA423" s="14"/>
      <c r="AB423" s="14"/>
      <c r="AC423" s="14"/>
      <c r="AD423" s="14"/>
      <c r="AE423" s="14"/>
      <c r="AT423" s="243" t="s">
        <v>228</v>
      </c>
      <c r="AU423" s="243" t="s">
        <v>93</v>
      </c>
      <c r="AV423" s="14" t="s">
        <v>93</v>
      </c>
      <c r="AW423" s="14" t="s">
        <v>4</v>
      </c>
      <c r="AX423" s="14" t="s">
        <v>81</v>
      </c>
      <c r="AY423" s="243" t="s">
        <v>220</v>
      </c>
    </row>
    <row r="424" s="14" customFormat="1">
      <c r="A424" s="14"/>
      <c r="B424" s="242"/>
      <c r="C424" s="14"/>
      <c r="D424" s="235" t="s">
        <v>228</v>
      </c>
      <c r="E424" s="243" t="s">
        <v>1</v>
      </c>
      <c r="F424" s="244" t="s">
        <v>1371</v>
      </c>
      <c r="G424" s="14"/>
      <c r="H424" s="245">
        <v>1.3999999999999999</v>
      </c>
      <c r="I424" s="246"/>
      <c r="J424" s="246"/>
      <c r="K424" s="14"/>
      <c r="L424" s="14"/>
      <c r="M424" s="242"/>
      <c r="N424" s="247"/>
      <c r="O424" s="248"/>
      <c r="P424" s="248"/>
      <c r="Q424" s="248"/>
      <c r="R424" s="248"/>
      <c r="S424" s="248"/>
      <c r="T424" s="248"/>
      <c r="U424" s="248"/>
      <c r="V424" s="248"/>
      <c r="W424" s="248"/>
      <c r="X424" s="249"/>
      <c r="Y424" s="14"/>
      <c r="Z424" s="14"/>
      <c r="AA424" s="14"/>
      <c r="AB424" s="14"/>
      <c r="AC424" s="14"/>
      <c r="AD424" s="14"/>
      <c r="AE424" s="14"/>
      <c r="AT424" s="243" t="s">
        <v>228</v>
      </c>
      <c r="AU424" s="243" t="s">
        <v>93</v>
      </c>
      <c r="AV424" s="14" t="s">
        <v>93</v>
      </c>
      <c r="AW424" s="14" t="s">
        <v>4</v>
      </c>
      <c r="AX424" s="14" t="s">
        <v>81</v>
      </c>
      <c r="AY424" s="243" t="s">
        <v>220</v>
      </c>
    </row>
    <row r="425" s="14" customFormat="1">
      <c r="A425" s="14"/>
      <c r="B425" s="242"/>
      <c r="C425" s="14"/>
      <c r="D425" s="235" t="s">
        <v>228</v>
      </c>
      <c r="E425" s="243" t="s">
        <v>1</v>
      </c>
      <c r="F425" s="244" t="s">
        <v>1372</v>
      </c>
      <c r="G425" s="14"/>
      <c r="H425" s="245">
        <v>7.2000000000000002</v>
      </c>
      <c r="I425" s="246"/>
      <c r="J425" s="246"/>
      <c r="K425" s="14"/>
      <c r="L425" s="14"/>
      <c r="M425" s="242"/>
      <c r="N425" s="247"/>
      <c r="O425" s="248"/>
      <c r="P425" s="248"/>
      <c r="Q425" s="248"/>
      <c r="R425" s="248"/>
      <c r="S425" s="248"/>
      <c r="T425" s="248"/>
      <c r="U425" s="248"/>
      <c r="V425" s="248"/>
      <c r="W425" s="248"/>
      <c r="X425" s="249"/>
      <c r="Y425" s="14"/>
      <c r="Z425" s="14"/>
      <c r="AA425" s="14"/>
      <c r="AB425" s="14"/>
      <c r="AC425" s="14"/>
      <c r="AD425" s="14"/>
      <c r="AE425" s="14"/>
      <c r="AT425" s="243" t="s">
        <v>228</v>
      </c>
      <c r="AU425" s="243" t="s">
        <v>93</v>
      </c>
      <c r="AV425" s="14" t="s">
        <v>93</v>
      </c>
      <c r="AW425" s="14" t="s">
        <v>4</v>
      </c>
      <c r="AX425" s="14" t="s">
        <v>81</v>
      </c>
      <c r="AY425" s="243" t="s">
        <v>220</v>
      </c>
    </row>
    <row r="426" s="14" customFormat="1">
      <c r="A426" s="14"/>
      <c r="B426" s="242"/>
      <c r="C426" s="14"/>
      <c r="D426" s="235" t="s">
        <v>228</v>
      </c>
      <c r="E426" s="243" t="s">
        <v>1</v>
      </c>
      <c r="F426" s="244" t="s">
        <v>1373</v>
      </c>
      <c r="G426" s="14"/>
      <c r="H426" s="245">
        <v>53.399999999999999</v>
      </c>
      <c r="I426" s="246"/>
      <c r="J426" s="246"/>
      <c r="K426" s="14"/>
      <c r="L426" s="14"/>
      <c r="M426" s="242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Y426" s="14"/>
      <c r="Z426" s="14"/>
      <c r="AA426" s="14"/>
      <c r="AB426" s="14"/>
      <c r="AC426" s="14"/>
      <c r="AD426" s="14"/>
      <c r="AE426" s="14"/>
      <c r="AT426" s="243" t="s">
        <v>228</v>
      </c>
      <c r="AU426" s="243" t="s">
        <v>93</v>
      </c>
      <c r="AV426" s="14" t="s">
        <v>93</v>
      </c>
      <c r="AW426" s="14" t="s">
        <v>4</v>
      </c>
      <c r="AX426" s="14" t="s">
        <v>81</v>
      </c>
      <c r="AY426" s="243" t="s">
        <v>220</v>
      </c>
    </row>
    <row r="427" s="14" customFormat="1">
      <c r="A427" s="14"/>
      <c r="B427" s="242"/>
      <c r="C427" s="14"/>
      <c r="D427" s="235" t="s">
        <v>228</v>
      </c>
      <c r="E427" s="243" t="s">
        <v>1</v>
      </c>
      <c r="F427" s="244" t="s">
        <v>1374</v>
      </c>
      <c r="G427" s="14"/>
      <c r="H427" s="245">
        <v>45.420000000000002</v>
      </c>
      <c r="I427" s="246"/>
      <c r="J427" s="246"/>
      <c r="K427" s="14"/>
      <c r="L427" s="14"/>
      <c r="M427" s="242"/>
      <c r="N427" s="247"/>
      <c r="O427" s="248"/>
      <c r="P427" s="248"/>
      <c r="Q427" s="248"/>
      <c r="R427" s="248"/>
      <c r="S427" s="248"/>
      <c r="T427" s="248"/>
      <c r="U427" s="248"/>
      <c r="V427" s="248"/>
      <c r="W427" s="248"/>
      <c r="X427" s="249"/>
      <c r="Y427" s="14"/>
      <c r="Z427" s="14"/>
      <c r="AA427" s="14"/>
      <c r="AB427" s="14"/>
      <c r="AC427" s="14"/>
      <c r="AD427" s="14"/>
      <c r="AE427" s="14"/>
      <c r="AT427" s="243" t="s">
        <v>228</v>
      </c>
      <c r="AU427" s="243" t="s">
        <v>93</v>
      </c>
      <c r="AV427" s="14" t="s">
        <v>93</v>
      </c>
      <c r="AW427" s="14" t="s">
        <v>4</v>
      </c>
      <c r="AX427" s="14" t="s">
        <v>81</v>
      </c>
      <c r="AY427" s="243" t="s">
        <v>220</v>
      </c>
    </row>
    <row r="428" s="14" customFormat="1">
      <c r="A428" s="14"/>
      <c r="B428" s="242"/>
      <c r="C428" s="14"/>
      <c r="D428" s="235" t="s">
        <v>228</v>
      </c>
      <c r="E428" s="243" t="s">
        <v>1</v>
      </c>
      <c r="F428" s="244" t="s">
        <v>1375</v>
      </c>
      <c r="G428" s="14"/>
      <c r="H428" s="245">
        <v>53.109999999999999</v>
      </c>
      <c r="I428" s="246"/>
      <c r="J428" s="246"/>
      <c r="K428" s="14"/>
      <c r="L428" s="14"/>
      <c r="M428" s="242"/>
      <c r="N428" s="247"/>
      <c r="O428" s="248"/>
      <c r="P428" s="248"/>
      <c r="Q428" s="248"/>
      <c r="R428" s="248"/>
      <c r="S428" s="248"/>
      <c r="T428" s="248"/>
      <c r="U428" s="248"/>
      <c r="V428" s="248"/>
      <c r="W428" s="248"/>
      <c r="X428" s="249"/>
      <c r="Y428" s="14"/>
      <c r="Z428" s="14"/>
      <c r="AA428" s="14"/>
      <c r="AB428" s="14"/>
      <c r="AC428" s="14"/>
      <c r="AD428" s="14"/>
      <c r="AE428" s="14"/>
      <c r="AT428" s="243" t="s">
        <v>228</v>
      </c>
      <c r="AU428" s="243" t="s">
        <v>93</v>
      </c>
      <c r="AV428" s="14" t="s">
        <v>93</v>
      </c>
      <c r="AW428" s="14" t="s">
        <v>4</v>
      </c>
      <c r="AX428" s="14" t="s">
        <v>81</v>
      </c>
      <c r="AY428" s="243" t="s">
        <v>220</v>
      </c>
    </row>
    <row r="429" s="14" customFormat="1">
      <c r="A429" s="14"/>
      <c r="B429" s="242"/>
      <c r="C429" s="14"/>
      <c r="D429" s="235" t="s">
        <v>228</v>
      </c>
      <c r="E429" s="243" t="s">
        <v>1</v>
      </c>
      <c r="F429" s="244" t="s">
        <v>1376</v>
      </c>
      <c r="G429" s="14"/>
      <c r="H429" s="245">
        <v>44.850000000000001</v>
      </c>
      <c r="I429" s="246"/>
      <c r="J429" s="246"/>
      <c r="K429" s="14"/>
      <c r="L429" s="14"/>
      <c r="M429" s="242"/>
      <c r="N429" s="247"/>
      <c r="O429" s="248"/>
      <c r="P429" s="248"/>
      <c r="Q429" s="248"/>
      <c r="R429" s="248"/>
      <c r="S429" s="248"/>
      <c r="T429" s="248"/>
      <c r="U429" s="248"/>
      <c r="V429" s="248"/>
      <c r="W429" s="248"/>
      <c r="X429" s="249"/>
      <c r="Y429" s="14"/>
      <c r="Z429" s="14"/>
      <c r="AA429" s="14"/>
      <c r="AB429" s="14"/>
      <c r="AC429" s="14"/>
      <c r="AD429" s="14"/>
      <c r="AE429" s="14"/>
      <c r="AT429" s="243" t="s">
        <v>228</v>
      </c>
      <c r="AU429" s="243" t="s">
        <v>93</v>
      </c>
      <c r="AV429" s="14" t="s">
        <v>93</v>
      </c>
      <c r="AW429" s="14" t="s">
        <v>4</v>
      </c>
      <c r="AX429" s="14" t="s">
        <v>81</v>
      </c>
      <c r="AY429" s="243" t="s">
        <v>220</v>
      </c>
    </row>
    <row r="430" s="14" customFormat="1">
      <c r="A430" s="14"/>
      <c r="B430" s="242"/>
      <c r="C430" s="14"/>
      <c r="D430" s="235" t="s">
        <v>228</v>
      </c>
      <c r="E430" s="243" t="s">
        <v>1</v>
      </c>
      <c r="F430" s="244" t="s">
        <v>1377</v>
      </c>
      <c r="G430" s="14"/>
      <c r="H430" s="245">
        <v>10.539999999999999</v>
      </c>
      <c r="I430" s="246"/>
      <c r="J430" s="246"/>
      <c r="K430" s="14"/>
      <c r="L430" s="14"/>
      <c r="M430" s="242"/>
      <c r="N430" s="247"/>
      <c r="O430" s="248"/>
      <c r="P430" s="248"/>
      <c r="Q430" s="248"/>
      <c r="R430" s="248"/>
      <c r="S430" s="248"/>
      <c r="T430" s="248"/>
      <c r="U430" s="248"/>
      <c r="V430" s="248"/>
      <c r="W430" s="248"/>
      <c r="X430" s="249"/>
      <c r="Y430" s="14"/>
      <c r="Z430" s="14"/>
      <c r="AA430" s="14"/>
      <c r="AB430" s="14"/>
      <c r="AC430" s="14"/>
      <c r="AD430" s="14"/>
      <c r="AE430" s="14"/>
      <c r="AT430" s="243" t="s">
        <v>228</v>
      </c>
      <c r="AU430" s="243" t="s">
        <v>93</v>
      </c>
      <c r="AV430" s="14" t="s">
        <v>93</v>
      </c>
      <c r="AW430" s="14" t="s">
        <v>4</v>
      </c>
      <c r="AX430" s="14" t="s">
        <v>81</v>
      </c>
      <c r="AY430" s="243" t="s">
        <v>220</v>
      </c>
    </row>
    <row r="431" s="14" customFormat="1">
      <c r="A431" s="14"/>
      <c r="B431" s="242"/>
      <c r="C431" s="14"/>
      <c r="D431" s="235" t="s">
        <v>228</v>
      </c>
      <c r="E431" s="243" t="s">
        <v>1</v>
      </c>
      <c r="F431" s="244" t="s">
        <v>1378</v>
      </c>
      <c r="G431" s="14"/>
      <c r="H431" s="245">
        <v>8.3800000000000008</v>
      </c>
      <c r="I431" s="246"/>
      <c r="J431" s="246"/>
      <c r="K431" s="14"/>
      <c r="L431" s="14"/>
      <c r="M431" s="242"/>
      <c r="N431" s="247"/>
      <c r="O431" s="248"/>
      <c r="P431" s="248"/>
      <c r="Q431" s="248"/>
      <c r="R431" s="248"/>
      <c r="S431" s="248"/>
      <c r="T431" s="248"/>
      <c r="U431" s="248"/>
      <c r="V431" s="248"/>
      <c r="W431" s="248"/>
      <c r="X431" s="249"/>
      <c r="Y431" s="14"/>
      <c r="Z431" s="14"/>
      <c r="AA431" s="14"/>
      <c r="AB431" s="14"/>
      <c r="AC431" s="14"/>
      <c r="AD431" s="14"/>
      <c r="AE431" s="14"/>
      <c r="AT431" s="243" t="s">
        <v>228</v>
      </c>
      <c r="AU431" s="243" t="s">
        <v>93</v>
      </c>
      <c r="AV431" s="14" t="s">
        <v>93</v>
      </c>
      <c r="AW431" s="14" t="s">
        <v>4</v>
      </c>
      <c r="AX431" s="14" t="s">
        <v>81</v>
      </c>
      <c r="AY431" s="243" t="s">
        <v>220</v>
      </c>
    </row>
    <row r="432" s="14" customFormat="1">
      <c r="A432" s="14"/>
      <c r="B432" s="242"/>
      <c r="C432" s="14"/>
      <c r="D432" s="235" t="s">
        <v>228</v>
      </c>
      <c r="E432" s="243" t="s">
        <v>1</v>
      </c>
      <c r="F432" s="244" t="s">
        <v>1379</v>
      </c>
      <c r="G432" s="14"/>
      <c r="H432" s="245">
        <v>7.2000000000000002</v>
      </c>
      <c r="I432" s="246"/>
      <c r="J432" s="246"/>
      <c r="K432" s="14"/>
      <c r="L432" s="14"/>
      <c r="M432" s="242"/>
      <c r="N432" s="247"/>
      <c r="O432" s="248"/>
      <c r="P432" s="248"/>
      <c r="Q432" s="248"/>
      <c r="R432" s="248"/>
      <c r="S432" s="248"/>
      <c r="T432" s="248"/>
      <c r="U432" s="248"/>
      <c r="V432" s="248"/>
      <c r="W432" s="248"/>
      <c r="X432" s="249"/>
      <c r="Y432" s="14"/>
      <c r="Z432" s="14"/>
      <c r="AA432" s="14"/>
      <c r="AB432" s="14"/>
      <c r="AC432" s="14"/>
      <c r="AD432" s="14"/>
      <c r="AE432" s="14"/>
      <c r="AT432" s="243" t="s">
        <v>228</v>
      </c>
      <c r="AU432" s="243" t="s">
        <v>93</v>
      </c>
      <c r="AV432" s="14" t="s">
        <v>93</v>
      </c>
      <c r="AW432" s="14" t="s">
        <v>4</v>
      </c>
      <c r="AX432" s="14" t="s">
        <v>81</v>
      </c>
      <c r="AY432" s="243" t="s">
        <v>220</v>
      </c>
    </row>
    <row r="433" s="14" customFormat="1">
      <c r="A433" s="14"/>
      <c r="B433" s="242"/>
      <c r="C433" s="14"/>
      <c r="D433" s="235" t="s">
        <v>228</v>
      </c>
      <c r="E433" s="243" t="s">
        <v>1</v>
      </c>
      <c r="F433" s="244" t="s">
        <v>1380</v>
      </c>
      <c r="G433" s="14"/>
      <c r="H433" s="245">
        <v>23.399999999999999</v>
      </c>
      <c r="I433" s="246"/>
      <c r="J433" s="246"/>
      <c r="K433" s="14"/>
      <c r="L433" s="14"/>
      <c r="M433" s="242"/>
      <c r="N433" s="247"/>
      <c r="O433" s="248"/>
      <c r="P433" s="248"/>
      <c r="Q433" s="248"/>
      <c r="R433" s="248"/>
      <c r="S433" s="248"/>
      <c r="T433" s="248"/>
      <c r="U433" s="248"/>
      <c r="V433" s="248"/>
      <c r="W433" s="248"/>
      <c r="X433" s="249"/>
      <c r="Y433" s="14"/>
      <c r="Z433" s="14"/>
      <c r="AA433" s="14"/>
      <c r="AB433" s="14"/>
      <c r="AC433" s="14"/>
      <c r="AD433" s="14"/>
      <c r="AE433" s="14"/>
      <c r="AT433" s="243" t="s">
        <v>228</v>
      </c>
      <c r="AU433" s="243" t="s">
        <v>93</v>
      </c>
      <c r="AV433" s="14" t="s">
        <v>93</v>
      </c>
      <c r="AW433" s="14" t="s">
        <v>4</v>
      </c>
      <c r="AX433" s="14" t="s">
        <v>81</v>
      </c>
      <c r="AY433" s="243" t="s">
        <v>220</v>
      </c>
    </row>
    <row r="434" s="14" customFormat="1">
      <c r="A434" s="14"/>
      <c r="B434" s="242"/>
      <c r="C434" s="14"/>
      <c r="D434" s="235" t="s">
        <v>228</v>
      </c>
      <c r="E434" s="243" t="s">
        <v>1</v>
      </c>
      <c r="F434" s="244" t="s">
        <v>1381</v>
      </c>
      <c r="G434" s="14"/>
      <c r="H434" s="245">
        <v>1.3999999999999999</v>
      </c>
      <c r="I434" s="246"/>
      <c r="J434" s="246"/>
      <c r="K434" s="14"/>
      <c r="L434" s="14"/>
      <c r="M434" s="242"/>
      <c r="N434" s="247"/>
      <c r="O434" s="248"/>
      <c r="P434" s="248"/>
      <c r="Q434" s="248"/>
      <c r="R434" s="248"/>
      <c r="S434" s="248"/>
      <c r="T434" s="248"/>
      <c r="U434" s="248"/>
      <c r="V434" s="248"/>
      <c r="W434" s="248"/>
      <c r="X434" s="249"/>
      <c r="Y434" s="14"/>
      <c r="Z434" s="14"/>
      <c r="AA434" s="14"/>
      <c r="AB434" s="14"/>
      <c r="AC434" s="14"/>
      <c r="AD434" s="14"/>
      <c r="AE434" s="14"/>
      <c r="AT434" s="243" t="s">
        <v>228</v>
      </c>
      <c r="AU434" s="243" t="s">
        <v>93</v>
      </c>
      <c r="AV434" s="14" t="s">
        <v>93</v>
      </c>
      <c r="AW434" s="14" t="s">
        <v>4</v>
      </c>
      <c r="AX434" s="14" t="s">
        <v>81</v>
      </c>
      <c r="AY434" s="243" t="s">
        <v>220</v>
      </c>
    </row>
    <row r="435" s="14" customFormat="1">
      <c r="A435" s="14"/>
      <c r="B435" s="242"/>
      <c r="C435" s="14"/>
      <c r="D435" s="235" t="s">
        <v>228</v>
      </c>
      <c r="E435" s="243" t="s">
        <v>1</v>
      </c>
      <c r="F435" s="244" t="s">
        <v>1382</v>
      </c>
      <c r="G435" s="14"/>
      <c r="H435" s="245">
        <v>21.649999999999999</v>
      </c>
      <c r="I435" s="246"/>
      <c r="J435" s="246"/>
      <c r="K435" s="14"/>
      <c r="L435" s="14"/>
      <c r="M435" s="242"/>
      <c r="N435" s="247"/>
      <c r="O435" s="248"/>
      <c r="P435" s="248"/>
      <c r="Q435" s="248"/>
      <c r="R435" s="248"/>
      <c r="S435" s="248"/>
      <c r="T435" s="248"/>
      <c r="U435" s="248"/>
      <c r="V435" s="248"/>
      <c r="W435" s="248"/>
      <c r="X435" s="249"/>
      <c r="Y435" s="14"/>
      <c r="Z435" s="14"/>
      <c r="AA435" s="14"/>
      <c r="AB435" s="14"/>
      <c r="AC435" s="14"/>
      <c r="AD435" s="14"/>
      <c r="AE435" s="14"/>
      <c r="AT435" s="243" t="s">
        <v>228</v>
      </c>
      <c r="AU435" s="243" t="s">
        <v>93</v>
      </c>
      <c r="AV435" s="14" t="s">
        <v>93</v>
      </c>
      <c r="AW435" s="14" t="s">
        <v>4</v>
      </c>
      <c r="AX435" s="14" t="s">
        <v>81</v>
      </c>
      <c r="AY435" s="243" t="s">
        <v>220</v>
      </c>
    </row>
    <row r="436" s="14" customFormat="1">
      <c r="A436" s="14"/>
      <c r="B436" s="242"/>
      <c r="C436" s="14"/>
      <c r="D436" s="235" t="s">
        <v>228</v>
      </c>
      <c r="E436" s="243" t="s">
        <v>1</v>
      </c>
      <c r="F436" s="244" t="s">
        <v>1383</v>
      </c>
      <c r="G436" s="14"/>
      <c r="H436" s="245">
        <v>5.5999999999999996</v>
      </c>
      <c r="I436" s="246"/>
      <c r="J436" s="246"/>
      <c r="K436" s="14"/>
      <c r="L436" s="14"/>
      <c r="M436" s="242"/>
      <c r="N436" s="247"/>
      <c r="O436" s="248"/>
      <c r="P436" s="248"/>
      <c r="Q436" s="248"/>
      <c r="R436" s="248"/>
      <c r="S436" s="248"/>
      <c r="T436" s="248"/>
      <c r="U436" s="248"/>
      <c r="V436" s="248"/>
      <c r="W436" s="248"/>
      <c r="X436" s="249"/>
      <c r="Y436" s="14"/>
      <c r="Z436" s="14"/>
      <c r="AA436" s="14"/>
      <c r="AB436" s="14"/>
      <c r="AC436" s="14"/>
      <c r="AD436" s="14"/>
      <c r="AE436" s="14"/>
      <c r="AT436" s="243" t="s">
        <v>228</v>
      </c>
      <c r="AU436" s="243" t="s">
        <v>93</v>
      </c>
      <c r="AV436" s="14" t="s">
        <v>93</v>
      </c>
      <c r="AW436" s="14" t="s">
        <v>4</v>
      </c>
      <c r="AX436" s="14" t="s">
        <v>81</v>
      </c>
      <c r="AY436" s="243" t="s">
        <v>220</v>
      </c>
    </row>
    <row r="437" s="14" customFormat="1">
      <c r="A437" s="14"/>
      <c r="B437" s="242"/>
      <c r="C437" s="14"/>
      <c r="D437" s="235" t="s">
        <v>228</v>
      </c>
      <c r="E437" s="243" t="s">
        <v>1</v>
      </c>
      <c r="F437" s="244" t="s">
        <v>1384</v>
      </c>
      <c r="G437" s="14"/>
      <c r="H437" s="245">
        <v>1.6000000000000001</v>
      </c>
      <c r="I437" s="246"/>
      <c r="J437" s="246"/>
      <c r="K437" s="14"/>
      <c r="L437" s="14"/>
      <c r="M437" s="242"/>
      <c r="N437" s="247"/>
      <c r="O437" s="248"/>
      <c r="P437" s="248"/>
      <c r="Q437" s="248"/>
      <c r="R437" s="248"/>
      <c r="S437" s="248"/>
      <c r="T437" s="248"/>
      <c r="U437" s="248"/>
      <c r="V437" s="248"/>
      <c r="W437" s="248"/>
      <c r="X437" s="249"/>
      <c r="Y437" s="14"/>
      <c r="Z437" s="14"/>
      <c r="AA437" s="14"/>
      <c r="AB437" s="14"/>
      <c r="AC437" s="14"/>
      <c r="AD437" s="14"/>
      <c r="AE437" s="14"/>
      <c r="AT437" s="243" t="s">
        <v>228</v>
      </c>
      <c r="AU437" s="243" t="s">
        <v>93</v>
      </c>
      <c r="AV437" s="14" t="s">
        <v>93</v>
      </c>
      <c r="AW437" s="14" t="s">
        <v>4</v>
      </c>
      <c r="AX437" s="14" t="s">
        <v>81</v>
      </c>
      <c r="AY437" s="243" t="s">
        <v>220</v>
      </c>
    </row>
    <row r="438" s="14" customFormat="1">
      <c r="A438" s="14"/>
      <c r="B438" s="242"/>
      <c r="C438" s="14"/>
      <c r="D438" s="235" t="s">
        <v>228</v>
      </c>
      <c r="E438" s="243" t="s">
        <v>1</v>
      </c>
      <c r="F438" s="244" t="s">
        <v>1385</v>
      </c>
      <c r="G438" s="14"/>
      <c r="H438" s="245">
        <v>4.2999999999999998</v>
      </c>
      <c r="I438" s="246"/>
      <c r="J438" s="246"/>
      <c r="K438" s="14"/>
      <c r="L438" s="14"/>
      <c r="M438" s="242"/>
      <c r="N438" s="247"/>
      <c r="O438" s="248"/>
      <c r="P438" s="248"/>
      <c r="Q438" s="248"/>
      <c r="R438" s="248"/>
      <c r="S438" s="248"/>
      <c r="T438" s="248"/>
      <c r="U438" s="248"/>
      <c r="V438" s="248"/>
      <c r="W438" s="248"/>
      <c r="X438" s="249"/>
      <c r="Y438" s="14"/>
      <c r="Z438" s="14"/>
      <c r="AA438" s="14"/>
      <c r="AB438" s="14"/>
      <c r="AC438" s="14"/>
      <c r="AD438" s="14"/>
      <c r="AE438" s="14"/>
      <c r="AT438" s="243" t="s">
        <v>228</v>
      </c>
      <c r="AU438" s="243" t="s">
        <v>93</v>
      </c>
      <c r="AV438" s="14" t="s">
        <v>93</v>
      </c>
      <c r="AW438" s="14" t="s">
        <v>4</v>
      </c>
      <c r="AX438" s="14" t="s">
        <v>81</v>
      </c>
      <c r="AY438" s="243" t="s">
        <v>220</v>
      </c>
    </row>
    <row r="439" s="15" customFormat="1">
      <c r="A439" s="15"/>
      <c r="B439" s="250"/>
      <c r="C439" s="15"/>
      <c r="D439" s="235" t="s">
        <v>228</v>
      </c>
      <c r="E439" s="251" t="s">
        <v>1</v>
      </c>
      <c r="F439" s="252" t="s">
        <v>242</v>
      </c>
      <c r="G439" s="15"/>
      <c r="H439" s="253">
        <v>345.42000000000002</v>
      </c>
      <c r="I439" s="254"/>
      <c r="J439" s="254"/>
      <c r="K439" s="15"/>
      <c r="L439" s="15"/>
      <c r="M439" s="250"/>
      <c r="N439" s="255"/>
      <c r="O439" s="256"/>
      <c r="P439" s="256"/>
      <c r="Q439" s="256"/>
      <c r="R439" s="256"/>
      <c r="S439" s="256"/>
      <c r="T439" s="256"/>
      <c r="U439" s="256"/>
      <c r="V439" s="256"/>
      <c r="W439" s="256"/>
      <c r="X439" s="257"/>
      <c r="Y439" s="15"/>
      <c r="Z439" s="15"/>
      <c r="AA439" s="15"/>
      <c r="AB439" s="15"/>
      <c r="AC439" s="15"/>
      <c r="AD439" s="15"/>
      <c r="AE439" s="15"/>
      <c r="AT439" s="251" t="s">
        <v>228</v>
      </c>
      <c r="AU439" s="251" t="s">
        <v>93</v>
      </c>
      <c r="AV439" s="15" t="s">
        <v>98</v>
      </c>
      <c r="AW439" s="15" t="s">
        <v>4</v>
      </c>
      <c r="AX439" s="15" t="s">
        <v>81</v>
      </c>
      <c r="AY439" s="251" t="s">
        <v>220</v>
      </c>
    </row>
    <row r="440" s="16" customFormat="1">
      <c r="A440" s="16"/>
      <c r="B440" s="258"/>
      <c r="C440" s="16"/>
      <c r="D440" s="235" t="s">
        <v>228</v>
      </c>
      <c r="E440" s="259" t="s">
        <v>1</v>
      </c>
      <c r="F440" s="260" t="s">
        <v>253</v>
      </c>
      <c r="G440" s="16"/>
      <c r="H440" s="261">
        <v>492.95499999999998</v>
      </c>
      <c r="I440" s="262"/>
      <c r="J440" s="262"/>
      <c r="K440" s="16"/>
      <c r="L440" s="16"/>
      <c r="M440" s="258"/>
      <c r="N440" s="263"/>
      <c r="O440" s="264"/>
      <c r="P440" s="264"/>
      <c r="Q440" s="264"/>
      <c r="R440" s="264"/>
      <c r="S440" s="264"/>
      <c r="T440" s="264"/>
      <c r="U440" s="264"/>
      <c r="V440" s="264"/>
      <c r="W440" s="264"/>
      <c r="X440" s="265"/>
      <c r="Y440" s="16"/>
      <c r="Z440" s="16"/>
      <c r="AA440" s="16"/>
      <c r="AB440" s="16"/>
      <c r="AC440" s="16"/>
      <c r="AD440" s="16"/>
      <c r="AE440" s="16"/>
      <c r="AT440" s="259" t="s">
        <v>228</v>
      </c>
      <c r="AU440" s="259" t="s">
        <v>93</v>
      </c>
      <c r="AV440" s="16" t="s">
        <v>105</v>
      </c>
      <c r="AW440" s="16" t="s">
        <v>4</v>
      </c>
      <c r="AX440" s="16" t="s">
        <v>88</v>
      </c>
      <c r="AY440" s="259" t="s">
        <v>220</v>
      </c>
    </row>
    <row r="441" s="14" customFormat="1">
      <c r="A441" s="14"/>
      <c r="B441" s="242"/>
      <c r="C441" s="14"/>
      <c r="D441" s="235" t="s">
        <v>228</v>
      </c>
      <c r="E441" s="14"/>
      <c r="F441" s="244" t="s">
        <v>1396</v>
      </c>
      <c r="G441" s="14"/>
      <c r="H441" s="245">
        <v>502.81400000000002</v>
      </c>
      <c r="I441" s="246"/>
      <c r="J441" s="246"/>
      <c r="K441" s="14"/>
      <c r="L441" s="14"/>
      <c r="M441" s="242"/>
      <c r="N441" s="247"/>
      <c r="O441" s="248"/>
      <c r="P441" s="248"/>
      <c r="Q441" s="248"/>
      <c r="R441" s="248"/>
      <c r="S441" s="248"/>
      <c r="T441" s="248"/>
      <c r="U441" s="248"/>
      <c r="V441" s="248"/>
      <c r="W441" s="248"/>
      <c r="X441" s="249"/>
      <c r="Y441" s="14"/>
      <c r="Z441" s="14"/>
      <c r="AA441" s="14"/>
      <c r="AB441" s="14"/>
      <c r="AC441" s="14"/>
      <c r="AD441" s="14"/>
      <c r="AE441" s="14"/>
      <c r="AT441" s="243" t="s">
        <v>228</v>
      </c>
      <c r="AU441" s="243" t="s">
        <v>93</v>
      </c>
      <c r="AV441" s="14" t="s">
        <v>93</v>
      </c>
      <c r="AW441" s="14" t="s">
        <v>3</v>
      </c>
      <c r="AX441" s="14" t="s">
        <v>88</v>
      </c>
      <c r="AY441" s="243" t="s">
        <v>220</v>
      </c>
    </row>
    <row r="442" s="2" customFormat="1" ht="24.15" customHeight="1">
      <c r="A442" s="42"/>
      <c r="B442" s="186"/>
      <c r="C442" s="220" t="s">
        <v>370</v>
      </c>
      <c r="D442" s="220" t="s">
        <v>223</v>
      </c>
      <c r="E442" s="221" t="s">
        <v>870</v>
      </c>
      <c r="F442" s="222" t="s">
        <v>871</v>
      </c>
      <c r="G442" s="223" t="s">
        <v>226</v>
      </c>
      <c r="H442" s="224">
        <v>425.73500000000001</v>
      </c>
      <c r="I442" s="225"/>
      <c r="J442" s="225"/>
      <c r="K442" s="226">
        <f>ROUND(P442*H442,2)</f>
        <v>0</v>
      </c>
      <c r="L442" s="227"/>
      <c r="M442" s="43"/>
      <c r="N442" s="228" t="s">
        <v>1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42"/>
      <c r="Z442" s="42"/>
      <c r="AA442" s="42"/>
      <c r="AB442" s="42"/>
      <c r="AC442" s="42"/>
      <c r="AD442" s="42"/>
      <c r="AE442" s="42"/>
      <c r="AR442" s="233" t="s">
        <v>387</v>
      </c>
      <c r="AT442" s="233" t="s">
        <v>223</v>
      </c>
      <c r="AU442" s="233" t="s">
        <v>93</v>
      </c>
      <c r="AY442" s="19" t="s">
        <v>220</v>
      </c>
      <c r="BE442" s="147">
        <f>IF(O442="základná",K442,0)</f>
        <v>0</v>
      </c>
      <c r="BF442" s="147">
        <f>IF(O442="znížená",K442,0)</f>
        <v>0</v>
      </c>
      <c r="BG442" s="147">
        <f>IF(O442="zákl. prenesená",K442,0)</f>
        <v>0</v>
      </c>
      <c r="BH442" s="147">
        <f>IF(O442="zníž. prenesená",K442,0)</f>
        <v>0</v>
      </c>
      <c r="BI442" s="147">
        <f>IF(O442="nulová",K442,0)</f>
        <v>0</v>
      </c>
      <c r="BJ442" s="19" t="s">
        <v>93</v>
      </c>
      <c r="BK442" s="147">
        <f>ROUND(P442*H442,2)</f>
        <v>0</v>
      </c>
      <c r="BL442" s="19" t="s">
        <v>387</v>
      </c>
      <c r="BM442" s="233" t="s">
        <v>1397</v>
      </c>
    </row>
    <row r="443" s="13" customFormat="1">
      <c r="A443" s="13"/>
      <c r="B443" s="234"/>
      <c r="C443" s="13"/>
      <c r="D443" s="235" t="s">
        <v>228</v>
      </c>
      <c r="E443" s="236" t="s">
        <v>1</v>
      </c>
      <c r="F443" s="237" t="s">
        <v>1344</v>
      </c>
      <c r="G443" s="13"/>
      <c r="H443" s="236" t="s">
        <v>1</v>
      </c>
      <c r="I443" s="238"/>
      <c r="J443" s="238"/>
      <c r="K443" s="13"/>
      <c r="L443" s="13"/>
      <c r="M443" s="234"/>
      <c r="N443" s="239"/>
      <c r="O443" s="240"/>
      <c r="P443" s="240"/>
      <c r="Q443" s="240"/>
      <c r="R443" s="240"/>
      <c r="S443" s="240"/>
      <c r="T443" s="240"/>
      <c r="U443" s="240"/>
      <c r="V443" s="240"/>
      <c r="W443" s="240"/>
      <c r="X443" s="241"/>
      <c r="Y443" s="13"/>
      <c r="Z443" s="13"/>
      <c r="AA443" s="13"/>
      <c r="AB443" s="13"/>
      <c r="AC443" s="13"/>
      <c r="AD443" s="13"/>
      <c r="AE443" s="13"/>
      <c r="AT443" s="236" t="s">
        <v>228</v>
      </c>
      <c r="AU443" s="236" t="s">
        <v>93</v>
      </c>
      <c r="AV443" s="13" t="s">
        <v>88</v>
      </c>
      <c r="AW443" s="13" t="s">
        <v>4</v>
      </c>
      <c r="AX443" s="13" t="s">
        <v>81</v>
      </c>
      <c r="AY443" s="236" t="s">
        <v>220</v>
      </c>
    </row>
    <row r="444" s="14" customFormat="1">
      <c r="A444" s="14"/>
      <c r="B444" s="242"/>
      <c r="C444" s="14"/>
      <c r="D444" s="235" t="s">
        <v>228</v>
      </c>
      <c r="E444" s="243" t="s">
        <v>1</v>
      </c>
      <c r="F444" s="244" t="s">
        <v>1345</v>
      </c>
      <c r="G444" s="14"/>
      <c r="H444" s="245">
        <v>8.25</v>
      </c>
      <c r="I444" s="246"/>
      <c r="J444" s="246"/>
      <c r="K444" s="14"/>
      <c r="L444" s="14"/>
      <c r="M444" s="242"/>
      <c r="N444" s="247"/>
      <c r="O444" s="248"/>
      <c r="P444" s="248"/>
      <c r="Q444" s="248"/>
      <c r="R444" s="248"/>
      <c r="S444" s="248"/>
      <c r="T444" s="248"/>
      <c r="U444" s="248"/>
      <c r="V444" s="248"/>
      <c r="W444" s="248"/>
      <c r="X444" s="249"/>
      <c r="Y444" s="14"/>
      <c r="Z444" s="14"/>
      <c r="AA444" s="14"/>
      <c r="AB444" s="14"/>
      <c r="AC444" s="14"/>
      <c r="AD444" s="14"/>
      <c r="AE444" s="14"/>
      <c r="AT444" s="243" t="s">
        <v>228</v>
      </c>
      <c r="AU444" s="243" t="s">
        <v>93</v>
      </c>
      <c r="AV444" s="14" t="s">
        <v>93</v>
      </c>
      <c r="AW444" s="14" t="s">
        <v>4</v>
      </c>
      <c r="AX444" s="14" t="s">
        <v>81</v>
      </c>
      <c r="AY444" s="243" t="s">
        <v>220</v>
      </c>
    </row>
    <row r="445" s="14" customFormat="1">
      <c r="A445" s="14"/>
      <c r="B445" s="242"/>
      <c r="C445" s="14"/>
      <c r="D445" s="235" t="s">
        <v>228</v>
      </c>
      <c r="E445" s="243" t="s">
        <v>1</v>
      </c>
      <c r="F445" s="244" t="s">
        <v>1346</v>
      </c>
      <c r="G445" s="14"/>
      <c r="H445" s="245">
        <v>7.5</v>
      </c>
      <c r="I445" s="246"/>
      <c r="J445" s="246"/>
      <c r="K445" s="14"/>
      <c r="L445" s="14"/>
      <c r="M445" s="242"/>
      <c r="N445" s="247"/>
      <c r="O445" s="248"/>
      <c r="P445" s="248"/>
      <c r="Q445" s="248"/>
      <c r="R445" s="248"/>
      <c r="S445" s="248"/>
      <c r="T445" s="248"/>
      <c r="U445" s="248"/>
      <c r="V445" s="248"/>
      <c r="W445" s="248"/>
      <c r="X445" s="249"/>
      <c r="Y445" s="14"/>
      <c r="Z445" s="14"/>
      <c r="AA445" s="14"/>
      <c r="AB445" s="14"/>
      <c r="AC445" s="14"/>
      <c r="AD445" s="14"/>
      <c r="AE445" s="14"/>
      <c r="AT445" s="243" t="s">
        <v>228</v>
      </c>
      <c r="AU445" s="243" t="s">
        <v>93</v>
      </c>
      <c r="AV445" s="14" t="s">
        <v>93</v>
      </c>
      <c r="AW445" s="14" t="s">
        <v>4</v>
      </c>
      <c r="AX445" s="14" t="s">
        <v>81</v>
      </c>
      <c r="AY445" s="243" t="s">
        <v>220</v>
      </c>
    </row>
    <row r="446" s="14" customFormat="1">
      <c r="A446" s="14"/>
      <c r="B446" s="242"/>
      <c r="C446" s="14"/>
      <c r="D446" s="235" t="s">
        <v>228</v>
      </c>
      <c r="E446" s="243" t="s">
        <v>1</v>
      </c>
      <c r="F446" s="244" t="s">
        <v>1347</v>
      </c>
      <c r="G446" s="14"/>
      <c r="H446" s="245">
        <v>13.35</v>
      </c>
      <c r="I446" s="246"/>
      <c r="J446" s="246"/>
      <c r="K446" s="14"/>
      <c r="L446" s="14"/>
      <c r="M446" s="242"/>
      <c r="N446" s="247"/>
      <c r="O446" s="248"/>
      <c r="P446" s="248"/>
      <c r="Q446" s="248"/>
      <c r="R446" s="248"/>
      <c r="S446" s="248"/>
      <c r="T446" s="248"/>
      <c r="U446" s="248"/>
      <c r="V446" s="248"/>
      <c r="W446" s="248"/>
      <c r="X446" s="249"/>
      <c r="Y446" s="14"/>
      <c r="Z446" s="14"/>
      <c r="AA446" s="14"/>
      <c r="AB446" s="14"/>
      <c r="AC446" s="14"/>
      <c r="AD446" s="14"/>
      <c r="AE446" s="14"/>
      <c r="AT446" s="243" t="s">
        <v>228</v>
      </c>
      <c r="AU446" s="243" t="s">
        <v>93</v>
      </c>
      <c r="AV446" s="14" t="s">
        <v>93</v>
      </c>
      <c r="AW446" s="14" t="s">
        <v>4</v>
      </c>
      <c r="AX446" s="14" t="s">
        <v>81</v>
      </c>
      <c r="AY446" s="243" t="s">
        <v>220</v>
      </c>
    </row>
    <row r="447" s="14" customFormat="1">
      <c r="A447" s="14"/>
      <c r="B447" s="242"/>
      <c r="C447" s="14"/>
      <c r="D447" s="235" t="s">
        <v>228</v>
      </c>
      <c r="E447" s="243" t="s">
        <v>1</v>
      </c>
      <c r="F447" s="244" t="s">
        <v>1348</v>
      </c>
      <c r="G447" s="14"/>
      <c r="H447" s="245">
        <v>5.8499999999999996</v>
      </c>
      <c r="I447" s="246"/>
      <c r="J447" s="246"/>
      <c r="K447" s="14"/>
      <c r="L447" s="14"/>
      <c r="M447" s="242"/>
      <c r="N447" s="247"/>
      <c r="O447" s="248"/>
      <c r="P447" s="248"/>
      <c r="Q447" s="248"/>
      <c r="R447" s="248"/>
      <c r="S447" s="248"/>
      <c r="T447" s="248"/>
      <c r="U447" s="248"/>
      <c r="V447" s="248"/>
      <c r="W447" s="248"/>
      <c r="X447" s="249"/>
      <c r="Y447" s="14"/>
      <c r="Z447" s="14"/>
      <c r="AA447" s="14"/>
      <c r="AB447" s="14"/>
      <c r="AC447" s="14"/>
      <c r="AD447" s="14"/>
      <c r="AE447" s="14"/>
      <c r="AT447" s="243" t="s">
        <v>228</v>
      </c>
      <c r="AU447" s="243" t="s">
        <v>93</v>
      </c>
      <c r="AV447" s="14" t="s">
        <v>93</v>
      </c>
      <c r="AW447" s="14" t="s">
        <v>4</v>
      </c>
      <c r="AX447" s="14" t="s">
        <v>81</v>
      </c>
      <c r="AY447" s="243" t="s">
        <v>220</v>
      </c>
    </row>
    <row r="448" s="14" customFormat="1">
      <c r="A448" s="14"/>
      <c r="B448" s="242"/>
      <c r="C448" s="14"/>
      <c r="D448" s="235" t="s">
        <v>228</v>
      </c>
      <c r="E448" s="243" t="s">
        <v>1</v>
      </c>
      <c r="F448" s="244" t="s">
        <v>1349</v>
      </c>
      <c r="G448" s="14"/>
      <c r="H448" s="245">
        <v>8.25</v>
      </c>
      <c r="I448" s="246"/>
      <c r="J448" s="246"/>
      <c r="K448" s="14"/>
      <c r="L448" s="14"/>
      <c r="M448" s="242"/>
      <c r="N448" s="247"/>
      <c r="O448" s="248"/>
      <c r="P448" s="248"/>
      <c r="Q448" s="248"/>
      <c r="R448" s="248"/>
      <c r="S448" s="248"/>
      <c r="T448" s="248"/>
      <c r="U448" s="248"/>
      <c r="V448" s="248"/>
      <c r="W448" s="248"/>
      <c r="X448" s="249"/>
      <c r="Y448" s="14"/>
      <c r="Z448" s="14"/>
      <c r="AA448" s="14"/>
      <c r="AB448" s="14"/>
      <c r="AC448" s="14"/>
      <c r="AD448" s="14"/>
      <c r="AE448" s="14"/>
      <c r="AT448" s="243" t="s">
        <v>228</v>
      </c>
      <c r="AU448" s="243" t="s">
        <v>93</v>
      </c>
      <c r="AV448" s="14" t="s">
        <v>93</v>
      </c>
      <c r="AW448" s="14" t="s">
        <v>4</v>
      </c>
      <c r="AX448" s="14" t="s">
        <v>81</v>
      </c>
      <c r="AY448" s="243" t="s">
        <v>220</v>
      </c>
    </row>
    <row r="449" s="14" customFormat="1">
      <c r="A449" s="14"/>
      <c r="B449" s="242"/>
      <c r="C449" s="14"/>
      <c r="D449" s="235" t="s">
        <v>228</v>
      </c>
      <c r="E449" s="243" t="s">
        <v>1</v>
      </c>
      <c r="F449" s="244" t="s">
        <v>1350</v>
      </c>
      <c r="G449" s="14"/>
      <c r="H449" s="245">
        <v>5.9100000000000001</v>
      </c>
      <c r="I449" s="246"/>
      <c r="J449" s="246"/>
      <c r="K449" s="14"/>
      <c r="L449" s="14"/>
      <c r="M449" s="242"/>
      <c r="N449" s="247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4"/>
      <c r="Z449" s="14"/>
      <c r="AA449" s="14"/>
      <c r="AB449" s="14"/>
      <c r="AC449" s="14"/>
      <c r="AD449" s="14"/>
      <c r="AE449" s="14"/>
      <c r="AT449" s="243" t="s">
        <v>228</v>
      </c>
      <c r="AU449" s="243" t="s">
        <v>93</v>
      </c>
      <c r="AV449" s="14" t="s">
        <v>93</v>
      </c>
      <c r="AW449" s="14" t="s">
        <v>4</v>
      </c>
      <c r="AX449" s="14" t="s">
        <v>81</v>
      </c>
      <c r="AY449" s="243" t="s">
        <v>220</v>
      </c>
    </row>
    <row r="450" s="14" customFormat="1">
      <c r="A450" s="14"/>
      <c r="B450" s="242"/>
      <c r="C450" s="14"/>
      <c r="D450" s="235" t="s">
        <v>228</v>
      </c>
      <c r="E450" s="243" t="s">
        <v>1</v>
      </c>
      <c r="F450" s="244" t="s">
        <v>1351</v>
      </c>
      <c r="G450" s="14"/>
      <c r="H450" s="245">
        <v>5.2300000000000004</v>
      </c>
      <c r="I450" s="246"/>
      <c r="J450" s="246"/>
      <c r="K450" s="14"/>
      <c r="L450" s="14"/>
      <c r="M450" s="242"/>
      <c r="N450" s="247"/>
      <c r="O450" s="248"/>
      <c r="P450" s="248"/>
      <c r="Q450" s="248"/>
      <c r="R450" s="248"/>
      <c r="S450" s="248"/>
      <c r="T450" s="248"/>
      <c r="U450" s="248"/>
      <c r="V450" s="248"/>
      <c r="W450" s="248"/>
      <c r="X450" s="249"/>
      <c r="Y450" s="14"/>
      <c r="Z450" s="14"/>
      <c r="AA450" s="14"/>
      <c r="AB450" s="14"/>
      <c r="AC450" s="14"/>
      <c r="AD450" s="14"/>
      <c r="AE450" s="14"/>
      <c r="AT450" s="243" t="s">
        <v>228</v>
      </c>
      <c r="AU450" s="243" t="s">
        <v>93</v>
      </c>
      <c r="AV450" s="14" t="s">
        <v>93</v>
      </c>
      <c r="AW450" s="14" t="s">
        <v>4</v>
      </c>
      <c r="AX450" s="14" t="s">
        <v>81</v>
      </c>
      <c r="AY450" s="243" t="s">
        <v>220</v>
      </c>
    </row>
    <row r="451" s="14" customFormat="1">
      <c r="A451" s="14"/>
      <c r="B451" s="242"/>
      <c r="C451" s="14"/>
      <c r="D451" s="235" t="s">
        <v>228</v>
      </c>
      <c r="E451" s="243" t="s">
        <v>1</v>
      </c>
      <c r="F451" s="244" t="s">
        <v>1352</v>
      </c>
      <c r="G451" s="14"/>
      <c r="H451" s="245">
        <v>3.8250000000000002</v>
      </c>
      <c r="I451" s="246"/>
      <c r="J451" s="246"/>
      <c r="K451" s="14"/>
      <c r="L451" s="14"/>
      <c r="M451" s="242"/>
      <c r="N451" s="247"/>
      <c r="O451" s="248"/>
      <c r="P451" s="248"/>
      <c r="Q451" s="248"/>
      <c r="R451" s="248"/>
      <c r="S451" s="248"/>
      <c r="T451" s="248"/>
      <c r="U451" s="248"/>
      <c r="V451" s="248"/>
      <c r="W451" s="248"/>
      <c r="X451" s="249"/>
      <c r="Y451" s="14"/>
      <c r="Z451" s="14"/>
      <c r="AA451" s="14"/>
      <c r="AB451" s="14"/>
      <c r="AC451" s="14"/>
      <c r="AD451" s="14"/>
      <c r="AE451" s="14"/>
      <c r="AT451" s="243" t="s">
        <v>228</v>
      </c>
      <c r="AU451" s="243" t="s">
        <v>93</v>
      </c>
      <c r="AV451" s="14" t="s">
        <v>93</v>
      </c>
      <c r="AW451" s="14" t="s">
        <v>4</v>
      </c>
      <c r="AX451" s="14" t="s">
        <v>81</v>
      </c>
      <c r="AY451" s="243" t="s">
        <v>220</v>
      </c>
    </row>
    <row r="452" s="14" customFormat="1">
      <c r="A452" s="14"/>
      <c r="B452" s="242"/>
      <c r="C452" s="14"/>
      <c r="D452" s="235" t="s">
        <v>228</v>
      </c>
      <c r="E452" s="243" t="s">
        <v>1</v>
      </c>
      <c r="F452" s="244" t="s">
        <v>1353</v>
      </c>
      <c r="G452" s="14"/>
      <c r="H452" s="245">
        <v>22.149999999999999</v>
      </c>
      <c r="I452" s="246"/>
      <c r="J452" s="246"/>
      <c r="K452" s="14"/>
      <c r="L452" s="14"/>
      <c r="M452" s="242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Y452" s="14"/>
      <c r="Z452" s="14"/>
      <c r="AA452" s="14"/>
      <c r="AB452" s="14"/>
      <c r="AC452" s="14"/>
      <c r="AD452" s="14"/>
      <c r="AE452" s="14"/>
      <c r="AT452" s="243" t="s">
        <v>228</v>
      </c>
      <c r="AU452" s="243" t="s">
        <v>93</v>
      </c>
      <c r="AV452" s="14" t="s">
        <v>93</v>
      </c>
      <c r="AW452" s="14" t="s">
        <v>4</v>
      </c>
      <c r="AX452" s="14" t="s">
        <v>81</v>
      </c>
      <c r="AY452" s="243" t="s">
        <v>220</v>
      </c>
    </row>
    <row r="453" s="15" customFormat="1">
      <c r="A453" s="15"/>
      <c r="B453" s="250"/>
      <c r="C453" s="15"/>
      <c r="D453" s="235" t="s">
        <v>228</v>
      </c>
      <c r="E453" s="251" t="s">
        <v>1</v>
      </c>
      <c r="F453" s="252" t="s">
        <v>242</v>
      </c>
      <c r="G453" s="15"/>
      <c r="H453" s="253">
        <v>80.314999999999998</v>
      </c>
      <c r="I453" s="254"/>
      <c r="J453" s="254"/>
      <c r="K453" s="15"/>
      <c r="L453" s="15"/>
      <c r="M453" s="250"/>
      <c r="N453" s="255"/>
      <c r="O453" s="256"/>
      <c r="P453" s="256"/>
      <c r="Q453" s="256"/>
      <c r="R453" s="256"/>
      <c r="S453" s="256"/>
      <c r="T453" s="256"/>
      <c r="U453" s="256"/>
      <c r="V453" s="256"/>
      <c r="W453" s="256"/>
      <c r="X453" s="257"/>
      <c r="Y453" s="15"/>
      <c r="Z453" s="15"/>
      <c r="AA453" s="15"/>
      <c r="AB453" s="15"/>
      <c r="AC453" s="15"/>
      <c r="AD453" s="15"/>
      <c r="AE453" s="15"/>
      <c r="AT453" s="251" t="s">
        <v>228</v>
      </c>
      <c r="AU453" s="251" t="s">
        <v>93</v>
      </c>
      <c r="AV453" s="15" t="s">
        <v>98</v>
      </c>
      <c r="AW453" s="15" t="s">
        <v>4</v>
      </c>
      <c r="AX453" s="15" t="s">
        <v>81</v>
      </c>
      <c r="AY453" s="251" t="s">
        <v>220</v>
      </c>
    </row>
    <row r="454" s="13" customFormat="1">
      <c r="A454" s="13"/>
      <c r="B454" s="234"/>
      <c r="C454" s="13"/>
      <c r="D454" s="235" t="s">
        <v>228</v>
      </c>
      <c r="E454" s="236" t="s">
        <v>1</v>
      </c>
      <c r="F454" s="237" t="s">
        <v>1365</v>
      </c>
      <c r="G454" s="13"/>
      <c r="H454" s="236" t="s">
        <v>1</v>
      </c>
      <c r="I454" s="238"/>
      <c r="J454" s="238"/>
      <c r="K454" s="13"/>
      <c r="L454" s="13"/>
      <c r="M454" s="234"/>
      <c r="N454" s="239"/>
      <c r="O454" s="240"/>
      <c r="P454" s="240"/>
      <c r="Q454" s="240"/>
      <c r="R454" s="240"/>
      <c r="S454" s="240"/>
      <c r="T454" s="240"/>
      <c r="U454" s="240"/>
      <c r="V454" s="240"/>
      <c r="W454" s="240"/>
      <c r="X454" s="241"/>
      <c r="Y454" s="13"/>
      <c r="Z454" s="13"/>
      <c r="AA454" s="13"/>
      <c r="AB454" s="13"/>
      <c r="AC454" s="13"/>
      <c r="AD454" s="13"/>
      <c r="AE454" s="13"/>
      <c r="AT454" s="236" t="s">
        <v>228</v>
      </c>
      <c r="AU454" s="236" t="s">
        <v>93</v>
      </c>
      <c r="AV454" s="13" t="s">
        <v>88</v>
      </c>
      <c r="AW454" s="13" t="s">
        <v>4</v>
      </c>
      <c r="AX454" s="13" t="s">
        <v>81</v>
      </c>
      <c r="AY454" s="236" t="s">
        <v>220</v>
      </c>
    </row>
    <row r="455" s="14" customFormat="1">
      <c r="A455" s="14"/>
      <c r="B455" s="242"/>
      <c r="C455" s="14"/>
      <c r="D455" s="235" t="s">
        <v>228</v>
      </c>
      <c r="E455" s="243" t="s">
        <v>1</v>
      </c>
      <c r="F455" s="244" t="s">
        <v>1366</v>
      </c>
      <c r="G455" s="14"/>
      <c r="H455" s="245">
        <v>4.2999999999999998</v>
      </c>
      <c r="I455" s="246"/>
      <c r="J455" s="246"/>
      <c r="K455" s="14"/>
      <c r="L455" s="14"/>
      <c r="M455" s="242"/>
      <c r="N455" s="247"/>
      <c r="O455" s="248"/>
      <c r="P455" s="248"/>
      <c r="Q455" s="248"/>
      <c r="R455" s="248"/>
      <c r="S455" s="248"/>
      <c r="T455" s="248"/>
      <c r="U455" s="248"/>
      <c r="V455" s="248"/>
      <c r="W455" s="248"/>
      <c r="X455" s="249"/>
      <c r="Y455" s="14"/>
      <c r="Z455" s="14"/>
      <c r="AA455" s="14"/>
      <c r="AB455" s="14"/>
      <c r="AC455" s="14"/>
      <c r="AD455" s="14"/>
      <c r="AE455" s="14"/>
      <c r="AT455" s="243" t="s">
        <v>228</v>
      </c>
      <c r="AU455" s="243" t="s">
        <v>93</v>
      </c>
      <c r="AV455" s="14" t="s">
        <v>93</v>
      </c>
      <c r="AW455" s="14" t="s">
        <v>4</v>
      </c>
      <c r="AX455" s="14" t="s">
        <v>81</v>
      </c>
      <c r="AY455" s="243" t="s">
        <v>220</v>
      </c>
    </row>
    <row r="456" s="14" customFormat="1">
      <c r="A456" s="14"/>
      <c r="B456" s="242"/>
      <c r="C456" s="14"/>
      <c r="D456" s="235" t="s">
        <v>228</v>
      </c>
      <c r="E456" s="243" t="s">
        <v>1</v>
      </c>
      <c r="F456" s="244" t="s">
        <v>1367</v>
      </c>
      <c r="G456" s="14"/>
      <c r="H456" s="245">
        <v>1.6000000000000001</v>
      </c>
      <c r="I456" s="246"/>
      <c r="J456" s="246"/>
      <c r="K456" s="14"/>
      <c r="L456" s="14"/>
      <c r="M456" s="242"/>
      <c r="N456" s="247"/>
      <c r="O456" s="248"/>
      <c r="P456" s="248"/>
      <c r="Q456" s="248"/>
      <c r="R456" s="248"/>
      <c r="S456" s="248"/>
      <c r="T456" s="248"/>
      <c r="U456" s="248"/>
      <c r="V456" s="248"/>
      <c r="W456" s="248"/>
      <c r="X456" s="249"/>
      <c r="Y456" s="14"/>
      <c r="Z456" s="14"/>
      <c r="AA456" s="14"/>
      <c r="AB456" s="14"/>
      <c r="AC456" s="14"/>
      <c r="AD456" s="14"/>
      <c r="AE456" s="14"/>
      <c r="AT456" s="243" t="s">
        <v>228</v>
      </c>
      <c r="AU456" s="243" t="s">
        <v>93</v>
      </c>
      <c r="AV456" s="14" t="s">
        <v>93</v>
      </c>
      <c r="AW456" s="14" t="s">
        <v>4</v>
      </c>
      <c r="AX456" s="14" t="s">
        <v>81</v>
      </c>
      <c r="AY456" s="243" t="s">
        <v>220</v>
      </c>
    </row>
    <row r="457" s="14" customFormat="1">
      <c r="A457" s="14"/>
      <c r="B457" s="242"/>
      <c r="C457" s="14"/>
      <c r="D457" s="235" t="s">
        <v>228</v>
      </c>
      <c r="E457" s="243" t="s">
        <v>1</v>
      </c>
      <c r="F457" s="244" t="s">
        <v>1368</v>
      </c>
      <c r="G457" s="14"/>
      <c r="H457" s="245">
        <v>5.5999999999999996</v>
      </c>
      <c r="I457" s="246"/>
      <c r="J457" s="246"/>
      <c r="K457" s="14"/>
      <c r="L457" s="14"/>
      <c r="M457" s="242"/>
      <c r="N457" s="247"/>
      <c r="O457" s="248"/>
      <c r="P457" s="248"/>
      <c r="Q457" s="248"/>
      <c r="R457" s="248"/>
      <c r="S457" s="248"/>
      <c r="T457" s="248"/>
      <c r="U457" s="248"/>
      <c r="V457" s="248"/>
      <c r="W457" s="248"/>
      <c r="X457" s="249"/>
      <c r="Y457" s="14"/>
      <c r="Z457" s="14"/>
      <c r="AA457" s="14"/>
      <c r="AB457" s="14"/>
      <c r="AC457" s="14"/>
      <c r="AD457" s="14"/>
      <c r="AE457" s="14"/>
      <c r="AT457" s="243" t="s">
        <v>228</v>
      </c>
      <c r="AU457" s="243" t="s">
        <v>93</v>
      </c>
      <c r="AV457" s="14" t="s">
        <v>93</v>
      </c>
      <c r="AW457" s="14" t="s">
        <v>4</v>
      </c>
      <c r="AX457" s="14" t="s">
        <v>81</v>
      </c>
      <c r="AY457" s="243" t="s">
        <v>220</v>
      </c>
    </row>
    <row r="458" s="14" customFormat="1">
      <c r="A458" s="14"/>
      <c r="B458" s="242"/>
      <c r="C458" s="14"/>
      <c r="D458" s="235" t="s">
        <v>228</v>
      </c>
      <c r="E458" s="243" t="s">
        <v>1</v>
      </c>
      <c r="F458" s="244" t="s">
        <v>1369</v>
      </c>
      <c r="G458" s="14"/>
      <c r="H458" s="245">
        <v>21.649999999999999</v>
      </c>
      <c r="I458" s="246"/>
      <c r="J458" s="246"/>
      <c r="K458" s="14"/>
      <c r="L458" s="14"/>
      <c r="M458" s="242"/>
      <c r="N458" s="247"/>
      <c r="O458" s="248"/>
      <c r="P458" s="248"/>
      <c r="Q458" s="248"/>
      <c r="R458" s="248"/>
      <c r="S458" s="248"/>
      <c r="T458" s="248"/>
      <c r="U458" s="248"/>
      <c r="V458" s="248"/>
      <c r="W458" s="248"/>
      <c r="X458" s="249"/>
      <c r="Y458" s="14"/>
      <c r="Z458" s="14"/>
      <c r="AA458" s="14"/>
      <c r="AB458" s="14"/>
      <c r="AC458" s="14"/>
      <c r="AD458" s="14"/>
      <c r="AE458" s="14"/>
      <c r="AT458" s="243" t="s">
        <v>228</v>
      </c>
      <c r="AU458" s="243" t="s">
        <v>93</v>
      </c>
      <c r="AV458" s="14" t="s">
        <v>93</v>
      </c>
      <c r="AW458" s="14" t="s">
        <v>4</v>
      </c>
      <c r="AX458" s="14" t="s">
        <v>81</v>
      </c>
      <c r="AY458" s="243" t="s">
        <v>220</v>
      </c>
    </row>
    <row r="459" s="14" customFormat="1">
      <c r="A459" s="14"/>
      <c r="B459" s="242"/>
      <c r="C459" s="14"/>
      <c r="D459" s="235" t="s">
        <v>228</v>
      </c>
      <c r="E459" s="243" t="s">
        <v>1</v>
      </c>
      <c r="F459" s="244" t="s">
        <v>1370</v>
      </c>
      <c r="G459" s="14"/>
      <c r="H459" s="245">
        <v>22.82</v>
      </c>
      <c r="I459" s="246"/>
      <c r="J459" s="246"/>
      <c r="K459" s="14"/>
      <c r="L459" s="14"/>
      <c r="M459" s="242"/>
      <c r="N459" s="247"/>
      <c r="O459" s="248"/>
      <c r="P459" s="248"/>
      <c r="Q459" s="248"/>
      <c r="R459" s="248"/>
      <c r="S459" s="248"/>
      <c r="T459" s="248"/>
      <c r="U459" s="248"/>
      <c r="V459" s="248"/>
      <c r="W459" s="248"/>
      <c r="X459" s="249"/>
      <c r="Y459" s="14"/>
      <c r="Z459" s="14"/>
      <c r="AA459" s="14"/>
      <c r="AB459" s="14"/>
      <c r="AC459" s="14"/>
      <c r="AD459" s="14"/>
      <c r="AE459" s="14"/>
      <c r="AT459" s="243" t="s">
        <v>228</v>
      </c>
      <c r="AU459" s="243" t="s">
        <v>93</v>
      </c>
      <c r="AV459" s="14" t="s">
        <v>93</v>
      </c>
      <c r="AW459" s="14" t="s">
        <v>4</v>
      </c>
      <c r="AX459" s="14" t="s">
        <v>81</v>
      </c>
      <c r="AY459" s="243" t="s">
        <v>220</v>
      </c>
    </row>
    <row r="460" s="14" customFormat="1">
      <c r="A460" s="14"/>
      <c r="B460" s="242"/>
      <c r="C460" s="14"/>
      <c r="D460" s="235" t="s">
        <v>228</v>
      </c>
      <c r="E460" s="243" t="s">
        <v>1</v>
      </c>
      <c r="F460" s="244" t="s">
        <v>1371</v>
      </c>
      <c r="G460" s="14"/>
      <c r="H460" s="245">
        <v>1.3999999999999999</v>
      </c>
      <c r="I460" s="246"/>
      <c r="J460" s="246"/>
      <c r="K460" s="14"/>
      <c r="L460" s="14"/>
      <c r="M460" s="242"/>
      <c r="N460" s="247"/>
      <c r="O460" s="248"/>
      <c r="P460" s="248"/>
      <c r="Q460" s="248"/>
      <c r="R460" s="248"/>
      <c r="S460" s="248"/>
      <c r="T460" s="248"/>
      <c r="U460" s="248"/>
      <c r="V460" s="248"/>
      <c r="W460" s="248"/>
      <c r="X460" s="249"/>
      <c r="Y460" s="14"/>
      <c r="Z460" s="14"/>
      <c r="AA460" s="14"/>
      <c r="AB460" s="14"/>
      <c r="AC460" s="14"/>
      <c r="AD460" s="14"/>
      <c r="AE460" s="14"/>
      <c r="AT460" s="243" t="s">
        <v>228</v>
      </c>
      <c r="AU460" s="243" t="s">
        <v>93</v>
      </c>
      <c r="AV460" s="14" t="s">
        <v>93</v>
      </c>
      <c r="AW460" s="14" t="s">
        <v>4</v>
      </c>
      <c r="AX460" s="14" t="s">
        <v>81</v>
      </c>
      <c r="AY460" s="243" t="s">
        <v>220</v>
      </c>
    </row>
    <row r="461" s="14" customFormat="1">
      <c r="A461" s="14"/>
      <c r="B461" s="242"/>
      <c r="C461" s="14"/>
      <c r="D461" s="235" t="s">
        <v>228</v>
      </c>
      <c r="E461" s="243" t="s">
        <v>1</v>
      </c>
      <c r="F461" s="244" t="s">
        <v>1372</v>
      </c>
      <c r="G461" s="14"/>
      <c r="H461" s="245">
        <v>7.2000000000000002</v>
      </c>
      <c r="I461" s="246"/>
      <c r="J461" s="246"/>
      <c r="K461" s="14"/>
      <c r="L461" s="14"/>
      <c r="M461" s="242"/>
      <c r="N461" s="247"/>
      <c r="O461" s="248"/>
      <c r="P461" s="248"/>
      <c r="Q461" s="248"/>
      <c r="R461" s="248"/>
      <c r="S461" s="248"/>
      <c r="T461" s="248"/>
      <c r="U461" s="248"/>
      <c r="V461" s="248"/>
      <c r="W461" s="248"/>
      <c r="X461" s="249"/>
      <c r="Y461" s="14"/>
      <c r="Z461" s="14"/>
      <c r="AA461" s="14"/>
      <c r="AB461" s="14"/>
      <c r="AC461" s="14"/>
      <c r="AD461" s="14"/>
      <c r="AE461" s="14"/>
      <c r="AT461" s="243" t="s">
        <v>228</v>
      </c>
      <c r="AU461" s="243" t="s">
        <v>93</v>
      </c>
      <c r="AV461" s="14" t="s">
        <v>93</v>
      </c>
      <c r="AW461" s="14" t="s">
        <v>4</v>
      </c>
      <c r="AX461" s="14" t="s">
        <v>81</v>
      </c>
      <c r="AY461" s="243" t="s">
        <v>220</v>
      </c>
    </row>
    <row r="462" s="14" customFormat="1">
      <c r="A462" s="14"/>
      <c r="B462" s="242"/>
      <c r="C462" s="14"/>
      <c r="D462" s="235" t="s">
        <v>228</v>
      </c>
      <c r="E462" s="243" t="s">
        <v>1</v>
      </c>
      <c r="F462" s="244" t="s">
        <v>1373</v>
      </c>
      <c r="G462" s="14"/>
      <c r="H462" s="245">
        <v>53.399999999999999</v>
      </c>
      <c r="I462" s="246"/>
      <c r="J462" s="246"/>
      <c r="K462" s="14"/>
      <c r="L462" s="14"/>
      <c r="M462" s="242"/>
      <c r="N462" s="247"/>
      <c r="O462" s="248"/>
      <c r="P462" s="248"/>
      <c r="Q462" s="248"/>
      <c r="R462" s="248"/>
      <c r="S462" s="248"/>
      <c r="T462" s="248"/>
      <c r="U462" s="248"/>
      <c r="V462" s="248"/>
      <c r="W462" s="248"/>
      <c r="X462" s="249"/>
      <c r="Y462" s="14"/>
      <c r="Z462" s="14"/>
      <c r="AA462" s="14"/>
      <c r="AB462" s="14"/>
      <c r="AC462" s="14"/>
      <c r="AD462" s="14"/>
      <c r="AE462" s="14"/>
      <c r="AT462" s="243" t="s">
        <v>228</v>
      </c>
      <c r="AU462" s="243" t="s">
        <v>93</v>
      </c>
      <c r="AV462" s="14" t="s">
        <v>93</v>
      </c>
      <c r="AW462" s="14" t="s">
        <v>4</v>
      </c>
      <c r="AX462" s="14" t="s">
        <v>81</v>
      </c>
      <c r="AY462" s="243" t="s">
        <v>220</v>
      </c>
    </row>
    <row r="463" s="14" customFormat="1">
      <c r="A463" s="14"/>
      <c r="B463" s="242"/>
      <c r="C463" s="14"/>
      <c r="D463" s="235" t="s">
        <v>228</v>
      </c>
      <c r="E463" s="243" t="s">
        <v>1</v>
      </c>
      <c r="F463" s="244" t="s">
        <v>1374</v>
      </c>
      <c r="G463" s="14"/>
      <c r="H463" s="245">
        <v>45.420000000000002</v>
      </c>
      <c r="I463" s="246"/>
      <c r="J463" s="246"/>
      <c r="K463" s="14"/>
      <c r="L463" s="14"/>
      <c r="M463" s="242"/>
      <c r="N463" s="247"/>
      <c r="O463" s="248"/>
      <c r="P463" s="248"/>
      <c r="Q463" s="248"/>
      <c r="R463" s="248"/>
      <c r="S463" s="248"/>
      <c r="T463" s="248"/>
      <c r="U463" s="248"/>
      <c r="V463" s="248"/>
      <c r="W463" s="248"/>
      <c r="X463" s="249"/>
      <c r="Y463" s="14"/>
      <c r="Z463" s="14"/>
      <c r="AA463" s="14"/>
      <c r="AB463" s="14"/>
      <c r="AC463" s="14"/>
      <c r="AD463" s="14"/>
      <c r="AE463" s="14"/>
      <c r="AT463" s="243" t="s">
        <v>228</v>
      </c>
      <c r="AU463" s="243" t="s">
        <v>93</v>
      </c>
      <c r="AV463" s="14" t="s">
        <v>93</v>
      </c>
      <c r="AW463" s="14" t="s">
        <v>4</v>
      </c>
      <c r="AX463" s="14" t="s">
        <v>81</v>
      </c>
      <c r="AY463" s="243" t="s">
        <v>220</v>
      </c>
    </row>
    <row r="464" s="14" customFormat="1">
      <c r="A464" s="14"/>
      <c r="B464" s="242"/>
      <c r="C464" s="14"/>
      <c r="D464" s="235" t="s">
        <v>228</v>
      </c>
      <c r="E464" s="243" t="s">
        <v>1</v>
      </c>
      <c r="F464" s="244" t="s">
        <v>1375</v>
      </c>
      <c r="G464" s="14"/>
      <c r="H464" s="245">
        <v>53.109999999999999</v>
      </c>
      <c r="I464" s="246"/>
      <c r="J464" s="246"/>
      <c r="K464" s="14"/>
      <c r="L464" s="14"/>
      <c r="M464" s="242"/>
      <c r="N464" s="247"/>
      <c r="O464" s="248"/>
      <c r="P464" s="248"/>
      <c r="Q464" s="248"/>
      <c r="R464" s="248"/>
      <c r="S464" s="248"/>
      <c r="T464" s="248"/>
      <c r="U464" s="248"/>
      <c r="V464" s="248"/>
      <c r="W464" s="248"/>
      <c r="X464" s="249"/>
      <c r="Y464" s="14"/>
      <c r="Z464" s="14"/>
      <c r="AA464" s="14"/>
      <c r="AB464" s="14"/>
      <c r="AC464" s="14"/>
      <c r="AD464" s="14"/>
      <c r="AE464" s="14"/>
      <c r="AT464" s="243" t="s">
        <v>228</v>
      </c>
      <c r="AU464" s="243" t="s">
        <v>93</v>
      </c>
      <c r="AV464" s="14" t="s">
        <v>93</v>
      </c>
      <c r="AW464" s="14" t="s">
        <v>4</v>
      </c>
      <c r="AX464" s="14" t="s">
        <v>81</v>
      </c>
      <c r="AY464" s="243" t="s">
        <v>220</v>
      </c>
    </row>
    <row r="465" s="14" customFormat="1">
      <c r="A465" s="14"/>
      <c r="B465" s="242"/>
      <c r="C465" s="14"/>
      <c r="D465" s="235" t="s">
        <v>228</v>
      </c>
      <c r="E465" s="243" t="s">
        <v>1</v>
      </c>
      <c r="F465" s="244" t="s">
        <v>1376</v>
      </c>
      <c r="G465" s="14"/>
      <c r="H465" s="245">
        <v>44.850000000000001</v>
      </c>
      <c r="I465" s="246"/>
      <c r="J465" s="246"/>
      <c r="K465" s="14"/>
      <c r="L465" s="14"/>
      <c r="M465" s="242"/>
      <c r="N465" s="247"/>
      <c r="O465" s="248"/>
      <c r="P465" s="248"/>
      <c r="Q465" s="248"/>
      <c r="R465" s="248"/>
      <c r="S465" s="248"/>
      <c r="T465" s="248"/>
      <c r="U465" s="248"/>
      <c r="V465" s="248"/>
      <c r="W465" s="248"/>
      <c r="X465" s="249"/>
      <c r="Y465" s="14"/>
      <c r="Z465" s="14"/>
      <c r="AA465" s="14"/>
      <c r="AB465" s="14"/>
      <c r="AC465" s="14"/>
      <c r="AD465" s="14"/>
      <c r="AE465" s="14"/>
      <c r="AT465" s="243" t="s">
        <v>228</v>
      </c>
      <c r="AU465" s="243" t="s">
        <v>93</v>
      </c>
      <c r="AV465" s="14" t="s">
        <v>93</v>
      </c>
      <c r="AW465" s="14" t="s">
        <v>4</v>
      </c>
      <c r="AX465" s="14" t="s">
        <v>81</v>
      </c>
      <c r="AY465" s="243" t="s">
        <v>220</v>
      </c>
    </row>
    <row r="466" s="14" customFormat="1">
      <c r="A466" s="14"/>
      <c r="B466" s="242"/>
      <c r="C466" s="14"/>
      <c r="D466" s="235" t="s">
        <v>228</v>
      </c>
      <c r="E466" s="243" t="s">
        <v>1</v>
      </c>
      <c r="F466" s="244" t="s">
        <v>1377</v>
      </c>
      <c r="G466" s="14"/>
      <c r="H466" s="245">
        <v>10.539999999999999</v>
      </c>
      <c r="I466" s="246"/>
      <c r="J466" s="246"/>
      <c r="K466" s="14"/>
      <c r="L466" s="14"/>
      <c r="M466" s="242"/>
      <c r="N466" s="247"/>
      <c r="O466" s="248"/>
      <c r="P466" s="248"/>
      <c r="Q466" s="248"/>
      <c r="R466" s="248"/>
      <c r="S466" s="248"/>
      <c r="T466" s="248"/>
      <c r="U466" s="248"/>
      <c r="V466" s="248"/>
      <c r="W466" s="248"/>
      <c r="X466" s="249"/>
      <c r="Y466" s="14"/>
      <c r="Z466" s="14"/>
      <c r="AA466" s="14"/>
      <c r="AB466" s="14"/>
      <c r="AC466" s="14"/>
      <c r="AD466" s="14"/>
      <c r="AE466" s="14"/>
      <c r="AT466" s="243" t="s">
        <v>228</v>
      </c>
      <c r="AU466" s="243" t="s">
        <v>93</v>
      </c>
      <c r="AV466" s="14" t="s">
        <v>93</v>
      </c>
      <c r="AW466" s="14" t="s">
        <v>4</v>
      </c>
      <c r="AX466" s="14" t="s">
        <v>81</v>
      </c>
      <c r="AY466" s="243" t="s">
        <v>220</v>
      </c>
    </row>
    <row r="467" s="14" customFormat="1">
      <c r="A467" s="14"/>
      <c r="B467" s="242"/>
      <c r="C467" s="14"/>
      <c r="D467" s="235" t="s">
        <v>228</v>
      </c>
      <c r="E467" s="243" t="s">
        <v>1</v>
      </c>
      <c r="F467" s="244" t="s">
        <v>1378</v>
      </c>
      <c r="G467" s="14"/>
      <c r="H467" s="245">
        <v>8.3800000000000008</v>
      </c>
      <c r="I467" s="246"/>
      <c r="J467" s="246"/>
      <c r="K467" s="14"/>
      <c r="L467" s="14"/>
      <c r="M467" s="242"/>
      <c r="N467" s="247"/>
      <c r="O467" s="248"/>
      <c r="P467" s="248"/>
      <c r="Q467" s="248"/>
      <c r="R467" s="248"/>
      <c r="S467" s="248"/>
      <c r="T467" s="248"/>
      <c r="U467" s="248"/>
      <c r="V467" s="248"/>
      <c r="W467" s="248"/>
      <c r="X467" s="249"/>
      <c r="Y467" s="14"/>
      <c r="Z467" s="14"/>
      <c r="AA467" s="14"/>
      <c r="AB467" s="14"/>
      <c r="AC467" s="14"/>
      <c r="AD467" s="14"/>
      <c r="AE467" s="14"/>
      <c r="AT467" s="243" t="s">
        <v>228</v>
      </c>
      <c r="AU467" s="243" t="s">
        <v>93</v>
      </c>
      <c r="AV467" s="14" t="s">
        <v>93</v>
      </c>
      <c r="AW467" s="14" t="s">
        <v>4</v>
      </c>
      <c r="AX467" s="14" t="s">
        <v>81</v>
      </c>
      <c r="AY467" s="243" t="s">
        <v>220</v>
      </c>
    </row>
    <row r="468" s="14" customFormat="1">
      <c r="A468" s="14"/>
      <c r="B468" s="242"/>
      <c r="C468" s="14"/>
      <c r="D468" s="235" t="s">
        <v>228</v>
      </c>
      <c r="E468" s="243" t="s">
        <v>1</v>
      </c>
      <c r="F468" s="244" t="s">
        <v>1379</v>
      </c>
      <c r="G468" s="14"/>
      <c r="H468" s="245">
        <v>7.2000000000000002</v>
      </c>
      <c r="I468" s="246"/>
      <c r="J468" s="246"/>
      <c r="K468" s="14"/>
      <c r="L468" s="14"/>
      <c r="M468" s="242"/>
      <c r="N468" s="247"/>
      <c r="O468" s="248"/>
      <c r="P468" s="248"/>
      <c r="Q468" s="248"/>
      <c r="R468" s="248"/>
      <c r="S468" s="248"/>
      <c r="T468" s="248"/>
      <c r="U468" s="248"/>
      <c r="V468" s="248"/>
      <c r="W468" s="248"/>
      <c r="X468" s="249"/>
      <c r="Y468" s="14"/>
      <c r="Z468" s="14"/>
      <c r="AA468" s="14"/>
      <c r="AB468" s="14"/>
      <c r="AC468" s="14"/>
      <c r="AD468" s="14"/>
      <c r="AE468" s="14"/>
      <c r="AT468" s="243" t="s">
        <v>228</v>
      </c>
      <c r="AU468" s="243" t="s">
        <v>93</v>
      </c>
      <c r="AV468" s="14" t="s">
        <v>93</v>
      </c>
      <c r="AW468" s="14" t="s">
        <v>4</v>
      </c>
      <c r="AX468" s="14" t="s">
        <v>81</v>
      </c>
      <c r="AY468" s="243" t="s">
        <v>220</v>
      </c>
    </row>
    <row r="469" s="14" customFormat="1">
      <c r="A469" s="14"/>
      <c r="B469" s="242"/>
      <c r="C469" s="14"/>
      <c r="D469" s="235" t="s">
        <v>228</v>
      </c>
      <c r="E469" s="243" t="s">
        <v>1</v>
      </c>
      <c r="F469" s="244" t="s">
        <v>1380</v>
      </c>
      <c r="G469" s="14"/>
      <c r="H469" s="245">
        <v>23.399999999999999</v>
      </c>
      <c r="I469" s="246"/>
      <c r="J469" s="246"/>
      <c r="K469" s="14"/>
      <c r="L469" s="14"/>
      <c r="M469" s="242"/>
      <c r="N469" s="247"/>
      <c r="O469" s="248"/>
      <c r="P469" s="248"/>
      <c r="Q469" s="248"/>
      <c r="R469" s="248"/>
      <c r="S469" s="248"/>
      <c r="T469" s="248"/>
      <c r="U469" s="248"/>
      <c r="V469" s="248"/>
      <c r="W469" s="248"/>
      <c r="X469" s="249"/>
      <c r="Y469" s="14"/>
      <c r="Z469" s="14"/>
      <c r="AA469" s="14"/>
      <c r="AB469" s="14"/>
      <c r="AC469" s="14"/>
      <c r="AD469" s="14"/>
      <c r="AE469" s="14"/>
      <c r="AT469" s="243" t="s">
        <v>228</v>
      </c>
      <c r="AU469" s="243" t="s">
        <v>93</v>
      </c>
      <c r="AV469" s="14" t="s">
        <v>93</v>
      </c>
      <c r="AW469" s="14" t="s">
        <v>4</v>
      </c>
      <c r="AX469" s="14" t="s">
        <v>81</v>
      </c>
      <c r="AY469" s="243" t="s">
        <v>220</v>
      </c>
    </row>
    <row r="470" s="14" customFormat="1">
      <c r="A470" s="14"/>
      <c r="B470" s="242"/>
      <c r="C470" s="14"/>
      <c r="D470" s="235" t="s">
        <v>228</v>
      </c>
      <c r="E470" s="243" t="s">
        <v>1</v>
      </c>
      <c r="F470" s="244" t="s">
        <v>1381</v>
      </c>
      <c r="G470" s="14"/>
      <c r="H470" s="245">
        <v>1.3999999999999999</v>
      </c>
      <c r="I470" s="246"/>
      <c r="J470" s="246"/>
      <c r="K470" s="14"/>
      <c r="L470" s="14"/>
      <c r="M470" s="242"/>
      <c r="N470" s="247"/>
      <c r="O470" s="248"/>
      <c r="P470" s="248"/>
      <c r="Q470" s="248"/>
      <c r="R470" s="248"/>
      <c r="S470" s="248"/>
      <c r="T470" s="248"/>
      <c r="U470" s="248"/>
      <c r="V470" s="248"/>
      <c r="W470" s="248"/>
      <c r="X470" s="249"/>
      <c r="Y470" s="14"/>
      <c r="Z470" s="14"/>
      <c r="AA470" s="14"/>
      <c r="AB470" s="14"/>
      <c r="AC470" s="14"/>
      <c r="AD470" s="14"/>
      <c r="AE470" s="14"/>
      <c r="AT470" s="243" t="s">
        <v>228</v>
      </c>
      <c r="AU470" s="243" t="s">
        <v>93</v>
      </c>
      <c r="AV470" s="14" t="s">
        <v>93</v>
      </c>
      <c r="AW470" s="14" t="s">
        <v>4</v>
      </c>
      <c r="AX470" s="14" t="s">
        <v>81</v>
      </c>
      <c r="AY470" s="243" t="s">
        <v>220</v>
      </c>
    </row>
    <row r="471" s="14" customFormat="1">
      <c r="A471" s="14"/>
      <c r="B471" s="242"/>
      <c r="C471" s="14"/>
      <c r="D471" s="235" t="s">
        <v>228</v>
      </c>
      <c r="E471" s="243" t="s">
        <v>1</v>
      </c>
      <c r="F471" s="244" t="s">
        <v>1382</v>
      </c>
      <c r="G471" s="14"/>
      <c r="H471" s="245">
        <v>21.649999999999999</v>
      </c>
      <c r="I471" s="246"/>
      <c r="J471" s="246"/>
      <c r="K471" s="14"/>
      <c r="L471" s="14"/>
      <c r="M471" s="242"/>
      <c r="N471" s="247"/>
      <c r="O471" s="248"/>
      <c r="P471" s="248"/>
      <c r="Q471" s="248"/>
      <c r="R471" s="248"/>
      <c r="S471" s="248"/>
      <c r="T471" s="248"/>
      <c r="U471" s="248"/>
      <c r="V471" s="248"/>
      <c r="W471" s="248"/>
      <c r="X471" s="249"/>
      <c r="Y471" s="14"/>
      <c r="Z471" s="14"/>
      <c r="AA471" s="14"/>
      <c r="AB471" s="14"/>
      <c r="AC471" s="14"/>
      <c r="AD471" s="14"/>
      <c r="AE471" s="14"/>
      <c r="AT471" s="243" t="s">
        <v>228</v>
      </c>
      <c r="AU471" s="243" t="s">
        <v>93</v>
      </c>
      <c r="AV471" s="14" t="s">
        <v>93</v>
      </c>
      <c r="AW471" s="14" t="s">
        <v>4</v>
      </c>
      <c r="AX471" s="14" t="s">
        <v>81</v>
      </c>
      <c r="AY471" s="243" t="s">
        <v>220</v>
      </c>
    </row>
    <row r="472" s="14" customFormat="1">
      <c r="A472" s="14"/>
      <c r="B472" s="242"/>
      <c r="C472" s="14"/>
      <c r="D472" s="235" t="s">
        <v>228</v>
      </c>
      <c r="E472" s="243" t="s">
        <v>1</v>
      </c>
      <c r="F472" s="244" t="s">
        <v>1383</v>
      </c>
      <c r="G472" s="14"/>
      <c r="H472" s="245">
        <v>5.5999999999999996</v>
      </c>
      <c r="I472" s="246"/>
      <c r="J472" s="246"/>
      <c r="K472" s="14"/>
      <c r="L472" s="14"/>
      <c r="M472" s="242"/>
      <c r="N472" s="247"/>
      <c r="O472" s="248"/>
      <c r="P472" s="248"/>
      <c r="Q472" s="248"/>
      <c r="R472" s="248"/>
      <c r="S472" s="248"/>
      <c r="T472" s="248"/>
      <c r="U472" s="248"/>
      <c r="V472" s="248"/>
      <c r="W472" s="248"/>
      <c r="X472" s="249"/>
      <c r="Y472" s="14"/>
      <c r="Z472" s="14"/>
      <c r="AA472" s="14"/>
      <c r="AB472" s="14"/>
      <c r="AC472" s="14"/>
      <c r="AD472" s="14"/>
      <c r="AE472" s="14"/>
      <c r="AT472" s="243" t="s">
        <v>228</v>
      </c>
      <c r="AU472" s="243" t="s">
        <v>93</v>
      </c>
      <c r="AV472" s="14" t="s">
        <v>93</v>
      </c>
      <c r="AW472" s="14" t="s">
        <v>4</v>
      </c>
      <c r="AX472" s="14" t="s">
        <v>81</v>
      </c>
      <c r="AY472" s="243" t="s">
        <v>220</v>
      </c>
    </row>
    <row r="473" s="14" customFormat="1">
      <c r="A473" s="14"/>
      <c r="B473" s="242"/>
      <c r="C473" s="14"/>
      <c r="D473" s="235" t="s">
        <v>228</v>
      </c>
      <c r="E473" s="243" t="s">
        <v>1</v>
      </c>
      <c r="F473" s="244" t="s">
        <v>1384</v>
      </c>
      <c r="G473" s="14"/>
      <c r="H473" s="245">
        <v>1.6000000000000001</v>
      </c>
      <c r="I473" s="246"/>
      <c r="J473" s="246"/>
      <c r="K473" s="14"/>
      <c r="L473" s="14"/>
      <c r="M473" s="242"/>
      <c r="N473" s="247"/>
      <c r="O473" s="248"/>
      <c r="P473" s="248"/>
      <c r="Q473" s="248"/>
      <c r="R473" s="248"/>
      <c r="S473" s="248"/>
      <c r="T473" s="248"/>
      <c r="U473" s="248"/>
      <c r="V473" s="248"/>
      <c r="W473" s="248"/>
      <c r="X473" s="249"/>
      <c r="Y473" s="14"/>
      <c r="Z473" s="14"/>
      <c r="AA473" s="14"/>
      <c r="AB473" s="14"/>
      <c r="AC473" s="14"/>
      <c r="AD473" s="14"/>
      <c r="AE473" s="14"/>
      <c r="AT473" s="243" t="s">
        <v>228</v>
      </c>
      <c r="AU473" s="243" t="s">
        <v>93</v>
      </c>
      <c r="AV473" s="14" t="s">
        <v>93</v>
      </c>
      <c r="AW473" s="14" t="s">
        <v>4</v>
      </c>
      <c r="AX473" s="14" t="s">
        <v>81</v>
      </c>
      <c r="AY473" s="243" t="s">
        <v>220</v>
      </c>
    </row>
    <row r="474" s="14" customFormat="1">
      <c r="A474" s="14"/>
      <c r="B474" s="242"/>
      <c r="C474" s="14"/>
      <c r="D474" s="235" t="s">
        <v>228</v>
      </c>
      <c r="E474" s="243" t="s">
        <v>1</v>
      </c>
      <c r="F474" s="244" t="s">
        <v>1385</v>
      </c>
      <c r="G474" s="14"/>
      <c r="H474" s="245">
        <v>4.2999999999999998</v>
      </c>
      <c r="I474" s="246"/>
      <c r="J474" s="246"/>
      <c r="K474" s="14"/>
      <c r="L474" s="14"/>
      <c r="M474" s="242"/>
      <c r="N474" s="247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14"/>
      <c r="Z474" s="14"/>
      <c r="AA474" s="14"/>
      <c r="AB474" s="14"/>
      <c r="AC474" s="14"/>
      <c r="AD474" s="14"/>
      <c r="AE474" s="14"/>
      <c r="AT474" s="243" t="s">
        <v>228</v>
      </c>
      <c r="AU474" s="243" t="s">
        <v>93</v>
      </c>
      <c r="AV474" s="14" t="s">
        <v>93</v>
      </c>
      <c r="AW474" s="14" t="s">
        <v>4</v>
      </c>
      <c r="AX474" s="14" t="s">
        <v>81</v>
      </c>
      <c r="AY474" s="243" t="s">
        <v>220</v>
      </c>
    </row>
    <row r="475" s="15" customFormat="1">
      <c r="A475" s="15"/>
      <c r="B475" s="250"/>
      <c r="C475" s="15"/>
      <c r="D475" s="235" t="s">
        <v>228</v>
      </c>
      <c r="E475" s="251" t="s">
        <v>1</v>
      </c>
      <c r="F475" s="252" t="s">
        <v>242</v>
      </c>
      <c r="G475" s="15"/>
      <c r="H475" s="253">
        <v>345.42000000000002</v>
      </c>
      <c r="I475" s="254"/>
      <c r="J475" s="254"/>
      <c r="K475" s="15"/>
      <c r="L475" s="15"/>
      <c r="M475" s="250"/>
      <c r="N475" s="255"/>
      <c r="O475" s="256"/>
      <c r="P475" s="256"/>
      <c r="Q475" s="256"/>
      <c r="R475" s="256"/>
      <c r="S475" s="256"/>
      <c r="T475" s="256"/>
      <c r="U475" s="256"/>
      <c r="V475" s="256"/>
      <c r="W475" s="256"/>
      <c r="X475" s="257"/>
      <c r="Y475" s="15"/>
      <c r="Z475" s="15"/>
      <c r="AA475" s="15"/>
      <c r="AB475" s="15"/>
      <c r="AC475" s="15"/>
      <c r="AD475" s="15"/>
      <c r="AE475" s="15"/>
      <c r="AT475" s="251" t="s">
        <v>228</v>
      </c>
      <c r="AU475" s="251" t="s">
        <v>93</v>
      </c>
      <c r="AV475" s="15" t="s">
        <v>98</v>
      </c>
      <c r="AW475" s="15" t="s">
        <v>4</v>
      </c>
      <c r="AX475" s="15" t="s">
        <v>81</v>
      </c>
      <c r="AY475" s="251" t="s">
        <v>220</v>
      </c>
    </row>
    <row r="476" s="16" customFormat="1">
      <c r="A476" s="16"/>
      <c r="B476" s="258"/>
      <c r="C476" s="16"/>
      <c r="D476" s="235" t="s">
        <v>228</v>
      </c>
      <c r="E476" s="259" t="s">
        <v>1</v>
      </c>
      <c r="F476" s="260" t="s">
        <v>253</v>
      </c>
      <c r="G476" s="16"/>
      <c r="H476" s="261">
        <v>425.73500000000001</v>
      </c>
      <c r="I476" s="262"/>
      <c r="J476" s="262"/>
      <c r="K476" s="16"/>
      <c r="L476" s="16"/>
      <c r="M476" s="258"/>
      <c r="N476" s="263"/>
      <c r="O476" s="264"/>
      <c r="P476" s="264"/>
      <c r="Q476" s="264"/>
      <c r="R476" s="264"/>
      <c r="S476" s="264"/>
      <c r="T476" s="264"/>
      <c r="U476" s="264"/>
      <c r="V476" s="264"/>
      <c r="W476" s="264"/>
      <c r="X476" s="265"/>
      <c r="Y476" s="16"/>
      <c r="Z476" s="16"/>
      <c r="AA476" s="16"/>
      <c r="AB476" s="16"/>
      <c r="AC476" s="16"/>
      <c r="AD476" s="16"/>
      <c r="AE476" s="16"/>
      <c r="AT476" s="259" t="s">
        <v>228</v>
      </c>
      <c r="AU476" s="259" t="s">
        <v>93</v>
      </c>
      <c r="AV476" s="16" t="s">
        <v>105</v>
      </c>
      <c r="AW476" s="16" t="s">
        <v>4</v>
      </c>
      <c r="AX476" s="16" t="s">
        <v>88</v>
      </c>
      <c r="AY476" s="259" t="s">
        <v>220</v>
      </c>
    </row>
    <row r="477" s="2" customFormat="1" ht="33" customHeight="1">
      <c r="A477" s="42"/>
      <c r="B477" s="186"/>
      <c r="C477" s="273" t="s">
        <v>375</v>
      </c>
      <c r="D477" s="273" t="s">
        <v>564</v>
      </c>
      <c r="E477" s="274" t="s">
        <v>874</v>
      </c>
      <c r="F477" s="275" t="s">
        <v>875</v>
      </c>
      <c r="G477" s="276" t="s">
        <v>226</v>
      </c>
      <c r="H477" s="277">
        <v>425.73500000000001</v>
      </c>
      <c r="I477" s="278"/>
      <c r="J477" s="279"/>
      <c r="K477" s="280">
        <f>ROUND(P477*H477,2)</f>
        <v>0</v>
      </c>
      <c r="L477" s="279"/>
      <c r="M477" s="281"/>
      <c r="N477" s="282" t="s">
        <v>1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</v>
      </c>
      <c r="V477" s="231">
        <f>U477*H477</f>
        <v>0</v>
      </c>
      <c r="W477" s="231">
        <v>0</v>
      </c>
      <c r="X477" s="232">
        <f>W477*H477</f>
        <v>0</v>
      </c>
      <c r="Y477" s="42"/>
      <c r="Z477" s="42"/>
      <c r="AA477" s="42"/>
      <c r="AB477" s="42"/>
      <c r="AC477" s="42"/>
      <c r="AD477" s="42"/>
      <c r="AE477" s="42"/>
      <c r="AR477" s="233" t="s">
        <v>567</v>
      </c>
      <c r="AT477" s="233" t="s">
        <v>564</v>
      </c>
      <c r="AU477" s="233" t="s">
        <v>93</v>
      </c>
      <c r="AY477" s="19" t="s">
        <v>220</v>
      </c>
      <c r="BE477" s="147">
        <f>IF(O477="základná",K477,0)</f>
        <v>0</v>
      </c>
      <c r="BF477" s="147">
        <f>IF(O477="znížená",K477,0)</f>
        <v>0</v>
      </c>
      <c r="BG477" s="147">
        <f>IF(O477="zákl. prenesená",K477,0)</f>
        <v>0</v>
      </c>
      <c r="BH477" s="147">
        <f>IF(O477="zníž. prenesená",K477,0)</f>
        <v>0</v>
      </c>
      <c r="BI477" s="147">
        <f>IF(O477="nulová",K477,0)</f>
        <v>0</v>
      </c>
      <c r="BJ477" s="19" t="s">
        <v>93</v>
      </c>
      <c r="BK477" s="147">
        <f>ROUND(P477*H477,2)</f>
        <v>0</v>
      </c>
      <c r="BL477" s="19" t="s">
        <v>387</v>
      </c>
      <c r="BM477" s="233" t="s">
        <v>1398</v>
      </c>
    </row>
    <row r="478" s="13" customFormat="1">
      <c r="A478" s="13"/>
      <c r="B478" s="234"/>
      <c r="C478" s="13"/>
      <c r="D478" s="235" t="s">
        <v>228</v>
      </c>
      <c r="E478" s="236" t="s">
        <v>1</v>
      </c>
      <c r="F478" s="237" t="s">
        <v>1344</v>
      </c>
      <c r="G478" s="13"/>
      <c r="H478" s="236" t="s">
        <v>1</v>
      </c>
      <c r="I478" s="238"/>
      <c r="J478" s="238"/>
      <c r="K478" s="13"/>
      <c r="L478" s="13"/>
      <c r="M478" s="234"/>
      <c r="N478" s="239"/>
      <c r="O478" s="240"/>
      <c r="P478" s="240"/>
      <c r="Q478" s="240"/>
      <c r="R478" s="240"/>
      <c r="S478" s="240"/>
      <c r="T478" s="240"/>
      <c r="U478" s="240"/>
      <c r="V478" s="240"/>
      <c r="W478" s="240"/>
      <c r="X478" s="241"/>
      <c r="Y478" s="13"/>
      <c r="Z478" s="13"/>
      <c r="AA478" s="13"/>
      <c r="AB478" s="13"/>
      <c r="AC478" s="13"/>
      <c r="AD478" s="13"/>
      <c r="AE478" s="13"/>
      <c r="AT478" s="236" t="s">
        <v>228</v>
      </c>
      <c r="AU478" s="236" t="s">
        <v>93</v>
      </c>
      <c r="AV478" s="13" t="s">
        <v>88</v>
      </c>
      <c r="AW478" s="13" t="s">
        <v>4</v>
      </c>
      <c r="AX478" s="13" t="s">
        <v>81</v>
      </c>
      <c r="AY478" s="236" t="s">
        <v>220</v>
      </c>
    </row>
    <row r="479" s="14" customFormat="1">
      <c r="A479" s="14"/>
      <c r="B479" s="242"/>
      <c r="C479" s="14"/>
      <c r="D479" s="235" t="s">
        <v>228</v>
      </c>
      <c r="E479" s="243" t="s">
        <v>1</v>
      </c>
      <c r="F479" s="244" t="s">
        <v>1345</v>
      </c>
      <c r="G479" s="14"/>
      <c r="H479" s="245">
        <v>8.25</v>
      </c>
      <c r="I479" s="246"/>
      <c r="J479" s="246"/>
      <c r="K479" s="14"/>
      <c r="L479" s="14"/>
      <c r="M479" s="242"/>
      <c r="N479" s="247"/>
      <c r="O479" s="248"/>
      <c r="P479" s="248"/>
      <c r="Q479" s="248"/>
      <c r="R479" s="248"/>
      <c r="S479" s="248"/>
      <c r="T479" s="248"/>
      <c r="U479" s="248"/>
      <c r="V479" s="248"/>
      <c r="W479" s="248"/>
      <c r="X479" s="249"/>
      <c r="Y479" s="14"/>
      <c r="Z479" s="14"/>
      <c r="AA479" s="14"/>
      <c r="AB479" s="14"/>
      <c r="AC479" s="14"/>
      <c r="AD479" s="14"/>
      <c r="AE479" s="14"/>
      <c r="AT479" s="243" t="s">
        <v>228</v>
      </c>
      <c r="AU479" s="243" t="s">
        <v>93</v>
      </c>
      <c r="AV479" s="14" t="s">
        <v>93</v>
      </c>
      <c r="AW479" s="14" t="s">
        <v>4</v>
      </c>
      <c r="AX479" s="14" t="s">
        <v>81</v>
      </c>
      <c r="AY479" s="243" t="s">
        <v>220</v>
      </c>
    </row>
    <row r="480" s="14" customFormat="1">
      <c r="A480" s="14"/>
      <c r="B480" s="242"/>
      <c r="C480" s="14"/>
      <c r="D480" s="235" t="s">
        <v>228</v>
      </c>
      <c r="E480" s="243" t="s">
        <v>1</v>
      </c>
      <c r="F480" s="244" t="s">
        <v>1346</v>
      </c>
      <c r="G480" s="14"/>
      <c r="H480" s="245">
        <v>7.5</v>
      </c>
      <c r="I480" s="246"/>
      <c r="J480" s="246"/>
      <c r="K480" s="14"/>
      <c r="L480" s="14"/>
      <c r="M480" s="242"/>
      <c r="N480" s="247"/>
      <c r="O480" s="248"/>
      <c r="P480" s="248"/>
      <c r="Q480" s="248"/>
      <c r="R480" s="248"/>
      <c r="S480" s="248"/>
      <c r="T480" s="248"/>
      <c r="U480" s="248"/>
      <c r="V480" s="248"/>
      <c r="W480" s="248"/>
      <c r="X480" s="249"/>
      <c r="Y480" s="14"/>
      <c r="Z480" s="14"/>
      <c r="AA480" s="14"/>
      <c r="AB480" s="14"/>
      <c r="AC480" s="14"/>
      <c r="AD480" s="14"/>
      <c r="AE480" s="14"/>
      <c r="AT480" s="243" t="s">
        <v>228</v>
      </c>
      <c r="AU480" s="243" t="s">
        <v>93</v>
      </c>
      <c r="AV480" s="14" t="s">
        <v>93</v>
      </c>
      <c r="AW480" s="14" t="s">
        <v>4</v>
      </c>
      <c r="AX480" s="14" t="s">
        <v>81</v>
      </c>
      <c r="AY480" s="243" t="s">
        <v>220</v>
      </c>
    </row>
    <row r="481" s="14" customFormat="1">
      <c r="A481" s="14"/>
      <c r="B481" s="242"/>
      <c r="C481" s="14"/>
      <c r="D481" s="235" t="s">
        <v>228</v>
      </c>
      <c r="E481" s="243" t="s">
        <v>1</v>
      </c>
      <c r="F481" s="244" t="s">
        <v>1347</v>
      </c>
      <c r="G481" s="14"/>
      <c r="H481" s="245">
        <v>13.35</v>
      </c>
      <c r="I481" s="246"/>
      <c r="J481" s="246"/>
      <c r="K481" s="14"/>
      <c r="L481" s="14"/>
      <c r="M481" s="242"/>
      <c r="N481" s="247"/>
      <c r="O481" s="248"/>
      <c r="P481" s="248"/>
      <c r="Q481" s="248"/>
      <c r="R481" s="248"/>
      <c r="S481" s="248"/>
      <c r="T481" s="248"/>
      <c r="U481" s="248"/>
      <c r="V481" s="248"/>
      <c r="W481" s="248"/>
      <c r="X481" s="249"/>
      <c r="Y481" s="14"/>
      <c r="Z481" s="14"/>
      <c r="AA481" s="14"/>
      <c r="AB481" s="14"/>
      <c r="AC481" s="14"/>
      <c r="AD481" s="14"/>
      <c r="AE481" s="14"/>
      <c r="AT481" s="243" t="s">
        <v>228</v>
      </c>
      <c r="AU481" s="243" t="s">
        <v>93</v>
      </c>
      <c r="AV481" s="14" t="s">
        <v>93</v>
      </c>
      <c r="AW481" s="14" t="s">
        <v>4</v>
      </c>
      <c r="AX481" s="14" t="s">
        <v>81</v>
      </c>
      <c r="AY481" s="243" t="s">
        <v>220</v>
      </c>
    </row>
    <row r="482" s="14" customFormat="1">
      <c r="A482" s="14"/>
      <c r="B482" s="242"/>
      <c r="C482" s="14"/>
      <c r="D482" s="235" t="s">
        <v>228</v>
      </c>
      <c r="E482" s="243" t="s">
        <v>1</v>
      </c>
      <c r="F482" s="244" t="s">
        <v>1348</v>
      </c>
      <c r="G482" s="14"/>
      <c r="H482" s="245">
        <v>5.8499999999999996</v>
      </c>
      <c r="I482" s="246"/>
      <c r="J482" s="246"/>
      <c r="K482" s="14"/>
      <c r="L482" s="14"/>
      <c r="M482" s="242"/>
      <c r="N482" s="247"/>
      <c r="O482" s="248"/>
      <c r="P482" s="248"/>
      <c r="Q482" s="248"/>
      <c r="R482" s="248"/>
      <c r="S482" s="248"/>
      <c r="T482" s="248"/>
      <c r="U482" s="248"/>
      <c r="V482" s="248"/>
      <c r="W482" s="248"/>
      <c r="X482" s="249"/>
      <c r="Y482" s="14"/>
      <c r="Z482" s="14"/>
      <c r="AA482" s="14"/>
      <c r="AB482" s="14"/>
      <c r="AC482" s="14"/>
      <c r="AD482" s="14"/>
      <c r="AE482" s="14"/>
      <c r="AT482" s="243" t="s">
        <v>228</v>
      </c>
      <c r="AU482" s="243" t="s">
        <v>93</v>
      </c>
      <c r="AV482" s="14" t="s">
        <v>93</v>
      </c>
      <c r="AW482" s="14" t="s">
        <v>4</v>
      </c>
      <c r="AX482" s="14" t="s">
        <v>81</v>
      </c>
      <c r="AY482" s="243" t="s">
        <v>220</v>
      </c>
    </row>
    <row r="483" s="14" customFormat="1">
      <c r="A483" s="14"/>
      <c r="B483" s="242"/>
      <c r="C483" s="14"/>
      <c r="D483" s="235" t="s">
        <v>228</v>
      </c>
      <c r="E483" s="243" t="s">
        <v>1</v>
      </c>
      <c r="F483" s="244" t="s">
        <v>1349</v>
      </c>
      <c r="G483" s="14"/>
      <c r="H483" s="245">
        <v>8.25</v>
      </c>
      <c r="I483" s="246"/>
      <c r="J483" s="246"/>
      <c r="K483" s="14"/>
      <c r="L483" s="14"/>
      <c r="M483" s="242"/>
      <c r="N483" s="247"/>
      <c r="O483" s="248"/>
      <c r="P483" s="248"/>
      <c r="Q483" s="248"/>
      <c r="R483" s="248"/>
      <c r="S483" s="248"/>
      <c r="T483" s="248"/>
      <c r="U483" s="248"/>
      <c r="V483" s="248"/>
      <c r="W483" s="248"/>
      <c r="X483" s="249"/>
      <c r="Y483" s="14"/>
      <c r="Z483" s="14"/>
      <c r="AA483" s="14"/>
      <c r="AB483" s="14"/>
      <c r="AC483" s="14"/>
      <c r="AD483" s="14"/>
      <c r="AE483" s="14"/>
      <c r="AT483" s="243" t="s">
        <v>228</v>
      </c>
      <c r="AU483" s="243" t="s">
        <v>93</v>
      </c>
      <c r="AV483" s="14" t="s">
        <v>93</v>
      </c>
      <c r="AW483" s="14" t="s">
        <v>4</v>
      </c>
      <c r="AX483" s="14" t="s">
        <v>81</v>
      </c>
      <c r="AY483" s="243" t="s">
        <v>220</v>
      </c>
    </row>
    <row r="484" s="14" customFormat="1">
      <c r="A484" s="14"/>
      <c r="B484" s="242"/>
      <c r="C484" s="14"/>
      <c r="D484" s="235" t="s">
        <v>228</v>
      </c>
      <c r="E484" s="243" t="s">
        <v>1</v>
      </c>
      <c r="F484" s="244" t="s">
        <v>1350</v>
      </c>
      <c r="G484" s="14"/>
      <c r="H484" s="245">
        <v>5.9100000000000001</v>
      </c>
      <c r="I484" s="246"/>
      <c r="J484" s="246"/>
      <c r="K484" s="14"/>
      <c r="L484" s="14"/>
      <c r="M484" s="242"/>
      <c r="N484" s="247"/>
      <c r="O484" s="248"/>
      <c r="P484" s="248"/>
      <c r="Q484" s="248"/>
      <c r="R484" s="248"/>
      <c r="S484" s="248"/>
      <c r="T484" s="248"/>
      <c r="U484" s="248"/>
      <c r="V484" s="248"/>
      <c r="W484" s="248"/>
      <c r="X484" s="249"/>
      <c r="Y484" s="14"/>
      <c r="Z484" s="14"/>
      <c r="AA484" s="14"/>
      <c r="AB484" s="14"/>
      <c r="AC484" s="14"/>
      <c r="AD484" s="14"/>
      <c r="AE484" s="14"/>
      <c r="AT484" s="243" t="s">
        <v>228</v>
      </c>
      <c r="AU484" s="243" t="s">
        <v>93</v>
      </c>
      <c r="AV484" s="14" t="s">
        <v>93</v>
      </c>
      <c r="AW484" s="14" t="s">
        <v>4</v>
      </c>
      <c r="AX484" s="14" t="s">
        <v>81</v>
      </c>
      <c r="AY484" s="243" t="s">
        <v>220</v>
      </c>
    </row>
    <row r="485" s="14" customFormat="1">
      <c r="A485" s="14"/>
      <c r="B485" s="242"/>
      <c r="C485" s="14"/>
      <c r="D485" s="235" t="s">
        <v>228</v>
      </c>
      <c r="E485" s="243" t="s">
        <v>1</v>
      </c>
      <c r="F485" s="244" t="s">
        <v>1351</v>
      </c>
      <c r="G485" s="14"/>
      <c r="H485" s="245">
        <v>5.2300000000000004</v>
      </c>
      <c r="I485" s="246"/>
      <c r="J485" s="246"/>
      <c r="K485" s="14"/>
      <c r="L485" s="14"/>
      <c r="M485" s="242"/>
      <c r="N485" s="247"/>
      <c r="O485" s="248"/>
      <c r="P485" s="248"/>
      <c r="Q485" s="248"/>
      <c r="R485" s="248"/>
      <c r="S485" s="248"/>
      <c r="T485" s="248"/>
      <c r="U485" s="248"/>
      <c r="V485" s="248"/>
      <c r="W485" s="248"/>
      <c r="X485" s="249"/>
      <c r="Y485" s="14"/>
      <c r="Z485" s="14"/>
      <c r="AA485" s="14"/>
      <c r="AB485" s="14"/>
      <c r="AC485" s="14"/>
      <c r="AD485" s="14"/>
      <c r="AE485" s="14"/>
      <c r="AT485" s="243" t="s">
        <v>228</v>
      </c>
      <c r="AU485" s="243" t="s">
        <v>93</v>
      </c>
      <c r="AV485" s="14" t="s">
        <v>93</v>
      </c>
      <c r="AW485" s="14" t="s">
        <v>4</v>
      </c>
      <c r="AX485" s="14" t="s">
        <v>81</v>
      </c>
      <c r="AY485" s="243" t="s">
        <v>220</v>
      </c>
    </row>
    <row r="486" s="14" customFormat="1">
      <c r="A486" s="14"/>
      <c r="B486" s="242"/>
      <c r="C486" s="14"/>
      <c r="D486" s="235" t="s">
        <v>228</v>
      </c>
      <c r="E486" s="243" t="s">
        <v>1</v>
      </c>
      <c r="F486" s="244" t="s">
        <v>1352</v>
      </c>
      <c r="G486" s="14"/>
      <c r="H486" s="245">
        <v>3.8250000000000002</v>
      </c>
      <c r="I486" s="246"/>
      <c r="J486" s="246"/>
      <c r="K486" s="14"/>
      <c r="L486" s="14"/>
      <c r="M486" s="242"/>
      <c r="N486" s="247"/>
      <c r="O486" s="248"/>
      <c r="P486" s="248"/>
      <c r="Q486" s="248"/>
      <c r="R486" s="248"/>
      <c r="S486" s="248"/>
      <c r="T486" s="248"/>
      <c r="U486" s="248"/>
      <c r="V486" s="248"/>
      <c r="W486" s="248"/>
      <c r="X486" s="249"/>
      <c r="Y486" s="14"/>
      <c r="Z486" s="14"/>
      <c r="AA486" s="14"/>
      <c r="AB486" s="14"/>
      <c r="AC486" s="14"/>
      <c r="AD486" s="14"/>
      <c r="AE486" s="14"/>
      <c r="AT486" s="243" t="s">
        <v>228</v>
      </c>
      <c r="AU486" s="243" t="s">
        <v>93</v>
      </c>
      <c r="AV486" s="14" t="s">
        <v>93</v>
      </c>
      <c r="AW486" s="14" t="s">
        <v>4</v>
      </c>
      <c r="AX486" s="14" t="s">
        <v>81</v>
      </c>
      <c r="AY486" s="243" t="s">
        <v>220</v>
      </c>
    </row>
    <row r="487" s="14" customFormat="1">
      <c r="A487" s="14"/>
      <c r="B487" s="242"/>
      <c r="C487" s="14"/>
      <c r="D487" s="235" t="s">
        <v>228</v>
      </c>
      <c r="E487" s="243" t="s">
        <v>1</v>
      </c>
      <c r="F487" s="244" t="s">
        <v>1353</v>
      </c>
      <c r="G487" s="14"/>
      <c r="H487" s="245">
        <v>22.149999999999999</v>
      </c>
      <c r="I487" s="246"/>
      <c r="J487" s="246"/>
      <c r="K487" s="14"/>
      <c r="L487" s="14"/>
      <c r="M487" s="242"/>
      <c r="N487" s="247"/>
      <c r="O487" s="248"/>
      <c r="P487" s="248"/>
      <c r="Q487" s="248"/>
      <c r="R487" s="248"/>
      <c r="S487" s="248"/>
      <c r="T487" s="248"/>
      <c r="U487" s="248"/>
      <c r="V487" s="248"/>
      <c r="W487" s="248"/>
      <c r="X487" s="249"/>
      <c r="Y487" s="14"/>
      <c r="Z487" s="14"/>
      <c r="AA487" s="14"/>
      <c r="AB487" s="14"/>
      <c r="AC487" s="14"/>
      <c r="AD487" s="14"/>
      <c r="AE487" s="14"/>
      <c r="AT487" s="243" t="s">
        <v>228</v>
      </c>
      <c r="AU487" s="243" t="s">
        <v>93</v>
      </c>
      <c r="AV487" s="14" t="s">
        <v>93</v>
      </c>
      <c r="AW487" s="14" t="s">
        <v>4</v>
      </c>
      <c r="AX487" s="14" t="s">
        <v>81</v>
      </c>
      <c r="AY487" s="243" t="s">
        <v>220</v>
      </c>
    </row>
    <row r="488" s="15" customFormat="1">
      <c r="A488" s="15"/>
      <c r="B488" s="250"/>
      <c r="C488" s="15"/>
      <c r="D488" s="235" t="s">
        <v>228</v>
      </c>
      <c r="E488" s="251" t="s">
        <v>1</v>
      </c>
      <c r="F488" s="252" t="s">
        <v>242</v>
      </c>
      <c r="G488" s="15"/>
      <c r="H488" s="253">
        <v>80.314999999999998</v>
      </c>
      <c r="I488" s="254"/>
      <c r="J488" s="254"/>
      <c r="K488" s="15"/>
      <c r="L488" s="15"/>
      <c r="M488" s="250"/>
      <c r="N488" s="255"/>
      <c r="O488" s="256"/>
      <c r="P488" s="256"/>
      <c r="Q488" s="256"/>
      <c r="R488" s="256"/>
      <c r="S488" s="256"/>
      <c r="T488" s="256"/>
      <c r="U488" s="256"/>
      <c r="V488" s="256"/>
      <c r="W488" s="256"/>
      <c r="X488" s="257"/>
      <c r="Y488" s="15"/>
      <c r="Z488" s="15"/>
      <c r="AA488" s="15"/>
      <c r="AB488" s="15"/>
      <c r="AC488" s="15"/>
      <c r="AD488" s="15"/>
      <c r="AE488" s="15"/>
      <c r="AT488" s="251" t="s">
        <v>228</v>
      </c>
      <c r="AU488" s="251" t="s">
        <v>93</v>
      </c>
      <c r="AV488" s="15" t="s">
        <v>98</v>
      </c>
      <c r="AW488" s="15" t="s">
        <v>4</v>
      </c>
      <c r="AX488" s="15" t="s">
        <v>81</v>
      </c>
      <c r="AY488" s="251" t="s">
        <v>220</v>
      </c>
    </row>
    <row r="489" s="13" customFormat="1">
      <c r="A489" s="13"/>
      <c r="B489" s="234"/>
      <c r="C489" s="13"/>
      <c r="D489" s="235" t="s">
        <v>228</v>
      </c>
      <c r="E489" s="236" t="s">
        <v>1</v>
      </c>
      <c r="F489" s="237" t="s">
        <v>1365</v>
      </c>
      <c r="G489" s="13"/>
      <c r="H489" s="236" t="s">
        <v>1</v>
      </c>
      <c r="I489" s="238"/>
      <c r="J489" s="238"/>
      <c r="K489" s="13"/>
      <c r="L489" s="13"/>
      <c r="M489" s="234"/>
      <c r="N489" s="239"/>
      <c r="O489" s="240"/>
      <c r="P489" s="240"/>
      <c r="Q489" s="240"/>
      <c r="R489" s="240"/>
      <c r="S489" s="240"/>
      <c r="T489" s="240"/>
      <c r="U489" s="240"/>
      <c r="V489" s="240"/>
      <c r="W489" s="240"/>
      <c r="X489" s="241"/>
      <c r="Y489" s="13"/>
      <c r="Z489" s="13"/>
      <c r="AA489" s="13"/>
      <c r="AB489" s="13"/>
      <c r="AC489" s="13"/>
      <c r="AD489" s="13"/>
      <c r="AE489" s="13"/>
      <c r="AT489" s="236" t="s">
        <v>228</v>
      </c>
      <c r="AU489" s="236" t="s">
        <v>93</v>
      </c>
      <c r="AV489" s="13" t="s">
        <v>88</v>
      </c>
      <c r="AW489" s="13" t="s">
        <v>4</v>
      </c>
      <c r="AX489" s="13" t="s">
        <v>81</v>
      </c>
      <c r="AY489" s="236" t="s">
        <v>220</v>
      </c>
    </row>
    <row r="490" s="14" customFormat="1">
      <c r="A490" s="14"/>
      <c r="B490" s="242"/>
      <c r="C490" s="14"/>
      <c r="D490" s="235" t="s">
        <v>228</v>
      </c>
      <c r="E490" s="243" t="s">
        <v>1</v>
      </c>
      <c r="F490" s="244" t="s">
        <v>1366</v>
      </c>
      <c r="G490" s="14"/>
      <c r="H490" s="245">
        <v>4.2999999999999998</v>
      </c>
      <c r="I490" s="246"/>
      <c r="J490" s="246"/>
      <c r="K490" s="14"/>
      <c r="L490" s="14"/>
      <c r="M490" s="242"/>
      <c r="N490" s="247"/>
      <c r="O490" s="248"/>
      <c r="P490" s="248"/>
      <c r="Q490" s="248"/>
      <c r="R490" s="248"/>
      <c r="S490" s="248"/>
      <c r="T490" s="248"/>
      <c r="U490" s="248"/>
      <c r="V490" s="248"/>
      <c r="W490" s="248"/>
      <c r="X490" s="249"/>
      <c r="Y490" s="14"/>
      <c r="Z490" s="14"/>
      <c r="AA490" s="14"/>
      <c r="AB490" s="14"/>
      <c r="AC490" s="14"/>
      <c r="AD490" s="14"/>
      <c r="AE490" s="14"/>
      <c r="AT490" s="243" t="s">
        <v>228</v>
      </c>
      <c r="AU490" s="243" t="s">
        <v>93</v>
      </c>
      <c r="AV490" s="14" t="s">
        <v>93</v>
      </c>
      <c r="AW490" s="14" t="s">
        <v>4</v>
      </c>
      <c r="AX490" s="14" t="s">
        <v>81</v>
      </c>
      <c r="AY490" s="243" t="s">
        <v>220</v>
      </c>
    </row>
    <row r="491" s="14" customFormat="1">
      <c r="A491" s="14"/>
      <c r="B491" s="242"/>
      <c r="C491" s="14"/>
      <c r="D491" s="235" t="s">
        <v>228</v>
      </c>
      <c r="E491" s="243" t="s">
        <v>1</v>
      </c>
      <c r="F491" s="244" t="s">
        <v>1367</v>
      </c>
      <c r="G491" s="14"/>
      <c r="H491" s="245">
        <v>1.6000000000000001</v>
      </c>
      <c r="I491" s="246"/>
      <c r="J491" s="246"/>
      <c r="K491" s="14"/>
      <c r="L491" s="14"/>
      <c r="M491" s="242"/>
      <c r="N491" s="247"/>
      <c r="O491" s="248"/>
      <c r="P491" s="248"/>
      <c r="Q491" s="248"/>
      <c r="R491" s="248"/>
      <c r="S491" s="248"/>
      <c r="T491" s="248"/>
      <c r="U491" s="248"/>
      <c r="V491" s="248"/>
      <c r="W491" s="248"/>
      <c r="X491" s="249"/>
      <c r="Y491" s="14"/>
      <c r="Z491" s="14"/>
      <c r="AA491" s="14"/>
      <c r="AB491" s="14"/>
      <c r="AC491" s="14"/>
      <c r="AD491" s="14"/>
      <c r="AE491" s="14"/>
      <c r="AT491" s="243" t="s">
        <v>228</v>
      </c>
      <c r="AU491" s="243" t="s">
        <v>93</v>
      </c>
      <c r="AV491" s="14" t="s">
        <v>93</v>
      </c>
      <c r="AW491" s="14" t="s">
        <v>4</v>
      </c>
      <c r="AX491" s="14" t="s">
        <v>81</v>
      </c>
      <c r="AY491" s="243" t="s">
        <v>220</v>
      </c>
    </row>
    <row r="492" s="14" customFormat="1">
      <c r="A492" s="14"/>
      <c r="B492" s="242"/>
      <c r="C492" s="14"/>
      <c r="D492" s="235" t="s">
        <v>228</v>
      </c>
      <c r="E492" s="243" t="s">
        <v>1</v>
      </c>
      <c r="F492" s="244" t="s">
        <v>1368</v>
      </c>
      <c r="G492" s="14"/>
      <c r="H492" s="245">
        <v>5.5999999999999996</v>
      </c>
      <c r="I492" s="246"/>
      <c r="J492" s="246"/>
      <c r="K492" s="14"/>
      <c r="L492" s="14"/>
      <c r="M492" s="242"/>
      <c r="N492" s="247"/>
      <c r="O492" s="248"/>
      <c r="P492" s="248"/>
      <c r="Q492" s="248"/>
      <c r="R492" s="248"/>
      <c r="S492" s="248"/>
      <c r="T492" s="248"/>
      <c r="U492" s="248"/>
      <c r="V492" s="248"/>
      <c r="W492" s="248"/>
      <c r="X492" s="249"/>
      <c r="Y492" s="14"/>
      <c r="Z492" s="14"/>
      <c r="AA492" s="14"/>
      <c r="AB492" s="14"/>
      <c r="AC492" s="14"/>
      <c r="AD492" s="14"/>
      <c r="AE492" s="14"/>
      <c r="AT492" s="243" t="s">
        <v>228</v>
      </c>
      <c r="AU492" s="243" t="s">
        <v>93</v>
      </c>
      <c r="AV492" s="14" t="s">
        <v>93</v>
      </c>
      <c r="AW492" s="14" t="s">
        <v>4</v>
      </c>
      <c r="AX492" s="14" t="s">
        <v>81</v>
      </c>
      <c r="AY492" s="243" t="s">
        <v>220</v>
      </c>
    </row>
    <row r="493" s="14" customFormat="1">
      <c r="A493" s="14"/>
      <c r="B493" s="242"/>
      <c r="C493" s="14"/>
      <c r="D493" s="235" t="s">
        <v>228</v>
      </c>
      <c r="E493" s="243" t="s">
        <v>1</v>
      </c>
      <c r="F493" s="244" t="s">
        <v>1369</v>
      </c>
      <c r="G493" s="14"/>
      <c r="H493" s="245">
        <v>21.649999999999999</v>
      </c>
      <c r="I493" s="246"/>
      <c r="J493" s="246"/>
      <c r="K493" s="14"/>
      <c r="L493" s="14"/>
      <c r="M493" s="242"/>
      <c r="N493" s="247"/>
      <c r="O493" s="248"/>
      <c r="P493" s="248"/>
      <c r="Q493" s="248"/>
      <c r="R493" s="248"/>
      <c r="S493" s="248"/>
      <c r="T493" s="248"/>
      <c r="U493" s="248"/>
      <c r="V493" s="248"/>
      <c r="W493" s="248"/>
      <c r="X493" s="249"/>
      <c r="Y493" s="14"/>
      <c r="Z493" s="14"/>
      <c r="AA493" s="14"/>
      <c r="AB493" s="14"/>
      <c r="AC493" s="14"/>
      <c r="AD493" s="14"/>
      <c r="AE493" s="14"/>
      <c r="AT493" s="243" t="s">
        <v>228</v>
      </c>
      <c r="AU493" s="243" t="s">
        <v>93</v>
      </c>
      <c r="AV493" s="14" t="s">
        <v>93</v>
      </c>
      <c r="AW493" s="14" t="s">
        <v>4</v>
      </c>
      <c r="AX493" s="14" t="s">
        <v>81</v>
      </c>
      <c r="AY493" s="243" t="s">
        <v>220</v>
      </c>
    </row>
    <row r="494" s="14" customFormat="1">
      <c r="A494" s="14"/>
      <c r="B494" s="242"/>
      <c r="C494" s="14"/>
      <c r="D494" s="235" t="s">
        <v>228</v>
      </c>
      <c r="E494" s="243" t="s">
        <v>1</v>
      </c>
      <c r="F494" s="244" t="s">
        <v>1370</v>
      </c>
      <c r="G494" s="14"/>
      <c r="H494" s="245">
        <v>22.82</v>
      </c>
      <c r="I494" s="246"/>
      <c r="J494" s="246"/>
      <c r="K494" s="14"/>
      <c r="L494" s="14"/>
      <c r="M494" s="242"/>
      <c r="N494" s="247"/>
      <c r="O494" s="248"/>
      <c r="P494" s="248"/>
      <c r="Q494" s="248"/>
      <c r="R494" s="248"/>
      <c r="S494" s="248"/>
      <c r="T494" s="248"/>
      <c r="U494" s="248"/>
      <c r="V494" s="248"/>
      <c r="W494" s="248"/>
      <c r="X494" s="249"/>
      <c r="Y494" s="14"/>
      <c r="Z494" s="14"/>
      <c r="AA494" s="14"/>
      <c r="AB494" s="14"/>
      <c r="AC494" s="14"/>
      <c r="AD494" s="14"/>
      <c r="AE494" s="14"/>
      <c r="AT494" s="243" t="s">
        <v>228</v>
      </c>
      <c r="AU494" s="243" t="s">
        <v>93</v>
      </c>
      <c r="AV494" s="14" t="s">
        <v>93</v>
      </c>
      <c r="AW494" s="14" t="s">
        <v>4</v>
      </c>
      <c r="AX494" s="14" t="s">
        <v>81</v>
      </c>
      <c r="AY494" s="243" t="s">
        <v>220</v>
      </c>
    </row>
    <row r="495" s="14" customFormat="1">
      <c r="A495" s="14"/>
      <c r="B495" s="242"/>
      <c r="C495" s="14"/>
      <c r="D495" s="235" t="s">
        <v>228</v>
      </c>
      <c r="E495" s="243" t="s">
        <v>1</v>
      </c>
      <c r="F495" s="244" t="s">
        <v>1371</v>
      </c>
      <c r="G495" s="14"/>
      <c r="H495" s="245">
        <v>1.3999999999999999</v>
      </c>
      <c r="I495" s="246"/>
      <c r="J495" s="246"/>
      <c r="K495" s="14"/>
      <c r="L495" s="14"/>
      <c r="M495" s="242"/>
      <c r="N495" s="247"/>
      <c r="O495" s="248"/>
      <c r="P495" s="248"/>
      <c r="Q495" s="248"/>
      <c r="R495" s="248"/>
      <c r="S495" s="248"/>
      <c r="T495" s="248"/>
      <c r="U495" s="248"/>
      <c r="V495" s="248"/>
      <c r="W495" s="248"/>
      <c r="X495" s="249"/>
      <c r="Y495" s="14"/>
      <c r="Z495" s="14"/>
      <c r="AA495" s="14"/>
      <c r="AB495" s="14"/>
      <c r="AC495" s="14"/>
      <c r="AD495" s="14"/>
      <c r="AE495" s="14"/>
      <c r="AT495" s="243" t="s">
        <v>228</v>
      </c>
      <c r="AU495" s="243" t="s">
        <v>93</v>
      </c>
      <c r="AV495" s="14" t="s">
        <v>93</v>
      </c>
      <c r="AW495" s="14" t="s">
        <v>4</v>
      </c>
      <c r="AX495" s="14" t="s">
        <v>81</v>
      </c>
      <c r="AY495" s="243" t="s">
        <v>220</v>
      </c>
    </row>
    <row r="496" s="14" customFormat="1">
      <c r="A496" s="14"/>
      <c r="B496" s="242"/>
      <c r="C496" s="14"/>
      <c r="D496" s="235" t="s">
        <v>228</v>
      </c>
      <c r="E496" s="243" t="s">
        <v>1</v>
      </c>
      <c r="F496" s="244" t="s">
        <v>1372</v>
      </c>
      <c r="G496" s="14"/>
      <c r="H496" s="245">
        <v>7.2000000000000002</v>
      </c>
      <c r="I496" s="246"/>
      <c r="J496" s="246"/>
      <c r="K496" s="14"/>
      <c r="L496" s="14"/>
      <c r="M496" s="242"/>
      <c r="N496" s="247"/>
      <c r="O496" s="248"/>
      <c r="P496" s="248"/>
      <c r="Q496" s="248"/>
      <c r="R496" s="248"/>
      <c r="S496" s="248"/>
      <c r="T496" s="248"/>
      <c r="U496" s="248"/>
      <c r="V496" s="248"/>
      <c r="W496" s="248"/>
      <c r="X496" s="249"/>
      <c r="Y496" s="14"/>
      <c r="Z496" s="14"/>
      <c r="AA496" s="14"/>
      <c r="AB496" s="14"/>
      <c r="AC496" s="14"/>
      <c r="AD496" s="14"/>
      <c r="AE496" s="14"/>
      <c r="AT496" s="243" t="s">
        <v>228</v>
      </c>
      <c r="AU496" s="243" t="s">
        <v>93</v>
      </c>
      <c r="AV496" s="14" t="s">
        <v>93</v>
      </c>
      <c r="AW496" s="14" t="s">
        <v>4</v>
      </c>
      <c r="AX496" s="14" t="s">
        <v>81</v>
      </c>
      <c r="AY496" s="243" t="s">
        <v>220</v>
      </c>
    </row>
    <row r="497" s="14" customFormat="1">
      <c r="A497" s="14"/>
      <c r="B497" s="242"/>
      <c r="C497" s="14"/>
      <c r="D497" s="235" t="s">
        <v>228</v>
      </c>
      <c r="E497" s="243" t="s">
        <v>1</v>
      </c>
      <c r="F497" s="244" t="s">
        <v>1373</v>
      </c>
      <c r="G497" s="14"/>
      <c r="H497" s="245">
        <v>53.399999999999999</v>
      </c>
      <c r="I497" s="246"/>
      <c r="J497" s="246"/>
      <c r="K497" s="14"/>
      <c r="L497" s="14"/>
      <c r="M497" s="242"/>
      <c r="N497" s="247"/>
      <c r="O497" s="248"/>
      <c r="P497" s="248"/>
      <c r="Q497" s="248"/>
      <c r="R497" s="248"/>
      <c r="S497" s="248"/>
      <c r="T497" s="248"/>
      <c r="U497" s="248"/>
      <c r="V497" s="248"/>
      <c r="W497" s="248"/>
      <c r="X497" s="249"/>
      <c r="Y497" s="14"/>
      <c r="Z497" s="14"/>
      <c r="AA497" s="14"/>
      <c r="AB497" s="14"/>
      <c r="AC497" s="14"/>
      <c r="AD497" s="14"/>
      <c r="AE497" s="14"/>
      <c r="AT497" s="243" t="s">
        <v>228</v>
      </c>
      <c r="AU497" s="243" t="s">
        <v>93</v>
      </c>
      <c r="AV497" s="14" t="s">
        <v>93</v>
      </c>
      <c r="AW497" s="14" t="s">
        <v>4</v>
      </c>
      <c r="AX497" s="14" t="s">
        <v>81</v>
      </c>
      <c r="AY497" s="243" t="s">
        <v>220</v>
      </c>
    </row>
    <row r="498" s="14" customFormat="1">
      <c r="A498" s="14"/>
      <c r="B498" s="242"/>
      <c r="C498" s="14"/>
      <c r="D498" s="235" t="s">
        <v>228</v>
      </c>
      <c r="E498" s="243" t="s">
        <v>1</v>
      </c>
      <c r="F498" s="244" t="s">
        <v>1374</v>
      </c>
      <c r="G498" s="14"/>
      <c r="H498" s="245">
        <v>45.420000000000002</v>
      </c>
      <c r="I498" s="246"/>
      <c r="J498" s="246"/>
      <c r="K498" s="14"/>
      <c r="L498" s="14"/>
      <c r="M498" s="242"/>
      <c r="N498" s="247"/>
      <c r="O498" s="248"/>
      <c r="P498" s="248"/>
      <c r="Q498" s="248"/>
      <c r="R498" s="248"/>
      <c r="S498" s="248"/>
      <c r="T498" s="248"/>
      <c r="U498" s="248"/>
      <c r="V498" s="248"/>
      <c r="W498" s="248"/>
      <c r="X498" s="249"/>
      <c r="Y498" s="14"/>
      <c r="Z498" s="14"/>
      <c r="AA498" s="14"/>
      <c r="AB498" s="14"/>
      <c r="AC498" s="14"/>
      <c r="AD498" s="14"/>
      <c r="AE498" s="14"/>
      <c r="AT498" s="243" t="s">
        <v>228</v>
      </c>
      <c r="AU498" s="243" t="s">
        <v>93</v>
      </c>
      <c r="AV498" s="14" t="s">
        <v>93</v>
      </c>
      <c r="AW498" s="14" t="s">
        <v>4</v>
      </c>
      <c r="AX498" s="14" t="s">
        <v>81</v>
      </c>
      <c r="AY498" s="243" t="s">
        <v>220</v>
      </c>
    </row>
    <row r="499" s="14" customFormat="1">
      <c r="A499" s="14"/>
      <c r="B499" s="242"/>
      <c r="C499" s="14"/>
      <c r="D499" s="235" t="s">
        <v>228</v>
      </c>
      <c r="E499" s="243" t="s">
        <v>1</v>
      </c>
      <c r="F499" s="244" t="s">
        <v>1375</v>
      </c>
      <c r="G499" s="14"/>
      <c r="H499" s="245">
        <v>53.109999999999999</v>
      </c>
      <c r="I499" s="246"/>
      <c r="J499" s="246"/>
      <c r="K499" s="14"/>
      <c r="L499" s="14"/>
      <c r="M499" s="242"/>
      <c r="N499" s="247"/>
      <c r="O499" s="248"/>
      <c r="P499" s="248"/>
      <c r="Q499" s="248"/>
      <c r="R499" s="248"/>
      <c r="S499" s="248"/>
      <c r="T499" s="248"/>
      <c r="U499" s="248"/>
      <c r="V499" s="248"/>
      <c r="W499" s="248"/>
      <c r="X499" s="249"/>
      <c r="Y499" s="14"/>
      <c r="Z499" s="14"/>
      <c r="AA499" s="14"/>
      <c r="AB499" s="14"/>
      <c r="AC499" s="14"/>
      <c r="AD499" s="14"/>
      <c r="AE499" s="14"/>
      <c r="AT499" s="243" t="s">
        <v>228</v>
      </c>
      <c r="AU499" s="243" t="s">
        <v>93</v>
      </c>
      <c r="AV499" s="14" t="s">
        <v>93</v>
      </c>
      <c r="AW499" s="14" t="s">
        <v>4</v>
      </c>
      <c r="AX499" s="14" t="s">
        <v>81</v>
      </c>
      <c r="AY499" s="243" t="s">
        <v>220</v>
      </c>
    </row>
    <row r="500" s="14" customFormat="1">
      <c r="A500" s="14"/>
      <c r="B500" s="242"/>
      <c r="C500" s="14"/>
      <c r="D500" s="235" t="s">
        <v>228</v>
      </c>
      <c r="E500" s="243" t="s">
        <v>1</v>
      </c>
      <c r="F500" s="244" t="s">
        <v>1376</v>
      </c>
      <c r="G500" s="14"/>
      <c r="H500" s="245">
        <v>44.850000000000001</v>
      </c>
      <c r="I500" s="246"/>
      <c r="J500" s="246"/>
      <c r="K500" s="14"/>
      <c r="L500" s="14"/>
      <c r="M500" s="242"/>
      <c r="N500" s="247"/>
      <c r="O500" s="248"/>
      <c r="P500" s="248"/>
      <c r="Q500" s="248"/>
      <c r="R500" s="248"/>
      <c r="S500" s="248"/>
      <c r="T500" s="248"/>
      <c r="U500" s="248"/>
      <c r="V500" s="248"/>
      <c r="W500" s="248"/>
      <c r="X500" s="249"/>
      <c r="Y500" s="14"/>
      <c r="Z500" s="14"/>
      <c r="AA500" s="14"/>
      <c r="AB500" s="14"/>
      <c r="AC500" s="14"/>
      <c r="AD500" s="14"/>
      <c r="AE500" s="14"/>
      <c r="AT500" s="243" t="s">
        <v>228</v>
      </c>
      <c r="AU500" s="243" t="s">
        <v>93</v>
      </c>
      <c r="AV500" s="14" t="s">
        <v>93</v>
      </c>
      <c r="AW500" s="14" t="s">
        <v>4</v>
      </c>
      <c r="AX500" s="14" t="s">
        <v>81</v>
      </c>
      <c r="AY500" s="243" t="s">
        <v>220</v>
      </c>
    </row>
    <row r="501" s="14" customFormat="1">
      <c r="A501" s="14"/>
      <c r="B501" s="242"/>
      <c r="C501" s="14"/>
      <c r="D501" s="235" t="s">
        <v>228</v>
      </c>
      <c r="E501" s="243" t="s">
        <v>1</v>
      </c>
      <c r="F501" s="244" t="s">
        <v>1377</v>
      </c>
      <c r="G501" s="14"/>
      <c r="H501" s="245">
        <v>10.539999999999999</v>
      </c>
      <c r="I501" s="246"/>
      <c r="J501" s="246"/>
      <c r="K501" s="14"/>
      <c r="L501" s="14"/>
      <c r="M501" s="242"/>
      <c r="N501" s="247"/>
      <c r="O501" s="248"/>
      <c r="P501" s="248"/>
      <c r="Q501" s="248"/>
      <c r="R501" s="248"/>
      <c r="S501" s="248"/>
      <c r="T501" s="248"/>
      <c r="U501" s="248"/>
      <c r="V501" s="248"/>
      <c r="W501" s="248"/>
      <c r="X501" s="249"/>
      <c r="Y501" s="14"/>
      <c r="Z501" s="14"/>
      <c r="AA501" s="14"/>
      <c r="AB501" s="14"/>
      <c r="AC501" s="14"/>
      <c r="AD501" s="14"/>
      <c r="AE501" s="14"/>
      <c r="AT501" s="243" t="s">
        <v>228</v>
      </c>
      <c r="AU501" s="243" t="s">
        <v>93</v>
      </c>
      <c r="AV501" s="14" t="s">
        <v>93</v>
      </c>
      <c r="AW501" s="14" t="s">
        <v>4</v>
      </c>
      <c r="AX501" s="14" t="s">
        <v>81</v>
      </c>
      <c r="AY501" s="243" t="s">
        <v>220</v>
      </c>
    </row>
    <row r="502" s="14" customFormat="1">
      <c r="A502" s="14"/>
      <c r="B502" s="242"/>
      <c r="C502" s="14"/>
      <c r="D502" s="235" t="s">
        <v>228</v>
      </c>
      <c r="E502" s="243" t="s">
        <v>1</v>
      </c>
      <c r="F502" s="244" t="s">
        <v>1378</v>
      </c>
      <c r="G502" s="14"/>
      <c r="H502" s="245">
        <v>8.3800000000000008</v>
      </c>
      <c r="I502" s="246"/>
      <c r="J502" s="246"/>
      <c r="K502" s="14"/>
      <c r="L502" s="14"/>
      <c r="M502" s="242"/>
      <c r="N502" s="247"/>
      <c r="O502" s="248"/>
      <c r="P502" s="248"/>
      <c r="Q502" s="248"/>
      <c r="R502" s="248"/>
      <c r="S502" s="248"/>
      <c r="T502" s="248"/>
      <c r="U502" s="248"/>
      <c r="V502" s="248"/>
      <c r="W502" s="248"/>
      <c r="X502" s="249"/>
      <c r="Y502" s="14"/>
      <c r="Z502" s="14"/>
      <c r="AA502" s="14"/>
      <c r="AB502" s="14"/>
      <c r="AC502" s="14"/>
      <c r="AD502" s="14"/>
      <c r="AE502" s="14"/>
      <c r="AT502" s="243" t="s">
        <v>228</v>
      </c>
      <c r="AU502" s="243" t="s">
        <v>93</v>
      </c>
      <c r="AV502" s="14" t="s">
        <v>93</v>
      </c>
      <c r="AW502" s="14" t="s">
        <v>4</v>
      </c>
      <c r="AX502" s="14" t="s">
        <v>81</v>
      </c>
      <c r="AY502" s="243" t="s">
        <v>220</v>
      </c>
    </row>
    <row r="503" s="14" customFormat="1">
      <c r="A503" s="14"/>
      <c r="B503" s="242"/>
      <c r="C503" s="14"/>
      <c r="D503" s="235" t="s">
        <v>228</v>
      </c>
      <c r="E503" s="243" t="s">
        <v>1</v>
      </c>
      <c r="F503" s="244" t="s">
        <v>1379</v>
      </c>
      <c r="G503" s="14"/>
      <c r="H503" s="245">
        <v>7.2000000000000002</v>
      </c>
      <c r="I503" s="246"/>
      <c r="J503" s="246"/>
      <c r="K503" s="14"/>
      <c r="L503" s="14"/>
      <c r="M503" s="242"/>
      <c r="N503" s="247"/>
      <c r="O503" s="248"/>
      <c r="P503" s="248"/>
      <c r="Q503" s="248"/>
      <c r="R503" s="248"/>
      <c r="S503" s="248"/>
      <c r="T503" s="248"/>
      <c r="U503" s="248"/>
      <c r="V503" s="248"/>
      <c r="W503" s="248"/>
      <c r="X503" s="249"/>
      <c r="Y503" s="14"/>
      <c r="Z503" s="14"/>
      <c r="AA503" s="14"/>
      <c r="AB503" s="14"/>
      <c r="AC503" s="14"/>
      <c r="AD503" s="14"/>
      <c r="AE503" s="14"/>
      <c r="AT503" s="243" t="s">
        <v>228</v>
      </c>
      <c r="AU503" s="243" t="s">
        <v>93</v>
      </c>
      <c r="AV503" s="14" t="s">
        <v>93</v>
      </c>
      <c r="AW503" s="14" t="s">
        <v>4</v>
      </c>
      <c r="AX503" s="14" t="s">
        <v>81</v>
      </c>
      <c r="AY503" s="243" t="s">
        <v>220</v>
      </c>
    </row>
    <row r="504" s="14" customFormat="1">
      <c r="A504" s="14"/>
      <c r="B504" s="242"/>
      <c r="C504" s="14"/>
      <c r="D504" s="235" t="s">
        <v>228</v>
      </c>
      <c r="E504" s="243" t="s">
        <v>1</v>
      </c>
      <c r="F504" s="244" t="s">
        <v>1380</v>
      </c>
      <c r="G504" s="14"/>
      <c r="H504" s="245">
        <v>23.399999999999999</v>
      </c>
      <c r="I504" s="246"/>
      <c r="J504" s="246"/>
      <c r="K504" s="14"/>
      <c r="L504" s="14"/>
      <c r="M504" s="242"/>
      <c r="N504" s="247"/>
      <c r="O504" s="248"/>
      <c r="P504" s="248"/>
      <c r="Q504" s="248"/>
      <c r="R504" s="248"/>
      <c r="S504" s="248"/>
      <c r="T504" s="248"/>
      <c r="U504" s="248"/>
      <c r="V504" s="248"/>
      <c r="W504" s="248"/>
      <c r="X504" s="249"/>
      <c r="Y504" s="14"/>
      <c r="Z504" s="14"/>
      <c r="AA504" s="14"/>
      <c r="AB504" s="14"/>
      <c r="AC504" s="14"/>
      <c r="AD504" s="14"/>
      <c r="AE504" s="14"/>
      <c r="AT504" s="243" t="s">
        <v>228</v>
      </c>
      <c r="AU504" s="243" t="s">
        <v>93</v>
      </c>
      <c r="AV504" s="14" t="s">
        <v>93</v>
      </c>
      <c r="AW504" s="14" t="s">
        <v>4</v>
      </c>
      <c r="AX504" s="14" t="s">
        <v>81</v>
      </c>
      <c r="AY504" s="243" t="s">
        <v>220</v>
      </c>
    </row>
    <row r="505" s="14" customFormat="1">
      <c r="A505" s="14"/>
      <c r="B505" s="242"/>
      <c r="C505" s="14"/>
      <c r="D505" s="235" t="s">
        <v>228</v>
      </c>
      <c r="E505" s="243" t="s">
        <v>1</v>
      </c>
      <c r="F505" s="244" t="s">
        <v>1381</v>
      </c>
      <c r="G505" s="14"/>
      <c r="H505" s="245">
        <v>1.3999999999999999</v>
      </c>
      <c r="I505" s="246"/>
      <c r="J505" s="246"/>
      <c r="K505" s="14"/>
      <c r="L505" s="14"/>
      <c r="M505" s="242"/>
      <c r="N505" s="247"/>
      <c r="O505" s="248"/>
      <c r="P505" s="248"/>
      <c r="Q505" s="248"/>
      <c r="R505" s="248"/>
      <c r="S505" s="248"/>
      <c r="T505" s="248"/>
      <c r="U505" s="248"/>
      <c r="V505" s="248"/>
      <c r="W505" s="248"/>
      <c r="X505" s="249"/>
      <c r="Y505" s="14"/>
      <c r="Z505" s="14"/>
      <c r="AA505" s="14"/>
      <c r="AB505" s="14"/>
      <c r="AC505" s="14"/>
      <c r="AD505" s="14"/>
      <c r="AE505" s="14"/>
      <c r="AT505" s="243" t="s">
        <v>228</v>
      </c>
      <c r="AU505" s="243" t="s">
        <v>93</v>
      </c>
      <c r="AV505" s="14" t="s">
        <v>93</v>
      </c>
      <c r="AW505" s="14" t="s">
        <v>4</v>
      </c>
      <c r="AX505" s="14" t="s">
        <v>81</v>
      </c>
      <c r="AY505" s="243" t="s">
        <v>220</v>
      </c>
    </row>
    <row r="506" s="14" customFormat="1">
      <c r="A506" s="14"/>
      <c r="B506" s="242"/>
      <c r="C506" s="14"/>
      <c r="D506" s="235" t="s">
        <v>228</v>
      </c>
      <c r="E506" s="243" t="s">
        <v>1</v>
      </c>
      <c r="F506" s="244" t="s">
        <v>1382</v>
      </c>
      <c r="G506" s="14"/>
      <c r="H506" s="245">
        <v>21.649999999999999</v>
      </c>
      <c r="I506" s="246"/>
      <c r="J506" s="246"/>
      <c r="K506" s="14"/>
      <c r="L506" s="14"/>
      <c r="M506" s="242"/>
      <c r="N506" s="247"/>
      <c r="O506" s="248"/>
      <c r="P506" s="248"/>
      <c r="Q506" s="248"/>
      <c r="R506" s="248"/>
      <c r="S506" s="248"/>
      <c r="T506" s="248"/>
      <c r="U506" s="248"/>
      <c r="V506" s="248"/>
      <c r="W506" s="248"/>
      <c r="X506" s="249"/>
      <c r="Y506" s="14"/>
      <c r="Z506" s="14"/>
      <c r="AA506" s="14"/>
      <c r="AB506" s="14"/>
      <c r="AC506" s="14"/>
      <c r="AD506" s="14"/>
      <c r="AE506" s="14"/>
      <c r="AT506" s="243" t="s">
        <v>228</v>
      </c>
      <c r="AU506" s="243" t="s">
        <v>93</v>
      </c>
      <c r="AV506" s="14" t="s">
        <v>93</v>
      </c>
      <c r="AW506" s="14" t="s">
        <v>4</v>
      </c>
      <c r="AX506" s="14" t="s">
        <v>81</v>
      </c>
      <c r="AY506" s="243" t="s">
        <v>220</v>
      </c>
    </row>
    <row r="507" s="14" customFormat="1">
      <c r="A507" s="14"/>
      <c r="B507" s="242"/>
      <c r="C507" s="14"/>
      <c r="D507" s="235" t="s">
        <v>228</v>
      </c>
      <c r="E507" s="243" t="s">
        <v>1</v>
      </c>
      <c r="F507" s="244" t="s">
        <v>1383</v>
      </c>
      <c r="G507" s="14"/>
      <c r="H507" s="245">
        <v>5.5999999999999996</v>
      </c>
      <c r="I507" s="246"/>
      <c r="J507" s="246"/>
      <c r="K507" s="14"/>
      <c r="L507" s="14"/>
      <c r="M507" s="242"/>
      <c r="N507" s="247"/>
      <c r="O507" s="248"/>
      <c r="P507" s="248"/>
      <c r="Q507" s="248"/>
      <c r="R507" s="248"/>
      <c r="S507" s="248"/>
      <c r="T507" s="248"/>
      <c r="U507" s="248"/>
      <c r="V507" s="248"/>
      <c r="W507" s="248"/>
      <c r="X507" s="249"/>
      <c r="Y507" s="14"/>
      <c r="Z507" s="14"/>
      <c r="AA507" s="14"/>
      <c r="AB507" s="14"/>
      <c r="AC507" s="14"/>
      <c r="AD507" s="14"/>
      <c r="AE507" s="14"/>
      <c r="AT507" s="243" t="s">
        <v>228</v>
      </c>
      <c r="AU507" s="243" t="s">
        <v>93</v>
      </c>
      <c r="AV507" s="14" t="s">
        <v>93</v>
      </c>
      <c r="AW507" s="14" t="s">
        <v>4</v>
      </c>
      <c r="AX507" s="14" t="s">
        <v>81</v>
      </c>
      <c r="AY507" s="243" t="s">
        <v>220</v>
      </c>
    </row>
    <row r="508" s="14" customFormat="1">
      <c r="A508" s="14"/>
      <c r="B508" s="242"/>
      <c r="C508" s="14"/>
      <c r="D508" s="235" t="s">
        <v>228</v>
      </c>
      <c r="E508" s="243" t="s">
        <v>1</v>
      </c>
      <c r="F508" s="244" t="s">
        <v>1384</v>
      </c>
      <c r="G508" s="14"/>
      <c r="H508" s="245">
        <v>1.6000000000000001</v>
      </c>
      <c r="I508" s="246"/>
      <c r="J508" s="246"/>
      <c r="K508" s="14"/>
      <c r="L508" s="14"/>
      <c r="M508" s="242"/>
      <c r="N508" s="247"/>
      <c r="O508" s="248"/>
      <c r="P508" s="248"/>
      <c r="Q508" s="248"/>
      <c r="R508" s="248"/>
      <c r="S508" s="248"/>
      <c r="T508" s="248"/>
      <c r="U508" s="248"/>
      <c r="V508" s="248"/>
      <c r="W508" s="248"/>
      <c r="X508" s="249"/>
      <c r="Y508" s="14"/>
      <c r="Z508" s="14"/>
      <c r="AA508" s="14"/>
      <c r="AB508" s="14"/>
      <c r="AC508" s="14"/>
      <c r="AD508" s="14"/>
      <c r="AE508" s="14"/>
      <c r="AT508" s="243" t="s">
        <v>228</v>
      </c>
      <c r="AU508" s="243" t="s">
        <v>93</v>
      </c>
      <c r="AV508" s="14" t="s">
        <v>93</v>
      </c>
      <c r="AW508" s="14" t="s">
        <v>4</v>
      </c>
      <c r="AX508" s="14" t="s">
        <v>81</v>
      </c>
      <c r="AY508" s="243" t="s">
        <v>220</v>
      </c>
    </row>
    <row r="509" s="14" customFormat="1">
      <c r="A509" s="14"/>
      <c r="B509" s="242"/>
      <c r="C509" s="14"/>
      <c r="D509" s="235" t="s">
        <v>228</v>
      </c>
      <c r="E509" s="243" t="s">
        <v>1</v>
      </c>
      <c r="F509" s="244" t="s">
        <v>1385</v>
      </c>
      <c r="G509" s="14"/>
      <c r="H509" s="245">
        <v>4.2999999999999998</v>
      </c>
      <c r="I509" s="246"/>
      <c r="J509" s="246"/>
      <c r="K509" s="14"/>
      <c r="L509" s="14"/>
      <c r="M509" s="242"/>
      <c r="N509" s="247"/>
      <c r="O509" s="248"/>
      <c r="P509" s="248"/>
      <c r="Q509" s="248"/>
      <c r="R509" s="248"/>
      <c r="S509" s="248"/>
      <c r="T509" s="248"/>
      <c r="U509" s="248"/>
      <c r="V509" s="248"/>
      <c r="W509" s="248"/>
      <c r="X509" s="249"/>
      <c r="Y509" s="14"/>
      <c r="Z509" s="14"/>
      <c r="AA509" s="14"/>
      <c r="AB509" s="14"/>
      <c r="AC509" s="14"/>
      <c r="AD509" s="14"/>
      <c r="AE509" s="14"/>
      <c r="AT509" s="243" t="s">
        <v>228</v>
      </c>
      <c r="AU509" s="243" t="s">
        <v>93</v>
      </c>
      <c r="AV509" s="14" t="s">
        <v>93</v>
      </c>
      <c r="AW509" s="14" t="s">
        <v>4</v>
      </c>
      <c r="AX509" s="14" t="s">
        <v>81</v>
      </c>
      <c r="AY509" s="243" t="s">
        <v>220</v>
      </c>
    </row>
    <row r="510" s="15" customFormat="1">
      <c r="A510" s="15"/>
      <c r="B510" s="250"/>
      <c r="C510" s="15"/>
      <c r="D510" s="235" t="s">
        <v>228</v>
      </c>
      <c r="E510" s="251" t="s">
        <v>1</v>
      </c>
      <c r="F510" s="252" t="s">
        <v>242</v>
      </c>
      <c r="G510" s="15"/>
      <c r="H510" s="253">
        <v>345.42000000000002</v>
      </c>
      <c r="I510" s="254"/>
      <c r="J510" s="254"/>
      <c r="K510" s="15"/>
      <c r="L510" s="15"/>
      <c r="M510" s="250"/>
      <c r="N510" s="255"/>
      <c r="O510" s="256"/>
      <c r="P510" s="256"/>
      <c r="Q510" s="256"/>
      <c r="R510" s="256"/>
      <c r="S510" s="256"/>
      <c r="T510" s="256"/>
      <c r="U510" s="256"/>
      <c r="V510" s="256"/>
      <c r="W510" s="256"/>
      <c r="X510" s="257"/>
      <c r="Y510" s="15"/>
      <c r="Z510" s="15"/>
      <c r="AA510" s="15"/>
      <c r="AB510" s="15"/>
      <c r="AC510" s="15"/>
      <c r="AD510" s="15"/>
      <c r="AE510" s="15"/>
      <c r="AT510" s="251" t="s">
        <v>228</v>
      </c>
      <c r="AU510" s="251" t="s">
        <v>93</v>
      </c>
      <c r="AV510" s="15" t="s">
        <v>98</v>
      </c>
      <c r="AW510" s="15" t="s">
        <v>4</v>
      </c>
      <c r="AX510" s="15" t="s">
        <v>81</v>
      </c>
      <c r="AY510" s="251" t="s">
        <v>220</v>
      </c>
    </row>
    <row r="511" s="16" customFormat="1">
      <c r="A511" s="16"/>
      <c r="B511" s="258"/>
      <c r="C511" s="16"/>
      <c r="D511" s="235" t="s">
        <v>228</v>
      </c>
      <c r="E511" s="259" t="s">
        <v>1</v>
      </c>
      <c r="F511" s="260" t="s">
        <v>253</v>
      </c>
      <c r="G511" s="16"/>
      <c r="H511" s="261">
        <v>425.73500000000001</v>
      </c>
      <c r="I511" s="262"/>
      <c r="J511" s="262"/>
      <c r="K511" s="16"/>
      <c r="L511" s="16"/>
      <c r="M511" s="258"/>
      <c r="N511" s="263"/>
      <c r="O511" s="264"/>
      <c r="P511" s="264"/>
      <c r="Q511" s="264"/>
      <c r="R511" s="264"/>
      <c r="S511" s="264"/>
      <c r="T511" s="264"/>
      <c r="U511" s="264"/>
      <c r="V511" s="264"/>
      <c r="W511" s="264"/>
      <c r="X511" s="265"/>
      <c r="Y511" s="16"/>
      <c r="Z511" s="16"/>
      <c r="AA511" s="16"/>
      <c r="AB511" s="16"/>
      <c r="AC511" s="16"/>
      <c r="AD511" s="16"/>
      <c r="AE511" s="16"/>
      <c r="AT511" s="259" t="s">
        <v>228</v>
      </c>
      <c r="AU511" s="259" t="s">
        <v>93</v>
      </c>
      <c r="AV511" s="16" t="s">
        <v>105</v>
      </c>
      <c r="AW511" s="16" t="s">
        <v>4</v>
      </c>
      <c r="AX511" s="16" t="s">
        <v>88</v>
      </c>
      <c r="AY511" s="259" t="s">
        <v>220</v>
      </c>
    </row>
    <row r="512" s="2" customFormat="1" ht="24.15" customHeight="1">
      <c r="A512" s="42"/>
      <c r="B512" s="186"/>
      <c r="C512" s="220" t="s">
        <v>383</v>
      </c>
      <c r="D512" s="220" t="s">
        <v>223</v>
      </c>
      <c r="E512" s="221" t="s">
        <v>617</v>
      </c>
      <c r="F512" s="222" t="s">
        <v>618</v>
      </c>
      <c r="G512" s="223" t="s">
        <v>393</v>
      </c>
      <c r="H512" s="266"/>
      <c r="I512" s="225"/>
      <c r="J512" s="225"/>
      <c r="K512" s="226">
        <f>ROUND(P512*H512,2)</f>
        <v>0</v>
      </c>
      <c r="L512" s="227"/>
      <c r="M512" s="43"/>
      <c r="N512" s="228" t="s">
        <v>1</v>
      </c>
      <c r="O512" s="229" t="s">
        <v>45</v>
      </c>
      <c r="P512" s="230">
        <f>I512+J512</f>
        <v>0</v>
      </c>
      <c r="Q512" s="230">
        <f>ROUND(I512*H512,2)</f>
        <v>0</v>
      </c>
      <c r="R512" s="230">
        <f>ROUND(J512*H512,2)</f>
        <v>0</v>
      </c>
      <c r="S512" s="86"/>
      <c r="T512" s="231">
        <f>S512*H512</f>
        <v>0</v>
      </c>
      <c r="U512" s="231">
        <v>0</v>
      </c>
      <c r="V512" s="231">
        <f>U512*H512</f>
        <v>0</v>
      </c>
      <c r="W512" s="231">
        <v>0</v>
      </c>
      <c r="X512" s="232">
        <f>W512*H512</f>
        <v>0</v>
      </c>
      <c r="Y512" s="42"/>
      <c r="Z512" s="42"/>
      <c r="AA512" s="42"/>
      <c r="AB512" s="42"/>
      <c r="AC512" s="42"/>
      <c r="AD512" s="42"/>
      <c r="AE512" s="42"/>
      <c r="AR512" s="233" t="s">
        <v>387</v>
      </c>
      <c r="AT512" s="233" t="s">
        <v>223</v>
      </c>
      <c r="AU512" s="233" t="s">
        <v>93</v>
      </c>
      <c r="AY512" s="19" t="s">
        <v>220</v>
      </c>
      <c r="BE512" s="147">
        <f>IF(O512="základná",K512,0)</f>
        <v>0</v>
      </c>
      <c r="BF512" s="147">
        <f>IF(O512="znížená",K512,0)</f>
        <v>0</v>
      </c>
      <c r="BG512" s="147">
        <f>IF(O512="zákl. prenesená",K512,0)</f>
        <v>0</v>
      </c>
      <c r="BH512" s="147">
        <f>IF(O512="zníž. prenesená",K512,0)</f>
        <v>0</v>
      </c>
      <c r="BI512" s="147">
        <f>IF(O512="nulová",K512,0)</f>
        <v>0</v>
      </c>
      <c r="BJ512" s="19" t="s">
        <v>93</v>
      </c>
      <c r="BK512" s="147">
        <f>ROUND(P512*H512,2)</f>
        <v>0</v>
      </c>
      <c r="BL512" s="19" t="s">
        <v>387</v>
      </c>
      <c r="BM512" s="233" t="s">
        <v>1399</v>
      </c>
    </row>
    <row r="513" s="12" customFormat="1" ht="22.8" customHeight="1">
      <c r="A513" s="12"/>
      <c r="B513" s="206"/>
      <c r="C513" s="12"/>
      <c r="D513" s="207" t="s">
        <v>80</v>
      </c>
      <c r="E513" s="218" t="s">
        <v>879</v>
      </c>
      <c r="F513" s="218" t="s">
        <v>880</v>
      </c>
      <c r="G513" s="12"/>
      <c r="H513" s="12"/>
      <c r="I513" s="209"/>
      <c r="J513" s="209"/>
      <c r="K513" s="219">
        <f>BK513</f>
        <v>0</v>
      </c>
      <c r="L513" s="12"/>
      <c r="M513" s="206"/>
      <c r="N513" s="211"/>
      <c r="O513" s="212"/>
      <c r="P513" s="212"/>
      <c r="Q513" s="213">
        <f>Q514</f>
        <v>0</v>
      </c>
      <c r="R513" s="213">
        <f>R514</f>
        <v>0</v>
      </c>
      <c r="S513" s="212"/>
      <c r="T513" s="214">
        <f>T514</f>
        <v>0</v>
      </c>
      <c r="U513" s="212"/>
      <c r="V513" s="214">
        <f>V514</f>
        <v>0</v>
      </c>
      <c r="W513" s="212"/>
      <c r="X513" s="215">
        <f>X514</f>
        <v>0</v>
      </c>
      <c r="Y513" s="12"/>
      <c r="Z513" s="12"/>
      <c r="AA513" s="12"/>
      <c r="AB513" s="12"/>
      <c r="AC513" s="12"/>
      <c r="AD513" s="12"/>
      <c r="AE513" s="12"/>
      <c r="AR513" s="207" t="s">
        <v>93</v>
      </c>
      <c r="AT513" s="216" t="s">
        <v>80</v>
      </c>
      <c r="AU513" s="216" t="s">
        <v>88</v>
      </c>
      <c r="AY513" s="207" t="s">
        <v>220</v>
      </c>
      <c r="BK513" s="217">
        <f>BK514</f>
        <v>0</v>
      </c>
    </row>
    <row r="514" s="2" customFormat="1" ht="21.75" customHeight="1">
      <c r="A514" s="42"/>
      <c r="B514" s="186"/>
      <c r="C514" s="220" t="s">
        <v>390</v>
      </c>
      <c r="D514" s="220" t="s">
        <v>223</v>
      </c>
      <c r="E514" s="221" t="s">
        <v>882</v>
      </c>
      <c r="F514" s="222" t="s">
        <v>1400</v>
      </c>
      <c r="G514" s="223" t="s">
        <v>884</v>
      </c>
      <c r="H514" s="224">
        <v>1</v>
      </c>
      <c r="I514" s="225"/>
      <c r="J514" s="225"/>
      <c r="K514" s="226">
        <f>ROUND(P514*H514,2)</f>
        <v>0</v>
      </c>
      <c r="L514" s="227"/>
      <c r="M514" s="43"/>
      <c r="N514" s="228" t="s">
        <v>1</v>
      </c>
      <c r="O514" s="229" t="s">
        <v>45</v>
      </c>
      <c r="P514" s="230">
        <f>I514+J514</f>
        <v>0</v>
      </c>
      <c r="Q514" s="230">
        <f>ROUND(I514*H514,2)</f>
        <v>0</v>
      </c>
      <c r="R514" s="230">
        <f>ROUND(J514*H514,2)</f>
        <v>0</v>
      </c>
      <c r="S514" s="86"/>
      <c r="T514" s="231">
        <f>S514*H514</f>
        <v>0</v>
      </c>
      <c r="U514" s="231">
        <v>0</v>
      </c>
      <c r="V514" s="231">
        <f>U514*H514</f>
        <v>0</v>
      </c>
      <c r="W514" s="231">
        <v>0</v>
      </c>
      <c r="X514" s="232">
        <f>W514*H514</f>
        <v>0</v>
      </c>
      <c r="Y514" s="42"/>
      <c r="Z514" s="42"/>
      <c r="AA514" s="42"/>
      <c r="AB514" s="42"/>
      <c r="AC514" s="42"/>
      <c r="AD514" s="42"/>
      <c r="AE514" s="42"/>
      <c r="AR514" s="233" t="s">
        <v>387</v>
      </c>
      <c r="AT514" s="233" t="s">
        <v>223</v>
      </c>
      <c r="AU514" s="233" t="s">
        <v>93</v>
      </c>
      <c r="AY514" s="19" t="s">
        <v>220</v>
      </c>
      <c r="BE514" s="147">
        <f>IF(O514="základná",K514,0)</f>
        <v>0</v>
      </c>
      <c r="BF514" s="147">
        <f>IF(O514="znížená",K514,0)</f>
        <v>0</v>
      </c>
      <c r="BG514" s="147">
        <f>IF(O514="zákl. prenesená",K514,0)</f>
        <v>0</v>
      </c>
      <c r="BH514" s="147">
        <f>IF(O514="zníž. prenesená",K514,0)</f>
        <v>0</v>
      </c>
      <c r="BI514" s="147">
        <f>IF(O514="nulová",K514,0)</f>
        <v>0</v>
      </c>
      <c r="BJ514" s="19" t="s">
        <v>93</v>
      </c>
      <c r="BK514" s="147">
        <f>ROUND(P514*H514,2)</f>
        <v>0</v>
      </c>
      <c r="BL514" s="19" t="s">
        <v>387</v>
      </c>
      <c r="BM514" s="233" t="s">
        <v>1401</v>
      </c>
    </row>
    <row r="515" s="12" customFormat="1" ht="22.8" customHeight="1">
      <c r="A515" s="12"/>
      <c r="B515" s="206"/>
      <c r="C515" s="12"/>
      <c r="D515" s="207" t="s">
        <v>80</v>
      </c>
      <c r="E515" s="218" t="s">
        <v>886</v>
      </c>
      <c r="F515" s="218" t="s">
        <v>887</v>
      </c>
      <c r="G515" s="12"/>
      <c r="H515" s="12"/>
      <c r="I515" s="209"/>
      <c r="J515" s="209"/>
      <c r="K515" s="219">
        <f>BK515</f>
        <v>0</v>
      </c>
      <c r="L515" s="12"/>
      <c r="M515" s="206"/>
      <c r="N515" s="211"/>
      <c r="O515" s="212"/>
      <c r="P515" s="212"/>
      <c r="Q515" s="213">
        <f>SUM(Q516:Q526)</f>
        <v>0</v>
      </c>
      <c r="R515" s="213">
        <f>SUM(R516:R526)</f>
        <v>0</v>
      </c>
      <c r="S515" s="212"/>
      <c r="T515" s="214">
        <f>SUM(T516:T526)</f>
        <v>0</v>
      </c>
      <c r="U515" s="212"/>
      <c r="V515" s="214">
        <f>SUM(V516:V526)</f>
        <v>0.15850999999999998</v>
      </c>
      <c r="W515" s="212"/>
      <c r="X515" s="215">
        <f>SUM(X516:X526)</f>
        <v>0</v>
      </c>
      <c r="Y515" s="12"/>
      <c r="Z515" s="12"/>
      <c r="AA515" s="12"/>
      <c r="AB515" s="12"/>
      <c r="AC515" s="12"/>
      <c r="AD515" s="12"/>
      <c r="AE515" s="12"/>
      <c r="AR515" s="207" t="s">
        <v>93</v>
      </c>
      <c r="AT515" s="216" t="s">
        <v>80</v>
      </c>
      <c r="AU515" s="216" t="s">
        <v>88</v>
      </c>
      <c r="AY515" s="207" t="s">
        <v>220</v>
      </c>
      <c r="BK515" s="217">
        <f>SUM(BK516:BK526)</f>
        <v>0</v>
      </c>
    </row>
    <row r="516" s="2" customFormat="1" ht="16.5" customHeight="1">
      <c r="A516" s="42"/>
      <c r="B516" s="186"/>
      <c r="C516" s="220" t="s">
        <v>387</v>
      </c>
      <c r="D516" s="220" t="s">
        <v>223</v>
      </c>
      <c r="E516" s="221" t="s">
        <v>889</v>
      </c>
      <c r="F516" s="222" t="s">
        <v>890</v>
      </c>
      <c r="G516" s="223" t="s">
        <v>583</v>
      </c>
      <c r="H516" s="224">
        <v>6</v>
      </c>
      <c r="I516" s="225"/>
      <c r="J516" s="225"/>
      <c r="K516" s="226">
        <f>ROUND(P516*H516,2)</f>
        <v>0</v>
      </c>
      <c r="L516" s="227"/>
      <c r="M516" s="43"/>
      <c r="N516" s="228" t="s">
        <v>1</v>
      </c>
      <c r="O516" s="229" t="s">
        <v>45</v>
      </c>
      <c r="P516" s="230">
        <f>I516+J516</f>
        <v>0</v>
      </c>
      <c r="Q516" s="230">
        <f>ROUND(I516*H516,2)</f>
        <v>0</v>
      </c>
      <c r="R516" s="230">
        <f>ROUND(J516*H516,2)</f>
        <v>0</v>
      </c>
      <c r="S516" s="86"/>
      <c r="T516" s="231">
        <f>S516*H516</f>
        <v>0</v>
      </c>
      <c r="U516" s="231">
        <v>0</v>
      </c>
      <c r="V516" s="231">
        <f>U516*H516</f>
        <v>0</v>
      </c>
      <c r="W516" s="231">
        <v>0</v>
      </c>
      <c r="X516" s="232">
        <f>W516*H516</f>
        <v>0</v>
      </c>
      <c r="Y516" s="42"/>
      <c r="Z516" s="42"/>
      <c r="AA516" s="42"/>
      <c r="AB516" s="42"/>
      <c r="AC516" s="42"/>
      <c r="AD516" s="42"/>
      <c r="AE516" s="42"/>
      <c r="AR516" s="233" t="s">
        <v>387</v>
      </c>
      <c r="AT516" s="233" t="s">
        <v>223</v>
      </c>
      <c r="AU516" s="233" t="s">
        <v>93</v>
      </c>
      <c r="AY516" s="19" t="s">
        <v>220</v>
      </c>
      <c r="BE516" s="147">
        <f>IF(O516="základná",K516,0)</f>
        <v>0</v>
      </c>
      <c r="BF516" s="147">
        <f>IF(O516="znížená",K516,0)</f>
        <v>0</v>
      </c>
      <c r="BG516" s="147">
        <f>IF(O516="zákl. prenesená",K516,0)</f>
        <v>0</v>
      </c>
      <c r="BH516" s="147">
        <f>IF(O516="zníž. prenesená",K516,0)</f>
        <v>0</v>
      </c>
      <c r="BI516" s="147">
        <f>IF(O516="nulová",K516,0)</f>
        <v>0</v>
      </c>
      <c r="BJ516" s="19" t="s">
        <v>93</v>
      </c>
      <c r="BK516" s="147">
        <f>ROUND(P516*H516,2)</f>
        <v>0</v>
      </c>
      <c r="BL516" s="19" t="s">
        <v>387</v>
      </c>
      <c r="BM516" s="233" t="s">
        <v>1402</v>
      </c>
    </row>
    <row r="517" s="14" customFormat="1">
      <c r="A517" s="14"/>
      <c r="B517" s="242"/>
      <c r="C517" s="14"/>
      <c r="D517" s="235" t="s">
        <v>228</v>
      </c>
      <c r="E517" s="243" t="s">
        <v>1</v>
      </c>
      <c r="F517" s="244" t="s">
        <v>1403</v>
      </c>
      <c r="G517" s="14"/>
      <c r="H517" s="245">
        <v>2</v>
      </c>
      <c r="I517" s="246"/>
      <c r="J517" s="246"/>
      <c r="K517" s="14"/>
      <c r="L517" s="14"/>
      <c r="M517" s="242"/>
      <c r="N517" s="247"/>
      <c r="O517" s="248"/>
      <c r="P517" s="248"/>
      <c r="Q517" s="248"/>
      <c r="R517" s="248"/>
      <c r="S517" s="248"/>
      <c r="T517" s="248"/>
      <c r="U517" s="248"/>
      <c r="V517" s="248"/>
      <c r="W517" s="248"/>
      <c r="X517" s="249"/>
      <c r="Y517" s="14"/>
      <c r="Z517" s="14"/>
      <c r="AA517" s="14"/>
      <c r="AB517" s="14"/>
      <c r="AC517" s="14"/>
      <c r="AD517" s="14"/>
      <c r="AE517" s="14"/>
      <c r="AT517" s="243" t="s">
        <v>228</v>
      </c>
      <c r="AU517" s="243" t="s">
        <v>93</v>
      </c>
      <c r="AV517" s="14" t="s">
        <v>93</v>
      </c>
      <c r="AW517" s="14" t="s">
        <v>4</v>
      </c>
      <c r="AX517" s="14" t="s">
        <v>81</v>
      </c>
      <c r="AY517" s="243" t="s">
        <v>220</v>
      </c>
    </row>
    <row r="518" s="14" customFormat="1">
      <c r="A518" s="14"/>
      <c r="B518" s="242"/>
      <c r="C518" s="14"/>
      <c r="D518" s="235" t="s">
        <v>228</v>
      </c>
      <c r="E518" s="243" t="s">
        <v>1</v>
      </c>
      <c r="F518" s="244" t="s">
        <v>1404</v>
      </c>
      <c r="G518" s="14"/>
      <c r="H518" s="245">
        <v>4</v>
      </c>
      <c r="I518" s="246"/>
      <c r="J518" s="246"/>
      <c r="K518" s="14"/>
      <c r="L518" s="14"/>
      <c r="M518" s="242"/>
      <c r="N518" s="247"/>
      <c r="O518" s="248"/>
      <c r="P518" s="248"/>
      <c r="Q518" s="248"/>
      <c r="R518" s="248"/>
      <c r="S518" s="248"/>
      <c r="T518" s="248"/>
      <c r="U518" s="248"/>
      <c r="V518" s="248"/>
      <c r="W518" s="248"/>
      <c r="X518" s="249"/>
      <c r="Y518" s="14"/>
      <c r="Z518" s="14"/>
      <c r="AA518" s="14"/>
      <c r="AB518" s="14"/>
      <c r="AC518" s="14"/>
      <c r="AD518" s="14"/>
      <c r="AE518" s="14"/>
      <c r="AT518" s="243" t="s">
        <v>228</v>
      </c>
      <c r="AU518" s="243" t="s">
        <v>93</v>
      </c>
      <c r="AV518" s="14" t="s">
        <v>93</v>
      </c>
      <c r="AW518" s="14" t="s">
        <v>4</v>
      </c>
      <c r="AX518" s="14" t="s">
        <v>81</v>
      </c>
      <c r="AY518" s="243" t="s">
        <v>220</v>
      </c>
    </row>
    <row r="519" s="15" customFormat="1">
      <c r="A519" s="15"/>
      <c r="B519" s="250"/>
      <c r="C519" s="15"/>
      <c r="D519" s="235" t="s">
        <v>228</v>
      </c>
      <c r="E519" s="251" t="s">
        <v>1</v>
      </c>
      <c r="F519" s="252" t="s">
        <v>242</v>
      </c>
      <c r="G519" s="15"/>
      <c r="H519" s="253">
        <v>6</v>
      </c>
      <c r="I519" s="254"/>
      <c r="J519" s="254"/>
      <c r="K519" s="15"/>
      <c r="L519" s="15"/>
      <c r="M519" s="250"/>
      <c r="N519" s="255"/>
      <c r="O519" s="256"/>
      <c r="P519" s="256"/>
      <c r="Q519" s="256"/>
      <c r="R519" s="256"/>
      <c r="S519" s="256"/>
      <c r="T519" s="256"/>
      <c r="U519" s="256"/>
      <c r="V519" s="256"/>
      <c r="W519" s="256"/>
      <c r="X519" s="257"/>
      <c r="Y519" s="15"/>
      <c r="Z519" s="15"/>
      <c r="AA519" s="15"/>
      <c r="AB519" s="15"/>
      <c r="AC519" s="15"/>
      <c r="AD519" s="15"/>
      <c r="AE519" s="15"/>
      <c r="AT519" s="251" t="s">
        <v>228</v>
      </c>
      <c r="AU519" s="251" t="s">
        <v>93</v>
      </c>
      <c r="AV519" s="15" t="s">
        <v>98</v>
      </c>
      <c r="AW519" s="15" t="s">
        <v>4</v>
      </c>
      <c r="AX519" s="15" t="s">
        <v>88</v>
      </c>
      <c r="AY519" s="251" t="s">
        <v>220</v>
      </c>
    </row>
    <row r="520" s="2" customFormat="1" ht="21.75" customHeight="1">
      <c r="A520" s="42"/>
      <c r="B520" s="186"/>
      <c r="C520" s="273" t="s">
        <v>427</v>
      </c>
      <c r="D520" s="273" t="s">
        <v>564</v>
      </c>
      <c r="E520" s="274" t="s">
        <v>895</v>
      </c>
      <c r="F520" s="275" t="s">
        <v>896</v>
      </c>
      <c r="G520" s="276" t="s">
        <v>583</v>
      </c>
      <c r="H520" s="277">
        <v>5</v>
      </c>
      <c r="I520" s="278"/>
      <c r="J520" s="279"/>
      <c r="K520" s="280">
        <f>ROUND(P520*H520,2)</f>
        <v>0</v>
      </c>
      <c r="L520" s="279"/>
      <c r="M520" s="281"/>
      <c r="N520" s="282" t="s">
        <v>1</v>
      </c>
      <c r="O520" s="229" t="s">
        <v>45</v>
      </c>
      <c r="P520" s="230">
        <f>I520+J520</f>
        <v>0</v>
      </c>
      <c r="Q520" s="230">
        <f>ROUND(I520*H520,2)</f>
        <v>0</v>
      </c>
      <c r="R520" s="230">
        <f>ROUND(J520*H520,2)</f>
        <v>0</v>
      </c>
      <c r="S520" s="86"/>
      <c r="T520" s="231">
        <f>S520*H520</f>
        <v>0</v>
      </c>
      <c r="U520" s="231">
        <v>0.021319999999999999</v>
      </c>
      <c r="V520" s="231">
        <f>U520*H520</f>
        <v>0.1066</v>
      </c>
      <c r="W520" s="231">
        <v>0</v>
      </c>
      <c r="X520" s="232">
        <f>W520*H520</f>
        <v>0</v>
      </c>
      <c r="Y520" s="42"/>
      <c r="Z520" s="42"/>
      <c r="AA520" s="42"/>
      <c r="AB520" s="42"/>
      <c r="AC520" s="42"/>
      <c r="AD520" s="42"/>
      <c r="AE520" s="42"/>
      <c r="AR520" s="233" t="s">
        <v>567</v>
      </c>
      <c r="AT520" s="233" t="s">
        <v>564</v>
      </c>
      <c r="AU520" s="233" t="s">
        <v>93</v>
      </c>
      <c r="AY520" s="19" t="s">
        <v>220</v>
      </c>
      <c r="BE520" s="147">
        <f>IF(O520="základná",K520,0)</f>
        <v>0</v>
      </c>
      <c r="BF520" s="147">
        <f>IF(O520="znížená",K520,0)</f>
        <v>0</v>
      </c>
      <c r="BG520" s="147">
        <f>IF(O520="zákl. prenesená",K520,0)</f>
        <v>0</v>
      </c>
      <c r="BH520" s="147">
        <f>IF(O520="zníž. prenesená",K520,0)</f>
        <v>0</v>
      </c>
      <c r="BI520" s="147">
        <f>IF(O520="nulová",K520,0)</f>
        <v>0</v>
      </c>
      <c r="BJ520" s="19" t="s">
        <v>93</v>
      </c>
      <c r="BK520" s="147">
        <f>ROUND(P520*H520,2)</f>
        <v>0</v>
      </c>
      <c r="BL520" s="19" t="s">
        <v>387</v>
      </c>
      <c r="BM520" s="233" t="s">
        <v>1405</v>
      </c>
    </row>
    <row r="521" s="14" customFormat="1">
      <c r="A521" s="14"/>
      <c r="B521" s="242"/>
      <c r="C521" s="14"/>
      <c r="D521" s="235" t="s">
        <v>228</v>
      </c>
      <c r="E521" s="243" t="s">
        <v>1</v>
      </c>
      <c r="F521" s="244" t="s">
        <v>1406</v>
      </c>
      <c r="G521" s="14"/>
      <c r="H521" s="245">
        <v>1</v>
      </c>
      <c r="I521" s="246"/>
      <c r="J521" s="246"/>
      <c r="K521" s="14"/>
      <c r="L521" s="14"/>
      <c r="M521" s="242"/>
      <c r="N521" s="247"/>
      <c r="O521" s="248"/>
      <c r="P521" s="248"/>
      <c r="Q521" s="248"/>
      <c r="R521" s="248"/>
      <c r="S521" s="248"/>
      <c r="T521" s="248"/>
      <c r="U521" s="248"/>
      <c r="V521" s="248"/>
      <c r="W521" s="248"/>
      <c r="X521" s="249"/>
      <c r="Y521" s="14"/>
      <c r="Z521" s="14"/>
      <c r="AA521" s="14"/>
      <c r="AB521" s="14"/>
      <c r="AC521" s="14"/>
      <c r="AD521" s="14"/>
      <c r="AE521" s="14"/>
      <c r="AT521" s="243" t="s">
        <v>228</v>
      </c>
      <c r="AU521" s="243" t="s">
        <v>93</v>
      </c>
      <c r="AV521" s="14" t="s">
        <v>93</v>
      </c>
      <c r="AW521" s="14" t="s">
        <v>4</v>
      </c>
      <c r="AX521" s="14" t="s">
        <v>81</v>
      </c>
      <c r="AY521" s="243" t="s">
        <v>220</v>
      </c>
    </row>
    <row r="522" s="14" customFormat="1">
      <c r="A522" s="14"/>
      <c r="B522" s="242"/>
      <c r="C522" s="14"/>
      <c r="D522" s="235" t="s">
        <v>228</v>
      </c>
      <c r="E522" s="243" t="s">
        <v>1</v>
      </c>
      <c r="F522" s="244" t="s">
        <v>1404</v>
      </c>
      <c r="G522" s="14"/>
      <c r="H522" s="245">
        <v>4</v>
      </c>
      <c r="I522" s="246"/>
      <c r="J522" s="246"/>
      <c r="K522" s="14"/>
      <c r="L522" s="14"/>
      <c r="M522" s="242"/>
      <c r="N522" s="247"/>
      <c r="O522" s="248"/>
      <c r="P522" s="248"/>
      <c r="Q522" s="248"/>
      <c r="R522" s="248"/>
      <c r="S522" s="248"/>
      <c r="T522" s="248"/>
      <c r="U522" s="248"/>
      <c r="V522" s="248"/>
      <c r="W522" s="248"/>
      <c r="X522" s="249"/>
      <c r="Y522" s="14"/>
      <c r="Z522" s="14"/>
      <c r="AA522" s="14"/>
      <c r="AB522" s="14"/>
      <c r="AC522" s="14"/>
      <c r="AD522" s="14"/>
      <c r="AE522" s="14"/>
      <c r="AT522" s="243" t="s">
        <v>228</v>
      </c>
      <c r="AU522" s="243" t="s">
        <v>93</v>
      </c>
      <c r="AV522" s="14" t="s">
        <v>93</v>
      </c>
      <c r="AW522" s="14" t="s">
        <v>4</v>
      </c>
      <c r="AX522" s="14" t="s">
        <v>81</v>
      </c>
      <c r="AY522" s="243" t="s">
        <v>220</v>
      </c>
    </row>
    <row r="523" s="15" customFormat="1">
      <c r="A523" s="15"/>
      <c r="B523" s="250"/>
      <c r="C523" s="15"/>
      <c r="D523" s="235" t="s">
        <v>228</v>
      </c>
      <c r="E523" s="251" t="s">
        <v>1</v>
      </c>
      <c r="F523" s="252" t="s">
        <v>242</v>
      </c>
      <c r="G523" s="15"/>
      <c r="H523" s="253">
        <v>5</v>
      </c>
      <c r="I523" s="254"/>
      <c r="J523" s="254"/>
      <c r="K523" s="15"/>
      <c r="L523" s="15"/>
      <c r="M523" s="250"/>
      <c r="N523" s="255"/>
      <c r="O523" s="256"/>
      <c r="P523" s="256"/>
      <c r="Q523" s="256"/>
      <c r="R523" s="256"/>
      <c r="S523" s="256"/>
      <c r="T523" s="256"/>
      <c r="U523" s="256"/>
      <c r="V523" s="256"/>
      <c r="W523" s="256"/>
      <c r="X523" s="257"/>
      <c r="Y523" s="15"/>
      <c r="Z523" s="15"/>
      <c r="AA523" s="15"/>
      <c r="AB523" s="15"/>
      <c r="AC523" s="15"/>
      <c r="AD523" s="15"/>
      <c r="AE523" s="15"/>
      <c r="AT523" s="251" t="s">
        <v>228</v>
      </c>
      <c r="AU523" s="251" t="s">
        <v>93</v>
      </c>
      <c r="AV523" s="15" t="s">
        <v>98</v>
      </c>
      <c r="AW523" s="15" t="s">
        <v>4</v>
      </c>
      <c r="AX523" s="15" t="s">
        <v>88</v>
      </c>
      <c r="AY523" s="251" t="s">
        <v>220</v>
      </c>
    </row>
    <row r="524" s="2" customFormat="1" ht="21.75" customHeight="1">
      <c r="A524" s="42"/>
      <c r="B524" s="186"/>
      <c r="C524" s="273" t="s">
        <v>620</v>
      </c>
      <c r="D524" s="273" t="s">
        <v>564</v>
      </c>
      <c r="E524" s="274" t="s">
        <v>1407</v>
      </c>
      <c r="F524" s="275" t="s">
        <v>1408</v>
      </c>
      <c r="G524" s="276" t="s">
        <v>583</v>
      </c>
      <c r="H524" s="277">
        <v>1</v>
      </c>
      <c r="I524" s="278"/>
      <c r="J524" s="279"/>
      <c r="K524" s="280">
        <f>ROUND(P524*H524,2)</f>
        <v>0</v>
      </c>
      <c r="L524" s="279"/>
      <c r="M524" s="281"/>
      <c r="N524" s="282" t="s">
        <v>1</v>
      </c>
      <c r="O524" s="229" t="s">
        <v>45</v>
      </c>
      <c r="P524" s="230">
        <f>I524+J524</f>
        <v>0</v>
      </c>
      <c r="Q524" s="230">
        <f>ROUND(I524*H524,2)</f>
        <v>0</v>
      </c>
      <c r="R524" s="230">
        <f>ROUND(J524*H524,2)</f>
        <v>0</v>
      </c>
      <c r="S524" s="86"/>
      <c r="T524" s="231">
        <f>S524*H524</f>
        <v>0</v>
      </c>
      <c r="U524" s="231">
        <v>0.051909999999999998</v>
      </c>
      <c r="V524" s="231">
        <f>U524*H524</f>
        <v>0.051909999999999998</v>
      </c>
      <c r="W524" s="231">
        <v>0</v>
      </c>
      <c r="X524" s="232">
        <f>W524*H524</f>
        <v>0</v>
      </c>
      <c r="Y524" s="42"/>
      <c r="Z524" s="42"/>
      <c r="AA524" s="42"/>
      <c r="AB524" s="42"/>
      <c r="AC524" s="42"/>
      <c r="AD524" s="42"/>
      <c r="AE524" s="42"/>
      <c r="AR524" s="233" t="s">
        <v>567</v>
      </c>
      <c r="AT524" s="233" t="s">
        <v>564</v>
      </c>
      <c r="AU524" s="233" t="s">
        <v>93</v>
      </c>
      <c r="AY524" s="19" t="s">
        <v>220</v>
      </c>
      <c r="BE524" s="147">
        <f>IF(O524="základná",K524,0)</f>
        <v>0</v>
      </c>
      <c r="BF524" s="147">
        <f>IF(O524="znížená",K524,0)</f>
        <v>0</v>
      </c>
      <c r="BG524" s="147">
        <f>IF(O524="zákl. prenesená",K524,0)</f>
        <v>0</v>
      </c>
      <c r="BH524" s="147">
        <f>IF(O524="zníž. prenesená",K524,0)</f>
        <v>0</v>
      </c>
      <c r="BI524" s="147">
        <f>IF(O524="nulová",K524,0)</f>
        <v>0</v>
      </c>
      <c r="BJ524" s="19" t="s">
        <v>93</v>
      </c>
      <c r="BK524" s="147">
        <f>ROUND(P524*H524,2)</f>
        <v>0</v>
      </c>
      <c r="BL524" s="19" t="s">
        <v>387</v>
      </c>
      <c r="BM524" s="233" t="s">
        <v>1409</v>
      </c>
    </row>
    <row r="525" s="14" customFormat="1">
      <c r="A525" s="14"/>
      <c r="B525" s="242"/>
      <c r="C525" s="14"/>
      <c r="D525" s="235" t="s">
        <v>228</v>
      </c>
      <c r="E525" s="243" t="s">
        <v>1</v>
      </c>
      <c r="F525" s="244" t="s">
        <v>1406</v>
      </c>
      <c r="G525" s="14"/>
      <c r="H525" s="245">
        <v>1</v>
      </c>
      <c r="I525" s="246"/>
      <c r="J525" s="246"/>
      <c r="K525" s="14"/>
      <c r="L525" s="14"/>
      <c r="M525" s="242"/>
      <c r="N525" s="247"/>
      <c r="O525" s="248"/>
      <c r="P525" s="248"/>
      <c r="Q525" s="248"/>
      <c r="R525" s="248"/>
      <c r="S525" s="248"/>
      <c r="T525" s="248"/>
      <c r="U525" s="248"/>
      <c r="V525" s="248"/>
      <c r="W525" s="248"/>
      <c r="X525" s="249"/>
      <c r="Y525" s="14"/>
      <c r="Z525" s="14"/>
      <c r="AA525" s="14"/>
      <c r="AB525" s="14"/>
      <c r="AC525" s="14"/>
      <c r="AD525" s="14"/>
      <c r="AE525" s="14"/>
      <c r="AT525" s="243" t="s">
        <v>228</v>
      </c>
      <c r="AU525" s="243" t="s">
        <v>93</v>
      </c>
      <c r="AV525" s="14" t="s">
        <v>93</v>
      </c>
      <c r="AW525" s="14" t="s">
        <v>4</v>
      </c>
      <c r="AX525" s="14" t="s">
        <v>88</v>
      </c>
      <c r="AY525" s="243" t="s">
        <v>220</v>
      </c>
    </row>
    <row r="526" s="2" customFormat="1" ht="24.15" customHeight="1">
      <c r="A526" s="42"/>
      <c r="B526" s="186"/>
      <c r="C526" s="220" t="s">
        <v>624</v>
      </c>
      <c r="D526" s="220" t="s">
        <v>223</v>
      </c>
      <c r="E526" s="221" t="s">
        <v>899</v>
      </c>
      <c r="F526" s="222" t="s">
        <v>900</v>
      </c>
      <c r="G526" s="223" t="s">
        <v>393</v>
      </c>
      <c r="H526" s="266"/>
      <c r="I526" s="225"/>
      <c r="J526" s="225"/>
      <c r="K526" s="226">
        <f>ROUND(P526*H526,2)</f>
        <v>0</v>
      </c>
      <c r="L526" s="227"/>
      <c r="M526" s="43"/>
      <c r="N526" s="228" t="s">
        <v>1</v>
      </c>
      <c r="O526" s="229" t="s">
        <v>45</v>
      </c>
      <c r="P526" s="230">
        <f>I526+J526</f>
        <v>0</v>
      </c>
      <c r="Q526" s="230">
        <f>ROUND(I526*H526,2)</f>
        <v>0</v>
      </c>
      <c r="R526" s="230">
        <f>ROUND(J526*H526,2)</f>
        <v>0</v>
      </c>
      <c r="S526" s="86"/>
      <c r="T526" s="231">
        <f>S526*H526</f>
        <v>0</v>
      </c>
      <c r="U526" s="231">
        <v>0</v>
      </c>
      <c r="V526" s="231">
        <f>U526*H526</f>
        <v>0</v>
      </c>
      <c r="W526" s="231">
        <v>0</v>
      </c>
      <c r="X526" s="232">
        <f>W526*H526</f>
        <v>0</v>
      </c>
      <c r="Y526" s="42"/>
      <c r="Z526" s="42"/>
      <c r="AA526" s="42"/>
      <c r="AB526" s="42"/>
      <c r="AC526" s="42"/>
      <c r="AD526" s="42"/>
      <c r="AE526" s="42"/>
      <c r="AR526" s="233" t="s">
        <v>387</v>
      </c>
      <c r="AT526" s="233" t="s">
        <v>223</v>
      </c>
      <c r="AU526" s="233" t="s">
        <v>93</v>
      </c>
      <c r="AY526" s="19" t="s">
        <v>220</v>
      </c>
      <c r="BE526" s="147">
        <f>IF(O526="základná",K526,0)</f>
        <v>0</v>
      </c>
      <c r="BF526" s="147">
        <f>IF(O526="znížená",K526,0)</f>
        <v>0</v>
      </c>
      <c r="BG526" s="147">
        <f>IF(O526="zákl. prenesená",K526,0)</f>
        <v>0</v>
      </c>
      <c r="BH526" s="147">
        <f>IF(O526="zníž. prenesená",K526,0)</f>
        <v>0</v>
      </c>
      <c r="BI526" s="147">
        <f>IF(O526="nulová",K526,0)</f>
        <v>0</v>
      </c>
      <c r="BJ526" s="19" t="s">
        <v>93</v>
      </c>
      <c r="BK526" s="147">
        <f>ROUND(P526*H526,2)</f>
        <v>0</v>
      </c>
      <c r="BL526" s="19" t="s">
        <v>387</v>
      </c>
      <c r="BM526" s="233" t="s">
        <v>1410</v>
      </c>
    </row>
    <row r="527" s="12" customFormat="1" ht="22.8" customHeight="1">
      <c r="A527" s="12"/>
      <c r="B527" s="206"/>
      <c r="C527" s="12"/>
      <c r="D527" s="207" t="s">
        <v>80</v>
      </c>
      <c r="E527" s="218" t="s">
        <v>908</v>
      </c>
      <c r="F527" s="218" t="s">
        <v>909</v>
      </c>
      <c r="G527" s="12"/>
      <c r="H527" s="12"/>
      <c r="I527" s="209"/>
      <c r="J527" s="209"/>
      <c r="K527" s="219">
        <f>BK527</f>
        <v>0</v>
      </c>
      <c r="L527" s="12"/>
      <c r="M527" s="206"/>
      <c r="N527" s="211"/>
      <c r="O527" s="212"/>
      <c r="P527" s="212"/>
      <c r="Q527" s="213">
        <f>Q528</f>
        <v>0</v>
      </c>
      <c r="R527" s="213">
        <f>R528</f>
        <v>0</v>
      </c>
      <c r="S527" s="212"/>
      <c r="T527" s="214">
        <f>T528</f>
        <v>0</v>
      </c>
      <c r="U527" s="212"/>
      <c r="V527" s="214">
        <f>V528</f>
        <v>0</v>
      </c>
      <c r="W527" s="212"/>
      <c r="X527" s="215">
        <f>X528</f>
        <v>0</v>
      </c>
      <c r="Y527" s="12"/>
      <c r="Z527" s="12"/>
      <c r="AA527" s="12"/>
      <c r="AB527" s="12"/>
      <c r="AC527" s="12"/>
      <c r="AD527" s="12"/>
      <c r="AE527" s="12"/>
      <c r="AR527" s="207" t="s">
        <v>93</v>
      </c>
      <c r="AT527" s="216" t="s">
        <v>80</v>
      </c>
      <c r="AU527" s="216" t="s">
        <v>88</v>
      </c>
      <c r="AY527" s="207" t="s">
        <v>220</v>
      </c>
      <c r="BK527" s="217">
        <f>BK528</f>
        <v>0</v>
      </c>
    </row>
    <row r="528" s="2" customFormat="1" ht="16.5" customHeight="1">
      <c r="A528" s="42"/>
      <c r="B528" s="186"/>
      <c r="C528" s="220" t="s">
        <v>8</v>
      </c>
      <c r="D528" s="220" t="s">
        <v>223</v>
      </c>
      <c r="E528" s="221" t="s">
        <v>911</v>
      </c>
      <c r="F528" s="222" t="s">
        <v>1411</v>
      </c>
      <c r="G528" s="223" t="s">
        <v>884</v>
      </c>
      <c r="H528" s="224">
        <v>1</v>
      </c>
      <c r="I528" s="225"/>
      <c r="J528" s="225"/>
      <c r="K528" s="226">
        <f>ROUND(P528*H528,2)</f>
        <v>0</v>
      </c>
      <c r="L528" s="227"/>
      <c r="M528" s="43"/>
      <c r="N528" s="228" t="s">
        <v>1</v>
      </c>
      <c r="O528" s="229" t="s">
        <v>45</v>
      </c>
      <c r="P528" s="230">
        <f>I528+J528</f>
        <v>0</v>
      </c>
      <c r="Q528" s="230">
        <f>ROUND(I528*H528,2)</f>
        <v>0</v>
      </c>
      <c r="R528" s="230">
        <f>ROUND(J528*H528,2)</f>
        <v>0</v>
      </c>
      <c r="S528" s="86"/>
      <c r="T528" s="231">
        <f>S528*H528</f>
        <v>0</v>
      </c>
      <c r="U528" s="231">
        <v>0</v>
      </c>
      <c r="V528" s="231">
        <f>U528*H528</f>
        <v>0</v>
      </c>
      <c r="W528" s="231">
        <v>0</v>
      </c>
      <c r="X528" s="232">
        <f>W528*H528</f>
        <v>0</v>
      </c>
      <c r="Y528" s="42"/>
      <c r="Z528" s="42"/>
      <c r="AA528" s="42"/>
      <c r="AB528" s="42"/>
      <c r="AC528" s="42"/>
      <c r="AD528" s="42"/>
      <c r="AE528" s="42"/>
      <c r="AR528" s="233" t="s">
        <v>387</v>
      </c>
      <c r="AT528" s="233" t="s">
        <v>223</v>
      </c>
      <c r="AU528" s="233" t="s">
        <v>93</v>
      </c>
      <c r="AY528" s="19" t="s">
        <v>220</v>
      </c>
      <c r="BE528" s="147">
        <f>IF(O528="základná",K528,0)</f>
        <v>0</v>
      </c>
      <c r="BF528" s="147">
        <f>IF(O528="znížená",K528,0)</f>
        <v>0</v>
      </c>
      <c r="BG528" s="147">
        <f>IF(O528="zákl. prenesená",K528,0)</f>
        <v>0</v>
      </c>
      <c r="BH528" s="147">
        <f>IF(O528="zníž. prenesená",K528,0)</f>
        <v>0</v>
      </c>
      <c r="BI528" s="147">
        <f>IF(O528="nulová",K528,0)</f>
        <v>0</v>
      </c>
      <c r="BJ528" s="19" t="s">
        <v>93</v>
      </c>
      <c r="BK528" s="147">
        <f>ROUND(P528*H528,2)</f>
        <v>0</v>
      </c>
      <c r="BL528" s="19" t="s">
        <v>387</v>
      </c>
      <c r="BM528" s="233" t="s">
        <v>1412</v>
      </c>
    </row>
    <row r="529" s="12" customFormat="1" ht="22.8" customHeight="1">
      <c r="A529" s="12"/>
      <c r="B529" s="206"/>
      <c r="C529" s="12"/>
      <c r="D529" s="207" t="s">
        <v>80</v>
      </c>
      <c r="E529" s="218" t="s">
        <v>920</v>
      </c>
      <c r="F529" s="218" t="s">
        <v>921</v>
      </c>
      <c r="G529" s="12"/>
      <c r="H529" s="12"/>
      <c r="I529" s="209"/>
      <c r="J529" s="209"/>
      <c r="K529" s="219">
        <f>BK529</f>
        <v>0</v>
      </c>
      <c r="L529" s="12"/>
      <c r="M529" s="206"/>
      <c r="N529" s="211"/>
      <c r="O529" s="212"/>
      <c r="P529" s="212"/>
      <c r="Q529" s="213">
        <f>SUM(Q530:Q702)</f>
        <v>0</v>
      </c>
      <c r="R529" s="213">
        <f>SUM(R530:R702)</f>
        <v>0</v>
      </c>
      <c r="S529" s="212"/>
      <c r="T529" s="214">
        <f>SUM(T530:T702)</f>
        <v>0</v>
      </c>
      <c r="U529" s="212"/>
      <c r="V529" s="214">
        <f>SUM(V530:V702)</f>
        <v>7.7250623999999997</v>
      </c>
      <c r="W529" s="212"/>
      <c r="X529" s="215">
        <f>SUM(X530:X702)</f>
        <v>0</v>
      </c>
      <c r="Y529" s="12"/>
      <c r="Z529" s="12"/>
      <c r="AA529" s="12"/>
      <c r="AB529" s="12"/>
      <c r="AC529" s="12"/>
      <c r="AD529" s="12"/>
      <c r="AE529" s="12"/>
      <c r="AR529" s="207" t="s">
        <v>93</v>
      </c>
      <c r="AT529" s="216" t="s">
        <v>80</v>
      </c>
      <c r="AU529" s="216" t="s">
        <v>88</v>
      </c>
      <c r="AY529" s="207" t="s">
        <v>220</v>
      </c>
      <c r="BK529" s="217">
        <f>SUM(BK530:BK702)</f>
        <v>0</v>
      </c>
    </row>
    <row r="530" s="2" customFormat="1" ht="24.15" customHeight="1">
      <c r="A530" s="42"/>
      <c r="B530" s="186"/>
      <c r="C530" s="220" t="s">
        <v>873</v>
      </c>
      <c r="D530" s="220" t="s">
        <v>223</v>
      </c>
      <c r="E530" s="221" t="s">
        <v>923</v>
      </c>
      <c r="F530" s="222" t="s">
        <v>924</v>
      </c>
      <c r="G530" s="223" t="s">
        <v>302</v>
      </c>
      <c r="H530" s="224">
        <v>343.39999999999998</v>
      </c>
      <c r="I530" s="225"/>
      <c r="J530" s="225"/>
      <c r="K530" s="226">
        <f>ROUND(P530*H530,2)</f>
        <v>0</v>
      </c>
      <c r="L530" s="227"/>
      <c r="M530" s="43"/>
      <c r="N530" s="228" t="s">
        <v>1</v>
      </c>
      <c r="O530" s="229" t="s">
        <v>45</v>
      </c>
      <c r="P530" s="230">
        <f>I530+J530</f>
        <v>0</v>
      </c>
      <c r="Q530" s="230">
        <f>ROUND(I530*H530,2)</f>
        <v>0</v>
      </c>
      <c r="R530" s="230">
        <f>ROUND(J530*H530,2)</f>
        <v>0</v>
      </c>
      <c r="S530" s="86"/>
      <c r="T530" s="231">
        <f>S530*H530</f>
        <v>0</v>
      </c>
      <c r="U530" s="231">
        <v>0.0031199999999999999</v>
      </c>
      <c r="V530" s="231">
        <f>U530*H530</f>
        <v>1.0714079999999999</v>
      </c>
      <c r="W530" s="231">
        <v>0</v>
      </c>
      <c r="X530" s="232">
        <f>W530*H530</f>
        <v>0</v>
      </c>
      <c r="Y530" s="42"/>
      <c r="Z530" s="42"/>
      <c r="AA530" s="42"/>
      <c r="AB530" s="42"/>
      <c r="AC530" s="42"/>
      <c r="AD530" s="42"/>
      <c r="AE530" s="42"/>
      <c r="AR530" s="233" t="s">
        <v>387</v>
      </c>
      <c r="AT530" s="233" t="s">
        <v>223</v>
      </c>
      <c r="AU530" s="233" t="s">
        <v>93</v>
      </c>
      <c r="AY530" s="19" t="s">
        <v>220</v>
      </c>
      <c r="BE530" s="147">
        <f>IF(O530="základná",K530,0)</f>
        <v>0</v>
      </c>
      <c r="BF530" s="147">
        <f>IF(O530="znížená",K530,0)</f>
        <v>0</v>
      </c>
      <c r="BG530" s="147">
        <f>IF(O530="zákl. prenesená",K530,0)</f>
        <v>0</v>
      </c>
      <c r="BH530" s="147">
        <f>IF(O530="zníž. prenesená",K530,0)</f>
        <v>0</v>
      </c>
      <c r="BI530" s="147">
        <f>IF(O530="nulová",K530,0)</f>
        <v>0</v>
      </c>
      <c r="BJ530" s="19" t="s">
        <v>93</v>
      </c>
      <c r="BK530" s="147">
        <f>ROUND(P530*H530,2)</f>
        <v>0</v>
      </c>
      <c r="BL530" s="19" t="s">
        <v>387</v>
      </c>
      <c r="BM530" s="233" t="s">
        <v>1413</v>
      </c>
    </row>
    <row r="531" s="13" customFormat="1">
      <c r="A531" s="13"/>
      <c r="B531" s="234"/>
      <c r="C531" s="13"/>
      <c r="D531" s="235" t="s">
        <v>228</v>
      </c>
      <c r="E531" s="236" t="s">
        <v>1</v>
      </c>
      <c r="F531" s="237" t="s">
        <v>1344</v>
      </c>
      <c r="G531" s="13"/>
      <c r="H531" s="236" t="s">
        <v>1</v>
      </c>
      <c r="I531" s="238"/>
      <c r="J531" s="238"/>
      <c r="K531" s="13"/>
      <c r="L531" s="13"/>
      <c r="M531" s="234"/>
      <c r="N531" s="239"/>
      <c r="O531" s="240"/>
      <c r="P531" s="240"/>
      <c r="Q531" s="240"/>
      <c r="R531" s="240"/>
      <c r="S531" s="240"/>
      <c r="T531" s="240"/>
      <c r="U531" s="240"/>
      <c r="V531" s="240"/>
      <c r="W531" s="240"/>
      <c r="X531" s="241"/>
      <c r="Y531" s="13"/>
      <c r="Z531" s="13"/>
      <c r="AA531" s="13"/>
      <c r="AB531" s="13"/>
      <c r="AC531" s="13"/>
      <c r="AD531" s="13"/>
      <c r="AE531" s="13"/>
      <c r="AT531" s="236" t="s">
        <v>228</v>
      </c>
      <c r="AU531" s="236" t="s">
        <v>93</v>
      </c>
      <c r="AV531" s="13" t="s">
        <v>88</v>
      </c>
      <c r="AW531" s="13" t="s">
        <v>4</v>
      </c>
      <c r="AX531" s="13" t="s">
        <v>81</v>
      </c>
      <c r="AY531" s="236" t="s">
        <v>220</v>
      </c>
    </row>
    <row r="532" s="14" customFormat="1">
      <c r="A532" s="14"/>
      <c r="B532" s="242"/>
      <c r="C532" s="14"/>
      <c r="D532" s="235" t="s">
        <v>228</v>
      </c>
      <c r="E532" s="243" t="s">
        <v>1</v>
      </c>
      <c r="F532" s="244" t="s">
        <v>1414</v>
      </c>
      <c r="G532" s="14"/>
      <c r="H532" s="245">
        <v>8.5</v>
      </c>
      <c r="I532" s="246"/>
      <c r="J532" s="246"/>
      <c r="K532" s="14"/>
      <c r="L532" s="14"/>
      <c r="M532" s="242"/>
      <c r="N532" s="247"/>
      <c r="O532" s="248"/>
      <c r="P532" s="248"/>
      <c r="Q532" s="248"/>
      <c r="R532" s="248"/>
      <c r="S532" s="248"/>
      <c r="T532" s="248"/>
      <c r="U532" s="248"/>
      <c r="V532" s="248"/>
      <c r="W532" s="248"/>
      <c r="X532" s="249"/>
      <c r="Y532" s="14"/>
      <c r="Z532" s="14"/>
      <c r="AA532" s="14"/>
      <c r="AB532" s="14"/>
      <c r="AC532" s="14"/>
      <c r="AD532" s="14"/>
      <c r="AE532" s="14"/>
      <c r="AT532" s="243" t="s">
        <v>228</v>
      </c>
      <c r="AU532" s="243" t="s">
        <v>93</v>
      </c>
      <c r="AV532" s="14" t="s">
        <v>93</v>
      </c>
      <c r="AW532" s="14" t="s">
        <v>4</v>
      </c>
      <c r="AX532" s="14" t="s">
        <v>81</v>
      </c>
      <c r="AY532" s="243" t="s">
        <v>220</v>
      </c>
    </row>
    <row r="533" s="14" customFormat="1">
      <c r="A533" s="14"/>
      <c r="B533" s="242"/>
      <c r="C533" s="14"/>
      <c r="D533" s="235" t="s">
        <v>228</v>
      </c>
      <c r="E533" s="243" t="s">
        <v>1</v>
      </c>
      <c r="F533" s="244" t="s">
        <v>1415</v>
      </c>
      <c r="G533" s="14"/>
      <c r="H533" s="245">
        <v>7.2000000000000002</v>
      </c>
      <c r="I533" s="246"/>
      <c r="J533" s="246"/>
      <c r="K533" s="14"/>
      <c r="L533" s="14"/>
      <c r="M533" s="242"/>
      <c r="N533" s="247"/>
      <c r="O533" s="248"/>
      <c r="P533" s="248"/>
      <c r="Q533" s="248"/>
      <c r="R533" s="248"/>
      <c r="S533" s="248"/>
      <c r="T533" s="248"/>
      <c r="U533" s="248"/>
      <c r="V533" s="248"/>
      <c r="W533" s="248"/>
      <c r="X533" s="249"/>
      <c r="Y533" s="14"/>
      <c r="Z533" s="14"/>
      <c r="AA533" s="14"/>
      <c r="AB533" s="14"/>
      <c r="AC533" s="14"/>
      <c r="AD533" s="14"/>
      <c r="AE533" s="14"/>
      <c r="AT533" s="243" t="s">
        <v>228</v>
      </c>
      <c r="AU533" s="243" t="s">
        <v>93</v>
      </c>
      <c r="AV533" s="14" t="s">
        <v>93</v>
      </c>
      <c r="AW533" s="14" t="s">
        <v>4</v>
      </c>
      <c r="AX533" s="14" t="s">
        <v>81</v>
      </c>
      <c r="AY533" s="243" t="s">
        <v>220</v>
      </c>
    </row>
    <row r="534" s="14" customFormat="1">
      <c r="A534" s="14"/>
      <c r="B534" s="242"/>
      <c r="C534" s="14"/>
      <c r="D534" s="235" t="s">
        <v>228</v>
      </c>
      <c r="E534" s="243" t="s">
        <v>1</v>
      </c>
      <c r="F534" s="244" t="s">
        <v>1416</v>
      </c>
      <c r="G534" s="14"/>
      <c r="H534" s="245">
        <v>14.300000000000001</v>
      </c>
      <c r="I534" s="246"/>
      <c r="J534" s="246"/>
      <c r="K534" s="14"/>
      <c r="L534" s="14"/>
      <c r="M534" s="242"/>
      <c r="N534" s="247"/>
      <c r="O534" s="248"/>
      <c r="P534" s="248"/>
      <c r="Q534" s="248"/>
      <c r="R534" s="248"/>
      <c r="S534" s="248"/>
      <c r="T534" s="248"/>
      <c r="U534" s="248"/>
      <c r="V534" s="248"/>
      <c r="W534" s="248"/>
      <c r="X534" s="249"/>
      <c r="Y534" s="14"/>
      <c r="Z534" s="14"/>
      <c r="AA534" s="14"/>
      <c r="AB534" s="14"/>
      <c r="AC534" s="14"/>
      <c r="AD534" s="14"/>
      <c r="AE534" s="14"/>
      <c r="AT534" s="243" t="s">
        <v>228</v>
      </c>
      <c r="AU534" s="243" t="s">
        <v>93</v>
      </c>
      <c r="AV534" s="14" t="s">
        <v>93</v>
      </c>
      <c r="AW534" s="14" t="s">
        <v>4</v>
      </c>
      <c r="AX534" s="14" t="s">
        <v>81</v>
      </c>
      <c r="AY534" s="243" t="s">
        <v>220</v>
      </c>
    </row>
    <row r="535" s="14" customFormat="1">
      <c r="A535" s="14"/>
      <c r="B535" s="242"/>
      <c r="C535" s="14"/>
      <c r="D535" s="235" t="s">
        <v>228</v>
      </c>
      <c r="E535" s="243" t="s">
        <v>1</v>
      </c>
      <c r="F535" s="244" t="s">
        <v>1417</v>
      </c>
      <c r="G535" s="14"/>
      <c r="H535" s="245">
        <v>9</v>
      </c>
      <c r="I535" s="246"/>
      <c r="J535" s="246"/>
      <c r="K535" s="14"/>
      <c r="L535" s="14"/>
      <c r="M535" s="242"/>
      <c r="N535" s="247"/>
      <c r="O535" s="248"/>
      <c r="P535" s="248"/>
      <c r="Q535" s="248"/>
      <c r="R535" s="248"/>
      <c r="S535" s="248"/>
      <c r="T535" s="248"/>
      <c r="U535" s="248"/>
      <c r="V535" s="248"/>
      <c r="W535" s="248"/>
      <c r="X535" s="249"/>
      <c r="Y535" s="14"/>
      <c r="Z535" s="14"/>
      <c r="AA535" s="14"/>
      <c r="AB535" s="14"/>
      <c r="AC535" s="14"/>
      <c r="AD535" s="14"/>
      <c r="AE535" s="14"/>
      <c r="AT535" s="243" t="s">
        <v>228</v>
      </c>
      <c r="AU535" s="243" t="s">
        <v>93</v>
      </c>
      <c r="AV535" s="14" t="s">
        <v>93</v>
      </c>
      <c r="AW535" s="14" t="s">
        <v>4</v>
      </c>
      <c r="AX535" s="14" t="s">
        <v>81</v>
      </c>
      <c r="AY535" s="243" t="s">
        <v>220</v>
      </c>
    </row>
    <row r="536" s="14" customFormat="1">
      <c r="A536" s="14"/>
      <c r="B536" s="242"/>
      <c r="C536" s="14"/>
      <c r="D536" s="235" t="s">
        <v>228</v>
      </c>
      <c r="E536" s="243" t="s">
        <v>1</v>
      </c>
      <c r="F536" s="244" t="s">
        <v>1418</v>
      </c>
      <c r="G536" s="14"/>
      <c r="H536" s="245">
        <v>10.699999999999999</v>
      </c>
      <c r="I536" s="246"/>
      <c r="J536" s="246"/>
      <c r="K536" s="14"/>
      <c r="L536" s="14"/>
      <c r="M536" s="242"/>
      <c r="N536" s="247"/>
      <c r="O536" s="248"/>
      <c r="P536" s="248"/>
      <c r="Q536" s="248"/>
      <c r="R536" s="248"/>
      <c r="S536" s="248"/>
      <c r="T536" s="248"/>
      <c r="U536" s="248"/>
      <c r="V536" s="248"/>
      <c r="W536" s="248"/>
      <c r="X536" s="249"/>
      <c r="Y536" s="14"/>
      <c r="Z536" s="14"/>
      <c r="AA536" s="14"/>
      <c r="AB536" s="14"/>
      <c r="AC536" s="14"/>
      <c r="AD536" s="14"/>
      <c r="AE536" s="14"/>
      <c r="AT536" s="243" t="s">
        <v>228</v>
      </c>
      <c r="AU536" s="243" t="s">
        <v>93</v>
      </c>
      <c r="AV536" s="14" t="s">
        <v>93</v>
      </c>
      <c r="AW536" s="14" t="s">
        <v>4</v>
      </c>
      <c r="AX536" s="14" t="s">
        <v>81</v>
      </c>
      <c r="AY536" s="243" t="s">
        <v>220</v>
      </c>
    </row>
    <row r="537" s="14" customFormat="1">
      <c r="A537" s="14"/>
      <c r="B537" s="242"/>
      <c r="C537" s="14"/>
      <c r="D537" s="235" t="s">
        <v>228</v>
      </c>
      <c r="E537" s="243" t="s">
        <v>1</v>
      </c>
      <c r="F537" s="244" t="s">
        <v>1419</v>
      </c>
      <c r="G537" s="14"/>
      <c r="H537" s="245">
        <v>8.8000000000000007</v>
      </c>
      <c r="I537" s="246"/>
      <c r="J537" s="246"/>
      <c r="K537" s="14"/>
      <c r="L537" s="14"/>
      <c r="M537" s="242"/>
      <c r="N537" s="247"/>
      <c r="O537" s="248"/>
      <c r="P537" s="248"/>
      <c r="Q537" s="248"/>
      <c r="R537" s="248"/>
      <c r="S537" s="248"/>
      <c r="T537" s="248"/>
      <c r="U537" s="248"/>
      <c r="V537" s="248"/>
      <c r="W537" s="248"/>
      <c r="X537" s="249"/>
      <c r="Y537" s="14"/>
      <c r="Z537" s="14"/>
      <c r="AA537" s="14"/>
      <c r="AB537" s="14"/>
      <c r="AC537" s="14"/>
      <c r="AD537" s="14"/>
      <c r="AE537" s="14"/>
      <c r="AT537" s="243" t="s">
        <v>228</v>
      </c>
      <c r="AU537" s="243" t="s">
        <v>93</v>
      </c>
      <c r="AV537" s="14" t="s">
        <v>93</v>
      </c>
      <c r="AW537" s="14" t="s">
        <v>4</v>
      </c>
      <c r="AX537" s="14" t="s">
        <v>81</v>
      </c>
      <c r="AY537" s="243" t="s">
        <v>220</v>
      </c>
    </row>
    <row r="538" s="14" customFormat="1">
      <c r="A538" s="14"/>
      <c r="B538" s="242"/>
      <c r="C538" s="14"/>
      <c r="D538" s="235" t="s">
        <v>228</v>
      </c>
      <c r="E538" s="243" t="s">
        <v>1</v>
      </c>
      <c r="F538" s="244" t="s">
        <v>1420</v>
      </c>
      <c r="G538" s="14"/>
      <c r="H538" s="245">
        <v>9</v>
      </c>
      <c r="I538" s="246"/>
      <c r="J538" s="246"/>
      <c r="K538" s="14"/>
      <c r="L538" s="14"/>
      <c r="M538" s="242"/>
      <c r="N538" s="247"/>
      <c r="O538" s="248"/>
      <c r="P538" s="248"/>
      <c r="Q538" s="248"/>
      <c r="R538" s="248"/>
      <c r="S538" s="248"/>
      <c r="T538" s="248"/>
      <c r="U538" s="248"/>
      <c r="V538" s="248"/>
      <c r="W538" s="248"/>
      <c r="X538" s="249"/>
      <c r="Y538" s="14"/>
      <c r="Z538" s="14"/>
      <c r="AA538" s="14"/>
      <c r="AB538" s="14"/>
      <c r="AC538" s="14"/>
      <c r="AD538" s="14"/>
      <c r="AE538" s="14"/>
      <c r="AT538" s="243" t="s">
        <v>228</v>
      </c>
      <c r="AU538" s="243" t="s">
        <v>93</v>
      </c>
      <c r="AV538" s="14" t="s">
        <v>93</v>
      </c>
      <c r="AW538" s="14" t="s">
        <v>4</v>
      </c>
      <c r="AX538" s="14" t="s">
        <v>81</v>
      </c>
      <c r="AY538" s="243" t="s">
        <v>220</v>
      </c>
    </row>
    <row r="539" s="14" customFormat="1">
      <c r="A539" s="14"/>
      <c r="B539" s="242"/>
      <c r="C539" s="14"/>
      <c r="D539" s="235" t="s">
        <v>228</v>
      </c>
      <c r="E539" s="243" t="s">
        <v>1</v>
      </c>
      <c r="F539" s="244" t="s">
        <v>1421</v>
      </c>
      <c r="G539" s="14"/>
      <c r="H539" s="245">
        <v>6.2999999999999998</v>
      </c>
      <c r="I539" s="246"/>
      <c r="J539" s="246"/>
      <c r="K539" s="14"/>
      <c r="L539" s="14"/>
      <c r="M539" s="242"/>
      <c r="N539" s="247"/>
      <c r="O539" s="248"/>
      <c r="P539" s="248"/>
      <c r="Q539" s="248"/>
      <c r="R539" s="248"/>
      <c r="S539" s="248"/>
      <c r="T539" s="248"/>
      <c r="U539" s="248"/>
      <c r="V539" s="248"/>
      <c r="W539" s="248"/>
      <c r="X539" s="249"/>
      <c r="Y539" s="14"/>
      <c r="Z539" s="14"/>
      <c r="AA539" s="14"/>
      <c r="AB539" s="14"/>
      <c r="AC539" s="14"/>
      <c r="AD539" s="14"/>
      <c r="AE539" s="14"/>
      <c r="AT539" s="243" t="s">
        <v>228</v>
      </c>
      <c r="AU539" s="243" t="s">
        <v>93</v>
      </c>
      <c r="AV539" s="14" t="s">
        <v>93</v>
      </c>
      <c r="AW539" s="14" t="s">
        <v>4</v>
      </c>
      <c r="AX539" s="14" t="s">
        <v>81</v>
      </c>
      <c r="AY539" s="243" t="s">
        <v>220</v>
      </c>
    </row>
    <row r="540" s="13" customFormat="1">
      <c r="A540" s="13"/>
      <c r="B540" s="234"/>
      <c r="C540" s="13"/>
      <c r="D540" s="235" t="s">
        <v>228</v>
      </c>
      <c r="E540" s="236" t="s">
        <v>1</v>
      </c>
      <c r="F540" s="237" t="s">
        <v>1422</v>
      </c>
      <c r="G540" s="13"/>
      <c r="H540" s="236" t="s">
        <v>1</v>
      </c>
      <c r="I540" s="238"/>
      <c r="J540" s="238"/>
      <c r="K540" s="13"/>
      <c r="L540" s="13"/>
      <c r="M540" s="234"/>
      <c r="N540" s="239"/>
      <c r="O540" s="240"/>
      <c r="P540" s="240"/>
      <c r="Q540" s="240"/>
      <c r="R540" s="240"/>
      <c r="S540" s="240"/>
      <c r="T540" s="240"/>
      <c r="U540" s="240"/>
      <c r="V540" s="240"/>
      <c r="W540" s="240"/>
      <c r="X540" s="241"/>
      <c r="Y540" s="13"/>
      <c r="Z540" s="13"/>
      <c r="AA540" s="13"/>
      <c r="AB540" s="13"/>
      <c r="AC540" s="13"/>
      <c r="AD540" s="13"/>
      <c r="AE540" s="13"/>
      <c r="AT540" s="236" t="s">
        <v>228</v>
      </c>
      <c r="AU540" s="236" t="s">
        <v>93</v>
      </c>
      <c r="AV540" s="13" t="s">
        <v>88</v>
      </c>
      <c r="AW540" s="13" t="s">
        <v>4</v>
      </c>
      <c r="AX540" s="13" t="s">
        <v>81</v>
      </c>
      <c r="AY540" s="236" t="s">
        <v>220</v>
      </c>
    </row>
    <row r="541" s="15" customFormat="1">
      <c r="A541" s="15"/>
      <c r="B541" s="250"/>
      <c r="C541" s="15"/>
      <c r="D541" s="235" t="s">
        <v>228</v>
      </c>
      <c r="E541" s="251" t="s">
        <v>1</v>
      </c>
      <c r="F541" s="252" t="s">
        <v>242</v>
      </c>
      <c r="G541" s="15"/>
      <c r="H541" s="253">
        <v>73.799999999999997</v>
      </c>
      <c r="I541" s="254"/>
      <c r="J541" s="254"/>
      <c r="K541" s="15"/>
      <c r="L541" s="15"/>
      <c r="M541" s="250"/>
      <c r="N541" s="255"/>
      <c r="O541" s="256"/>
      <c r="P541" s="256"/>
      <c r="Q541" s="256"/>
      <c r="R541" s="256"/>
      <c r="S541" s="256"/>
      <c r="T541" s="256"/>
      <c r="U541" s="256"/>
      <c r="V541" s="256"/>
      <c r="W541" s="256"/>
      <c r="X541" s="257"/>
      <c r="Y541" s="15"/>
      <c r="Z541" s="15"/>
      <c r="AA541" s="15"/>
      <c r="AB541" s="15"/>
      <c r="AC541" s="15"/>
      <c r="AD541" s="15"/>
      <c r="AE541" s="15"/>
      <c r="AT541" s="251" t="s">
        <v>228</v>
      </c>
      <c r="AU541" s="251" t="s">
        <v>93</v>
      </c>
      <c r="AV541" s="15" t="s">
        <v>98</v>
      </c>
      <c r="AW541" s="15" t="s">
        <v>4</v>
      </c>
      <c r="AX541" s="15" t="s">
        <v>81</v>
      </c>
      <c r="AY541" s="251" t="s">
        <v>220</v>
      </c>
    </row>
    <row r="542" s="13" customFormat="1">
      <c r="A542" s="13"/>
      <c r="B542" s="234"/>
      <c r="C542" s="13"/>
      <c r="D542" s="235" t="s">
        <v>228</v>
      </c>
      <c r="E542" s="236" t="s">
        <v>1</v>
      </c>
      <c r="F542" s="237" t="s">
        <v>1332</v>
      </c>
      <c r="G542" s="13"/>
      <c r="H542" s="236" t="s">
        <v>1</v>
      </c>
      <c r="I542" s="238"/>
      <c r="J542" s="238"/>
      <c r="K542" s="13"/>
      <c r="L542" s="13"/>
      <c r="M542" s="234"/>
      <c r="N542" s="239"/>
      <c r="O542" s="240"/>
      <c r="P542" s="240"/>
      <c r="Q542" s="240"/>
      <c r="R542" s="240"/>
      <c r="S542" s="240"/>
      <c r="T542" s="240"/>
      <c r="U542" s="240"/>
      <c r="V542" s="240"/>
      <c r="W542" s="240"/>
      <c r="X542" s="241"/>
      <c r="Y542" s="13"/>
      <c r="Z542" s="13"/>
      <c r="AA542" s="13"/>
      <c r="AB542" s="13"/>
      <c r="AC542" s="13"/>
      <c r="AD542" s="13"/>
      <c r="AE542" s="13"/>
      <c r="AT542" s="236" t="s">
        <v>228</v>
      </c>
      <c r="AU542" s="236" t="s">
        <v>93</v>
      </c>
      <c r="AV542" s="13" t="s">
        <v>88</v>
      </c>
      <c r="AW542" s="13" t="s">
        <v>4</v>
      </c>
      <c r="AX542" s="13" t="s">
        <v>81</v>
      </c>
      <c r="AY542" s="236" t="s">
        <v>220</v>
      </c>
    </row>
    <row r="543" s="14" customFormat="1">
      <c r="A543" s="14"/>
      <c r="B543" s="242"/>
      <c r="C543" s="14"/>
      <c r="D543" s="235" t="s">
        <v>228</v>
      </c>
      <c r="E543" s="243" t="s">
        <v>1</v>
      </c>
      <c r="F543" s="244" t="s">
        <v>1423</v>
      </c>
      <c r="G543" s="14"/>
      <c r="H543" s="245">
        <v>7.2000000000000002</v>
      </c>
      <c r="I543" s="246"/>
      <c r="J543" s="246"/>
      <c r="K543" s="14"/>
      <c r="L543" s="14"/>
      <c r="M543" s="242"/>
      <c r="N543" s="247"/>
      <c r="O543" s="248"/>
      <c r="P543" s="248"/>
      <c r="Q543" s="248"/>
      <c r="R543" s="248"/>
      <c r="S543" s="248"/>
      <c r="T543" s="248"/>
      <c r="U543" s="248"/>
      <c r="V543" s="248"/>
      <c r="W543" s="248"/>
      <c r="X543" s="249"/>
      <c r="Y543" s="14"/>
      <c r="Z543" s="14"/>
      <c r="AA543" s="14"/>
      <c r="AB543" s="14"/>
      <c r="AC543" s="14"/>
      <c r="AD543" s="14"/>
      <c r="AE543" s="14"/>
      <c r="AT543" s="243" t="s">
        <v>228</v>
      </c>
      <c r="AU543" s="243" t="s">
        <v>93</v>
      </c>
      <c r="AV543" s="14" t="s">
        <v>93</v>
      </c>
      <c r="AW543" s="14" t="s">
        <v>4</v>
      </c>
      <c r="AX543" s="14" t="s">
        <v>81</v>
      </c>
      <c r="AY543" s="243" t="s">
        <v>220</v>
      </c>
    </row>
    <row r="544" s="14" customFormat="1">
      <c r="A544" s="14"/>
      <c r="B544" s="242"/>
      <c r="C544" s="14"/>
      <c r="D544" s="235" t="s">
        <v>228</v>
      </c>
      <c r="E544" s="243" t="s">
        <v>1</v>
      </c>
      <c r="F544" s="244" t="s">
        <v>1424</v>
      </c>
      <c r="G544" s="14"/>
      <c r="H544" s="245">
        <v>15.5</v>
      </c>
      <c r="I544" s="246"/>
      <c r="J544" s="246"/>
      <c r="K544" s="14"/>
      <c r="L544" s="14"/>
      <c r="M544" s="242"/>
      <c r="N544" s="247"/>
      <c r="O544" s="248"/>
      <c r="P544" s="248"/>
      <c r="Q544" s="248"/>
      <c r="R544" s="248"/>
      <c r="S544" s="248"/>
      <c r="T544" s="248"/>
      <c r="U544" s="248"/>
      <c r="V544" s="248"/>
      <c r="W544" s="248"/>
      <c r="X544" s="249"/>
      <c r="Y544" s="14"/>
      <c r="Z544" s="14"/>
      <c r="AA544" s="14"/>
      <c r="AB544" s="14"/>
      <c r="AC544" s="14"/>
      <c r="AD544" s="14"/>
      <c r="AE544" s="14"/>
      <c r="AT544" s="243" t="s">
        <v>228</v>
      </c>
      <c r="AU544" s="243" t="s">
        <v>93</v>
      </c>
      <c r="AV544" s="14" t="s">
        <v>93</v>
      </c>
      <c r="AW544" s="14" t="s">
        <v>4</v>
      </c>
      <c r="AX544" s="14" t="s">
        <v>81</v>
      </c>
      <c r="AY544" s="243" t="s">
        <v>220</v>
      </c>
    </row>
    <row r="545" s="14" customFormat="1">
      <c r="A545" s="14"/>
      <c r="B545" s="242"/>
      <c r="C545" s="14"/>
      <c r="D545" s="235" t="s">
        <v>228</v>
      </c>
      <c r="E545" s="243" t="s">
        <v>1</v>
      </c>
      <c r="F545" s="244" t="s">
        <v>1425</v>
      </c>
      <c r="G545" s="14"/>
      <c r="H545" s="245">
        <v>9.9000000000000004</v>
      </c>
      <c r="I545" s="246"/>
      <c r="J545" s="246"/>
      <c r="K545" s="14"/>
      <c r="L545" s="14"/>
      <c r="M545" s="242"/>
      <c r="N545" s="247"/>
      <c r="O545" s="248"/>
      <c r="P545" s="248"/>
      <c r="Q545" s="248"/>
      <c r="R545" s="248"/>
      <c r="S545" s="248"/>
      <c r="T545" s="248"/>
      <c r="U545" s="248"/>
      <c r="V545" s="248"/>
      <c r="W545" s="248"/>
      <c r="X545" s="249"/>
      <c r="Y545" s="14"/>
      <c r="Z545" s="14"/>
      <c r="AA545" s="14"/>
      <c r="AB545" s="14"/>
      <c r="AC545" s="14"/>
      <c r="AD545" s="14"/>
      <c r="AE545" s="14"/>
      <c r="AT545" s="243" t="s">
        <v>228</v>
      </c>
      <c r="AU545" s="243" t="s">
        <v>93</v>
      </c>
      <c r="AV545" s="14" t="s">
        <v>93</v>
      </c>
      <c r="AW545" s="14" t="s">
        <v>4</v>
      </c>
      <c r="AX545" s="14" t="s">
        <v>81</v>
      </c>
      <c r="AY545" s="243" t="s">
        <v>220</v>
      </c>
    </row>
    <row r="546" s="14" customFormat="1">
      <c r="A546" s="14"/>
      <c r="B546" s="242"/>
      <c r="C546" s="14"/>
      <c r="D546" s="235" t="s">
        <v>228</v>
      </c>
      <c r="E546" s="243" t="s">
        <v>1</v>
      </c>
      <c r="F546" s="244" t="s">
        <v>1426</v>
      </c>
      <c r="G546" s="14"/>
      <c r="H546" s="245">
        <v>9</v>
      </c>
      <c r="I546" s="246"/>
      <c r="J546" s="246"/>
      <c r="K546" s="14"/>
      <c r="L546" s="14"/>
      <c r="M546" s="242"/>
      <c r="N546" s="247"/>
      <c r="O546" s="248"/>
      <c r="P546" s="248"/>
      <c r="Q546" s="248"/>
      <c r="R546" s="248"/>
      <c r="S546" s="248"/>
      <c r="T546" s="248"/>
      <c r="U546" s="248"/>
      <c r="V546" s="248"/>
      <c r="W546" s="248"/>
      <c r="X546" s="249"/>
      <c r="Y546" s="14"/>
      <c r="Z546" s="14"/>
      <c r="AA546" s="14"/>
      <c r="AB546" s="14"/>
      <c r="AC546" s="14"/>
      <c r="AD546" s="14"/>
      <c r="AE546" s="14"/>
      <c r="AT546" s="243" t="s">
        <v>228</v>
      </c>
      <c r="AU546" s="243" t="s">
        <v>93</v>
      </c>
      <c r="AV546" s="14" t="s">
        <v>93</v>
      </c>
      <c r="AW546" s="14" t="s">
        <v>4</v>
      </c>
      <c r="AX546" s="14" t="s">
        <v>81</v>
      </c>
      <c r="AY546" s="243" t="s">
        <v>220</v>
      </c>
    </row>
    <row r="547" s="14" customFormat="1">
      <c r="A547" s="14"/>
      <c r="B547" s="242"/>
      <c r="C547" s="14"/>
      <c r="D547" s="235" t="s">
        <v>228</v>
      </c>
      <c r="E547" s="243" t="s">
        <v>1</v>
      </c>
      <c r="F547" s="244" t="s">
        <v>1427</v>
      </c>
      <c r="G547" s="14"/>
      <c r="H547" s="245">
        <v>12.5</v>
      </c>
      <c r="I547" s="246"/>
      <c r="J547" s="246"/>
      <c r="K547" s="14"/>
      <c r="L547" s="14"/>
      <c r="M547" s="242"/>
      <c r="N547" s="247"/>
      <c r="O547" s="248"/>
      <c r="P547" s="248"/>
      <c r="Q547" s="248"/>
      <c r="R547" s="248"/>
      <c r="S547" s="248"/>
      <c r="T547" s="248"/>
      <c r="U547" s="248"/>
      <c r="V547" s="248"/>
      <c r="W547" s="248"/>
      <c r="X547" s="249"/>
      <c r="Y547" s="14"/>
      <c r="Z547" s="14"/>
      <c r="AA547" s="14"/>
      <c r="AB547" s="14"/>
      <c r="AC547" s="14"/>
      <c r="AD547" s="14"/>
      <c r="AE547" s="14"/>
      <c r="AT547" s="243" t="s">
        <v>228</v>
      </c>
      <c r="AU547" s="243" t="s">
        <v>93</v>
      </c>
      <c r="AV547" s="14" t="s">
        <v>93</v>
      </c>
      <c r="AW547" s="14" t="s">
        <v>4</v>
      </c>
      <c r="AX547" s="14" t="s">
        <v>81</v>
      </c>
      <c r="AY547" s="243" t="s">
        <v>220</v>
      </c>
    </row>
    <row r="548" s="14" customFormat="1">
      <c r="A548" s="14"/>
      <c r="B548" s="242"/>
      <c r="C548" s="14"/>
      <c r="D548" s="235" t="s">
        <v>228</v>
      </c>
      <c r="E548" s="243" t="s">
        <v>1</v>
      </c>
      <c r="F548" s="244" t="s">
        <v>1428</v>
      </c>
      <c r="G548" s="14"/>
      <c r="H548" s="245">
        <v>9.1999999999999993</v>
      </c>
      <c r="I548" s="246"/>
      <c r="J548" s="246"/>
      <c r="K548" s="14"/>
      <c r="L548" s="14"/>
      <c r="M548" s="242"/>
      <c r="N548" s="247"/>
      <c r="O548" s="248"/>
      <c r="P548" s="248"/>
      <c r="Q548" s="248"/>
      <c r="R548" s="248"/>
      <c r="S548" s="248"/>
      <c r="T548" s="248"/>
      <c r="U548" s="248"/>
      <c r="V548" s="248"/>
      <c r="W548" s="248"/>
      <c r="X548" s="249"/>
      <c r="Y548" s="14"/>
      <c r="Z548" s="14"/>
      <c r="AA548" s="14"/>
      <c r="AB548" s="14"/>
      <c r="AC548" s="14"/>
      <c r="AD548" s="14"/>
      <c r="AE548" s="14"/>
      <c r="AT548" s="243" t="s">
        <v>228</v>
      </c>
      <c r="AU548" s="243" t="s">
        <v>93</v>
      </c>
      <c r="AV548" s="14" t="s">
        <v>93</v>
      </c>
      <c r="AW548" s="14" t="s">
        <v>4</v>
      </c>
      <c r="AX548" s="14" t="s">
        <v>81</v>
      </c>
      <c r="AY548" s="243" t="s">
        <v>220</v>
      </c>
    </row>
    <row r="549" s="14" customFormat="1">
      <c r="A549" s="14"/>
      <c r="B549" s="242"/>
      <c r="C549" s="14"/>
      <c r="D549" s="235" t="s">
        <v>228</v>
      </c>
      <c r="E549" s="243" t="s">
        <v>1</v>
      </c>
      <c r="F549" s="244" t="s">
        <v>1429</v>
      </c>
      <c r="G549" s="14"/>
      <c r="H549" s="245">
        <v>6.0999999999999996</v>
      </c>
      <c r="I549" s="246"/>
      <c r="J549" s="246"/>
      <c r="K549" s="14"/>
      <c r="L549" s="14"/>
      <c r="M549" s="242"/>
      <c r="N549" s="247"/>
      <c r="O549" s="248"/>
      <c r="P549" s="248"/>
      <c r="Q549" s="248"/>
      <c r="R549" s="248"/>
      <c r="S549" s="248"/>
      <c r="T549" s="248"/>
      <c r="U549" s="248"/>
      <c r="V549" s="248"/>
      <c r="W549" s="248"/>
      <c r="X549" s="249"/>
      <c r="Y549" s="14"/>
      <c r="Z549" s="14"/>
      <c r="AA549" s="14"/>
      <c r="AB549" s="14"/>
      <c r="AC549" s="14"/>
      <c r="AD549" s="14"/>
      <c r="AE549" s="14"/>
      <c r="AT549" s="243" t="s">
        <v>228</v>
      </c>
      <c r="AU549" s="243" t="s">
        <v>93</v>
      </c>
      <c r="AV549" s="14" t="s">
        <v>93</v>
      </c>
      <c r="AW549" s="14" t="s">
        <v>4</v>
      </c>
      <c r="AX549" s="14" t="s">
        <v>81</v>
      </c>
      <c r="AY549" s="243" t="s">
        <v>220</v>
      </c>
    </row>
    <row r="550" s="14" customFormat="1">
      <c r="A550" s="14"/>
      <c r="B550" s="242"/>
      <c r="C550" s="14"/>
      <c r="D550" s="235" t="s">
        <v>228</v>
      </c>
      <c r="E550" s="243" t="s">
        <v>1</v>
      </c>
      <c r="F550" s="244" t="s">
        <v>1430</v>
      </c>
      <c r="G550" s="14"/>
      <c r="H550" s="245">
        <v>7.2000000000000002</v>
      </c>
      <c r="I550" s="246"/>
      <c r="J550" s="246"/>
      <c r="K550" s="14"/>
      <c r="L550" s="14"/>
      <c r="M550" s="242"/>
      <c r="N550" s="247"/>
      <c r="O550" s="248"/>
      <c r="P550" s="248"/>
      <c r="Q550" s="248"/>
      <c r="R550" s="248"/>
      <c r="S550" s="248"/>
      <c r="T550" s="248"/>
      <c r="U550" s="248"/>
      <c r="V550" s="248"/>
      <c r="W550" s="248"/>
      <c r="X550" s="249"/>
      <c r="Y550" s="14"/>
      <c r="Z550" s="14"/>
      <c r="AA550" s="14"/>
      <c r="AB550" s="14"/>
      <c r="AC550" s="14"/>
      <c r="AD550" s="14"/>
      <c r="AE550" s="14"/>
      <c r="AT550" s="243" t="s">
        <v>228</v>
      </c>
      <c r="AU550" s="243" t="s">
        <v>93</v>
      </c>
      <c r="AV550" s="14" t="s">
        <v>93</v>
      </c>
      <c r="AW550" s="14" t="s">
        <v>4</v>
      </c>
      <c r="AX550" s="14" t="s">
        <v>81</v>
      </c>
      <c r="AY550" s="243" t="s">
        <v>220</v>
      </c>
    </row>
    <row r="551" s="14" customFormat="1">
      <c r="A551" s="14"/>
      <c r="B551" s="242"/>
      <c r="C551" s="14"/>
      <c r="D551" s="235" t="s">
        <v>228</v>
      </c>
      <c r="E551" s="243" t="s">
        <v>1</v>
      </c>
      <c r="F551" s="244" t="s">
        <v>1431</v>
      </c>
      <c r="G551" s="14"/>
      <c r="H551" s="245">
        <v>4.0999999999999996</v>
      </c>
      <c r="I551" s="246"/>
      <c r="J551" s="246"/>
      <c r="K551" s="14"/>
      <c r="L551" s="14"/>
      <c r="M551" s="242"/>
      <c r="N551" s="247"/>
      <c r="O551" s="248"/>
      <c r="P551" s="248"/>
      <c r="Q551" s="248"/>
      <c r="R551" s="248"/>
      <c r="S551" s="248"/>
      <c r="T551" s="248"/>
      <c r="U551" s="248"/>
      <c r="V551" s="248"/>
      <c r="W551" s="248"/>
      <c r="X551" s="249"/>
      <c r="Y551" s="14"/>
      <c r="Z551" s="14"/>
      <c r="AA551" s="14"/>
      <c r="AB551" s="14"/>
      <c r="AC551" s="14"/>
      <c r="AD551" s="14"/>
      <c r="AE551" s="14"/>
      <c r="AT551" s="243" t="s">
        <v>228</v>
      </c>
      <c r="AU551" s="243" t="s">
        <v>93</v>
      </c>
      <c r="AV551" s="14" t="s">
        <v>93</v>
      </c>
      <c r="AW551" s="14" t="s">
        <v>4</v>
      </c>
      <c r="AX551" s="14" t="s">
        <v>81</v>
      </c>
      <c r="AY551" s="243" t="s">
        <v>220</v>
      </c>
    </row>
    <row r="552" s="14" customFormat="1">
      <c r="A552" s="14"/>
      <c r="B552" s="242"/>
      <c r="C552" s="14"/>
      <c r="D552" s="235" t="s">
        <v>228</v>
      </c>
      <c r="E552" s="243" t="s">
        <v>1</v>
      </c>
      <c r="F552" s="244" t="s">
        <v>1432</v>
      </c>
      <c r="G552" s="14"/>
      <c r="H552" s="245">
        <v>4.2000000000000002</v>
      </c>
      <c r="I552" s="246"/>
      <c r="J552" s="246"/>
      <c r="K552" s="14"/>
      <c r="L552" s="14"/>
      <c r="M552" s="242"/>
      <c r="N552" s="247"/>
      <c r="O552" s="248"/>
      <c r="P552" s="248"/>
      <c r="Q552" s="248"/>
      <c r="R552" s="248"/>
      <c r="S552" s="248"/>
      <c r="T552" s="248"/>
      <c r="U552" s="248"/>
      <c r="V552" s="248"/>
      <c r="W552" s="248"/>
      <c r="X552" s="249"/>
      <c r="Y552" s="14"/>
      <c r="Z552" s="14"/>
      <c r="AA552" s="14"/>
      <c r="AB552" s="14"/>
      <c r="AC552" s="14"/>
      <c r="AD552" s="14"/>
      <c r="AE552" s="14"/>
      <c r="AT552" s="243" t="s">
        <v>228</v>
      </c>
      <c r="AU552" s="243" t="s">
        <v>93</v>
      </c>
      <c r="AV552" s="14" t="s">
        <v>93</v>
      </c>
      <c r="AW552" s="14" t="s">
        <v>4</v>
      </c>
      <c r="AX552" s="14" t="s">
        <v>81</v>
      </c>
      <c r="AY552" s="243" t="s">
        <v>220</v>
      </c>
    </row>
    <row r="553" s="14" customFormat="1">
      <c r="A553" s="14"/>
      <c r="B553" s="242"/>
      <c r="C553" s="14"/>
      <c r="D553" s="235" t="s">
        <v>228</v>
      </c>
      <c r="E553" s="243" t="s">
        <v>1</v>
      </c>
      <c r="F553" s="244" t="s">
        <v>1433</v>
      </c>
      <c r="G553" s="14"/>
      <c r="H553" s="245">
        <v>10.5</v>
      </c>
      <c r="I553" s="246"/>
      <c r="J553" s="246"/>
      <c r="K553" s="14"/>
      <c r="L553" s="14"/>
      <c r="M553" s="242"/>
      <c r="N553" s="247"/>
      <c r="O553" s="248"/>
      <c r="P553" s="248"/>
      <c r="Q553" s="248"/>
      <c r="R553" s="248"/>
      <c r="S553" s="248"/>
      <c r="T553" s="248"/>
      <c r="U553" s="248"/>
      <c r="V553" s="248"/>
      <c r="W553" s="248"/>
      <c r="X553" s="249"/>
      <c r="Y553" s="14"/>
      <c r="Z553" s="14"/>
      <c r="AA553" s="14"/>
      <c r="AB553" s="14"/>
      <c r="AC553" s="14"/>
      <c r="AD553" s="14"/>
      <c r="AE553" s="14"/>
      <c r="AT553" s="243" t="s">
        <v>228</v>
      </c>
      <c r="AU553" s="243" t="s">
        <v>93</v>
      </c>
      <c r="AV553" s="14" t="s">
        <v>93</v>
      </c>
      <c r="AW553" s="14" t="s">
        <v>4</v>
      </c>
      <c r="AX553" s="14" t="s">
        <v>81</v>
      </c>
      <c r="AY553" s="243" t="s">
        <v>220</v>
      </c>
    </row>
    <row r="554" s="14" customFormat="1">
      <c r="A554" s="14"/>
      <c r="B554" s="242"/>
      <c r="C554" s="14"/>
      <c r="D554" s="235" t="s">
        <v>228</v>
      </c>
      <c r="E554" s="243" t="s">
        <v>1</v>
      </c>
      <c r="F554" s="244" t="s">
        <v>1434</v>
      </c>
      <c r="G554" s="14"/>
      <c r="H554" s="245">
        <v>9.4000000000000004</v>
      </c>
      <c r="I554" s="246"/>
      <c r="J554" s="246"/>
      <c r="K554" s="14"/>
      <c r="L554" s="14"/>
      <c r="M554" s="242"/>
      <c r="N554" s="247"/>
      <c r="O554" s="248"/>
      <c r="P554" s="248"/>
      <c r="Q554" s="248"/>
      <c r="R554" s="248"/>
      <c r="S554" s="248"/>
      <c r="T554" s="248"/>
      <c r="U554" s="248"/>
      <c r="V554" s="248"/>
      <c r="W554" s="248"/>
      <c r="X554" s="249"/>
      <c r="Y554" s="14"/>
      <c r="Z554" s="14"/>
      <c r="AA554" s="14"/>
      <c r="AB554" s="14"/>
      <c r="AC554" s="14"/>
      <c r="AD554" s="14"/>
      <c r="AE554" s="14"/>
      <c r="AT554" s="243" t="s">
        <v>228</v>
      </c>
      <c r="AU554" s="243" t="s">
        <v>93</v>
      </c>
      <c r="AV554" s="14" t="s">
        <v>93</v>
      </c>
      <c r="AW554" s="14" t="s">
        <v>4</v>
      </c>
      <c r="AX554" s="14" t="s">
        <v>81</v>
      </c>
      <c r="AY554" s="243" t="s">
        <v>220</v>
      </c>
    </row>
    <row r="555" s="15" customFormat="1">
      <c r="A555" s="15"/>
      <c r="B555" s="250"/>
      <c r="C555" s="15"/>
      <c r="D555" s="235" t="s">
        <v>228</v>
      </c>
      <c r="E555" s="251" t="s">
        <v>1</v>
      </c>
      <c r="F555" s="252" t="s">
        <v>242</v>
      </c>
      <c r="G555" s="15"/>
      <c r="H555" s="253">
        <v>104.8</v>
      </c>
      <c r="I555" s="254"/>
      <c r="J555" s="254"/>
      <c r="K555" s="15"/>
      <c r="L555" s="15"/>
      <c r="M555" s="250"/>
      <c r="N555" s="255"/>
      <c r="O555" s="256"/>
      <c r="P555" s="256"/>
      <c r="Q555" s="256"/>
      <c r="R555" s="256"/>
      <c r="S555" s="256"/>
      <c r="T555" s="256"/>
      <c r="U555" s="256"/>
      <c r="V555" s="256"/>
      <c r="W555" s="256"/>
      <c r="X555" s="257"/>
      <c r="Y555" s="15"/>
      <c r="Z555" s="15"/>
      <c r="AA555" s="15"/>
      <c r="AB555" s="15"/>
      <c r="AC555" s="15"/>
      <c r="AD555" s="15"/>
      <c r="AE555" s="15"/>
      <c r="AT555" s="251" t="s">
        <v>228</v>
      </c>
      <c r="AU555" s="251" t="s">
        <v>93</v>
      </c>
      <c r="AV555" s="15" t="s">
        <v>98</v>
      </c>
      <c r="AW555" s="15" t="s">
        <v>4</v>
      </c>
      <c r="AX555" s="15" t="s">
        <v>81</v>
      </c>
      <c r="AY555" s="251" t="s">
        <v>220</v>
      </c>
    </row>
    <row r="556" s="13" customFormat="1">
      <c r="A556" s="13"/>
      <c r="B556" s="234"/>
      <c r="C556" s="13"/>
      <c r="D556" s="235" t="s">
        <v>228</v>
      </c>
      <c r="E556" s="236" t="s">
        <v>1</v>
      </c>
      <c r="F556" s="237" t="s">
        <v>1365</v>
      </c>
      <c r="G556" s="13"/>
      <c r="H556" s="236" t="s">
        <v>1</v>
      </c>
      <c r="I556" s="238"/>
      <c r="J556" s="238"/>
      <c r="K556" s="13"/>
      <c r="L556" s="13"/>
      <c r="M556" s="234"/>
      <c r="N556" s="239"/>
      <c r="O556" s="240"/>
      <c r="P556" s="240"/>
      <c r="Q556" s="240"/>
      <c r="R556" s="240"/>
      <c r="S556" s="240"/>
      <c r="T556" s="240"/>
      <c r="U556" s="240"/>
      <c r="V556" s="240"/>
      <c r="W556" s="240"/>
      <c r="X556" s="241"/>
      <c r="Y556" s="13"/>
      <c r="Z556" s="13"/>
      <c r="AA556" s="13"/>
      <c r="AB556" s="13"/>
      <c r="AC556" s="13"/>
      <c r="AD556" s="13"/>
      <c r="AE556" s="13"/>
      <c r="AT556" s="236" t="s">
        <v>228</v>
      </c>
      <c r="AU556" s="236" t="s">
        <v>93</v>
      </c>
      <c r="AV556" s="13" t="s">
        <v>88</v>
      </c>
      <c r="AW556" s="13" t="s">
        <v>4</v>
      </c>
      <c r="AX556" s="13" t="s">
        <v>81</v>
      </c>
      <c r="AY556" s="236" t="s">
        <v>220</v>
      </c>
    </row>
    <row r="557" s="14" customFormat="1">
      <c r="A557" s="14"/>
      <c r="B557" s="242"/>
      <c r="C557" s="14"/>
      <c r="D557" s="235" t="s">
        <v>228</v>
      </c>
      <c r="E557" s="243" t="s">
        <v>1</v>
      </c>
      <c r="F557" s="244" t="s">
        <v>1435</v>
      </c>
      <c r="G557" s="14"/>
      <c r="H557" s="245">
        <v>7.4000000000000004</v>
      </c>
      <c r="I557" s="246"/>
      <c r="J557" s="246"/>
      <c r="K557" s="14"/>
      <c r="L557" s="14"/>
      <c r="M557" s="242"/>
      <c r="N557" s="247"/>
      <c r="O557" s="248"/>
      <c r="P557" s="248"/>
      <c r="Q557" s="248"/>
      <c r="R557" s="248"/>
      <c r="S557" s="248"/>
      <c r="T557" s="248"/>
      <c r="U557" s="248"/>
      <c r="V557" s="248"/>
      <c r="W557" s="248"/>
      <c r="X557" s="249"/>
      <c r="Y557" s="14"/>
      <c r="Z557" s="14"/>
      <c r="AA557" s="14"/>
      <c r="AB557" s="14"/>
      <c r="AC557" s="14"/>
      <c r="AD557" s="14"/>
      <c r="AE557" s="14"/>
      <c r="AT557" s="243" t="s">
        <v>228</v>
      </c>
      <c r="AU557" s="243" t="s">
        <v>93</v>
      </c>
      <c r="AV557" s="14" t="s">
        <v>93</v>
      </c>
      <c r="AW557" s="14" t="s">
        <v>4</v>
      </c>
      <c r="AX557" s="14" t="s">
        <v>81</v>
      </c>
      <c r="AY557" s="243" t="s">
        <v>220</v>
      </c>
    </row>
    <row r="558" s="14" customFormat="1">
      <c r="A558" s="14"/>
      <c r="B558" s="242"/>
      <c r="C558" s="14"/>
      <c r="D558" s="235" t="s">
        <v>228</v>
      </c>
      <c r="E558" s="243" t="s">
        <v>1</v>
      </c>
      <c r="F558" s="244" t="s">
        <v>1436</v>
      </c>
      <c r="G558" s="14"/>
      <c r="H558" s="245">
        <v>5</v>
      </c>
      <c r="I558" s="246"/>
      <c r="J558" s="246"/>
      <c r="K558" s="14"/>
      <c r="L558" s="14"/>
      <c r="M558" s="242"/>
      <c r="N558" s="247"/>
      <c r="O558" s="248"/>
      <c r="P558" s="248"/>
      <c r="Q558" s="248"/>
      <c r="R558" s="248"/>
      <c r="S558" s="248"/>
      <c r="T558" s="248"/>
      <c r="U558" s="248"/>
      <c r="V558" s="248"/>
      <c r="W558" s="248"/>
      <c r="X558" s="249"/>
      <c r="Y558" s="14"/>
      <c r="Z558" s="14"/>
      <c r="AA558" s="14"/>
      <c r="AB558" s="14"/>
      <c r="AC558" s="14"/>
      <c r="AD558" s="14"/>
      <c r="AE558" s="14"/>
      <c r="AT558" s="243" t="s">
        <v>228</v>
      </c>
      <c r="AU558" s="243" t="s">
        <v>93</v>
      </c>
      <c r="AV558" s="14" t="s">
        <v>93</v>
      </c>
      <c r="AW558" s="14" t="s">
        <v>4</v>
      </c>
      <c r="AX558" s="14" t="s">
        <v>81</v>
      </c>
      <c r="AY558" s="243" t="s">
        <v>220</v>
      </c>
    </row>
    <row r="559" s="14" customFormat="1">
      <c r="A559" s="14"/>
      <c r="B559" s="242"/>
      <c r="C559" s="14"/>
      <c r="D559" s="235" t="s">
        <v>228</v>
      </c>
      <c r="E559" s="243" t="s">
        <v>1</v>
      </c>
      <c r="F559" s="244" t="s">
        <v>1437</v>
      </c>
      <c r="G559" s="14"/>
      <c r="H559" s="245">
        <v>8.8000000000000007</v>
      </c>
      <c r="I559" s="246"/>
      <c r="J559" s="246"/>
      <c r="K559" s="14"/>
      <c r="L559" s="14"/>
      <c r="M559" s="242"/>
      <c r="N559" s="247"/>
      <c r="O559" s="248"/>
      <c r="P559" s="248"/>
      <c r="Q559" s="248"/>
      <c r="R559" s="248"/>
      <c r="S559" s="248"/>
      <c r="T559" s="248"/>
      <c r="U559" s="248"/>
      <c r="V559" s="248"/>
      <c r="W559" s="248"/>
      <c r="X559" s="249"/>
      <c r="Y559" s="14"/>
      <c r="Z559" s="14"/>
      <c r="AA559" s="14"/>
      <c r="AB559" s="14"/>
      <c r="AC559" s="14"/>
      <c r="AD559" s="14"/>
      <c r="AE559" s="14"/>
      <c r="AT559" s="243" t="s">
        <v>228</v>
      </c>
      <c r="AU559" s="243" t="s">
        <v>93</v>
      </c>
      <c r="AV559" s="14" t="s">
        <v>93</v>
      </c>
      <c r="AW559" s="14" t="s">
        <v>4</v>
      </c>
      <c r="AX559" s="14" t="s">
        <v>81</v>
      </c>
      <c r="AY559" s="243" t="s">
        <v>220</v>
      </c>
    </row>
    <row r="560" s="14" customFormat="1">
      <c r="A560" s="14"/>
      <c r="B560" s="242"/>
      <c r="C560" s="14"/>
      <c r="D560" s="235" t="s">
        <v>228</v>
      </c>
      <c r="E560" s="243" t="s">
        <v>1</v>
      </c>
      <c r="F560" s="244" t="s">
        <v>1438</v>
      </c>
      <c r="G560" s="14"/>
      <c r="H560" s="245">
        <v>16.199999999999999</v>
      </c>
      <c r="I560" s="246"/>
      <c r="J560" s="246"/>
      <c r="K560" s="14"/>
      <c r="L560" s="14"/>
      <c r="M560" s="242"/>
      <c r="N560" s="247"/>
      <c r="O560" s="248"/>
      <c r="P560" s="248"/>
      <c r="Q560" s="248"/>
      <c r="R560" s="248"/>
      <c r="S560" s="248"/>
      <c r="T560" s="248"/>
      <c r="U560" s="248"/>
      <c r="V560" s="248"/>
      <c r="W560" s="248"/>
      <c r="X560" s="249"/>
      <c r="Y560" s="14"/>
      <c r="Z560" s="14"/>
      <c r="AA560" s="14"/>
      <c r="AB560" s="14"/>
      <c r="AC560" s="14"/>
      <c r="AD560" s="14"/>
      <c r="AE560" s="14"/>
      <c r="AT560" s="243" t="s">
        <v>228</v>
      </c>
      <c r="AU560" s="243" t="s">
        <v>93</v>
      </c>
      <c r="AV560" s="14" t="s">
        <v>93</v>
      </c>
      <c r="AW560" s="14" t="s">
        <v>4</v>
      </c>
      <c r="AX560" s="14" t="s">
        <v>81</v>
      </c>
      <c r="AY560" s="243" t="s">
        <v>220</v>
      </c>
    </row>
    <row r="561" s="14" customFormat="1">
      <c r="A561" s="14"/>
      <c r="B561" s="242"/>
      <c r="C561" s="14"/>
      <c r="D561" s="235" t="s">
        <v>228</v>
      </c>
      <c r="E561" s="243" t="s">
        <v>1</v>
      </c>
      <c r="F561" s="244" t="s">
        <v>1439</v>
      </c>
      <c r="G561" s="14"/>
      <c r="H561" s="245">
        <v>31.699999999999999</v>
      </c>
      <c r="I561" s="246"/>
      <c r="J561" s="246"/>
      <c r="K561" s="14"/>
      <c r="L561" s="14"/>
      <c r="M561" s="242"/>
      <c r="N561" s="247"/>
      <c r="O561" s="248"/>
      <c r="P561" s="248"/>
      <c r="Q561" s="248"/>
      <c r="R561" s="248"/>
      <c r="S561" s="248"/>
      <c r="T561" s="248"/>
      <c r="U561" s="248"/>
      <c r="V561" s="248"/>
      <c r="W561" s="248"/>
      <c r="X561" s="249"/>
      <c r="Y561" s="14"/>
      <c r="Z561" s="14"/>
      <c r="AA561" s="14"/>
      <c r="AB561" s="14"/>
      <c r="AC561" s="14"/>
      <c r="AD561" s="14"/>
      <c r="AE561" s="14"/>
      <c r="AT561" s="243" t="s">
        <v>228</v>
      </c>
      <c r="AU561" s="243" t="s">
        <v>93</v>
      </c>
      <c r="AV561" s="14" t="s">
        <v>93</v>
      </c>
      <c r="AW561" s="14" t="s">
        <v>4</v>
      </c>
      <c r="AX561" s="14" t="s">
        <v>81</v>
      </c>
      <c r="AY561" s="243" t="s">
        <v>220</v>
      </c>
    </row>
    <row r="562" s="14" customFormat="1">
      <c r="A562" s="14"/>
      <c r="B562" s="242"/>
      <c r="C562" s="14"/>
      <c r="D562" s="235" t="s">
        <v>228</v>
      </c>
      <c r="E562" s="243" t="s">
        <v>1</v>
      </c>
      <c r="F562" s="244" t="s">
        <v>1440</v>
      </c>
      <c r="G562" s="14"/>
      <c r="H562" s="245">
        <v>4.2999999999999998</v>
      </c>
      <c r="I562" s="246"/>
      <c r="J562" s="246"/>
      <c r="K562" s="14"/>
      <c r="L562" s="14"/>
      <c r="M562" s="242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Y562" s="14"/>
      <c r="Z562" s="14"/>
      <c r="AA562" s="14"/>
      <c r="AB562" s="14"/>
      <c r="AC562" s="14"/>
      <c r="AD562" s="14"/>
      <c r="AE562" s="14"/>
      <c r="AT562" s="243" t="s">
        <v>228</v>
      </c>
      <c r="AU562" s="243" t="s">
        <v>93</v>
      </c>
      <c r="AV562" s="14" t="s">
        <v>93</v>
      </c>
      <c r="AW562" s="14" t="s">
        <v>4</v>
      </c>
      <c r="AX562" s="14" t="s">
        <v>81</v>
      </c>
      <c r="AY562" s="243" t="s">
        <v>220</v>
      </c>
    </row>
    <row r="563" s="14" customFormat="1">
      <c r="A563" s="14"/>
      <c r="B563" s="242"/>
      <c r="C563" s="14"/>
      <c r="D563" s="235" t="s">
        <v>228</v>
      </c>
      <c r="E563" s="243" t="s">
        <v>1</v>
      </c>
      <c r="F563" s="244" t="s">
        <v>1441</v>
      </c>
      <c r="G563" s="14"/>
      <c r="H563" s="245">
        <v>10.5</v>
      </c>
      <c r="I563" s="246"/>
      <c r="J563" s="246"/>
      <c r="K563" s="14"/>
      <c r="L563" s="14"/>
      <c r="M563" s="242"/>
      <c r="N563" s="247"/>
      <c r="O563" s="248"/>
      <c r="P563" s="248"/>
      <c r="Q563" s="248"/>
      <c r="R563" s="248"/>
      <c r="S563" s="248"/>
      <c r="T563" s="248"/>
      <c r="U563" s="248"/>
      <c r="V563" s="248"/>
      <c r="W563" s="248"/>
      <c r="X563" s="249"/>
      <c r="Y563" s="14"/>
      <c r="Z563" s="14"/>
      <c r="AA563" s="14"/>
      <c r="AB563" s="14"/>
      <c r="AC563" s="14"/>
      <c r="AD563" s="14"/>
      <c r="AE563" s="14"/>
      <c r="AT563" s="243" t="s">
        <v>228</v>
      </c>
      <c r="AU563" s="243" t="s">
        <v>93</v>
      </c>
      <c r="AV563" s="14" t="s">
        <v>93</v>
      </c>
      <c r="AW563" s="14" t="s">
        <v>4</v>
      </c>
      <c r="AX563" s="14" t="s">
        <v>81</v>
      </c>
      <c r="AY563" s="243" t="s">
        <v>220</v>
      </c>
    </row>
    <row r="564" s="14" customFormat="1">
      <c r="A564" s="14"/>
      <c r="B564" s="242"/>
      <c r="C564" s="14"/>
      <c r="D564" s="235" t="s">
        <v>228</v>
      </c>
      <c r="E564" s="243" t="s">
        <v>1</v>
      </c>
      <c r="F564" s="244" t="s">
        <v>1442</v>
      </c>
      <c r="G564" s="14"/>
      <c r="H564" s="245">
        <v>10.199999999999999</v>
      </c>
      <c r="I564" s="246"/>
      <c r="J564" s="246"/>
      <c r="K564" s="14"/>
      <c r="L564" s="14"/>
      <c r="M564" s="242"/>
      <c r="N564" s="247"/>
      <c r="O564" s="248"/>
      <c r="P564" s="248"/>
      <c r="Q564" s="248"/>
      <c r="R564" s="248"/>
      <c r="S564" s="248"/>
      <c r="T564" s="248"/>
      <c r="U564" s="248"/>
      <c r="V564" s="248"/>
      <c r="W564" s="248"/>
      <c r="X564" s="249"/>
      <c r="Y564" s="14"/>
      <c r="Z564" s="14"/>
      <c r="AA564" s="14"/>
      <c r="AB564" s="14"/>
      <c r="AC564" s="14"/>
      <c r="AD564" s="14"/>
      <c r="AE564" s="14"/>
      <c r="AT564" s="243" t="s">
        <v>228</v>
      </c>
      <c r="AU564" s="243" t="s">
        <v>93</v>
      </c>
      <c r="AV564" s="14" t="s">
        <v>93</v>
      </c>
      <c r="AW564" s="14" t="s">
        <v>4</v>
      </c>
      <c r="AX564" s="14" t="s">
        <v>81</v>
      </c>
      <c r="AY564" s="243" t="s">
        <v>220</v>
      </c>
    </row>
    <row r="565" s="14" customFormat="1">
      <c r="A565" s="14"/>
      <c r="B565" s="242"/>
      <c r="C565" s="14"/>
      <c r="D565" s="235" t="s">
        <v>228</v>
      </c>
      <c r="E565" s="243" t="s">
        <v>1</v>
      </c>
      <c r="F565" s="244" t="s">
        <v>1443</v>
      </c>
      <c r="G565" s="14"/>
      <c r="H565" s="245">
        <v>31.699999999999999</v>
      </c>
      <c r="I565" s="246"/>
      <c r="J565" s="246"/>
      <c r="K565" s="14"/>
      <c r="L565" s="14"/>
      <c r="M565" s="242"/>
      <c r="N565" s="247"/>
      <c r="O565" s="248"/>
      <c r="P565" s="248"/>
      <c r="Q565" s="248"/>
      <c r="R565" s="248"/>
      <c r="S565" s="248"/>
      <c r="T565" s="248"/>
      <c r="U565" s="248"/>
      <c r="V565" s="248"/>
      <c r="W565" s="248"/>
      <c r="X565" s="249"/>
      <c r="Y565" s="14"/>
      <c r="Z565" s="14"/>
      <c r="AA565" s="14"/>
      <c r="AB565" s="14"/>
      <c r="AC565" s="14"/>
      <c r="AD565" s="14"/>
      <c r="AE565" s="14"/>
      <c r="AT565" s="243" t="s">
        <v>228</v>
      </c>
      <c r="AU565" s="243" t="s">
        <v>93</v>
      </c>
      <c r="AV565" s="14" t="s">
        <v>93</v>
      </c>
      <c r="AW565" s="14" t="s">
        <v>4</v>
      </c>
      <c r="AX565" s="14" t="s">
        <v>81</v>
      </c>
      <c r="AY565" s="243" t="s">
        <v>220</v>
      </c>
    </row>
    <row r="566" s="14" customFormat="1">
      <c r="A566" s="14"/>
      <c r="B566" s="242"/>
      <c r="C566" s="14"/>
      <c r="D566" s="235" t="s">
        <v>228</v>
      </c>
      <c r="E566" s="243" t="s">
        <v>1</v>
      </c>
      <c r="F566" s="244" t="s">
        <v>1444</v>
      </c>
      <c r="G566" s="14"/>
      <c r="H566" s="245">
        <v>4.2999999999999998</v>
      </c>
      <c r="I566" s="246"/>
      <c r="J566" s="246"/>
      <c r="K566" s="14"/>
      <c r="L566" s="14"/>
      <c r="M566" s="242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Y566" s="14"/>
      <c r="Z566" s="14"/>
      <c r="AA566" s="14"/>
      <c r="AB566" s="14"/>
      <c r="AC566" s="14"/>
      <c r="AD566" s="14"/>
      <c r="AE566" s="14"/>
      <c r="AT566" s="243" t="s">
        <v>228</v>
      </c>
      <c r="AU566" s="243" t="s">
        <v>93</v>
      </c>
      <c r="AV566" s="14" t="s">
        <v>93</v>
      </c>
      <c r="AW566" s="14" t="s">
        <v>4</v>
      </c>
      <c r="AX566" s="14" t="s">
        <v>81</v>
      </c>
      <c r="AY566" s="243" t="s">
        <v>220</v>
      </c>
    </row>
    <row r="567" s="14" customFormat="1">
      <c r="A567" s="14"/>
      <c r="B567" s="242"/>
      <c r="C567" s="14"/>
      <c r="D567" s="235" t="s">
        <v>228</v>
      </c>
      <c r="E567" s="243" t="s">
        <v>1</v>
      </c>
      <c r="F567" s="244" t="s">
        <v>1445</v>
      </c>
      <c r="G567" s="14"/>
      <c r="H567" s="245">
        <v>14.9</v>
      </c>
      <c r="I567" s="246"/>
      <c r="J567" s="246"/>
      <c r="K567" s="14"/>
      <c r="L567" s="14"/>
      <c r="M567" s="242"/>
      <c r="N567" s="247"/>
      <c r="O567" s="248"/>
      <c r="P567" s="248"/>
      <c r="Q567" s="248"/>
      <c r="R567" s="248"/>
      <c r="S567" s="248"/>
      <c r="T567" s="248"/>
      <c r="U567" s="248"/>
      <c r="V567" s="248"/>
      <c r="W567" s="248"/>
      <c r="X567" s="249"/>
      <c r="Y567" s="14"/>
      <c r="Z567" s="14"/>
      <c r="AA567" s="14"/>
      <c r="AB567" s="14"/>
      <c r="AC567" s="14"/>
      <c r="AD567" s="14"/>
      <c r="AE567" s="14"/>
      <c r="AT567" s="243" t="s">
        <v>228</v>
      </c>
      <c r="AU567" s="243" t="s">
        <v>93</v>
      </c>
      <c r="AV567" s="14" t="s">
        <v>93</v>
      </c>
      <c r="AW567" s="14" t="s">
        <v>4</v>
      </c>
      <c r="AX567" s="14" t="s">
        <v>81</v>
      </c>
      <c r="AY567" s="243" t="s">
        <v>220</v>
      </c>
    </row>
    <row r="568" s="14" customFormat="1">
      <c r="A568" s="14"/>
      <c r="B568" s="242"/>
      <c r="C568" s="14"/>
      <c r="D568" s="235" t="s">
        <v>228</v>
      </c>
      <c r="E568" s="243" t="s">
        <v>1</v>
      </c>
      <c r="F568" s="244" t="s">
        <v>1446</v>
      </c>
      <c r="G568" s="14"/>
      <c r="H568" s="245">
        <v>8.8000000000000007</v>
      </c>
      <c r="I568" s="246"/>
      <c r="J568" s="246"/>
      <c r="K568" s="14"/>
      <c r="L568" s="14"/>
      <c r="M568" s="242"/>
      <c r="N568" s="247"/>
      <c r="O568" s="248"/>
      <c r="P568" s="248"/>
      <c r="Q568" s="248"/>
      <c r="R568" s="248"/>
      <c r="S568" s="248"/>
      <c r="T568" s="248"/>
      <c r="U568" s="248"/>
      <c r="V568" s="248"/>
      <c r="W568" s="248"/>
      <c r="X568" s="249"/>
      <c r="Y568" s="14"/>
      <c r="Z568" s="14"/>
      <c r="AA568" s="14"/>
      <c r="AB568" s="14"/>
      <c r="AC568" s="14"/>
      <c r="AD568" s="14"/>
      <c r="AE568" s="14"/>
      <c r="AT568" s="243" t="s">
        <v>228</v>
      </c>
      <c r="AU568" s="243" t="s">
        <v>93</v>
      </c>
      <c r="AV568" s="14" t="s">
        <v>93</v>
      </c>
      <c r="AW568" s="14" t="s">
        <v>4</v>
      </c>
      <c r="AX568" s="14" t="s">
        <v>81</v>
      </c>
      <c r="AY568" s="243" t="s">
        <v>220</v>
      </c>
    </row>
    <row r="569" s="14" customFormat="1">
      <c r="A569" s="14"/>
      <c r="B569" s="242"/>
      <c r="C569" s="14"/>
      <c r="D569" s="235" t="s">
        <v>228</v>
      </c>
      <c r="E569" s="243" t="s">
        <v>1</v>
      </c>
      <c r="F569" s="244" t="s">
        <v>1447</v>
      </c>
      <c r="G569" s="14"/>
      <c r="H569" s="245">
        <v>5</v>
      </c>
      <c r="I569" s="246"/>
      <c r="J569" s="246"/>
      <c r="K569" s="14"/>
      <c r="L569" s="14"/>
      <c r="M569" s="242"/>
      <c r="N569" s="247"/>
      <c r="O569" s="248"/>
      <c r="P569" s="248"/>
      <c r="Q569" s="248"/>
      <c r="R569" s="248"/>
      <c r="S569" s="248"/>
      <c r="T569" s="248"/>
      <c r="U569" s="248"/>
      <c r="V569" s="248"/>
      <c r="W569" s="248"/>
      <c r="X569" s="249"/>
      <c r="Y569" s="14"/>
      <c r="Z569" s="14"/>
      <c r="AA569" s="14"/>
      <c r="AB569" s="14"/>
      <c r="AC569" s="14"/>
      <c r="AD569" s="14"/>
      <c r="AE569" s="14"/>
      <c r="AT569" s="243" t="s">
        <v>228</v>
      </c>
      <c r="AU569" s="243" t="s">
        <v>93</v>
      </c>
      <c r="AV569" s="14" t="s">
        <v>93</v>
      </c>
      <c r="AW569" s="14" t="s">
        <v>4</v>
      </c>
      <c r="AX569" s="14" t="s">
        <v>81</v>
      </c>
      <c r="AY569" s="243" t="s">
        <v>220</v>
      </c>
    </row>
    <row r="570" s="14" customFormat="1">
      <c r="A570" s="14"/>
      <c r="B570" s="242"/>
      <c r="C570" s="14"/>
      <c r="D570" s="235" t="s">
        <v>228</v>
      </c>
      <c r="E570" s="243" t="s">
        <v>1</v>
      </c>
      <c r="F570" s="244" t="s">
        <v>1448</v>
      </c>
      <c r="G570" s="14"/>
      <c r="H570" s="245">
        <v>6</v>
      </c>
      <c r="I570" s="246"/>
      <c r="J570" s="246"/>
      <c r="K570" s="14"/>
      <c r="L570" s="14"/>
      <c r="M570" s="242"/>
      <c r="N570" s="247"/>
      <c r="O570" s="248"/>
      <c r="P570" s="248"/>
      <c r="Q570" s="248"/>
      <c r="R570" s="248"/>
      <c r="S570" s="248"/>
      <c r="T570" s="248"/>
      <c r="U570" s="248"/>
      <c r="V570" s="248"/>
      <c r="W570" s="248"/>
      <c r="X570" s="249"/>
      <c r="Y570" s="14"/>
      <c r="Z570" s="14"/>
      <c r="AA570" s="14"/>
      <c r="AB570" s="14"/>
      <c r="AC570" s="14"/>
      <c r="AD570" s="14"/>
      <c r="AE570" s="14"/>
      <c r="AT570" s="243" t="s">
        <v>228</v>
      </c>
      <c r="AU570" s="243" t="s">
        <v>93</v>
      </c>
      <c r="AV570" s="14" t="s">
        <v>93</v>
      </c>
      <c r="AW570" s="14" t="s">
        <v>4</v>
      </c>
      <c r="AX570" s="14" t="s">
        <v>81</v>
      </c>
      <c r="AY570" s="243" t="s">
        <v>220</v>
      </c>
    </row>
    <row r="571" s="15" customFormat="1">
      <c r="A571" s="15"/>
      <c r="B571" s="250"/>
      <c r="C571" s="15"/>
      <c r="D571" s="235" t="s">
        <v>228</v>
      </c>
      <c r="E571" s="251" t="s">
        <v>1</v>
      </c>
      <c r="F571" s="252" t="s">
        <v>242</v>
      </c>
      <c r="G571" s="15"/>
      <c r="H571" s="253">
        <v>164.80000000000001</v>
      </c>
      <c r="I571" s="254"/>
      <c r="J571" s="254"/>
      <c r="K571" s="15"/>
      <c r="L571" s="15"/>
      <c r="M571" s="250"/>
      <c r="N571" s="255"/>
      <c r="O571" s="256"/>
      <c r="P571" s="256"/>
      <c r="Q571" s="256"/>
      <c r="R571" s="256"/>
      <c r="S571" s="256"/>
      <c r="T571" s="256"/>
      <c r="U571" s="256"/>
      <c r="V571" s="256"/>
      <c r="W571" s="256"/>
      <c r="X571" s="257"/>
      <c r="Y571" s="15"/>
      <c r="Z571" s="15"/>
      <c r="AA571" s="15"/>
      <c r="AB571" s="15"/>
      <c r="AC571" s="15"/>
      <c r="AD571" s="15"/>
      <c r="AE571" s="15"/>
      <c r="AT571" s="251" t="s">
        <v>228</v>
      </c>
      <c r="AU571" s="251" t="s">
        <v>93</v>
      </c>
      <c r="AV571" s="15" t="s">
        <v>98</v>
      </c>
      <c r="AW571" s="15" t="s">
        <v>4</v>
      </c>
      <c r="AX571" s="15" t="s">
        <v>81</v>
      </c>
      <c r="AY571" s="251" t="s">
        <v>220</v>
      </c>
    </row>
    <row r="572" s="16" customFormat="1">
      <c r="A572" s="16"/>
      <c r="B572" s="258"/>
      <c r="C572" s="16"/>
      <c r="D572" s="235" t="s">
        <v>228</v>
      </c>
      <c r="E572" s="259" t="s">
        <v>1</v>
      </c>
      <c r="F572" s="260" t="s">
        <v>253</v>
      </c>
      <c r="G572" s="16"/>
      <c r="H572" s="261">
        <v>343.39999999999998</v>
      </c>
      <c r="I572" s="262"/>
      <c r="J572" s="262"/>
      <c r="K572" s="16"/>
      <c r="L572" s="16"/>
      <c r="M572" s="258"/>
      <c r="N572" s="263"/>
      <c r="O572" s="264"/>
      <c r="P572" s="264"/>
      <c r="Q572" s="264"/>
      <c r="R572" s="264"/>
      <c r="S572" s="264"/>
      <c r="T572" s="264"/>
      <c r="U572" s="264"/>
      <c r="V572" s="264"/>
      <c r="W572" s="264"/>
      <c r="X572" s="265"/>
      <c r="Y572" s="16"/>
      <c r="Z572" s="16"/>
      <c r="AA572" s="16"/>
      <c r="AB572" s="16"/>
      <c r="AC572" s="16"/>
      <c r="AD572" s="16"/>
      <c r="AE572" s="16"/>
      <c r="AT572" s="259" t="s">
        <v>228</v>
      </c>
      <c r="AU572" s="259" t="s">
        <v>93</v>
      </c>
      <c r="AV572" s="16" t="s">
        <v>105</v>
      </c>
      <c r="AW572" s="16" t="s">
        <v>4</v>
      </c>
      <c r="AX572" s="16" t="s">
        <v>88</v>
      </c>
      <c r="AY572" s="259" t="s">
        <v>220</v>
      </c>
    </row>
    <row r="573" s="2" customFormat="1" ht="16.5" customHeight="1">
      <c r="A573" s="42"/>
      <c r="B573" s="186"/>
      <c r="C573" s="273" t="s">
        <v>877</v>
      </c>
      <c r="D573" s="273" t="s">
        <v>564</v>
      </c>
      <c r="E573" s="274" t="s">
        <v>929</v>
      </c>
      <c r="F573" s="275" t="s">
        <v>930</v>
      </c>
      <c r="G573" s="276" t="s">
        <v>583</v>
      </c>
      <c r="H573" s="277">
        <v>1190.568</v>
      </c>
      <c r="I573" s="278"/>
      <c r="J573" s="279"/>
      <c r="K573" s="280">
        <f>ROUND(P573*H573,2)</f>
        <v>0</v>
      </c>
      <c r="L573" s="279"/>
      <c r="M573" s="281"/>
      <c r="N573" s="282" t="s">
        <v>1</v>
      </c>
      <c r="O573" s="229" t="s">
        <v>45</v>
      </c>
      <c r="P573" s="230">
        <f>I573+J573</f>
        <v>0</v>
      </c>
      <c r="Q573" s="230">
        <f>ROUND(I573*H573,2)</f>
        <v>0</v>
      </c>
      <c r="R573" s="230">
        <f>ROUND(J573*H573,2)</f>
        <v>0</v>
      </c>
      <c r="S573" s="86"/>
      <c r="T573" s="231">
        <f>S573*H573</f>
        <v>0</v>
      </c>
      <c r="U573" s="231">
        <v>0.00044999999999999999</v>
      </c>
      <c r="V573" s="231">
        <f>U573*H573</f>
        <v>0.5357556</v>
      </c>
      <c r="W573" s="231">
        <v>0</v>
      </c>
      <c r="X573" s="232">
        <f>W573*H573</f>
        <v>0</v>
      </c>
      <c r="Y573" s="42"/>
      <c r="Z573" s="42"/>
      <c r="AA573" s="42"/>
      <c r="AB573" s="42"/>
      <c r="AC573" s="42"/>
      <c r="AD573" s="42"/>
      <c r="AE573" s="42"/>
      <c r="AR573" s="233" t="s">
        <v>567</v>
      </c>
      <c r="AT573" s="233" t="s">
        <v>564</v>
      </c>
      <c r="AU573" s="233" t="s">
        <v>93</v>
      </c>
      <c r="AY573" s="19" t="s">
        <v>220</v>
      </c>
      <c r="BE573" s="147">
        <f>IF(O573="základná",K573,0)</f>
        <v>0</v>
      </c>
      <c r="BF573" s="147">
        <f>IF(O573="znížená",K573,0)</f>
        <v>0</v>
      </c>
      <c r="BG573" s="147">
        <f>IF(O573="zákl. prenesená",K573,0)</f>
        <v>0</v>
      </c>
      <c r="BH573" s="147">
        <f>IF(O573="zníž. prenesená",K573,0)</f>
        <v>0</v>
      </c>
      <c r="BI573" s="147">
        <f>IF(O573="nulová",K573,0)</f>
        <v>0</v>
      </c>
      <c r="BJ573" s="19" t="s">
        <v>93</v>
      </c>
      <c r="BK573" s="147">
        <f>ROUND(P573*H573,2)</f>
        <v>0</v>
      </c>
      <c r="BL573" s="19" t="s">
        <v>387</v>
      </c>
      <c r="BM573" s="233" t="s">
        <v>1449</v>
      </c>
    </row>
    <row r="574" s="13" customFormat="1">
      <c r="A574" s="13"/>
      <c r="B574" s="234"/>
      <c r="C574" s="13"/>
      <c r="D574" s="235" t="s">
        <v>228</v>
      </c>
      <c r="E574" s="236" t="s">
        <v>1</v>
      </c>
      <c r="F574" s="237" t="s">
        <v>1344</v>
      </c>
      <c r="G574" s="13"/>
      <c r="H574" s="236" t="s">
        <v>1</v>
      </c>
      <c r="I574" s="238"/>
      <c r="J574" s="238"/>
      <c r="K574" s="13"/>
      <c r="L574" s="13"/>
      <c r="M574" s="234"/>
      <c r="N574" s="239"/>
      <c r="O574" s="240"/>
      <c r="P574" s="240"/>
      <c r="Q574" s="240"/>
      <c r="R574" s="240"/>
      <c r="S574" s="240"/>
      <c r="T574" s="240"/>
      <c r="U574" s="240"/>
      <c r="V574" s="240"/>
      <c r="W574" s="240"/>
      <c r="X574" s="241"/>
      <c r="Y574" s="13"/>
      <c r="Z574" s="13"/>
      <c r="AA574" s="13"/>
      <c r="AB574" s="13"/>
      <c r="AC574" s="13"/>
      <c r="AD574" s="13"/>
      <c r="AE574" s="13"/>
      <c r="AT574" s="236" t="s">
        <v>228</v>
      </c>
      <c r="AU574" s="236" t="s">
        <v>93</v>
      </c>
      <c r="AV574" s="13" t="s">
        <v>88</v>
      </c>
      <c r="AW574" s="13" t="s">
        <v>4</v>
      </c>
      <c r="AX574" s="13" t="s">
        <v>81</v>
      </c>
      <c r="AY574" s="236" t="s">
        <v>220</v>
      </c>
    </row>
    <row r="575" s="14" customFormat="1">
      <c r="A575" s="14"/>
      <c r="B575" s="242"/>
      <c r="C575" s="14"/>
      <c r="D575" s="235" t="s">
        <v>228</v>
      </c>
      <c r="E575" s="243" t="s">
        <v>1</v>
      </c>
      <c r="F575" s="244" t="s">
        <v>1414</v>
      </c>
      <c r="G575" s="14"/>
      <c r="H575" s="245">
        <v>8.5</v>
      </c>
      <c r="I575" s="246"/>
      <c r="J575" s="246"/>
      <c r="K575" s="14"/>
      <c r="L575" s="14"/>
      <c r="M575" s="242"/>
      <c r="N575" s="247"/>
      <c r="O575" s="248"/>
      <c r="P575" s="248"/>
      <c r="Q575" s="248"/>
      <c r="R575" s="248"/>
      <c r="S575" s="248"/>
      <c r="T575" s="248"/>
      <c r="U575" s="248"/>
      <c r="V575" s="248"/>
      <c r="W575" s="248"/>
      <c r="X575" s="249"/>
      <c r="Y575" s="14"/>
      <c r="Z575" s="14"/>
      <c r="AA575" s="14"/>
      <c r="AB575" s="14"/>
      <c r="AC575" s="14"/>
      <c r="AD575" s="14"/>
      <c r="AE575" s="14"/>
      <c r="AT575" s="243" t="s">
        <v>228</v>
      </c>
      <c r="AU575" s="243" t="s">
        <v>93</v>
      </c>
      <c r="AV575" s="14" t="s">
        <v>93</v>
      </c>
      <c r="AW575" s="14" t="s">
        <v>4</v>
      </c>
      <c r="AX575" s="14" t="s">
        <v>81</v>
      </c>
      <c r="AY575" s="243" t="s">
        <v>220</v>
      </c>
    </row>
    <row r="576" s="14" customFormat="1">
      <c r="A576" s="14"/>
      <c r="B576" s="242"/>
      <c r="C576" s="14"/>
      <c r="D576" s="235" t="s">
        <v>228</v>
      </c>
      <c r="E576" s="243" t="s">
        <v>1</v>
      </c>
      <c r="F576" s="244" t="s">
        <v>1415</v>
      </c>
      <c r="G576" s="14"/>
      <c r="H576" s="245">
        <v>7.2000000000000002</v>
      </c>
      <c r="I576" s="246"/>
      <c r="J576" s="246"/>
      <c r="K576" s="14"/>
      <c r="L576" s="14"/>
      <c r="M576" s="242"/>
      <c r="N576" s="247"/>
      <c r="O576" s="248"/>
      <c r="P576" s="248"/>
      <c r="Q576" s="248"/>
      <c r="R576" s="248"/>
      <c r="S576" s="248"/>
      <c r="T576" s="248"/>
      <c r="U576" s="248"/>
      <c r="V576" s="248"/>
      <c r="W576" s="248"/>
      <c r="X576" s="249"/>
      <c r="Y576" s="14"/>
      <c r="Z576" s="14"/>
      <c r="AA576" s="14"/>
      <c r="AB576" s="14"/>
      <c r="AC576" s="14"/>
      <c r="AD576" s="14"/>
      <c r="AE576" s="14"/>
      <c r="AT576" s="243" t="s">
        <v>228</v>
      </c>
      <c r="AU576" s="243" t="s">
        <v>93</v>
      </c>
      <c r="AV576" s="14" t="s">
        <v>93</v>
      </c>
      <c r="AW576" s="14" t="s">
        <v>4</v>
      </c>
      <c r="AX576" s="14" t="s">
        <v>81</v>
      </c>
      <c r="AY576" s="243" t="s">
        <v>220</v>
      </c>
    </row>
    <row r="577" s="14" customFormat="1">
      <c r="A577" s="14"/>
      <c r="B577" s="242"/>
      <c r="C577" s="14"/>
      <c r="D577" s="235" t="s">
        <v>228</v>
      </c>
      <c r="E577" s="243" t="s">
        <v>1</v>
      </c>
      <c r="F577" s="244" t="s">
        <v>1416</v>
      </c>
      <c r="G577" s="14"/>
      <c r="H577" s="245">
        <v>14.300000000000001</v>
      </c>
      <c r="I577" s="246"/>
      <c r="J577" s="246"/>
      <c r="K577" s="14"/>
      <c r="L577" s="14"/>
      <c r="M577" s="242"/>
      <c r="N577" s="247"/>
      <c r="O577" s="248"/>
      <c r="P577" s="248"/>
      <c r="Q577" s="248"/>
      <c r="R577" s="248"/>
      <c r="S577" s="248"/>
      <c r="T577" s="248"/>
      <c r="U577" s="248"/>
      <c r="V577" s="248"/>
      <c r="W577" s="248"/>
      <c r="X577" s="249"/>
      <c r="Y577" s="14"/>
      <c r="Z577" s="14"/>
      <c r="AA577" s="14"/>
      <c r="AB577" s="14"/>
      <c r="AC577" s="14"/>
      <c r="AD577" s="14"/>
      <c r="AE577" s="14"/>
      <c r="AT577" s="243" t="s">
        <v>228</v>
      </c>
      <c r="AU577" s="243" t="s">
        <v>93</v>
      </c>
      <c r="AV577" s="14" t="s">
        <v>93</v>
      </c>
      <c r="AW577" s="14" t="s">
        <v>4</v>
      </c>
      <c r="AX577" s="14" t="s">
        <v>81</v>
      </c>
      <c r="AY577" s="243" t="s">
        <v>220</v>
      </c>
    </row>
    <row r="578" s="14" customFormat="1">
      <c r="A578" s="14"/>
      <c r="B578" s="242"/>
      <c r="C578" s="14"/>
      <c r="D578" s="235" t="s">
        <v>228</v>
      </c>
      <c r="E578" s="243" t="s">
        <v>1</v>
      </c>
      <c r="F578" s="244" t="s">
        <v>1417</v>
      </c>
      <c r="G578" s="14"/>
      <c r="H578" s="245">
        <v>9</v>
      </c>
      <c r="I578" s="246"/>
      <c r="J578" s="246"/>
      <c r="K578" s="14"/>
      <c r="L578" s="14"/>
      <c r="M578" s="242"/>
      <c r="N578" s="247"/>
      <c r="O578" s="248"/>
      <c r="P578" s="248"/>
      <c r="Q578" s="248"/>
      <c r="R578" s="248"/>
      <c r="S578" s="248"/>
      <c r="T578" s="248"/>
      <c r="U578" s="248"/>
      <c r="V578" s="248"/>
      <c r="W578" s="248"/>
      <c r="X578" s="249"/>
      <c r="Y578" s="14"/>
      <c r="Z578" s="14"/>
      <c r="AA578" s="14"/>
      <c r="AB578" s="14"/>
      <c r="AC578" s="14"/>
      <c r="AD578" s="14"/>
      <c r="AE578" s="14"/>
      <c r="AT578" s="243" t="s">
        <v>228</v>
      </c>
      <c r="AU578" s="243" t="s">
        <v>93</v>
      </c>
      <c r="AV578" s="14" t="s">
        <v>93</v>
      </c>
      <c r="AW578" s="14" t="s">
        <v>4</v>
      </c>
      <c r="AX578" s="14" t="s">
        <v>81</v>
      </c>
      <c r="AY578" s="243" t="s">
        <v>220</v>
      </c>
    </row>
    <row r="579" s="14" customFormat="1">
      <c r="A579" s="14"/>
      <c r="B579" s="242"/>
      <c r="C579" s="14"/>
      <c r="D579" s="235" t="s">
        <v>228</v>
      </c>
      <c r="E579" s="243" t="s">
        <v>1</v>
      </c>
      <c r="F579" s="244" t="s">
        <v>1418</v>
      </c>
      <c r="G579" s="14"/>
      <c r="H579" s="245">
        <v>10.699999999999999</v>
      </c>
      <c r="I579" s="246"/>
      <c r="J579" s="246"/>
      <c r="K579" s="14"/>
      <c r="L579" s="14"/>
      <c r="M579" s="242"/>
      <c r="N579" s="247"/>
      <c r="O579" s="248"/>
      <c r="P579" s="248"/>
      <c r="Q579" s="248"/>
      <c r="R579" s="248"/>
      <c r="S579" s="248"/>
      <c r="T579" s="248"/>
      <c r="U579" s="248"/>
      <c r="V579" s="248"/>
      <c r="W579" s="248"/>
      <c r="X579" s="249"/>
      <c r="Y579" s="14"/>
      <c r="Z579" s="14"/>
      <c r="AA579" s="14"/>
      <c r="AB579" s="14"/>
      <c r="AC579" s="14"/>
      <c r="AD579" s="14"/>
      <c r="AE579" s="14"/>
      <c r="AT579" s="243" t="s">
        <v>228</v>
      </c>
      <c r="AU579" s="243" t="s">
        <v>93</v>
      </c>
      <c r="AV579" s="14" t="s">
        <v>93</v>
      </c>
      <c r="AW579" s="14" t="s">
        <v>4</v>
      </c>
      <c r="AX579" s="14" t="s">
        <v>81</v>
      </c>
      <c r="AY579" s="243" t="s">
        <v>220</v>
      </c>
    </row>
    <row r="580" s="14" customFormat="1">
      <c r="A580" s="14"/>
      <c r="B580" s="242"/>
      <c r="C580" s="14"/>
      <c r="D580" s="235" t="s">
        <v>228</v>
      </c>
      <c r="E580" s="243" t="s">
        <v>1</v>
      </c>
      <c r="F580" s="244" t="s">
        <v>1419</v>
      </c>
      <c r="G580" s="14"/>
      <c r="H580" s="245">
        <v>8.8000000000000007</v>
      </c>
      <c r="I580" s="246"/>
      <c r="J580" s="246"/>
      <c r="K580" s="14"/>
      <c r="L580" s="14"/>
      <c r="M580" s="242"/>
      <c r="N580" s="247"/>
      <c r="O580" s="248"/>
      <c r="P580" s="248"/>
      <c r="Q580" s="248"/>
      <c r="R580" s="248"/>
      <c r="S580" s="248"/>
      <c r="T580" s="248"/>
      <c r="U580" s="248"/>
      <c r="V580" s="248"/>
      <c r="W580" s="248"/>
      <c r="X580" s="249"/>
      <c r="Y580" s="14"/>
      <c r="Z580" s="14"/>
      <c r="AA580" s="14"/>
      <c r="AB580" s="14"/>
      <c r="AC580" s="14"/>
      <c r="AD580" s="14"/>
      <c r="AE580" s="14"/>
      <c r="AT580" s="243" t="s">
        <v>228</v>
      </c>
      <c r="AU580" s="243" t="s">
        <v>93</v>
      </c>
      <c r="AV580" s="14" t="s">
        <v>93</v>
      </c>
      <c r="AW580" s="14" t="s">
        <v>4</v>
      </c>
      <c r="AX580" s="14" t="s">
        <v>81</v>
      </c>
      <c r="AY580" s="243" t="s">
        <v>220</v>
      </c>
    </row>
    <row r="581" s="14" customFormat="1">
      <c r="A581" s="14"/>
      <c r="B581" s="242"/>
      <c r="C581" s="14"/>
      <c r="D581" s="235" t="s">
        <v>228</v>
      </c>
      <c r="E581" s="243" t="s">
        <v>1</v>
      </c>
      <c r="F581" s="244" t="s">
        <v>1420</v>
      </c>
      <c r="G581" s="14"/>
      <c r="H581" s="245">
        <v>9</v>
      </c>
      <c r="I581" s="246"/>
      <c r="J581" s="246"/>
      <c r="K581" s="14"/>
      <c r="L581" s="14"/>
      <c r="M581" s="242"/>
      <c r="N581" s="247"/>
      <c r="O581" s="248"/>
      <c r="P581" s="248"/>
      <c r="Q581" s="248"/>
      <c r="R581" s="248"/>
      <c r="S581" s="248"/>
      <c r="T581" s="248"/>
      <c r="U581" s="248"/>
      <c r="V581" s="248"/>
      <c r="W581" s="248"/>
      <c r="X581" s="249"/>
      <c r="Y581" s="14"/>
      <c r="Z581" s="14"/>
      <c r="AA581" s="14"/>
      <c r="AB581" s="14"/>
      <c r="AC581" s="14"/>
      <c r="AD581" s="14"/>
      <c r="AE581" s="14"/>
      <c r="AT581" s="243" t="s">
        <v>228</v>
      </c>
      <c r="AU581" s="243" t="s">
        <v>93</v>
      </c>
      <c r="AV581" s="14" t="s">
        <v>93</v>
      </c>
      <c r="AW581" s="14" t="s">
        <v>4</v>
      </c>
      <c r="AX581" s="14" t="s">
        <v>81</v>
      </c>
      <c r="AY581" s="243" t="s">
        <v>220</v>
      </c>
    </row>
    <row r="582" s="14" customFormat="1">
      <c r="A582" s="14"/>
      <c r="B582" s="242"/>
      <c r="C582" s="14"/>
      <c r="D582" s="235" t="s">
        <v>228</v>
      </c>
      <c r="E582" s="243" t="s">
        <v>1</v>
      </c>
      <c r="F582" s="244" t="s">
        <v>1421</v>
      </c>
      <c r="G582" s="14"/>
      <c r="H582" s="245">
        <v>6.2999999999999998</v>
      </c>
      <c r="I582" s="246"/>
      <c r="J582" s="246"/>
      <c r="K582" s="14"/>
      <c r="L582" s="14"/>
      <c r="M582" s="242"/>
      <c r="N582" s="247"/>
      <c r="O582" s="248"/>
      <c r="P582" s="248"/>
      <c r="Q582" s="248"/>
      <c r="R582" s="248"/>
      <c r="S582" s="248"/>
      <c r="T582" s="248"/>
      <c r="U582" s="248"/>
      <c r="V582" s="248"/>
      <c r="W582" s="248"/>
      <c r="X582" s="249"/>
      <c r="Y582" s="14"/>
      <c r="Z582" s="14"/>
      <c r="AA582" s="14"/>
      <c r="AB582" s="14"/>
      <c r="AC582" s="14"/>
      <c r="AD582" s="14"/>
      <c r="AE582" s="14"/>
      <c r="AT582" s="243" t="s">
        <v>228</v>
      </c>
      <c r="AU582" s="243" t="s">
        <v>93</v>
      </c>
      <c r="AV582" s="14" t="s">
        <v>93</v>
      </c>
      <c r="AW582" s="14" t="s">
        <v>4</v>
      </c>
      <c r="AX582" s="14" t="s">
        <v>81</v>
      </c>
      <c r="AY582" s="243" t="s">
        <v>220</v>
      </c>
    </row>
    <row r="583" s="13" customFormat="1">
      <c r="A583" s="13"/>
      <c r="B583" s="234"/>
      <c r="C583" s="13"/>
      <c r="D583" s="235" t="s">
        <v>228</v>
      </c>
      <c r="E583" s="236" t="s">
        <v>1</v>
      </c>
      <c r="F583" s="237" t="s">
        <v>1422</v>
      </c>
      <c r="G583" s="13"/>
      <c r="H583" s="236" t="s">
        <v>1</v>
      </c>
      <c r="I583" s="238"/>
      <c r="J583" s="238"/>
      <c r="K583" s="13"/>
      <c r="L583" s="13"/>
      <c r="M583" s="234"/>
      <c r="N583" s="239"/>
      <c r="O583" s="240"/>
      <c r="P583" s="240"/>
      <c r="Q583" s="240"/>
      <c r="R583" s="240"/>
      <c r="S583" s="240"/>
      <c r="T583" s="240"/>
      <c r="U583" s="240"/>
      <c r="V583" s="240"/>
      <c r="W583" s="240"/>
      <c r="X583" s="241"/>
      <c r="Y583" s="13"/>
      <c r="Z583" s="13"/>
      <c r="AA583" s="13"/>
      <c r="AB583" s="13"/>
      <c r="AC583" s="13"/>
      <c r="AD583" s="13"/>
      <c r="AE583" s="13"/>
      <c r="AT583" s="236" t="s">
        <v>228</v>
      </c>
      <c r="AU583" s="236" t="s">
        <v>93</v>
      </c>
      <c r="AV583" s="13" t="s">
        <v>88</v>
      </c>
      <c r="AW583" s="13" t="s">
        <v>4</v>
      </c>
      <c r="AX583" s="13" t="s">
        <v>81</v>
      </c>
      <c r="AY583" s="236" t="s">
        <v>220</v>
      </c>
    </row>
    <row r="584" s="15" customFormat="1">
      <c r="A584" s="15"/>
      <c r="B584" s="250"/>
      <c r="C584" s="15"/>
      <c r="D584" s="235" t="s">
        <v>228</v>
      </c>
      <c r="E584" s="251" t="s">
        <v>1</v>
      </c>
      <c r="F584" s="252" t="s">
        <v>242</v>
      </c>
      <c r="G584" s="15"/>
      <c r="H584" s="253">
        <v>73.799999999999997</v>
      </c>
      <c r="I584" s="254"/>
      <c r="J584" s="254"/>
      <c r="K584" s="15"/>
      <c r="L584" s="15"/>
      <c r="M584" s="250"/>
      <c r="N584" s="255"/>
      <c r="O584" s="256"/>
      <c r="P584" s="256"/>
      <c r="Q584" s="256"/>
      <c r="R584" s="256"/>
      <c r="S584" s="256"/>
      <c r="T584" s="256"/>
      <c r="U584" s="256"/>
      <c r="V584" s="256"/>
      <c r="W584" s="256"/>
      <c r="X584" s="257"/>
      <c r="Y584" s="15"/>
      <c r="Z584" s="15"/>
      <c r="AA584" s="15"/>
      <c r="AB584" s="15"/>
      <c r="AC584" s="15"/>
      <c r="AD584" s="15"/>
      <c r="AE584" s="15"/>
      <c r="AT584" s="251" t="s">
        <v>228</v>
      </c>
      <c r="AU584" s="251" t="s">
        <v>93</v>
      </c>
      <c r="AV584" s="15" t="s">
        <v>98</v>
      </c>
      <c r="AW584" s="15" t="s">
        <v>4</v>
      </c>
      <c r="AX584" s="15" t="s">
        <v>81</v>
      </c>
      <c r="AY584" s="251" t="s">
        <v>220</v>
      </c>
    </row>
    <row r="585" s="13" customFormat="1">
      <c r="A585" s="13"/>
      <c r="B585" s="234"/>
      <c r="C585" s="13"/>
      <c r="D585" s="235" t="s">
        <v>228</v>
      </c>
      <c r="E585" s="236" t="s">
        <v>1</v>
      </c>
      <c r="F585" s="237" t="s">
        <v>1332</v>
      </c>
      <c r="G585" s="13"/>
      <c r="H585" s="236" t="s">
        <v>1</v>
      </c>
      <c r="I585" s="238"/>
      <c r="J585" s="238"/>
      <c r="K585" s="13"/>
      <c r="L585" s="13"/>
      <c r="M585" s="234"/>
      <c r="N585" s="239"/>
      <c r="O585" s="240"/>
      <c r="P585" s="240"/>
      <c r="Q585" s="240"/>
      <c r="R585" s="240"/>
      <c r="S585" s="240"/>
      <c r="T585" s="240"/>
      <c r="U585" s="240"/>
      <c r="V585" s="240"/>
      <c r="W585" s="240"/>
      <c r="X585" s="241"/>
      <c r="Y585" s="13"/>
      <c r="Z585" s="13"/>
      <c r="AA585" s="13"/>
      <c r="AB585" s="13"/>
      <c r="AC585" s="13"/>
      <c r="AD585" s="13"/>
      <c r="AE585" s="13"/>
      <c r="AT585" s="236" t="s">
        <v>228</v>
      </c>
      <c r="AU585" s="236" t="s">
        <v>93</v>
      </c>
      <c r="AV585" s="13" t="s">
        <v>88</v>
      </c>
      <c r="AW585" s="13" t="s">
        <v>4</v>
      </c>
      <c r="AX585" s="13" t="s">
        <v>81</v>
      </c>
      <c r="AY585" s="236" t="s">
        <v>220</v>
      </c>
    </row>
    <row r="586" s="14" customFormat="1">
      <c r="A586" s="14"/>
      <c r="B586" s="242"/>
      <c r="C586" s="14"/>
      <c r="D586" s="235" t="s">
        <v>228</v>
      </c>
      <c r="E586" s="243" t="s">
        <v>1</v>
      </c>
      <c r="F586" s="244" t="s">
        <v>1423</v>
      </c>
      <c r="G586" s="14"/>
      <c r="H586" s="245">
        <v>7.2000000000000002</v>
      </c>
      <c r="I586" s="246"/>
      <c r="J586" s="246"/>
      <c r="K586" s="14"/>
      <c r="L586" s="14"/>
      <c r="M586" s="242"/>
      <c r="N586" s="247"/>
      <c r="O586" s="248"/>
      <c r="P586" s="248"/>
      <c r="Q586" s="248"/>
      <c r="R586" s="248"/>
      <c r="S586" s="248"/>
      <c r="T586" s="248"/>
      <c r="U586" s="248"/>
      <c r="V586" s="248"/>
      <c r="W586" s="248"/>
      <c r="X586" s="249"/>
      <c r="Y586" s="14"/>
      <c r="Z586" s="14"/>
      <c r="AA586" s="14"/>
      <c r="AB586" s="14"/>
      <c r="AC586" s="14"/>
      <c r="AD586" s="14"/>
      <c r="AE586" s="14"/>
      <c r="AT586" s="243" t="s">
        <v>228</v>
      </c>
      <c r="AU586" s="243" t="s">
        <v>93</v>
      </c>
      <c r="AV586" s="14" t="s">
        <v>93</v>
      </c>
      <c r="AW586" s="14" t="s">
        <v>4</v>
      </c>
      <c r="AX586" s="14" t="s">
        <v>81</v>
      </c>
      <c r="AY586" s="243" t="s">
        <v>220</v>
      </c>
    </row>
    <row r="587" s="14" customFormat="1">
      <c r="A587" s="14"/>
      <c r="B587" s="242"/>
      <c r="C587" s="14"/>
      <c r="D587" s="235" t="s">
        <v>228</v>
      </c>
      <c r="E587" s="243" t="s">
        <v>1</v>
      </c>
      <c r="F587" s="244" t="s">
        <v>1424</v>
      </c>
      <c r="G587" s="14"/>
      <c r="H587" s="245">
        <v>15.5</v>
      </c>
      <c r="I587" s="246"/>
      <c r="J587" s="246"/>
      <c r="K587" s="14"/>
      <c r="L587" s="14"/>
      <c r="M587" s="242"/>
      <c r="N587" s="247"/>
      <c r="O587" s="248"/>
      <c r="P587" s="248"/>
      <c r="Q587" s="248"/>
      <c r="R587" s="248"/>
      <c r="S587" s="248"/>
      <c r="T587" s="248"/>
      <c r="U587" s="248"/>
      <c r="V587" s="248"/>
      <c r="W587" s="248"/>
      <c r="X587" s="249"/>
      <c r="Y587" s="14"/>
      <c r="Z587" s="14"/>
      <c r="AA587" s="14"/>
      <c r="AB587" s="14"/>
      <c r="AC587" s="14"/>
      <c r="AD587" s="14"/>
      <c r="AE587" s="14"/>
      <c r="AT587" s="243" t="s">
        <v>228</v>
      </c>
      <c r="AU587" s="243" t="s">
        <v>93</v>
      </c>
      <c r="AV587" s="14" t="s">
        <v>93</v>
      </c>
      <c r="AW587" s="14" t="s">
        <v>4</v>
      </c>
      <c r="AX587" s="14" t="s">
        <v>81</v>
      </c>
      <c r="AY587" s="243" t="s">
        <v>220</v>
      </c>
    </row>
    <row r="588" s="14" customFormat="1">
      <c r="A588" s="14"/>
      <c r="B588" s="242"/>
      <c r="C588" s="14"/>
      <c r="D588" s="235" t="s">
        <v>228</v>
      </c>
      <c r="E588" s="243" t="s">
        <v>1</v>
      </c>
      <c r="F588" s="244" t="s">
        <v>1425</v>
      </c>
      <c r="G588" s="14"/>
      <c r="H588" s="245">
        <v>9.9000000000000004</v>
      </c>
      <c r="I588" s="246"/>
      <c r="J588" s="246"/>
      <c r="K588" s="14"/>
      <c r="L588" s="14"/>
      <c r="M588" s="242"/>
      <c r="N588" s="247"/>
      <c r="O588" s="248"/>
      <c r="P588" s="248"/>
      <c r="Q588" s="248"/>
      <c r="R588" s="248"/>
      <c r="S588" s="248"/>
      <c r="T588" s="248"/>
      <c r="U588" s="248"/>
      <c r="V588" s="248"/>
      <c r="W588" s="248"/>
      <c r="X588" s="249"/>
      <c r="Y588" s="14"/>
      <c r="Z588" s="14"/>
      <c r="AA588" s="14"/>
      <c r="AB588" s="14"/>
      <c r="AC588" s="14"/>
      <c r="AD588" s="14"/>
      <c r="AE588" s="14"/>
      <c r="AT588" s="243" t="s">
        <v>228</v>
      </c>
      <c r="AU588" s="243" t="s">
        <v>93</v>
      </c>
      <c r="AV588" s="14" t="s">
        <v>93</v>
      </c>
      <c r="AW588" s="14" t="s">
        <v>4</v>
      </c>
      <c r="AX588" s="14" t="s">
        <v>81</v>
      </c>
      <c r="AY588" s="243" t="s">
        <v>220</v>
      </c>
    </row>
    <row r="589" s="14" customFormat="1">
      <c r="A589" s="14"/>
      <c r="B589" s="242"/>
      <c r="C589" s="14"/>
      <c r="D589" s="235" t="s">
        <v>228</v>
      </c>
      <c r="E589" s="243" t="s">
        <v>1</v>
      </c>
      <c r="F589" s="244" t="s">
        <v>1426</v>
      </c>
      <c r="G589" s="14"/>
      <c r="H589" s="245">
        <v>9</v>
      </c>
      <c r="I589" s="246"/>
      <c r="J589" s="246"/>
      <c r="K589" s="14"/>
      <c r="L589" s="14"/>
      <c r="M589" s="242"/>
      <c r="N589" s="247"/>
      <c r="O589" s="248"/>
      <c r="P589" s="248"/>
      <c r="Q589" s="248"/>
      <c r="R589" s="248"/>
      <c r="S589" s="248"/>
      <c r="T589" s="248"/>
      <c r="U589" s="248"/>
      <c r="V589" s="248"/>
      <c r="W589" s="248"/>
      <c r="X589" s="249"/>
      <c r="Y589" s="14"/>
      <c r="Z589" s="14"/>
      <c r="AA589" s="14"/>
      <c r="AB589" s="14"/>
      <c r="AC589" s="14"/>
      <c r="AD589" s="14"/>
      <c r="AE589" s="14"/>
      <c r="AT589" s="243" t="s">
        <v>228</v>
      </c>
      <c r="AU589" s="243" t="s">
        <v>93</v>
      </c>
      <c r="AV589" s="14" t="s">
        <v>93</v>
      </c>
      <c r="AW589" s="14" t="s">
        <v>4</v>
      </c>
      <c r="AX589" s="14" t="s">
        <v>81</v>
      </c>
      <c r="AY589" s="243" t="s">
        <v>220</v>
      </c>
    </row>
    <row r="590" s="14" customFormat="1">
      <c r="A590" s="14"/>
      <c r="B590" s="242"/>
      <c r="C590" s="14"/>
      <c r="D590" s="235" t="s">
        <v>228</v>
      </c>
      <c r="E590" s="243" t="s">
        <v>1</v>
      </c>
      <c r="F590" s="244" t="s">
        <v>1427</v>
      </c>
      <c r="G590" s="14"/>
      <c r="H590" s="245">
        <v>12.5</v>
      </c>
      <c r="I590" s="246"/>
      <c r="J590" s="246"/>
      <c r="K590" s="14"/>
      <c r="L590" s="14"/>
      <c r="M590" s="242"/>
      <c r="N590" s="247"/>
      <c r="O590" s="248"/>
      <c r="P590" s="248"/>
      <c r="Q590" s="248"/>
      <c r="R590" s="248"/>
      <c r="S590" s="248"/>
      <c r="T590" s="248"/>
      <c r="U590" s="248"/>
      <c r="V590" s="248"/>
      <c r="W590" s="248"/>
      <c r="X590" s="249"/>
      <c r="Y590" s="14"/>
      <c r="Z590" s="14"/>
      <c r="AA590" s="14"/>
      <c r="AB590" s="14"/>
      <c r="AC590" s="14"/>
      <c r="AD590" s="14"/>
      <c r="AE590" s="14"/>
      <c r="AT590" s="243" t="s">
        <v>228</v>
      </c>
      <c r="AU590" s="243" t="s">
        <v>93</v>
      </c>
      <c r="AV590" s="14" t="s">
        <v>93</v>
      </c>
      <c r="AW590" s="14" t="s">
        <v>4</v>
      </c>
      <c r="AX590" s="14" t="s">
        <v>81</v>
      </c>
      <c r="AY590" s="243" t="s">
        <v>220</v>
      </c>
    </row>
    <row r="591" s="14" customFormat="1">
      <c r="A591" s="14"/>
      <c r="B591" s="242"/>
      <c r="C591" s="14"/>
      <c r="D591" s="235" t="s">
        <v>228</v>
      </c>
      <c r="E591" s="243" t="s">
        <v>1</v>
      </c>
      <c r="F591" s="244" t="s">
        <v>1428</v>
      </c>
      <c r="G591" s="14"/>
      <c r="H591" s="245">
        <v>9.1999999999999993</v>
      </c>
      <c r="I591" s="246"/>
      <c r="J591" s="246"/>
      <c r="K591" s="14"/>
      <c r="L591" s="14"/>
      <c r="M591" s="242"/>
      <c r="N591" s="247"/>
      <c r="O591" s="248"/>
      <c r="P591" s="248"/>
      <c r="Q591" s="248"/>
      <c r="R591" s="248"/>
      <c r="S591" s="248"/>
      <c r="T591" s="248"/>
      <c r="U591" s="248"/>
      <c r="V591" s="248"/>
      <c r="W591" s="248"/>
      <c r="X591" s="249"/>
      <c r="Y591" s="14"/>
      <c r="Z591" s="14"/>
      <c r="AA591" s="14"/>
      <c r="AB591" s="14"/>
      <c r="AC591" s="14"/>
      <c r="AD591" s="14"/>
      <c r="AE591" s="14"/>
      <c r="AT591" s="243" t="s">
        <v>228</v>
      </c>
      <c r="AU591" s="243" t="s">
        <v>93</v>
      </c>
      <c r="AV591" s="14" t="s">
        <v>93</v>
      </c>
      <c r="AW591" s="14" t="s">
        <v>4</v>
      </c>
      <c r="AX591" s="14" t="s">
        <v>81</v>
      </c>
      <c r="AY591" s="243" t="s">
        <v>220</v>
      </c>
    </row>
    <row r="592" s="14" customFormat="1">
      <c r="A592" s="14"/>
      <c r="B592" s="242"/>
      <c r="C592" s="14"/>
      <c r="D592" s="235" t="s">
        <v>228</v>
      </c>
      <c r="E592" s="243" t="s">
        <v>1</v>
      </c>
      <c r="F592" s="244" t="s">
        <v>1429</v>
      </c>
      <c r="G592" s="14"/>
      <c r="H592" s="245">
        <v>6.0999999999999996</v>
      </c>
      <c r="I592" s="246"/>
      <c r="J592" s="246"/>
      <c r="K592" s="14"/>
      <c r="L592" s="14"/>
      <c r="M592" s="242"/>
      <c r="N592" s="247"/>
      <c r="O592" s="248"/>
      <c r="P592" s="248"/>
      <c r="Q592" s="248"/>
      <c r="R592" s="248"/>
      <c r="S592" s="248"/>
      <c r="T592" s="248"/>
      <c r="U592" s="248"/>
      <c r="V592" s="248"/>
      <c r="W592" s="248"/>
      <c r="X592" s="249"/>
      <c r="Y592" s="14"/>
      <c r="Z592" s="14"/>
      <c r="AA592" s="14"/>
      <c r="AB592" s="14"/>
      <c r="AC592" s="14"/>
      <c r="AD592" s="14"/>
      <c r="AE592" s="14"/>
      <c r="AT592" s="243" t="s">
        <v>228</v>
      </c>
      <c r="AU592" s="243" t="s">
        <v>93</v>
      </c>
      <c r="AV592" s="14" t="s">
        <v>93</v>
      </c>
      <c r="AW592" s="14" t="s">
        <v>4</v>
      </c>
      <c r="AX592" s="14" t="s">
        <v>81</v>
      </c>
      <c r="AY592" s="243" t="s">
        <v>220</v>
      </c>
    </row>
    <row r="593" s="14" customFormat="1">
      <c r="A593" s="14"/>
      <c r="B593" s="242"/>
      <c r="C593" s="14"/>
      <c r="D593" s="235" t="s">
        <v>228</v>
      </c>
      <c r="E593" s="243" t="s">
        <v>1</v>
      </c>
      <c r="F593" s="244" t="s">
        <v>1430</v>
      </c>
      <c r="G593" s="14"/>
      <c r="H593" s="245">
        <v>7.2000000000000002</v>
      </c>
      <c r="I593" s="246"/>
      <c r="J593" s="246"/>
      <c r="K593" s="14"/>
      <c r="L593" s="14"/>
      <c r="M593" s="242"/>
      <c r="N593" s="247"/>
      <c r="O593" s="248"/>
      <c r="P593" s="248"/>
      <c r="Q593" s="248"/>
      <c r="R593" s="248"/>
      <c r="S593" s="248"/>
      <c r="T593" s="248"/>
      <c r="U593" s="248"/>
      <c r="V593" s="248"/>
      <c r="W593" s="248"/>
      <c r="X593" s="249"/>
      <c r="Y593" s="14"/>
      <c r="Z593" s="14"/>
      <c r="AA593" s="14"/>
      <c r="AB593" s="14"/>
      <c r="AC593" s="14"/>
      <c r="AD593" s="14"/>
      <c r="AE593" s="14"/>
      <c r="AT593" s="243" t="s">
        <v>228</v>
      </c>
      <c r="AU593" s="243" t="s">
        <v>93</v>
      </c>
      <c r="AV593" s="14" t="s">
        <v>93</v>
      </c>
      <c r="AW593" s="14" t="s">
        <v>4</v>
      </c>
      <c r="AX593" s="14" t="s">
        <v>81</v>
      </c>
      <c r="AY593" s="243" t="s">
        <v>220</v>
      </c>
    </row>
    <row r="594" s="14" customFormat="1">
      <c r="A594" s="14"/>
      <c r="B594" s="242"/>
      <c r="C594" s="14"/>
      <c r="D594" s="235" t="s">
        <v>228</v>
      </c>
      <c r="E594" s="243" t="s">
        <v>1</v>
      </c>
      <c r="F594" s="244" t="s">
        <v>1431</v>
      </c>
      <c r="G594" s="14"/>
      <c r="H594" s="245">
        <v>4.0999999999999996</v>
      </c>
      <c r="I594" s="246"/>
      <c r="J594" s="246"/>
      <c r="K594" s="14"/>
      <c r="L594" s="14"/>
      <c r="M594" s="242"/>
      <c r="N594" s="247"/>
      <c r="O594" s="248"/>
      <c r="P594" s="248"/>
      <c r="Q594" s="248"/>
      <c r="R594" s="248"/>
      <c r="S594" s="248"/>
      <c r="T594" s="248"/>
      <c r="U594" s="248"/>
      <c r="V594" s="248"/>
      <c r="W594" s="248"/>
      <c r="X594" s="249"/>
      <c r="Y594" s="14"/>
      <c r="Z594" s="14"/>
      <c r="AA594" s="14"/>
      <c r="AB594" s="14"/>
      <c r="AC594" s="14"/>
      <c r="AD594" s="14"/>
      <c r="AE594" s="14"/>
      <c r="AT594" s="243" t="s">
        <v>228</v>
      </c>
      <c r="AU594" s="243" t="s">
        <v>93</v>
      </c>
      <c r="AV594" s="14" t="s">
        <v>93</v>
      </c>
      <c r="AW594" s="14" t="s">
        <v>4</v>
      </c>
      <c r="AX594" s="14" t="s">
        <v>81</v>
      </c>
      <c r="AY594" s="243" t="s">
        <v>220</v>
      </c>
    </row>
    <row r="595" s="14" customFormat="1">
      <c r="A595" s="14"/>
      <c r="B595" s="242"/>
      <c r="C595" s="14"/>
      <c r="D595" s="235" t="s">
        <v>228</v>
      </c>
      <c r="E595" s="243" t="s">
        <v>1</v>
      </c>
      <c r="F595" s="244" t="s">
        <v>1432</v>
      </c>
      <c r="G595" s="14"/>
      <c r="H595" s="245">
        <v>4.2000000000000002</v>
      </c>
      <c r="I595" s="246"/>
      <c r="J595" s="246"/>
      <c r="K595" s="14"/>
      <c r="L595" s="14"/>
      <c r="M595" s="242"/>
      <c r="N595" s="247"/>
      <c r="O595" s="248"/>
      <c r="P595" s="248"/>
      <c r="Q595" s="248"/>
      <c r="R595" s="248"/>
      <c r="S595" s="248"/>
      <c r="T595" s="248"/>
      <c r="U595" s="248"/>
      <c r="V595" s="248"/>
      <c r="W595" s="248"/>
      <c r="X595" s="249"/>
      <c r="Y595" s="14"/>
      <c r="Z595" s="14"/>
      <c r="AA595" s="14"/>
      <c r="AB595" s="14"/>
      <c r="AC595" s="14"/>
      <c r="AD595" s="14"/>
      <c r="AE595" s="14"/>
      <c r="AT595" s="243" t="s">
        <v>228</v>
      </c>
      <c r="AU595" s="243" t="s">
        <v>93</v>
      </c>
      <c r="AV595" s="14" t="s">
        <v>93</v>
      </c>
      <c r="AW595" s="14" t="s">
        <v>4</v>
      </c>
      <c r="AX595" s="14" t="s">
        <v>81</v>
      </c>
      <c r="AY595" s="243" t="s">
        <v>220</v>
      </c>
    </row>
    <row r="596" s="14" customFormat="1">
      <c r="A596" s="14"/>
      <c r="B596" s="242"/>
      <c r="C596" s="14"/>
      <c r="D596" s="235" t="s">
        <v>228</v>
      </c>
      <c r="E596" s="243" t="s">
        <v>1</v>
      </c>
      <c r="F596" s="244" t="s">
        <v>1433</v>
      </c>
      <c r="G596" s="14"/>
      <c r="H596" s="245">
        <v>10.5</v>
      </c>
      <c r="I596" s="246"/>
      <c r="J596" s="246"/>
      <c r="K596" s="14"/>
      <c r="L596" s="14"/>
      <c r="M596" s="242"/>
      <c r="N596" s="247"/>
      <c r="O596" s="248"/>
      <c r="P596" s="248"/>
      <c r="Q596" s="248"/>
      <c r="R596" s="248"/>
      <c r="S596" s="248"/>
      <c r="T596" s="248"/>
      <c r="U596" s="248"/>
      <c r="V596" s="248"/>
      <c r="W596" s="248"/>
      <c r="X596" s="249"/>
      <c r="Y596" s="14"/>
      <c r="Z596" s="14"/>
      <c r="AA596" s="14"/>
      <c r="AB596" s="14"/>
      <c r="AC596" s="14"/>
      <c r="AD596" s="14"/>
      <c r="AE596" s="14"/>
      <c r="AT596" s="243" t="s">
        <v>228</v>
      </c>
      <c r="AU596" s="243" t="s">
        <v>93</v>
      </c>
      <c r="AV596" s="14" t="s">
        <v>93</v>
      </c>
      <c r="AW596" s="14" t="s">
        <v>4</v>
      </c>
      <c r="AX596" s="14" t="s">
        <v>81</v>
      </c>
      <c r="AY596" s="243" t="s">
        <v>220</v>
      </c>
    </row>
    <row r="597" s="14" customFormat="1">
      <c r="A597" s="14"/>
      <c r="B597" s="242"/>
      <c r="C597" s="14"/>
      <c r="D597" s="235" t="s">
        <v>228</v>
      </c>
      <c r="E597" s="243" t="s">
        <v>1</v>
      </c>
      <c r="F597" s="244" t="s">
        <v>1434</v>
      </c>
      <c r="G597" s="14"/>
      <c r="H597" s="245">
        <v>9.4000000000000004</v>
      </c>
      <c r="I597" s="246"/>
      <c r="J597" s="246"/>
      <c r="K597" s="14"/>
      <c r="L597" s="14"/>
      <c r="M597" s="242"/>
      <c r="N597" s="247"/>
      <c r="O597" s="248"/>
      <c r="P597" s="248"/>
      <c r="Q597" s="248"/>
      <c r="R597" s="248"/>
      <c r="S597" s="248"/>
      <c r="T597" s="248"/>
      <c r="U597" s="248"/>
      <c r="V597" s="248"/>
      <c r="W597" s="248"/>
      <c r="X597" s="249"/>
      <c r="Y597" s="14"/>
      <c r="Z597" s="14"/>
      <c r="AA597" s="14"/>
      <c r="AB597" s="14"/>
      <c r="AC597" s="14"/>
      <c r="AD597" s="14"/>
      <c r="AE597" s="14"/>
      <c r="AT597" s="243" t="s">
        <v>228</v>
      </c>
      <c r="AU597" s="243" t="s">
        <v>93</v>
      </c>
      <c r="AV597" s="14" t="s">
        <v>93</v>
      </c>
      <c r="AW597" s="14" t="s">
        <v>4</v>
      </c>
      <c r="AX597" s="14" t="s">
        <v>81</v>
      </c>
      <c r="AY597" s="243" t="s">
        <v>220</v>
      </c>
    </row>
    <row r="598" s="15" customFormat="1">
      <c r="A598" s="15"/>
      <c r="B598" s="250"/>
      <c r="C598" s="15"/>
      <c r="D598" s="235" t="s">
        <v>228</v>
      </c>
      <c r="E598" s="251" t="s">
        <v>1</v>
      </c>
      <c r="F598" s="252" t="s">
        <v>242</v>
      </c>
      <c r="G598" s="15"/>
      <c r="H598" s="253">
        <v>104.8</v>
      </c>
      <c r="I598" s="254"/>
      <c r="J598" s="254"/>
      <c r="K598" s="15"/>
      <c r="L598" s="15"/>
      <c r="M598" s="250"/>
      <c r="N598" s="255"/>
      <c r="O598" s="256"/>
      <c r="P598" s="256"/>
      <c r="Q598" s="256"/>
      <c r="R598" s="256"/>
      <c r="S598" s="256"/>
      <c r="T598" s="256"/>
      <c r="U598" s="256"/>
      <c r="V598" s="256"/>
      <c r="W598" s="256"/>
      <c r="X598" s="257"/>
      <c r="Y598" s="15"/>
      <c r="Z598" s="15"/>
      <c r="AA598" s="15"/>
      <c r="AB598" s="15"/>
      <c r="AC598" s="15"/>
      <c r="AD598" s="15"/>
      <c r="AE598" s="15"/>
      <c r="AT598" s="251" t="s">
        <v>228</v>
      </c>
      <c r="AU598" s="251" t="s">
        <v>93</v>
      </c>
      <c r="AV598" s="15" t="s">
        <v>98</v>
      </c>
      <c r="AW598" s="15" t="s">
        <v>4</v>
      </c>
      <c r="AX598" s="15" t="s">
        <v>81</v>
      </c>
      <c r="AY598" s="251" t="s">
        <v>220</v>
      </c>
    </row>
    <row r="599" s="13" customFormat="1">
      <c r="A599" s="13"/>
      <c r="B599" s="234"/>
      <c r="C599" s="13"/>
      <c r="D599" s="235" t="s">
        <v>228</v>
      </c>
      <c r="E599" s="236" t="s">
        <v>1</v>
      </c>
      <c r="F599" s="237" t="s">
        <v>1365</v>
      </c>
      <c r="G599" s="13"/>
      <c r="H599" s="236" t="s">
        <v>1</v>
      </c>
      <c r="I599" s="238"/>
      <c r="J599" s="238"/>
      <c r="K599" s="13"/>
      <c r="L599" s="13"/>
      <c r="M599" s="234"/>
      <c r="N599" s="239"/>
      <c r="O599" s="240"/>
      <c r="P599" s="240"/>
      <c r="Q599" s="240"/>
      <c r="R599" s="240"/>
      <c r="S599" s="240"/>
      <c r="T599" s="240"/>
      <c r="U599" s="240"/>
      <c r="V599" s="240"/>
      <c r="W599" s="240"/>
      <c r="X599" s="241"/>
      <c r="Y599" s="13"/>
      <c r="Z599" s="13"/>
      <c r="AA599" s="13"/>
      <c r="AB599" s="13"/>
      <c r="AC599" s="13"/>
      <c r="AD599" s="13"/>
      <c r="AE599" s="13"/>
      <c r="AT599" s="236" t="s">
        <v>228</v>
      </c>
      <c r="AU599" s="236" t="s">
        <v>93</v>
      </c>
      <c r="AV599" s="13" t="s">
        <v>88</v>
      </c>
      <c r="AW599" s="13" t="s">
        <v>4</v>
      </c>
      <c r="AX599" s="13" t="s">
        <v>81</v>
      </c>
      <c r="AY599" s="236" t="s">
        <v>220</v>
      </c>
    </row>
    <row r="600" s="14" customFormat="1">
      <c r="A600" s="14"/>
      <c r="B600" s="242"/>
      <c r="C600" s="14"/>
      <c r="D600" s="235" t="s">
        <v>228</v>
      </c>
      <c r="E600" s="243" t="s">
        <v>1</v>
      </c>
      <c r="F600" s="244" t="s">
        <v>1435</v>
      </c>
      <c r="G600" s="14"/>
      <c r="H600" s="245">
        <v>7.4000000000000004</v>
      </c>
      <c r="I600" s="246"/>
      <c r="J600" s="246"/>
      <c r="K600" s="14"/>
      <c r="L600" s="14"/>
      <c r="M600" s="242"/>
      <c r="N600" s="247"/>
      <c r="O600" s="248"/>
      <c r="P600" s="248"/>
      <c r="Q600" s="248"/>
      <c r="R600" s="248"/>
      <c r="S600" s="248"/>
      <c r="T600" s="248"/>
      <c r="U600" s="248"/>
      <c r="V600" s="248"/>
      <c r="W600" s="248"/>
      <c r="X600" s="249"/>
      <c r="Y600" s="14"/>
      <c r="Z600" s="14"/>
      <c r="AA600" s="14"/>
      <c r="AB600" s="14"/>
      <c r="AC600" s="14"/>
      <c r="AD600" s="14"/>
      <c r="AE600" s="14"/>
      <c r="AT600" s="243" t="s">
        <v>228</v>
      </c>
      <c r="AU600" s="243" t="s">
        <v>93</v>
      </c>
      <c r="AV600" s="14" t="s">
        <v>93</v>
      </c>
      <c r="AW600" s="14" t="s">
        <v>4</v>
      </c>
      <c r="AX600" s="14" t="s">
        <v>81</v>
      </c>
      <c r="AY600" s="243" t="s">
        <v>220</v>
      </c>
    </row>
    <row r="601" s="14" customFormat="1">
      <c r="A601" s="14"/>
      <c r="B601" s="242"/>
      <c r="C601" s="14"/>
      <c r="D601" s="235" t="s">
        <v>228</v>
      </c>
      <c r="E601" s="243" t="s">
        <v>1</v>
      </c>
      <c r="F601" s="244" t="s">
        <v>1436</v>
      </c>
      <c r="G601" s="14"/>
      <c r="H601" s="245">
        <v>5</v>
      </c>
      <c r="I601" s="246"/>
      <c r="J601" s="246"/>
      <c r="K601" s="14"/>
      <c r="L601" s="14"/>
      <c r="M601" s="242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Y601" s="14"/>
      <c r="Z601" s="14"/>
      <c r="AA601" s="14"/>
      <c r="AB601" s="14"/>
      <c r="AC601" s="14"/>
      <c r="AD601" s="14"/>
      <c r="AE601" s="14"/>
      <c r="AT601" s="243" t="s">
        <v>228</v>
      </c>
      <c r="AU601" s="243" t="s">
        <v>93</v>
      </c>
      <c r="AV601" s="14" t="s">
        <v>93</v>
      </c>
      <c r="AW601" s="14" t="s">
        <v>4</v>
      </c>
      <c r="AX601" s="14" t="s">
        <v>81</v>
      </c>
      <c r="AY601" s="243" t="s">
        <v>220</v>
      </c>
    </row>
    <row r="602" s="14" customFormat="1">
      <c r="A602" s="14"/>
      <c r="B602" s="242"/>
      <c r="C602" s="14"/>
      <c r="D602" s="235" t="s">
        <v>228</v>
      </c>
      <c r="E602" s="243" t="s">
        <v>1</v>
      </c>
      <c r="F602" s="244" t="s">
        <v>1437</v>
      </c>
      <c r="G602" s="14"/>
      <c r="H602" s="245">
        <v>8.8000000000000007</v>
      </c>
      <c r="I602" s="246"/>
      <c r="J602" s="246"/>
      <c r="K602" s="14"/>
      <c r="L602" s="14"/>
      <c r="M602" s="242"/>
      <c r="N602" s="247"/>
      <c r="O602" s="248"/>
      <c r="P602" s="248"/>
      <c r="Q602" s="248"/>
      <c r="R602" s="248"/>
      <c r="S602" s="248"/>
      <c r="T602" s="248"/>
      <c r="U602" s="248"/>
      <c r="V602" s="248"/>
      <c r="W602" s="248"/>
      <c r="X602" s="249"/>
      <c r="Y602" s="14"/>
      <c r="Z602" s="14"/>
      <c r="AA602" s="14"/>
      <c r="AB602" s="14"/>
      <c r="AC602" s="14"/>
      <c r="AD602" s="14"/>
      <c r="AE602" s="14"/>
      <c r="AT602" s="243" t="s">
        <v>228</v>
      </c>
      <c r="AU602" s="243" t="s">
        <v>93</v>
      </c>
      <c r="AV602" s="14" t="s">
        <v>93</v>
      </c>
      <c r="AW602" s="14" t="s">
        <v>4</v>
      </c>
      <c r="AX602" s="14" t="s">
        <v>81</v>
      </c>
      <c r="AY602" s="243" t="s">
        <v>220</v>
      </c>
    </row>
    <row r="603" s="14" customFormat="1">
      <c r="A603" s="14"/>
      <c r="B603" s="242"/>
      <c r="C603" s="14"/>
      <c r="D603" s="235" t="s">
        <v>228</v>
      </c>
      <c r="E603" s="243" t="s">
        <v>1</v>
      </c>
      <c r="F603" s="244" t="s">
        <v>1438</v>
      </c>
      <c r="G603" s="14"/>
      <c r="H603" s="245">
        <v>16.199999999999999</v>
      </c>
      <c r="I603" s="246"/>
      <c r="J603" s="246"/>
      <c r="K603" s="14"/>
      <c r="L603" s="14"/>
      <c r="M603" s="242"/>
      <c r="N603" s="247"/>
      <c r="O603" s="248"/>
      <c r="P603" s="248"/>
      <c r="Q603" s="248"/>
      <c r="R603" s="248"/>
      <c r="S603" s="248"/>
      <c r="T603" s="248"/>
      <c r="U603" s="248"/>
      <c r="V603" s="248"/>
      <c r="W603" s="248"/>
      <c r="X603" s="249"/>
      <c r="Y603" s="14"/>
      <c r="Z603" s="14"/>
      <c r="AA603" s="14"/>
      <c r="AB603" s="14"/>
      <c r="AC603" s="14"/>
      <c r="AD603" s="14"/>
      <c r="AE603" s="14"/>
      <c r="AT603" s="243" t="s">
        <v>228</v>
      </c>
      <c r="AU603" s="243" t="s">
        <v>93</v>
      </c>
      <c r="AV603" s="14" t="s">
        <v>93</v>
      </c>
      <c r="AW603" s="14" t="s">
        <v>4</v>
      </c>
      <c r="AX603" s="14" t="s">
        <v>81</v>
      </c>
      <c r="AY603" s="243" t="s">
        <v>220</v>
      </c>
    </row>
    <row r="604" s="14" customFormat="1">
      <c r="A604" s="14"/>
      <c r="B604" s="242"/>
      <c r="C604" s="14"/>
      <c r="D604" s="235" t="s">
        <v>228</v>
      </c>
      <c r="E604" s="243" t="s">
        <v>1</v>
      </c>
      <c r="F604" s="244" t="s">
        <v>1439</v>
      </c>
      <c r="G604" s="14"/>
      <c r="H604" s="245">
        <v>31.699999999999999</v>
      </c>
      <c r="I604" s="246"/>
      <c r="J604" s="246"/>
      <c r="K604" s="14"/>
      <c r="L604" s="14"/>
      <c r="M604" s="242"/>
      <c r="N604" s="247"/>
      <c r="O604" s="248"/>
      <c r="P604" s="248"/>
      <c r="Q604" s="248"/>
      <c r="R604" s="248"/>
      <c r="S604" s="248"/>
      <c r="T604" s="248"/>
      <c r="U604" s="248"/>
      <c r="V604" s="248"/>
      <c r="W604" s="248"/>
      <c r="X604" s="249"/>
      <c r="Y604" s="14"/>
      <c r="Z604" s="14"/>
      <c r="AA604" s="14"/>
      <c r="AB604" s="14"/>
      <c r="AC604" s="14"/>
      <c r="AD604" s="14"/>
      <c r="AE604" s="14"/>
      <c r="AT604" s="243" t="s">
        <v>228</v>
      </c>
      <c r="AU604" s="243" t="s">
        <v>93</v>
      </c>
      <c r="AV604" s="14" t="s">
        <v>93</v>
      </c>
      <c r="AW604" s="14" t="s">
        <v>4</v>
      </c>
      <c r="AX604" s="14" t="s">
        <v>81</v>
      </c>
      <c r="AY604" s="243" t="s">
        <v>220</v>
      </c>
    </row>
    <row r="605" s="14" customFormat="1">
      <c r="A605" s="14"/>
      <c r="B605" s="242"/>
      <c r="C605" s="14"/>
      <c r="D605" s="235" t="s">
        <v>228</v>
      </c>
      <c r="E605" s="243" t="s">
        <v>1</v>
      </c>
      <c r="F605" s="244" t="s">
        <v>1440</v>
      </c>
      <c r="G605" s="14"/>
      <c r="H605" s="245">
        <v>4.2999999999999998</v>
      </c>
      <c r="I605" s="246"/>
      <c r="J605" s="246"/>
      <c r="K605" s="14"/>
      <c r="L605" s="14"/>
      <c r="M605" s="242"/>
      <c r="N605" s="247"/>
      <c r="O605" s="248"/>
      <c r="P605" s="248"/>
      <c r="Q605" s="248"/>
      <c r="R605" s="248"/>
      <c r="S605" s="248"/>
      <c r="T605" s="248"/>
      <c r="U605" s="248"/>
      <c r="V605" s="248"/>
      <c r="W605" s="248"/>
      <c r="X605" s="249"/>
      <c r="Y605" s="14"/>
      <c r="Z605" s="14"/>
      <c r="AA605" s="14"/>
      <c r="AB605" s="14"/>
      <c r="AC605" s="14"/>
      <c r="AD605" s="14"/>
      <c r="AE605" s="14"/>
      <c r="AT605" s="243" t="s">
        <v>228</v>
      </c>
      <c r="AU605" s="243" t="s">
        <v>93</v>
      </c>
      <c r="AV605" s="14" t="s">
        <v>93</v>
      </c>
      <c r="AW605" s="14" t="s">
        <v>4</v>
      </c>
      <c r="AX605" s="14" t="s">
        <v>81</v>
      </c>
      <c r="AY605" s="243" t="s">
        <v>220</v>
      </c>
    </row>
    <row r="606" s="14" customFormat="1">
      <c r="A606" s="14"/>
      <c r="B606" s="242"/>
      <c r="C606" s="14"/>
      <c r="D606" s="235" t="s">
        <v>228</v>
      </c>
      <c r="E606" s="243" t="s">
        <v>1</v>
      </c>
      <c r="F606" s="244" t="s">
        <v>1441</v>
      </c>
      <c r="G606" s="14"/>
      <c r="H606" s="245">
        <v>10.5</v>
      </c>
      <c r="I606" s="246"/>
      <c r="J606" s="246"/>
      <c r="K606" s="14"/>
      <c r="L606" s="14"/>
      <c r="M606" s="242"/>
      <c r="N606" s="247"/>
      <c r="O606" s="248"/>
      <c r="P606" s="248"/>
      <c r="Q606" s="248"/>
      <c r="R606" s="248"/>
      <c r="S606" s="248"/>
      <c r="T606" s="248"/>
      <c r="U606" s="248"/>
      <c r="V606" s="248"/>
      <c r="W606" s="248"/>
      <c r="X606" s="249"/>
      <c r="Y606" s="14"/>
      <c r="Z606" s="14"/>
      <c r="AA606" s="14"/>
      <c r="AB606" s="14"/>
      <c r="AC606" s="14"/>
      <c r="AD606" s="14"/>
      <c r="AE606" s="14"/>
      <c r="AT606" s="243" t="s">
        <v>228</v>
      </c>
      <c r="AU606" s="243" t="s">
        <v>93</v>
      </c>
      <c r="AV606" s="14" t="s">
        <v>93</v>
      </c>
      <c r="AW606" s="14" t="s">
        <v>4</v>
      </c>
      <c r="AX606" s="14" t="s">
        <v>81</v>
      </c>
      <c r="AY606" s="243" t="s">
        <v>220</v>
      </c>
    </row>
    <row r="607" s="14" customFormat="1">
      <c r="A607" s="14"/>
      <c r="B607" s="242"/>
      <c r="C607" s="14"/>
      <c r="D607" s="235" t="s">
        <v>228</v>
      </c>
      <c r="E607" s="243" t="s">
        <v>1</v>
      </c>
      <c r="F607" s="244" t="s">
        <v>1442</v>
      </c>
      <c r="G607" s="14"/>
      <c r="H607" s="245">
        <v>10.199999999999999</v>
      </c>
      <c r="I607" s="246"/>
      <c r="J607" s="246"/>
      <c r="K607" s="14"/>
      <c r="L607" s="14"/>
      <c r="M607" s="242"/>
      <c r="N607" s="247"/>
      <c r="O607" s="248"/>
      <c r="P607" s="248"/>
      <c r="Q607" s="248"/>
      <c r="R607" s="248"/>
      <c r="S607" s="248"/>
      <c r="T607" s="248"/>
      <c r="U607" s="248"/>
      <c r="V607" s="248"/>
      <c r="W607" s="248"/>
      <c r="X607" s="249"/>
      <c r="Y607" s="14"/>
      <c r="Z607" s="14"/>
      <c r="AA607" s="14"/>
      <c r="AB607" s="14"/>
      <c r="AC607" s="14"/>
      <c r="AD607" s="14"/>
      <c r="AE607" s="14"/>
      <c r="AT607" s="243" t="s">
        <v>228</v>
      </c>
      <c r="AU607" s="243" t="s">
        <v>93</v>
      </c>
      <c r="AV607" s="14" t="s">
        <v>93</v>
      </c>
      <c r="AW607" s="14" t="s">
        <v>4</v>
      </c>
      <c r="AX607" s="14" t="s">
        <v>81</v>
      </c>
      <c r="AY607" s="243" t="s">
        <v>220</v>
      </c>
    </row>
    <row r="608" s="14" customFormat="1">
      <c r="A608" s="14"/>
      <c r="B608" s="242"/>
      <c r="C608" s="14"/>
      <c r="D608" s="235" t="s">
        <v>228</v>
      </c>
      <c r="E608" s="243" t="s">
        <v>1</v>
      </c>
      <c r="F608" s="244" t="s">
        <v>1443</v>
      </c>
      <c r="G608" s="14"/>
      <c r="H608" s="245">
        <v>31.699999999999999</v>
      </c>
      <c r="I608" s="246"/>
      <c r="J608" s="246"/>
      <c r="K608" s="14"/>
      <c r="L608" s="14"/>
      <c r="M608" s="242"/>
      <c r="N608" s="247"/>
      <c r="O608" s="248"/>
      <c r="P608" s="248"/>
      <c r="Q608" s="248"/>
      <c r="R608" s="248"/>
      <c r="S608" s="248"/>
      <c r="T608" s="248"/>
      <c r="U608" s="248"/>
      <c r="V608" s="248"/>
      <c r="W608" s="248"/>
      <c r="X608" s="249"/>
      <c r="Y608" s="14"/>
      <c r="Z608" s="14"/>
      <c r="AA608" s="14"/>
      <c r="AB608" s="14"/>
      <c r="AC608" s="14"/>
      <c r="AD608" s="14"/>
      <c r="AE608" s="14"/>
      <c r="AT608" s="243" t="s">
        <v>228</v>
      </c>
      <c r="AU608" s="243" t="s">
        <v>93</v>
      </c>
      <c r="AV608" s="14" t="s">
        <v>93</v>
      </c>
      <c r="AW608" s="14" t="s">
        <v>4</v>
      </c>
      <c r="AX608" s="14" t="s">
        <v>81</v>
      </c>
      <c r="AY608" s="243" t="s">
        <v>220</v>
      </c>
    </row>
    <row r="609" s="14" customFormat="1">
      <c r="A609" s="14"/>
      <c r="B609" s="242"/>
      <c r="C609" s="14"/>
      <c r="D609" s="235" t="s">
        <v>228</v>
      </c>
      <c r="E609" s="243" t="s">
        <v>1</v>
      </c>
      <c r="F609" s="244" t="s">
        <v>1444</v>
      </c>
      <c r="G609" s="14"/>
      <c r="H609" s="245">
        <v>4.2999999999999998</v>
      </c>
      <c r="I609" s="246"/>
      <c r="J609" s="246"/>
      <c r="K609" s="14"/>
      <c r="L609" s="14"/>
      <c r="M609" s="242"/>
      <c r="N609" s="247"/>
      <c r="O609" s="248"/>
      <c r="P609" s="248"/>
      <c r="Q609" s="248"/>
      <c r="R609" s="248"/>
      <c r="S609" s="248"/>
      <c r="T609" s="248"/>
      <c r="U609" s="248"/>
      <c r="V609" s="248"/>
      <c r="W609" s="248"/>
      <c r="X609" s="249"/>
      <c r="Y609" s="14"/>
      <c r="Z609" s="14"/>
      <c r="AA609" s="14"/>
      <c r="AB609" s="14"/>
      <c r="AC609" s="14"/>
      <c r="AD609" s="14"/>
      <c r="AE609" s="14"/>
      <c r="AT609" s="243" t="s">
        <v>228</v>
      </c>
      <c r="AU609" s="243" t="s">
        <v>93</v>
      </c>
      <c r="AV609" s="14" t="s">
        <v>93</v>
      </c>
      <c r="AW609" s="14" t="s">
        <v>4</v>
      </c>
      <c r="AX609" s="14" t="s">
        <v>81</v>
      </c>
      <c r="AY609" s="243" t="s">
        <v>220</v>
      </c>
    </row>
    <row r="610" s="14" customFormat="1">
      <c r="A610" s="14"/>
      <c r="B610" s="242"/>
      <c r="C610" s="14"/>
      <c r="D610" s="235" t="s">
        <v>228</v>
      </c>
      <c r="E610" s="243" t="s">
        <v>1</v>
      </c>
      <c r="F610" s="244" t="s">
        <v>1445</v>
      </c>
      <c r="G610" s="14"/>
      <c r="H610" s="245">
        <v>14.9</v>
      </c>
      <c r="I610" s="246"/>
      <c r="J610" s="246"/>
      <c r="K610" s="14"/>
      <c r="L610" s="14"/>
      <c r="M610" s="242"/>
      <c r="N610" s="247"/>
      <c r="O610" s="248"/>
      <c r="P610" s="248"/>
      <c r="Q610" s="248"/>
      <c r="R610" s="248"/>
      <c r="S610" s="248"/>
      <c r="T610" s="248"/>
      <c r="U610" s="248"/>
      <c r="V610" s="248"/>
      <c r="W610" s="248"/>
      <c r="X610" s="249"/>
      <c r="Y610" s="14"/>
      <c r="Z610" s="14"/>
      <c r="AA610" s="14"/>
      <c r="AB610" s="14"/>
      <c r="AC610" s="14"/>
      <c r="AD610" s="14"/>
      <c r="AE610" s="14"/>
      <c r="AT610" s="243" t="s">
        <v>228</v>
      </c>
      <c r="AU610" s="243" t="s">
        <v>93</v>
      </c>
      <c r="AV610" s="14" t="s">
        <v>93</v>
      </c>
      <c r="AW610" s="14" t="s">
        <v>4</v>
      </c>
      <c r="AX610" s="14" t="s">
        <v>81</v>
      </c>
      <c r="AY610" s="243" t="s">
        <v>220</v>
      </c>
    </row>
    <row r="611" s="14" customFormat="1">
      <c r="A611" s="14"/>
      <c r="B611" s="242"/>
      <c r="C611" s="14"/>
      <c r="D611" s="235" t="s">
        <v>228</v>
      </c>
      <c r="E611" s="243" t="s">
        <v>1</v>
      </c>
      <c r="F611" s="244" t="s">
        <v>1446</v>
      </c>
      <c r="G611" s="14"/>
      <c r="H611" s="245">
        <v>8.8000000000000007</v>
      </c>
      <c r="I611" s="246"/>
      <c r="J611" s="246"/>
      <c r="K611" s="14"/>
      <c r="L611" s="14"/>
      <c r="M611" s="242"/>
      <c r="N611" s="247"/>
      <c r="O611" s="248"/>
      <c r="P611" s="248"/>
      <c r="Q611" s="248"/>
      <c r="R611" s="248"/>
      <c r="S611" s="248"/>
      <c r="T611" s="248"/>
      <c r="U611" s="248"/>
      <c r="V611" s="248"/>
      <c r="W611" s="248"/>
      <c r="X611" s="249"/>
      <c r="Y611" s="14"/>
      <c r="Z611" s="14"/>
      <c r="AA611" s="14"/>
      <c r="AB611" s="14"/>
      <c r="AC611" s="14"/>
      <c r="AD611" s="14"/>
      <c r="AE611" s="14"/>
      <c r="AT611" s="243" t="s">
        <v>228</v>
      </c>
      <c r="AU611" s="243" t="s">
        <v>93</v>
      </c>
      <c r="AV611" s="14" t="s">
        <v>93</v>
      </c>
      <c r="AW611" s="14" t="s">
        <v>4</v>
      </c>
      <c r="AX611" s="14" t="s">
        <v>81</v>
      </c>
      <c r="AY611" s="243" t="s">
        <v>220</v>
      </c>
    </row>
    <row r="612" s="14" customFormat="1">
      <c r="A612" s="14"/>
      <c r="B612" s="242"/>
      <c r="C612" s="14"/>
      <c r="D612" s="235" t="s">
        <v>228</v>
      </c>
      <c r="E612" s="243" t="s">
        <v>1</v>
      </c>
      <c r="F612" s="244" t="s">
        <v>1447</v>
      </c>
      <c r="G612" s="14"/>
      <c r="H612" s="245">
        <v>5</v>
      </c>
      <c r="I612" s="246"/>
      <c r="J612" s="246"/>
      <c r="K612" s="14"/>
      <c r="L612" s="14"/>
      <c r="M612" s="242"/>
      <c r="N612" s="247"/>
      <c r="O612" s="248"/>
      <c r="P612" s="248"/>
      <c r="Q612" s="248"/>
      <c r="R612" s="248"/>
      <c r="S612" s="248"/>
      <c r="T612" s="248"/>
      <c r="U612" s="248"/>
      <c r="V612" s="248"/>
      <c r="W612" s="248"/>
      <c r="X612" s="249"/>
      <c r="Y612" s="14"/>
      <c r="Z612" s="14"/>
      <c r="AA612" s="14"/>
      <c r="AB612" s="14"/>
      <c r="AC612" s="14"/>
      <c r="AD612" s="14"/>
      <c r="AE612" s="14"/>
      <c r="AT612" s="243" t="s">
        <v>228</v>
      </c>
      <c r="AU612" s="243" t="s">
        <v>93</v>
      </c>
      <c r="AV612" s="14" t="s">
        <v>93</v>
      </c>
      <c r="AW612" s="14" t="s">
        <v>4</v>
      </c>
      <c r="AX612" s="14" t="s">
        <v>81</v>
      </c>
      <c r="AY612" s="243" t="s">
        <v>220</v>
      </c>
    </row>
    <row r="613" s="14" customFormat="1">
      <c r="A613" s="14"/>
      <c r="B613" s="242"/>
      <c r="C613" s="14"/>
      <c r="D613" s="235" t="s">
        <v>228</v>
      </c>
      <c r="E613" s="243" t="s">
        <v>1</v>
      </c>
      <c r="F613" s="244" t="s">
        <v>1448</v>
      </c>
      <c r="G613" s="14"/>
      <c r="H613" s="245">
        <v>6</v>
      </c>
      <c r="I613" s="246"/>
      <c r="J613" s="246"/>
      <c r="K613" s="14"/>
      <c r="L613" s="14"/>
      <c r="M613" s="242"/>
      <c r="N613" s="247"/>
      <c r="O613" s="248"/>
      <c r="P613" s="248"/>
      <c r="Q613" s="248"/>
      <c r="R613" s="248"/>
      <c r="S613" s="248"/>
      <c r="T613" s="248"/>
      <c r="U613" s="248"/>
      <c r="V613" s="248"/>
      <c r="W613" s="248"/>
      <c r="X613" s="249"/>
      <c r="Y613" s="14"/>
      <c r="Z613" s="14"/>
      <c r="AA613" s="14"/>
      <c r="AB613" s="14"/>
      <c r="AC613" s="14"/>
      <c r="AD613" s="14"/>
      <c r="AE613" s="14"/>
      <c r="AT613" s="243" t="s">
        <v>228</v>
      </c>
      <c r="AU613" s="243" t="s">
        <v>93</v>
      </c>
      <c r="AV613" s="14" t="s">
        <v>93</v>
      </c>
      <c r="AW613" s="14" t="s">
        <v>4</v>
      </c>
      <c r="AX613" s="14" t="s">
        <v>81</v>
      </c>
      <c r="AY613" s="243" t="s">
        <v>220</v>
      </c>
    </row>
    <row r="614" s="15" customFormat="1">
      <c r="A614" s="15"/>
      <c r="B614" s="250"/>
      <c r="C614" s="15"/>
      <c r="D614" s="235" t="s">
        <v>228</v>
      </c>
      <c r="E614" s="251" t="s">
        <v>1</v>
      </c>
      <c r="F614" s="252" t="s">
        <v>242</v>
      </c>
      <c r="G614" s="15"/>
      <c r="H614" s="253">
        <v>164.80000000000001</v>
      </c>
      <c r="I614" s="254"/>
      <c r="J614" s="254"/>
      <c r="K614" s="15"/>
      <c r="L614" s="15"/>
      <c r="M614" s="250"/>
      <c r="N614" s="255"/>
      <c r="O614" s="256"/>
      <c r="P614" s="256"/>
      <c r="Q614" s="256"/>
      <c r="R614" s="256"/>
      <c r="S614" s="256"/>
      <c r="T614" s="256"/>
      <c r="U614" s="256"/>
      <c r="V614" s="256"/>
      <c r="W614" s="256"/>
      <c r="X614" s="257"/>
      <c r="Y614" s="15"/>
      <c r="Z614" s="15"/>
      <c r="AA614" s="15"/>
      <c r="AB614" s="15"/>
      <c r="AC614" s="15"/>
      <c r="AD614" s="15"/>
      <c r="AE614" s="15"/>
      <c r="AT614" s="251" t="s">
        <v>228</v>
      </c>
      <c r="AU614" s="251" t="s">
        <v>93</v>
      </c>
      <c r="AV614" s="15" t="s">
        <v>98</v>
      </c>
      <c r="AW614" s="15" t="s">
        <v>4</v>
      </c>
      <c r="AX614" s="15" t="s">
        <v>81</v>
      </c>
      <c r="AY614" s="251" t="s">
        <v>220</v>
      </c>
    </row>
    <row r="615" s="16" customFormat="1">
      <c r="A615" s="16"/>
      <c r="B615" s="258"/>
      <c r="C615" s="16"/>
      <c r="D615" s="235" t="s">
        <v>228</v>
      </c>
      <c r="E615" s="259" t="s">
        <v>1</v>
      </c>
      <c r="F615" s="260" t="s">
        <v>253</v>
      </c>
      <c r="G615" s="16"/>
      <c r="H615" s="261">
        <v>343.39999999999998</v>
      </c>
      <c r="I615" s="262"/>
      <c r="J615" s="262"/>
      <c r="K615" s="16"/>
      <c r="L615" s="16"/>
      <c r="M615" s="258"/>
      <c r="N615" s="263"/>
      <c r="O615" s="264"/>
      <c r="P615" s="264"/>
      <c r="Q615" s="264"/>
      <c r="R615" s="264"/>
      <c r="S615" s="264"/>
      <c r="T615" s="264"/>
      <c r="U615" s="264"/>
      <c r="V615" s="264"/>
      <c r="W615" s="264"/>
      <c r="X615" s="265"/>
      <c r="Y615" s="16"/>
      <c r="Z615" s="16"/>
      <c r="AA615" s="16"/>
      <c r="AB615" s="16"/>
      <c r="AC615" s="16"/>
      <c r="AD615" s="16"/>
      <c r="AE615" s="16"/>
      <c r="AT615" s="259" t="s">
        <v>228</v>
      </c>
      <c r="AU615" s="259" t="s">
        <v>93</v>
      </c>
      <c r="AV615" s="16" t="s">
        <v>105</v>
      </c>
      <c r="AW615" s="16" t="s">
        <v>4</v>
      </c>
      <c r="AX615" s="16" t="s">
        <v>88</v>
      </c>
      <c r="AY615" s="259" t="s">
        <v>220</v>
      </c>
    </row>
    <row r="616" s="14" customFormat="1">
      <c r="A616" s="14"/>
      <c r="B616" s="242"/>
      <c r="C616" s="14"/>
      <c r="D616" s="235" t="s">
        <v>228</v>
      </c>
      <c r="E616" s="14"/>
      <c r="F616" s="244" t="s">
        <v>1450</v>
      </c>
      <c r="G616" s="14"/>
      <c r="H616" s="245">
        <v>1190.568</v>
      </c>
      <c r="I616" s="246"/>
      <c r="J616" s="246"/>
      <c r="K616" s="14"/>
      <c r="L616" s="14"/>
      <c r="M616" s="242"/>
      <c r="N616" s="247"/>
      <c r="O616" s="248"/>
      <c r="P616" s="248"/>
      <c r="Q616" s="248"/>
      <c r="R616" s="248"/>
      <c r="S616" s="248"/>
      <c r="T616" s="248"/>
      <c r="U616" s="248"/>
      <c r="V616" s="248"/>
      <c r="W616" s="248"/>
      <c r="X616" s="249"/>
      <c r="Y616" s="14"/>
      <c r="Z616" s="14"/>
      <c r="AA616" s="14"/>
      <c r="AB616" s="14"/>
      <c r="AC616" s="14"/>
      <c r="AD616" s="14"/>
      <c r="AE616" s="14"/>
      <c r="AT616" s="243" t="s">
        <v>228</v>
      </c>
      <c r="AU616" s="243" t="s">
        <v>93</v>
      </c>
      <c r="AV616" s="14" t="s">
        <v>93</v>
      </c>
      <c r="AW616" s="14" t="s">
        <v>3</v>
      </c>
      <c r="AX616" s="14" t="s">
        <v>88</v>
      </c>
      <c r="AY616" s="243" t="s">
        <v>220</v>
      </c>
    </row>
    <row r="617" s="2" customFormat="1" ht="33" customHeight="1">
      <c r="A617" s="42"/>
      <c r="B617" s="186"/>
      <c r="C617" s="220" t="s">
        <v>881</v>
      </c>
      <c r="D617" s="220" t="s">
        <v>223</v>
      </c>
      <c r="E617" s="221" t="s">
        <v>933</v>
      </c>
      <c r="F617" s="222" t="s">
        <v>934</v>
      </c>
      <c r="G617" s="223" t="s">
        <v>226</v>
      </c>
      <c r="H617" s="224">
        <v>281.77499999999998</v>
      </c>
      <c r="I617" s="225"/>
      <c r="J617" s="225"/>
      <c r="K617" s="226">
        <f>ROUND(P617*H617,2)</f>
        <v>0</v>
      </c>
      <c r="L617" s="227"/>
      <c r="M617" s="43"/>
      <c r="N617" s="228" t="s">
        <v>1</v>
      </c>
      <c r="O617" s="229" t="s">
        <v>45</v>
      </c>
      <c r="P617" s="230">
        <f>I617+J617</f>
        <v>0</v>
      </c>
      <c r="Q617" s="230">
        <f>ROUND(I617*H617,2)</f>
        <v>0</v>
      </c>
      <c r="R617" s="230">
        <f>ROUND(J617*H617,2)</f>
        <v>0</v>
      </c>
      <c r="S617" s="86"/>
      <c r="T617" s="231">
        <f>S617*H617</f>
        <v>0</v>
      </c>
      <c r="U617" s="231">
        <v>0.0032000000000000002</v>
      </c>
      <c r="V617" s="231">
        <f>U617*H617</f>
        <v>0.90167999999999993</v>
      </c>
      <c r="W617" s="231">
        <v>0</v>
      </c>
      <c r="X617" s="232">
        <f>W617*H617</f>
        <v>0</v>
      </c>
      <c r="Y617" s="42"/>
      <c r="Z617" s="42"/>
      <c r="AA617" s="42"/>
      <c r="AB617" s="42"/>
      <c r="AC617" s="42"/>
      <c r="AD617" s="42"/>
      <c r="AE617" s="42"/>
      <c r="AR617" s="233" t="s">
        <v>387</v>
      </c>
      <c r="AT617" s="233" t="s">
        <v>223</v>
      </c>
      <c r="AU617" s="233" t="s">
        <v>93</v>
      </c>
      <c r="AY617" s="19" t="s">
        <v>220</v>
      </c>
      <c r="BE617" s="147">
        <f>IF(O617="základná",K617,0)</f>
        <v>0</v>
      </c>
      <c r="BF617" s="147">
        <f>IF(O617="znížená",K617,0)</f>
        <v>0</v>
      </c>
      <c r="BG617" s="147">
        <f>IF(O617="zákl. prenesená",K617,0)</f>
        <v>0</v>
      </c>
      <c r="BH617" s="147">
        <f>IF(O617="zníž. prenesená",K617,0)</f>
        <v>0</v>
      </c>
      <c r="BI617" s="147">
        <f>IF(O617="nulová",K617,0)</f>
        <v>0</v>
      </c>
      <c r="BJ617" s="19" t="s">
        <v>93</v>
      </c>
      <c r="BK617" s="147">
        <f>ROUND(P617*H617,2)</f>
        <v>0</v>
      </c>
      <c r="BL617" s="19" t="s">
        <v>387</v>
      </c>
      <c r="BM617" s="233" t="s">
        <v>1451</v>
      </c>
    </row>
    <row r="618" s="13" customFormat="1">
      <c r="A618" s="13"/>
      <c r="B618" s="234"/>
      <c r="C618" s="13"/>
      <c r="D618" s="235" t="s">
        <v>228</v>
      </c>
      <c r="E618" s="236" t="s">
        <v>1</v>
      </c>
      <c r="F618" s="237" t="s">
        <v>1344</v>
      </c>
      <c r="G618" s="13"/>
      <c r="H618" s="236" t="s">
        <v>1</v>
      </c>
      <c r="I618" s="238"/>
      <c r="J618" s="238"/>
      <c r="K618" s="13"/>
      <c r="L618" s="13"/>
      <c r="M618" s="234"/>
      <c r="N618" s="239"/>
      <c r="O618" s="240"/>
      <c r="P618" s="240"/>
      <c r="Q618" s="240"/>
      <c r="R618" s="240"/>
      <c r="S618" s="240"/>
      <c r="T618" s="240"/>
      <c r="U618" s="240"/>
      <c r="V618" s="240"/>
      <c r="W618" s="240"/>
      <c r="X618" s="241"/>
      <c r="Y618" s="13"/>
      <c r="Z618" s="13"/>
      <c r="AA618" s="13"/>
      <c r="AB618" s="13"/>
      <c r="AC618" s="13"/>
      <c r="AD618" s="13"/>
      <c r="AE618" s="13"/>
      <c r="AT618" s="236" t="s">
        <v>228</v>
      </c>
      <c r="AU618" s="236" t="s">
        <v>93</v>
      </c>
      <c r="AV618" s="13" t="s">
        <v>88</v>
      </c>
      <c r="AW618" s="13" t="s">
        <v>4</v>
      </c>
      <c r="AX618" s="13" t="s">
        <v>81</v>
      </c>
      <c r="AY618" s="236" t="s">
        <v>220</v>
      </c>
    </row>
    <row r="619" s="14" customFormat="1">
      <c r="A619" s="14"/>
      <c r="B619" s="242"/>
      <c r="C619" s="14"/>
      <c r="D619" s="235" t="s">
        <v>228</v>
      </c>
      <c r="E619" s="243" t="s">
        <v>1</v>
      </c>
      <c r="F619" s="244" t="s">
        <v>1345</v>
      </c>
      <c r="G619" s="14"/>
      <c r="H619" s="245">
        <v>8.25</v>
      </c>
      <c r="I619" s="246"/>
      <c r="J619" s="246"/>
      <c r="K619" s="14"/>
      <c r="L619" s="14"/>
      <c r="M619" s="242"/>
      <c r="N619" s="247"/>
      <c r="O619" s="248"/>
      <c r="P619" s="248"/>
      <c r="Q619" s="248"/>
      <c r="R619" s="248"/>
      <c r="S619" s="248"/>
      <c r="T619" s="248"/>
      <c r="U619" s="248"/>
      <c r="V619" s="248"/>
      <c r="W619" s="248"/>
      <c r="X619" s="249"/>
      <c r="Y619" s="14"/>
      <c r="Z619" s="14"/>
      <c r="AA619" s="14"/>
      <c r="AB619" s="14"/>
      <c r="AC619" s="14"/>
      <c r="AD619" s="14"/>
      <c r="AE619" s="14"/>
      <c r="AT619" s="243" t="s">
        <v>228</v>
      </c>
      <c r="AU619" s="243" t="s">
        <v>93</v>
      </c>
      <c r="AV619" s="14" t="s">
        <v>93</v>
      </c>
      <c r="AW619" s="14" t="s">
        <v>4</v>
      </c>
      <c r="AX619" s="14" t="s">
        <v>81</v>
      </c>
      <c r="AY619" s="243" t="s">
        <v>220</v>
      </c>
    </row>
    <row r="620" s="14" customFormat="1">
      <c r="A620" s="14"/>
      <c r="B620" s="242"/>
      <c r="C620" s="14"/>
      <c r="D620" s="235" t="s">
        <v>228</v>
      </c>
      <c r="E620" s="243" t="s">
        <v>1</v>
      </c>
      <c r="F620" s="244" t="s">
        <v>1346</v>
      </c>
      <c r="G620" s="14"/>
      <c r="H620" s="245">
        <v>7.5</v>
      </c>
      <c r="I620" s="246"/>
      <c r="J620" s="246"/>
      <c r="K620" s="14"/>
      <c r="L620" s="14"/>
      <c r="M620" s="242"/>
      <c r="N620" s="247"/>
      <c r="O620" s="248"/>
      <c r="P620" s="248"/>
      <c r="Q620" s="248"/>
      <c r="R620" s="248"/>
      <c r="S620" s="248"/>
      <c r="T620" s="248"/>
      <c r="U620" s="248"/>
      <c r="V620" s="248"/>
      <c r="W620" s="248"/>
      <c r="X620" s="249"/>
      <c r="Y620" s="14"/>
      <c r="Z620" s="14"/>
      <c r="AA620" s="14"/>
      <c r="AB620" s="14"/>
      <c r="AC620" s="14"/>
      <c r="AD620" s="14"/>
      <c r="AE620" s="14"/>
      <c r="AT620" s="243" t="s">
        <v>228</v>
      </c>
      <c r="AU620" s="243" t="s">
        <v>93</v>
      </c>
      <c r="AV620" s="14" t="s">
        <v>93</v>
      </c>
      <c r="AW620" s="14" t="s">
        <v>4</v>
      </c>
      <c r="AX620" s="14" t="s">
        <v>81</v>
      </c>
      <c r="AY620" s="243" t="s">
        <v>220</v>
      </c>
    </row>
    <row r="621" s="14" customFormat="1">
      <c r="A621" s="14"/>
      <c r="B621" s="242"/>
      <c r="C621" s="14"/>
      <c r="D621" s="235" t="s">
        <v>228</v>
      </c>
      <c r="E621" s="243" t="s">
        <v>1</v>
      </c>
      <c r="F621" s="244" t="s">
        <v>1347</v>
      </c>
      <c r="G621" s="14"/>
      <c r="H621" s="245">
        <v>13.35</v>
      </c>
      <c r="I621" s="246"/>
      <c r="J621" s="246"/>
      <c r="K621" s="14"/>
      <c r="L621" s="14"/>
      <c r="M621" s="242"/>
      <c r="N621" s="247"/>
      <c r="O621" s="248"/>
      <c r="P621" s="248"/>
      <c r="Q621" s="248"/>
      <c r="R621" s="248"/>
      <c r="S621" s="248"/>
      <c r="T621" s="248"/>
      <c r="U621" s="248"/>
      <c r="V621" s="248"/>
      <c r="W621" s="248"/>
      <c r="X621" s="249"/>
      <c r="Y621" s="14"/>
      <c r="Z621" s="14"/>
      <c r="AA621" s="14"/>
      <c r="AB621" s="14"/>
      <c r="AC621" s="14"/>
      <c r="AD621" s="14"/>
      <c r="AE621" s="14"/>
      <c r="AT621" s="243" t="s">
        <v>228</v>
      </c>
      <c r="AU621" s="243" t="s">
        <v>93</v>
      </c>
      <c r="AV621" s="14" t="s">
        <v>93</v>
      </c>
      <c r="AW621" s="14" t="s">
        <v>4</v>
      </c>
      <c r="AX621" s="14" t="s">
        <v>81</v>
      </c>
      <c r="AY621" s="243" t="s">
        <v>220</v>
      </c>
    </row>
    <row r="622" s="14" customFormat="1">
      <c r="A622" s="14"/>
      <c r="B622" s="242"/>
      <c r="C622" s="14"/>
      <c r="D622" s="235" t="s">
        <v>228</v>
      </c>
      <c r="E622" s="243" t="s">
        <v>1</v>
      </c>
      <c r="F622" s="244" t="s">
        <v>1348</v>
      </c>
      <c r="G622" s="14"/>
      <c r="H622" s="245">
        <v>5.8499999999999996</v>
      </c>
      <c r="I622" s="246"/>
      <c r="J622" s="246"/>
      <c r="K622" s="14"/>
      <c r="L622" s="14"/>
      <c r="M622" s="242"/>
      <c r="N622" s="247"/>
      <c r="O622" s="248"/>
      <c r="P622" s="248"/>
      <c r="Q622" s="248"/>
      <c r="R622" s="248"/>
      <c r="S622" s="248"/>
      <c r="T622" s="248"/>
      <c r="U622" s="248"/>
      <c r="V622" s="248"/>
      <c r="W622" s="248"/>
      <c r="X622" s="249"/>
      <c r="Y622" s="14"/>
      <c r="Z622" s="14"/>
      <c r="AA622" s="14"/>
      <c r="AB622" s="14"/>
      <c r="AC622" s="14"/>
      <c r="AD622" s="14"/>
      <c r="AE622" s="14"/>
      <c r="AT622" s="243" t="s">
        <v>228</v>
      </c>
      <c r="AU622" s="243" t="s">
        <v>93</v>
      </c>
      <c r="AV622" s="14" t="s">
        <v>93</v>
      </c>
      <c r="AW622" s="14" t="s">
        <v>4</v>
      </c>
      <c r="AX622" s="14" t="s">
        <v>81</v>
      </c>
      <c r="AY622" s="243" t="s">
        <v>220</v>
      </c>
    </row>
    <row r="623" s="14" customFormat="1">
      <c r="A623" s="14"/>
      <c r="B623" s="242"/>
      <c r="C623" s="14"/>
      <c r="D623" s="235" t="s">
        <v>228</v>
      </c>
      <c r="E623" s="243" t="s">
        <v>1</v>
      </c>
      <c r="F623" s="244" t="s">
        <v>1349</v>
      </c>
      <c r="G623" s="14"/>
      <c r="H623" s="245">
        <v>8.25</v>
      </c>
      <c r="I623" s="246"/>
      <c r="J623" s="246"/>
      <c r="K623" s="14"/>
      <c r="L623" s="14"/>
      <c r="M623" s="242"/>
      <c r="N623" s="247"/>
      <c r="O623" s="248"/>
      <c r="P623" s="248"/>
      <c r="Q623" s="248"/>
      <c r="R623" s="248"/>
      <c r="S623" s="248"/>
      <c r="T623" s="248"/>
      <c r="U623" s="248"/>
      <c r="V623" s="248"/>
      <c r="W623" s="248"/>
      <c r="X623" s="249"/>
      <c r="Y623" s="14"/>
      <c r="Z623" s="14"/>
      <c r="AA623" s="14"/>
      <c r="AB623" s="14"/>
      <c r="AC623" s="14"/>
      <c r="AD623" s="14"/>
      <c r="AE623" s="14"/>
      <c r="AT623" s="243" t="s">
        <v>228</v>
      </c>
      <c r="AU623" s="243" t="s">
        <v>93</v>
      </c>
      <c r="AV623" s="14" t="s">
        <v>93</v>
      </c>
      <c r="AW623" s="14" t="s">
        <v>4</v>
      </c>
      <c r="AX623" s="14" t="s">
        <v>81</v>
      </c>
      <c r="AY623" s="243" t="s">
        <v>220</v>
      </c>
    </row>
    <row r="624" s="14" customFormat="1">
      <c r="A624" s="14"/>
      <c r="B624" s="242"/>
      <c r="C624" s="14"/>
      <c r="D624" s="235" t="s">
        <v>228</v>
      </c>
      <c r="E624" s="243" t="s">
        <v>1</v>
      </c>
      <c r="F624" s="244" t="s">
        <v>1350</v>
      </c>
      <c r="G624" s="14"/>
      <c r="H624" s="245">
        <v>5.9100000000000001</v>
      </c>
      <c r="I624" s="246"/>
      <c r="J624" s="246"/>
      <c r="K624" s="14"/>
      <c r="L624" s="14"/>
      <c r="M624" s="242"/>
      <c r="N624" s="247"/>
      <c r="O624" s="248"/>
      <c r="P624" s="248"/>
      <c r="Q624" s="248"/>
      <c r="R624" s="248"/>
      <c r="S624" s="248"/>
      <c r="T624" s="248"/>
      <c r="U624" s="248"/>
      <c r="V624" s="248"/>
      <c r="W624" s="248"/>
      <c r="X624" s="249"/>
      <c r="Y624" s="14"/>
      <c r="Z624" s="14"/>
      <c r="AA624" s="14"/>
      <c r="AB624" s="14"/>
      <c r="AC624" s="14"/>
      <c r="AD624" s="14"/>
      <c r="AE624" s="14"/>
      <c r="AT624" s="243" t="s">
        <v>228</v>
      </c>
      <c r="AU624" s="243" t="s">
        <v>93</v>
      </c>
      <c r="AV624" s="14" t="s">
        <v>93</v>
      </c>
      <c r="AW624" s="14" t="s">
        <v>4</v>
      </c>
      <c r="AX624" s="14" t="s">
        <v>81</v>
      </c>
      <c r="AY624" s="243" t="s">
        <v>220</v>
      </c>
    </row>
    <row r="625" s="14" customFormat="1">
      <c r="A625" s="14"/>
      <c r="B625" s="242"/>
      <c r="C625" s="14"/>
      <c r="D625" s="235" t="s">
        <v>228</v>
      </c>
      <c r="E625" s="243" t="s">
        <v>1</v>
      </c>
      <c r="F625" s="244" t="s">
        <v>1351</v>
      </c>
      <c r="G625" s="14"/>
      <c r="H625" s="245">
        <v>5.2300000000000004</v>
      </c>
      <c r="I625" s="246"/>
      <c r="J625" s="246"/>
      <c r="K625" s="14"/>
      <c r="L625" s="14"/>
      <c r="M625" s="242"/>
      <c r="N625" s="247"/>
      <c r="O625" s="248"/>
      <c r="P625" s="248"/>
      <c r="Q625" s="248"/>
      <c r="R625" s="248"/>
      <c r="S625" s="248"/>
      <c r="T625" s="248"/>
      <c r="U625" s="248"/>
      <c r="V625" s="248"/>
      <c r="W625" s="248"/>
      <c r="X625" s="249"/>
      <c r="Y625" s="14"/>
      <c r="Z625" s="14"/>
      <c r="AA625" s="14"/>
      <c r="AB625" s="14"/>
      <c r="AC625" s="14"/>
      <c r="AD625" s="14"/>
      <c r="AE625" s="14"/>
      <c r="AT625" s="243" t="s">
        <v>228</v>
      </c>
      <c r="AU625" s="243" t="s">
        <v>93</v>
      </c>
      <c r="AV625" s="14" t="s">
        <v>93</v>
      </c>
      <c r="AW625" s="14" t="s">
        <v>4</v>
      </c>
      <c r="AX625" s="14" t="s">
        <v>81</v>
      </c>
      <c r="AY625" s="243" t="s">
        <v>220</v>
      </c>
    </row>
    <row r="626" s="14" customFormat="1">
      <c r="A626" s="14"/>
      <c r="B626" s="242"/>
      <c r="C626" s="14"/>
      <c r="D626" s="235" t="s">
        <v>228</v>
      </c>
      <c r="E626" s="243" t="s">
        <v>1</v>
      </c>
      <c r="F626" s="244" t="s">
        <v>1352</v>
      </c>
      <c r="G626" s="14"/>
      <c r="H626" s="245">
        <v>3.8250000000000002</v>
      </c>
      <c r="I626" s="246"/>
      <c r="J626" s="246"/>
      <c r="K626" s="14"/>
      <c r="L626" s="14"/>
      <c r="M626" s="242"/>
      <c r="N626" s="247"/>
      <c r="O626" s="248"/>
      <c r="P626" s="248"/>
      <c r="Q626" s="248"/>
      <c r="R626" s="248"/>
      <c r="S626" s="248"/>
      <c r="T626" s="248"/>
      <c r="U626" s="248"/>
      <c r="V626" s="248"/>
      <c r="W626" s="248"/>
      <c r="X626" s="249"/>
      <c r="Y626" s="14"/>
      <c r="Z626" s="14"/>
      <c r="AA626" s="14"/>
      <c r="AB626" s="14"/>
      <c r="AC626" s="14"/>
      <c r="AD626" s="14"/>
      <c r="AE626" s="14"/>
      <c r="AT626" s="243" t="s">
        <v>228</v>
      </c>
      <c r="AU626" s="243" t="s">
        <v>93</v>
      </c>
      <c r="AV626" s="14" t="s">
        <v>93</v>
      </c>
      <c r="AW626" s="14" t="s">
        <v>4</v>
      </c>
      <c r="AX626" s="14" t="s">
        <v>81</v>
      </c>
      <c r="AY626" s="243" t="s">
        <v>220</v>
      </c>
    </row>
    <row r="627" s="14" customFormat="1">
      <c r="A627" s="14"/>
      <c r="B627" s="242"/>
      <c r="C627" s="14"/>
      <c r="D627" s="235" t="s">
        <v>228</v>
      </c>
      <c r="E627" s="243" t="s">
        <v>1</v>
      </c>
      <c r="F627" s="244" t="s">
        <v>1353</v>
      </c>
      <c r="G627" s="14"/>
      <c r="H627" s="245">
        <v>22.149999999999999</v>
      </c>
      <c r="I627" s="246"/>
      <c r="J627" s="246"/>
      <c r="K627" s="14"/>
      <c r="L627" s="14"/>
      <c r="M627" s="242"/>
      <c r="N627" s="247"/>
      <c r="O627" s="248"/>
      <c r="P627" s="248"/>
      <c r="Q627" s="248"/>
      <c r="R627" s="248"/>
      <c r="S627" s="248"/>
      <c r="T627" s="248"/>
      <c r="U627" s="248"/>
      <c r="V627" s="248"/>
      <c r="W627" s="248"/>
      <c r="X627" s="249"/>
      <c r="Y627" s="14"/>
      <c r="Z627" s="14"/>
      <c r="AA627" s="14"/>
      <c r="AB627" s="14"/>
      <c r="AC627" s="14"/>
      <c r="AD627" s="14"/>
      <c r="AE627" s="14"/>
      <c r="AT627" s="243" t="s">
        <v>228</v>
      </c>
      <c r="AU627" s="243" t="s">
        <v>93</v>
      </c>
      <c r="AV627" s="14" t="s">
        <v>93</v>
      </c>
      <c r="AW627" s="14" t="s">
        <v>4</v>
      </c>
      <c r="AX627" s="14" t="s">
        <v>81</v>
      </c>
      <c r="AY627" s="243" t="s">
        <v>220</v>
      </c>
    </row>
    <row r="628" s="15" customFormat="1">
      <c r="A628" s="15"/>
      <c r="B628" s="250"/>
      <c r="C628" s="15"/>
      <c r="D628" s="235" t="s">
        <v>228</v>
      </c>
      <c r="E628" s="251" t="s">
        <v>1</v>
      </c>
      <c r="F628" s="252" t="s">
        <v>242</v>
      </c>
      <c r="G628" s="15"/>
      <c r="H628" s="253">
        <v>80.314999999999998</v>
      </c>
      <c r="I628" s="254"/>
      <c r="J628" s="254"/>
      <c r="K628" s="15"/>
      <c r="L628" s="15"/>
      <c r="M628" s="250"/>
      <c r="N628" s="255"/>
      <c r="O628" s="256"/>
      <c r="P628" s="256"/>
      <c r="Q628" s="256"/>
      <c r="R628" s="256"/>
      <c r="S628" s="256"/>
      <c r="T628" s="256"/>
      <c r="U628" s="256"/>
      <c r="V628" s="256"/>
      <c r="W628" s="256"/>
      <c r="X628" s="257"/>
      <c r="Y628" s="15"/>
      <c r="Z628" s="15"/>
      <c r="AA628" s="15"/>
      <c r="AB628" s="15"/>
      <c r="AC628" s="15"/>
      <c r="AD628" s="15"/>
      <c r="AE628" s="15"/>
      <c r="AT628" s="251" t="s">
        <v>228</v>
      </c>
      <c r="AU628" s="251" t="s">
        <v>93</v>
      </c>
      <c r="AV628" s="15" t="s">
        <v>98</v>
      </c>
      <c r="AW628" s="15" t="s">
        <v>4</v>
      </c>
      <c r="AX628" s="15" t="s">
        <v>81</v>
      </c>
      <c r="AY628" s="251" t="s">
        <v>220</v>
      </c>
    </row>
    <row r="629" s="13" customFormat="1">
      <c r="A629" s="13"/>
      <c r="B629" s="234"/>
      <c r="C629" s="13"/>
      <c r="D629" s="235" t="s">
        <v>228</v>
      </c>
      <c r="E629" s="236" t="s">
        <v>1</v>
      </c>
      <c r="F629" s="237" t="s">
        <v>1332</v>
      </c>
      <c r="G629" s="13"/>
      <c r="H629" s="236" t="s">
        <v>1</v>
      </c>
      <c r="I629" s="238"/>
      <c r="J629" s="238"/>
      <c r="K629" s="13"/>
      <c r="L629" s="13"/>
      <c r="M629" s="234"/>
      <c r="N629" s="239"/>
      <c r="O629" s="240"/>
      <c r="P629" s="240"/>
      <c r="Q629" s="240"/>
      <c r="R629" s="240"/>
      <c r="S629" s="240"/>
      <c r="T629" s="240"/>
      <c r="U629" s="240"/>
      <c r="V629" s="240"/>
      <c r="W629" s="240"/>
      <c r="X629" s="241"/>
      <c r="Y629" s="13"/>
      <c r="Z629" s="13"/>
      <c r="AA629" s="13"/>
      <c r="AB629" s="13"/>
      <c r="AC629" s="13"/>
      <c r="AD629" s="13"/>
      <c r="AE629" s="13"/>
      <c r="AT629" s="236" t="s">
        <v>228</v>
      </c>
      <c r="AU629" s="236" t="s">
        <v>93</v>
      </c>
      <c r="AV629" s="13" t="s">
        <v>88</v>
      </c>
      <c r="AW629" s="13" t="s">
        <v>4</v>
      </c>
      <c r="AX629" s="13" t="s">
        <v>81</v>
      </c>
      <c r="AY629" s="236" t="s">
        <v>220</v>
      </c>
    </row>
    <row r="630" s="14" customFormat="1">
      <c r="A630" s="14"/>
      <c r="B630" s="242"/>
      <c r="C630" s="14"/>
      <c r="D630" s="235" t="s">
        <v>228</v>
      </c>
      <c r="E630" s="243" t="s">
        <v>1</v>
      </c>
      <c r="F630" s="244" t="s">
        <v>1354</v>
      </c>
      <c r="G630" s="14"/>
      <c r="H630" s="245">
        <v>5.8499999999999996</v>
      </c>
      <c r="I630" s="246"/>
      <c r="J630" s="246"/>
      <c r="K630" s="14"/>
      <c r="L630" s="14"/>
      <c r="M630" s="242"/>
      <c r="N630" s="247"/>
      <c r="O630" s="248"/>
      <c r="P630" s="248"/>
      <c r="Q630" s="248"/>
      <c r="R630" s="248"/>
      <c r="S630" s="248"/>
      <c r="T630" s="248"/>
      <c r="U630" s="248"/>
      <c r="V630" s="248"/>
      <c r="W630" s="248"/>
      <c r="X630" s="249"/>
      <c r="Y630" s="14"/>
      <c r="Z630" s="14"/>
      <c r="AA630" s="14"/>
      <c r="AB630" s="14"/>
      <c r="AC630" s="14"/>
      <c r="AD630" s="14"/>
      <c r="AE630" s="14"/>
      <c r="AT630" s="243" t="s">
        <v>228</v>
      </c>
      <c r="AU630" s="243" t="s">
        <v>93</v>
      </c>
      <c r="AV630" s="14" t="s">
        <v>93</v>
      </c>
      <c r="AW630" s="14" t="s">
        <v>4</v>
      </c>
      <c r="AX630" s="14" t="s">
        <v>81</v>
      </c>
      <c r="AY630" s="243" t="s">
        <v>220</v>
      </c>
    </row>
    <row r="631" s="14" customFormat="1">
      <c r="A631" s="14"/>
      <c r="B631" s="242"/>
      <c r="C631" s="14"/>
      <c r="D631" s="235" t="s">
        <v>228</v>
      </c>
      <c r="E631" s="243" t="s">
        <v>1</v>
      </c>
      <c r="F631" s="244" t="s">
        <v>1355</v>
      </c>
      <c r="G631" s="14"/>
      <c r="H631" s="245">
        <v>8.25</v>
      </c>
      <c r="I631" s="246"/>
      <c r="J631" s="246"/>
      <c r="K631" s="14"/>
      <c r="L631" s="14"/>
      <c r="M631" s="242"/>
      <c r="N631" s="247"/>
      <c r="O631" s="248"/>
      <c r="P631" s="248"/>
      <c r="Q631" s="248"/>
      <c r="R631" s="248"/>
      <c r="S631" s="248"/>
      <c r="T631" s="248"/>
      <c r="U631" s="248"/>
      <c r="V631" s="248"/>
      <c r="W631" s="248"/>
      <c r="X631" s="249"/>
      <c r="Y631" s="14"/>
      <c r="Z631" s="14"/>
      <c r="AA631" s="14"/>
      <c r="AB631" s="14"/>
      <c r="AC631" s="14"/>
      <c r="AD631" s="14"/>
      <c r="AE631" s="14"/>
      <c r="AT631" s="243" t="s">
        <v>228</v>
      </c>
      <c r="AU631" s="243" t="s">
        <v>93</v>
      </c>
      <c r="AV631" s="14" t="s">
        <v>93</v>
      </c>
      <c r="AW631" s="14" t="s">
        <v>4</v>
      </c>
      <c r="AX631" s="14" t="s">
        <v>81</v>
      </c>
      <c r="AY631" s="243" t="s">
        <v>220</v>
      </c>
    </row>
    <row r="632" s="14" customFormat="1">
      <c r="A632" s="14"/>
      <c r="B632" s="242"/>
      <c r="C632" s="14"/>
      <c r="D632" s="235" t="s">
        <v>228</v>
      </c>
      <c r="E632" s="243" t="s">
        <v>1</v>
      </c>
      <c r="F632" s="244" t="s">
        <v>1356</v>
      </c>
      <c r="G632" s="14"/>
      <c r="H632" s="245">
        <v>5.8499999999999996</v>
      </c>
      <c r="I632" s="246"/>
      <c r="J632" s="246"/>
      <c r="K632" s="14"/>
      <c r="L632" s="14"/>
      <c r="M632" s="242"/>
      <c r="N632" s="247"/>
      <c r="O632" s="248"/>
      <c r="P632" s="248"/>
      <c r="Q632" s="248"/>
      <c r="R632" s="248"/>
      <c r="S632" s="248"/>
      <c r="T632" s="248"/>
      <c r="U632" s="248"/>
      <c r="V632" s="248"/>
      <c r="W632" s="248"/>
      <c r="X632" s="249"/>
      <c r="Y632" s="14"/>
      <c r="Z632" s="14"/>
      <c r="AA632" s="14"/>
      <c r="AB632" s="14"/>
      <c r="AC632" s="14"/>
      <c r="AD632" s="14"/>
      <c r="AE632" s="14"/>
      <c r="AT632" s="243" t="s">
        <v>228</v>
      </c>
      <c r="AU632" s="243" t="s">
        <v>93</v>
      </c>
      <c r="AV632" s="14" t="s">
        <v>93</v>
      </c>
      <c r="AW632" s="14" t="s">
        <v>4</v>
      </c>
      <c r="AX632" s="14" t="s">
        <v>81</v>
      </c>
      <c r="AY632" s="243" t="s">
        <v>220</v>
      </c>
    </row>
    <row r="633" s="14" customFormat="1">
      <c r="A633" s="14"/>
      <c r="B633" s="242"/>
      <c r="C633" s="14"/>
      <c r="D633" s="235" t="s">
        <v>228</v>
      </c>
      <c r="E633" s="243" t="s">
        <v>1</v>
      </c>
      <c r="F633" s="244" t="s">
        <v>1357</v>
      </c>
      <c r="G633" s="14"/>
      <c r="H633" s="245">
        <v>13.199999999999999</v>
      </c>
      <c r="I633" s="246"/>
      <c r="J633" s="246"/>
      <c r="K633" s="14"/>
      <c r="L633" s="14"/>
      <c r="M633" s="242"/>
      <c r="N633" s="247"/>
      <c r="O633" s="248"/>
      <c r="P633" s="248"/>
      <c r="Q633" s="248"/>
      <c r="R633" s="248"/>
      <c r="S633" s="248"/>
      <c r="T633" s="248"/>
      <c r="U633" s="248"/>
      <c r="V633" s="248"/>
      <c r="W633" s="248"/>
      <c r="X633" s="249"/>
      <c r="Y633" s="14"/>
      <c r="Z633" s="14"/>
      <c r="AA633" s="14"/>
      <c r="AB633" s="14"/>
      <c r="AC633" s="14"/>
      <c r="AD633" s="14"/>
      <c r="AE633" s="14"/>
      <c r="AT633" s="243" t="s">
        <v>228</v>
      </c>
      <c r="AU633" s="243" t="s">
        <v>93</v>
      </c>
      <c r="AV633" s="14" t="s">
        <v>93</v>
      </c>
      <c r="AW633" s="14" t="s">
        <v>4</v>
      </c>
      <c r="AX633" s="14" t="s">
        <v>81</v>
      </c>
      <c r="AY633" s="243" t="s">
        <v>220</v>
      </c>
    </row>
    <row r="634" s="14" customFormat="1">
      <c r="A634" s="14"/>
      <c r="B634" s="242"/>
      <c r="C634" s="14"/>
      <c r="D634" s="235" t="s">
        <v>228</v>
      </c>
      <c r="E634" s="243" t="s">
        <v>1</v>
      </c>
      <c r="F634" s="244" t="s">
        <v>1358</v>
      </c>
      <c r="G634" s="14"/>
      <c r="H634" s="245">
        <v>6.2400000000000002</v>
      </c>
      <c r="I634" s="246"/>
      <c r="J634" s="246"/>
      <c r="K634" s="14"/>
      <c r="L634" s="14"/>
      <c r="M634" s="242"/>
      <c r="N634" s="247"/>
      <c r="O634" s="248"/>
      <c r="P634" s="248"/>
      <c r="Q634" s="248"/>
      <c r="R634" s="248"/>
      <c r="S634" s="248"/>
      <c r="T634" s="248"/>
      <c r="U634" s="248"/>
      <c r="V634" s="248"/>
      <c r="W634" s="248"/>
      <c r="X634" s="249"/>
      <c r="Y634" s="14"/>
      <c r="Z634" s="14"/>
      <c r="AA634" s="14"/>
      <c r="AB634" s="14"/>
      <c r="AC634" s="14"/>
      <c r="AD634" s="14"/>
      <c r="AE634" s="14"/>
      <c r="AT634" s="243" t="s">
        <v>228</v>
      </c>
      <c r="AU634" s="243" t="s">
        <v>93</v>
      </c>
      <c r="AV634" s="14" t="s">
        <v>93</v>
      </c>
      <c r="AW634" s="14" t="s">
        <v>4</v>
      </c>
      <c r="AX634" s="14" t="s">
        <v>81</v>
      </c>
      <c r="AY634" s="243" t="s">
        <v>220</v>
      </c>
    </row>
    <row r="635" s="14" customFormat="1">
      <c r="A635" s="14"/>
      <c r="B635" s="242"/>
      <c r="C635" s="14"/>
      <c r="D635" s="235" t="s">
        <v>228</v>
      </c>
      <c r="E635" s="243" t="s">
        <v>1</v>
      </c>
      <c r="F635" s="244" t="s">
        <v>1359</v>
      </c>
      <c r="G635" s="14"/>
      <c r="H635" s="245">
        <v>8.1600000000000001</v>
      </c>
      <c r="I635" s="246"/>
      <c r="J635" s="246"/>
      <c r="K635" s="14"/>
      <c r="L635" s="14"/>
      <c r="M635" s="242"/>
      <c r="N635" s="247"/>
      <c r="O635" s="248"/>
      <c r="P635" s="248"/>
      <c r="Q635" s="248"/>
      <c r="R635" s="248"/>
      <c r="S635" s="248"/>
      <c r="T635" s="248"/>
      <c r="U635" s="248"/>
      <c r="V635" s="248"/>
      <c r="W635" s="248"/>
      <c r="X635" s="249"/>
      <c r="Y635" s="14"/>
      <c r="Z635" s="14"/>
      <c r="AA635" s="14"/>
      <c r="AB635" s="14"/>
      <c r="AC635" s="14"/>
      <c r="AD635" s="14"/>
      <c r="AE635" s="14"/>
      <c r="AT635" s="243" t="s">
        <v>228</v>
      </c>
      <c r="AU635" s="243" t="s">
        <v>93</v>
      </c>
      <c r="AV635" s="14" t="s">
        <v>93</v>
      </c>
      <c r="AW635" s="14" t="s">
        <v>4</v>
      </c>
      <c r="AX635" s="14" t="s">
        <v>81</v>
      </c>
      <c r="AY635" s="243" t="s">
        <v>220</v>
      </c>
    </row>
    <row r="636" s="14" customFormat="1">
      <c r="A636" s="14"/>
      <c r="B636" s="242"/>
      <c r="C636" s="14"/>
      <c r="D636" s="235" t="s">
        <v>228</v>
      </c>
      <c r="E636" s="243" t="s">
        <v>1</v>
      </c>
      <c r="F636" s="244" t="s">
        <v>1360</v>
      </c>
      <c r="G636" s="14"/>
      <c r="H636" s="245">
        <v>3.4399999999999999</v>
      </c>
      <c r="I636" s="246"/>
      <c r="J636" s="246"/>
      <c r="K636" s="14"/>
      <c r="L636" s="14"/>
      <c r="M636" s="242"/>
      <c r="N636" s="247"/>
      <c r="O636" s="248"/>
      <c r="P636" s="248"/>
      <c r="Q636" s="248"/>
      <c r="R636" s="248"/>
      <c r="S636" s="248"/>
      <c r="T636" s="248"/>
      <c r="U636" s="248"/>
      <c r="V636" s="248"/>
      <c r="W636" s="248"/>
      <c r="X636" s="249"/>
      <c r="Y636" s="14"/>
      <c r="Z636" s="14"/>
      <c r="AA636" s="14"/>
      <c r="AB636" s="14"/>
      <c r="AC636" s="14"/>
      <c r="AD636" s="14"/>
      <c r="AE636" s="14"/>
      <c r="AT636" s="243" t="s">
        <v>228</v>
      </c>
      <c r="AU636" s="243" t="s">
        <v>93</v>
      </c>
      <c r="AV636" s="14" t="s">
        <v>93</v>
      </c>
      <c r="AW636" s="14" t="s">
        <v>4</v>
      </c>
      <c r="AX636" s="14" t="s">
        <v>81</v>
      </c>
      <c r="AY636" s="243" t="s">
        <v>220</v>
      </c>
    </row>
    <row r="637" s="14" customFormat="1">
      <c r="A637" s="14"/>
      <c r="B637" s="242"/>
      <c r="C637" s="14"/>
      <c r="D637" s="235" t="s">
        <v>228</v>
      </c>
      <c r="E637" s="243" t="s">
        <v>1</v>
      </c>
      <c r="F637" s="244" t="s">
        <v>1361</v>
      </c>
      <c r="G637" s="14"/>
      <c r="H637" s="245">
        <v>1.8799999999999999</v>
      </c>
      <c r="I637" s="246"/>
      <c r="J637" s="246"/>
      <c r="K637" s="14"/>
      <c r="L637" s="14"/>
      <c r="M637" s="242"/>
      <c r="N637" s="247"/>
      <c r="O637" s="248"/>
      <c r="P637" s="248"/>
      <c r="Q637" s="248"/>
      <c r="R637" s="248"/>
      <c r="S637" s="248"/>
      <c r="T637" s="248"/>
      <c r="U637" s="248"/>
      <c r="V637" s="248"/>
      <c r="W637" s="248"/>
      <c r="X637" s="249"/>
      <c r="Y637" s="14"/>
      <c r="Z637" s="14"/>
      <c r="AA637" s="14"/>
      <c r="AB637" s="14"/>
      <c r="AC637" s="14"/>
      <c r="AD637" s="14"/>
      <c r="AE637" s="14"/>
      <c r="AT637" s="243" t="s">
        <v>228</v>
      </c>
      <c r="AU637" s="243" t="s">
        <v>93</v>
      </c>
      <c r="AV637" s="14" t="s">
        <v>93</v>
      </c>
      <c r="AW637" s="14" t="s">
        <v>4</v>
      </c>
      <c r="AX637" s="14" t="s">
        <v>81</v>
      </c>
      <c r="AY637" s="243" t="s">
        <v>220</v>
      </c>
    </row>
    <row r="638" s="14" customFormat="1">
      <c r="A638" s="14"/>
      <c r="B638" s="242"/>
      <c r="C638" s="14"/>
      <c r="D638" s="235" t="s">
        <v>228</v>
      </c>
      <c r="E638" s="243" t="s">
        <v>1</v>
      </c>
      <c r="F638" s="244" t="s">
        <v>1362</v>
      </c>
      <c r="G638" s="14"/>
      <c r="H638" s="245">
        <v>1.3500000000000001</v>
      </c>
      <c r="I638" s="246"/>
      <c r="J638" s="246"/>
      <c r="K638" s="14"/>
      <c r="L638" s="14"/>
      <c r="M638" s="242"/>
      <c r="N638" s="247"/>
      <c r="O638" s="248"/>
      <c r="P638" s="248"/>
      <c r="Q638" s="248"/>
      <c r="R638" s="248"/>
      <c r="S638" s="248"/>
      <c r="T638" s="248"/>
      <c r="U638" s="248"/>
      <c r="V638" s="248"/>
      <c r="W638" s="248"/>
      <c r="X638" s="249"/>
      <c r="Y638" s="14"/>
      <c r="Z638" s="14"/>
      <c r="AA638" s="14"/>
      <c r="AB638" s="14"/>
      <c r="AC638" s="14"/>
      <c r="AD638" s="14"/>
      <c r="AE638" s="14"/>
      <c r="AT638" s="243" t="s">
        <v>228</v>
      </c>
      <c r="AU638" s="243" t="s">
        <v>93</v>
      </c>
      <c r="AV638" s="14" t="s">
        <v>93</v>
      </c>
      <c r="AW638" s="14" t="s">
        <v>4</v>
      </c>
      <c r="AX638" s="14" t="s">
        <v>81</v>
      </c>
      <c r="AY638" s="243" t="s">
        <v>220</v>
      </c>
    </row>
    <row r="639" s="14" customFormat="1">
      <c r="A639" s="14"/>
      <c r="B639" s="242"/>
      <c r="C639" s="14"/>
      <c r="D639" s="235" t="s">
        <v>228</v>
      </c>
      <c r="E639" s="243" t="s">
        <v>1</v>
      </c>
      <c r="F639" s="244" t="s">
        <v>1363</v>
      </c>
      <c r="G639" s="14"/>
      <c r="H639" s="245">
        <v>6.7000000000000002</v>
      </c>
      <c r="I639" s="246"/>
      <c r="J639" s="246"/>
      <c r="K639" s="14"/>
      <c r="L639" s="14"/>
      <c r="M639" s="242"/>
      <c r="N639" s="247"/>
      <c r="O639" s="248"/>
      <c r="P639" s="248"/>
      <c r="Q639" s="248"/>
      <c r="R639" s="248"/>
      <c r="S639" s="248"/>
      <c r="T639" s="248"/>
      <c r="U639" s="248"/>
      <c r="V639" s="248"/>
      <c r="W639" s="248"/>
      <c r="X639" s="249"/>
      <c r="Y639" s="14"/>
      <c r="Z639" s="14"/>
      <c r="AA639" s="14"/>
      <c r="AB639" s="14"/>
      <c r="AC639" s="14"/>
      <c r="AD639" s="14"/>
      <c r="AE639" s="14"/>
      <c r="AT639" s="243" t="s">
        <v>228</v>
      </c>
      <c r="AU639" s="243" t="s">
        <v>93</v>
      </c>
      <c r="AV639" s="14" t="s">
        <v>93</v>
      </c>
      <c r="AW639" s="14" t="s">
        <v>4</v>
      </c>
      <c r="AX639" s="14" t="s">
        <v>81</v>
      </c>
      <c r="AY639" s="243" t="s">
        <v>220</v>
      </c>
    </row>
    <row r="640" s="14" customFormat="1">
      <c r="A640" s="14"/>
      <c r="B640" s="242"/>
      <c r="C640" s="14"/>
      <c r="D640" s="235" t="s">
        <v>228</v>
      </c>
      <c r="E640" s="243" t="s">
        <v>1</v>
      </c>
      <c r="F640" s="244" t="s">
        <v>1364</v>
      </c>
      <c r="G640" s="14"/>
      <c r="H640" s="245">
        <v>6.2999999999999998</v>
      </c>
      <c r="I640" s="246"/>
      <c r="J640" s="246"/>
      <c r="K640" s="14"/>
      <c r="L640" s="14"/>
      <c r="M640" s="242"/>
      <c r="N640" s="247"/>
      <c r="O640" s="248"/>
      <c r="P640" s="248"/>
      <c r="Q640" s="248"/>
      <c r="R640" s="248"/>
      <c r="S640" s="248"/>
      <c r="T640" s="248"/>
      <c r="U640" s="248"/>
      <c r="V640" s="248"/>
      <c r="W640" s="248"/>
      <c r="X640" s="249"/>
      <c r="Y640" s="14"/>
      <c r="Z640" s="14"/>
      <c r="AA640" s="14"/>
      <c r="AB640" s="14"/>
      <c r="AC640" s="14"/>
      <c r="AD640" s="14"/>
      <c r="AE640" s="14"/>
      <c r="AT640" s="243" t="s">
        <v>228</v>
      </c>
      <c r="AU640" s="243" t="s">
        <v>93</v>
      </c>
      <c r="AV640" s="14" t="s">
        <v>93</v>
      </c>
      <c r="AW640" s="14" t="s">
        <v>4</v>
      </c>
      <c r="AX640" s="14" t="s">
        <v>81</v>
      </c>
      <c r="AY640" s="243" t="s">
        <v>220</v>
      </c>
    </row>
    <row r="641" s="15" customFormat="1">
      <c r="A641" s="15"/>
      <c r="B641" s="250"/>
      <c r="C641" s="15"/>
      <c r="D641" s="235" t="s">
        <v>228</v>
      </c>
      <c r="E641" s="251" t="s">
        <v>1</v>
      </c>
      <c r="F641" s="252" t="s">
        <v>242</v>
      </c>
      <c r="G641" s="15"/>
      <c r="H641" s="253">
        <v>67.219999999999999</v>
      </c>
      <c r="I641" s="254"/>
      <c r="J641" s="254"/>
      <c r="K641" s="15"/>
      <c r="L641" s="15"/>
      <c r="M641" s="250"/>
      <c r="N641" s="255"/>
      <c r="O641" s="256"/>
      <c r="P641" s="256"/>
      <c r="Q641" s="256"/>
      <c r="R641" s="256"/>
      <c r="S641" s="256"/>
      <c r="T641" s="256"/>
      <c r="U641" s="256"/>
      <c r="V641" s="256"/>
      <c r="W641" s="256"/>
      <c r="X641" s="257"/>
      <c r="Y641" s="15"/>
      <c r="Z641" s="15"/>
      <c r="AA641" s="15"/>
      <c r="AB641" s="15"/>
      <c r="AC641" s="15"/>
      <c r="AD641" s="15"/>
      <c r="AE641" s="15"/>
      <c r="AT641" s="251" t="s">
        <v>228</v>
      </c>
      <c r="AU641" s="251" t="s">
        <v>93</v>
      </c>
      <c r="AV641" s="15" t="s">
        <v>98</v>
      </c>
      <c r="AW641" s="15" t="s">
        <v>4</v>
      </c>
      <c r="AX641" s="15" t="s">
        <v>81</v>
      </c>
      <c r="AY641" s="251" t="s">
        <v>220</v>
      </c>
    </row>
    <row r="642" s="13" customFormat="1">
      <c r="A642" s="13"/>
      <c r="B642" s="234"/>
      <c r="C642" s="13"/>
      <c r="D642" s="235" t="s">
        <v>228</v>
      </c>
      <c r="E642" s="236" t="s">
        <v>1</v>
      </c>
      <c r="F642" s="237" t="s">
        <v>1365</v>
      </c>
      <c r="G642" s="13"/>
      <c r="H642" s="236" t="s">
        <v>1</v>
      </c>
      <c r="I642" s="238"/>
      <c r="J642" s="238"/>
      <c r="K642" s="13"/>
      <c r="L642" s="13"/>
      <c r="M642" s="234"/>
      <c r="N642" s="239"/>
      <c r="O642" s="240"/>
      <c r="P642" s="240"/>
      <c r="Q642" s="240"/>
      <c r="R642" s="240"/>
      <c r="S642" s="240"/>
      <c r="T642" s="240"/>
      <c r="U642" s="240"/>
      <c r="V642" s="240"/>
      <c r="W642" s="240"/>
      <c r="X642" s="241"/>
      <c r="Y642" s="13"/>
      <c r="Z642" s="13"/>
      <c r="AA642" s="13"/>
      <c r="AB642" s="13"/>
      <c r="AC642" s="13"/>
      <c r="AD642" s="13"/>
      <c r="AE642" s="13"/>
      <c r="AT642" s="236" t="s">
        <v>228</v>
      </c>
      <c r="AU642" s="236" t="s">
        <v>93</v>
      </c>
      <c r="AV642" s="13" t="s">
        <v>88</v>
      </c>
      <c r="AW642" s="13" t="s">
        <v>4</v>
      </c>
      <c r="AX642" s="13" t="s">
        <v>81</v>
      </c>
      <c r="AY642" s="236" t="s">
        <v>220</v>
      </c>
    </row>
    <row r="643" s="14" customFormat="1">
      <c r="A643" s="14"/>
      <c r="B643" s="242"/>
      <c r="C643" s="14"/>
      <c r="D643" s="235" t="s">
        <v>228</v>
      </c>
      <c r="E643" s="243" t="s">
        <v>1</v>
      </c>
      <c r="F643" s="244" t="s">
        <v>1366</v>
      </c>
      <c r="G643" s="14"/>
      <c r="H643" s="245">
        <v>4.2999999999999998</v>
      </c>
      <c r="I643" s="246"/>
      <c r="J643" s="246"/>
      <c r="K643" s="14"/>
      <c r="L643" s="14"/>
      <c r="M643" s="242"/>
      <c r="N643" s="247"/>
      <c r="O643" s="248"/>
      <c r="P643" s="248"/>
      <c r="Q643" s="248"/>
      <c r="R643" s="248"/>
      <c r="S643" s="248"/>
      <c r="T643" s="248"/>
      <c r="U643" s="248"/>
      <c r="V643" s="248"/>
      <c r="W643" s="248"/>
      <c r="X643" s="249"/>
      <c r="Y643" s="14"/>
      <c r="Z643" s="14"/>
      <c r="AA643" s="14"/>
      <c r="AB643" s="14"/>
      <c r="AC643" s="14"/>
      <c r="AD643" s="14"/>
      <c r="AE643" s="14"/>
      <c r="AT643" s="243" t="s">
        <v>228</v>
      </c>
      <c r="AU643" s="243" t="s">
        <v>93</v>
      </c>
      <c r="AV643" s="14" t="s">
        <v>93</v>
      </c>
      <c r="AW643" s="14" t="s">
        <v>4</v>
      </c>
      <c r="AX643" s="14" t="s">
        <v>81</v>
      </c>
      <c r="AY643" s="243" t="s">
        <v>220</v>
      </c>
    </row>
    <row r="644" s="14" customFormat="1">
      <c r="A644" s="14"/>
      <c r="B644" s="242"/>
      <c r="C644" s="14"/>
      <c r="D644" s="235" t="s">
        <v>228</v>
      </c>
      <c r="E644" s="243" t="s">
        <v>1</v>
      </c>
      <c r="F644" s="244" t="s">
        <v>1367</v>
      </c>
      <c r="G644" s="14"/>
      <c r="H644" s="245">
        <v>1.6000000000000001</v>
      </c>
      <c r="I644" s="246"/>
      <c r="J644" s="246"/>
      <c r="K644" s="14"/>
      <c r="L644" s="14"/>
      <c r="M644" s="242"/>
      <c r="N644" s="247"/>
      <c r="O644" s="248"/>
      <c r="P644" s="248"/>
      <c r="Q644" s="248"/>
      <c r="R644" s="248"/>
      <c r="S644" s="248"/>
      <c r="T644" s="248"/>
      <c r="U644" s="248"/>
      <c r="V644" s="248"/>
      <c r="W644" s="248"/>
      <c r="X644" s="249"/>
      <c r="Y644" s="14"/>
      <c r="Z644" s="14"/>
      <c r="AA644" s="14"/>
      <c r="AB644" s="14"/>
      <c r="AC644" s="14"/>
      <c r="AD644" s="14"/>
      <c r="AE644" s="14"/>
      <c r="AT644" s="243" t="s">
        <v>228</v>
      </c>
      <c r="AU644" s="243" t="s">
        <v>93</v>
      </c>
      <c r="AV644" s="14" t="s">
        <v>93</v>
      </c>
      <c r="AW644" s="14" t="s">
        <v>4</v>
      </c>
      <c r="AX644" s="14" t="s">
        <v>81</v>
      </c>
      <c r="AY644" s="243" t="s">
        <v>220</v>
      </c>
    </row>
    <row r="645" s="14" customFormat="1">
      <c r="A645" s="14"/>
      <c r="B645" s="242"/>
      <c r="C645" s="14"/>
      <c r="D645" s="235" t="s">
        <v>228</v>
      </c>
      <c r="E645" s="243" t="s">
        <v>1</v>
      </c>
      <c r="F645" s="244" t="s">
        <v>1368</v>
      </c>
      <c r="G645" s="14"/>
      <c r="H645" s="245">
        <v>5.5999999999999996</v>
      </c>
      <c r="I645" s="246"/>
      <c r="J645" s="246"/>
      <c r="K645" s="14"/>
      <c r="L645" s="14"/>
      <c r="M645" s="242"/>
      <c r="N645" s="247"/>
      <c r="O645" s="248"/>
      <c r="P645" s="248"/>
      <c r="Q645" s="248"/>
      <c r="R645" s="248"/>
      <c r="S645" s="248"/>
      <c r="T645" s="248"/>
      <c r="U645" s="248"/>
      <c r="V645" s="248"/>
      <c r="W645" s="248"/>
      <c r="X645" s="249"/>
      <c r="Y645" s="14"/>
      <c r="Z645" s="14"/>
      <c r="AA645" s="14"/>
      <c r="AB645" s="14"/>
      <c r="AC645" s="14"/>
      <c r="AD645" s="14"/>
      <c r="AE645" s="14"/>
      <c r="AT645" s="243" t="s">
        <v>228</v>
      </c>
      <c r="AU645" s="243" t="s">
        <v>93</v>
      </c>
      <c r="AV645" s="14" t="s">
        <v>93</v>
      </c>
      <c r="AW645" s="14" t="s">
        <v>4</v>
      </c>
      <c r="AX645" s="14" t="s">
        <v>81</v>
      </c>
      <c r="AY645" s="243" t="s">
        <v>220</v>
      </c>
    </row>
    <row r="646" s="14" customFormat="1">
      <c r="A646" s="14"/>
      <c r="B646" s="242"/>
      <c r="C646" s="14"/>
      <c r="D646" s="235" t="s">
        <v>228</v>
      </c>
      <c r="E646" s="243" t="s">
        <v>1</v>
      </c>
      <c r="F646" s="244" t="s">
        <v>1369</v>
      </c>
      <c r="G646" s="14"/>
      <c r="H646" s="245">
        <v>21.649999999999999</v>
      </c>
      <c r="I646" s="246"/>
      <c r="J646" s="246"/>
      <c r="K646" s="14"/>
      <c r="L646" s="14"/>
      <c r="M646" s="242"/>
      <c r="N646" s="247"/>
      <c r="O646" s="248"/>
      <c r="P646" s="248"/>
      <c r="Q646" s="248"/>
      <c r="R646" s="248"/>
      <c r="S646" s="248"/>
      <c r="T646" s="248"/>
      <c r="U646" s="248"/>
      <c r="V646" s="248"/>
      <c r="W646" s="248"/>
      <c r="X646" s="249"/>
      <c r="Y646" s="14"/>
      <c r="Z646" s="14"/>
      <c r="AA646" s="14"/>
      <c r="AB646" s="14"/>
      <c r="AC646" s="14"/>
      <c r="AD646" s="14"/>
      <c r="AE646" s="14"/>
      <c r="AT646" s="243" t="s">
        <v>228</v>
      </c>
      <c r="AU646" s="243" t="s">
        <v>93</v>
      </c>
      <c r="AV646" s="14" t="s">
        <v>93</v>
      </c>
      <c r="AW646" s="14" t="s">
        <v>4</v>
      </c>
      <c r="AX646" s="14" t="s">
        <v>81</v>
      </c>
      <c r="AY646" s="243" t="s">
        <v>220</v>
      </c>
    </row>
    <row r="647" s="14" customFormat="1">
      <c r="A647" s="14"/>
      <c r="B647" s="242"/>
      <c r="C647" s="14"/>
      <c r="D647" s="235" t="s">
        <v>228</v>
      </c>
      <c r="E647" s="243" t="s">
        <v>1</v>
      </c>
      <c r="F647" s="244" t="s">
        <v>1370</v>
      </c>
      <c r="G647" s="14"/>
      <c r="H647" s="245">
        <v>22.82</v>
      </c>
      <c r="I647" s="246"/>
      <c r="J647" s="246"/>
      <c r="K647" s="14"/>
      <c r="L647" s="14"/>
      <c r="M647" s="242"/>
      <c r="N647" s="247"/>
      <c r="O647" s="248"/>
      <c r="P647" s="248"/>
      <c r="Q647" s="248"/>
      <c r="R647" s="248"/>
      <c r="S647" s="248"/>
      <c r="T647" s="248"/>
      <c r="U647" s="248"/>
      <c r="V647" s="248"/>
      <c r="W647" s="248"/>
      <c r="X647" s="249"/>
      <c r="Y647" s="14"/>
      <c r="Z647" s="14"/>
      <c r="AA647" s="14"/>
      <c r="AB647" s="14"/>
      <c r="AC647" s="14"/>
      <c r="AD647" s="14"/>
      <c r="AE647" s="14"/>
      <c r="AT647" s="243" t="s">
        <v>228</v>
      </c>
      <c r="AU647" s="243" t="s">
        <v>93</v>
      </c>
      <c r="AV647" s="14" t="s">
        <v>93</v>
      </c>
      <c r="AW647" s="14" t="s">
        <v>4</v>
      </c>
      <c r="AX647" s="14" t="s">
        <v>81</v>
      </c>
      <c r="AY647" s="243" t="s">
        <v>220</v>
      </c>
    </row>
    <row r="648" s="14" customFormat="1">
      <c r="A648" s="14"/>
      <c r="B648" s="242"/>
      <c r="C648" s="14"/>
      <c r="D648" s="235" t="s">
        <v>228</v>
      </c>
      <c r="E648" s="243" t="s">
        <v>1</v>
      </c>
      <c r="F648" s="244" t="s">
        <v>1371</v>
      </c>
      <c r="G648" s="14"/>
      <c r="H648" s="245">
        <v>1.3999999999999999</v>
      </c>
      <c r="I648" s="246"/>
      <c r="J648" s="246"/>
      <c r="K648" s="14"/>
      <c r="L648" s="14"/>
      <c r="M648" s="242"/>
      <c r="N648" s="247"/>
      <c r="O648" s="248"/>
      <c r="P648" s="248"/>
      <c r="Q648" s="248"/>
      <c r="R648" s="248"/>
      <c r="S648" s="248"/>
      <c r="T648" s="248"/>
      <c r="U648" s="248"/>
      <c r="V648" s="248"/>
      <c r="W648" s="248"/>
      <c r="X648" s="249"/>
      <c r="Y648" s="14"/>
      <c r="Z648" s="14"/>
      <c r="AA648" s="14"/>
      <c r="AB648" s="14"/>
      <c r="AC648" s="14"/>
      <c r="AD648" s="14"/>
      <c r="AE648" s="14"/>
      <c r="AT648" s="243" t="s">
        <v>228</v>
      </c>
      <c r="AU648" s="243" t="s">
        <v>93</v>
      </c>
      <c r="AV648" s="14" t="s">
        <v>93</v>
      </c>
      <c r="AW648" s="14" t="s">
        <v>4</v>
      </c>
      <c r="AX648" s="14" t="s">
        <v>81</v>
      </c>
      <c r="AY648" s="243" t="s">
        <v>220</v>
      </c>
    </row>
    <row r="649" s="14" customFormat="1">
      <c r="A649" s="14"/>
      <c r="B649" s="242"/>
      <c r="C649" s="14"/>
      <c r="D649" s="235" t="s">
        <v>228</v>
      </c>
      <c r="E649" s="243" t="s">
        <v>1</v>
      </c>
      <c r="F649" s="244" t="s">
        <v>1377</v>
      </c>
      <c r="G649" s="14"/>
      <c r="H649" s="245">
        <v>10.539999999999999</v>
      </c>
      <c r="I649" s="246"/>
      <c r="J649" s="246"/>
      <c r="K649" s="14"/>
      <c r="L649" s="14"/>
      <c r="M649" s="242"/>
      <c r="N649" s="247"/>
      <c r="O649" s="248"/>
      <c r="P649" s="248"/>
      <c r="Q649" s="248"/>
      <c r="R649" s="248"/>
      <c r="S649" s="248"/>
      <c r="T649" s="248"/>
      <c r="U649" s="248"/>
      <c r="V649" s="248"/>
      <c r="W649" s="248"/>
      <c r="X649" s="249"/>
      <c r="Y649" s="14"/>
      <c r="Z649" s="14"/>
      <c r="AA649" s="14"/>
      <c r="AB649" s="14"/>
      <c r="AC649" s="14"/>
      <c r="AD649" s="14"/>
      <c r="AE649" s="14"/>
      <c r="AT649" s="243" t="s">
        <v>228</v>
      </c>
      <c r="AU649" s="243" t="s">
        <v>93</v>
      </c>
      <c r="AV649" s="14" t="s">
        <v>93</v>
      </c>
      <c r="AW649" s="14" t="s">
        <v>4</v>
      </c>
      <c r="AX649" s="14" t="s">
        <v>81</v>
      </c>
      <c r="AY649" s="243" t="s">
        <v>220</v>
      </c>
    </row>
    <row r="650" s="14" customFormat="1">
      <c r="A650" s="14"/>
      <c r="B650" s="242"/>
      <c r="C650" s="14"/>
      <c r="D650" s="235" t="s">
        <v>228</v>
      </c>
      <c r="E650" s="243" t="s">
        <v>1</v>
      </c>
      <c r="F650" s="244" t="s">
        <v>1378</v>
      </c>
      <c r="G650" s="14"/>
      <c r="H650" s="245">
        <v>8.3800000000000008</v>
      </c>
      <c r="I650" s="246"/>
      <c r="J650" s="246"/>
      <c r="K650" s="14"/>
      <c r="L650" s="14"/>
      <c r="M650" s="242"/>
      <c r="N650" s="247"/>
      <c r="O650" s="248"/>
      <c r="P650" s="248"/>
      <c r="Q650" s="248"/>
      <c r="R650" s="248"/>
      <c r="S650" s="248"/>
      <c r="T650" s="248"/>
      <c r="U650" s="248"/>
      <c r="V650" s="248"/>
      <c r="W650" s="248"/>
      <c r="X650" s="249"/>
      <c r="Y650" s="14"/>
      <c r="Z650" s="14"/>
      <c r="AA650" s="14"/>
      <c r="AB650" s="14"/>
      <c r="AC650" s="14"/>
      <c r="AD650" s="14"/>
      <c r="AE650" s="14"/>
      <c r="AT650" s="243" t="s">
        <v>228</v>
      </c>
      <c r="AU650" s="243" t="s">
        <v>93</v>
      </c>
      <c r="AV650" s="14" t="s">
        <v>93</v>
      </c>
      <c r="AW650" s="14" t="s">
        <v>4</v>
      </c>
      <c r="AX650" s="14" t="s">
        <v>81</v>
      </c>
      <c r="AY650" s="243" t="s">
        <v>220</v>
      </c>
    </row>
    <row r="651" s="14" customFormat="1">
      <c r="A651" s="14"/>
      <c r="B651" s="242"/>
      <c r="C651" s="14"/>
      <c r="D651" s="235" t="s">
        <v>228</v>
      </c>
      <c r="E651" s="243" t="s">
        <v>1</v>
      </c>
      <c r="F651" s="244" t="s">
        <v>1380</v>
      </c>
      <c r="G651" s="14"/>
      <c r="H651" s="245">
        <v>23.399999999999999</v>
      </c>
      <c r="I651" s="246"/>
      <c r="J651" s="246"/>
      <c r="K651" s="14"/>
      <c r="L651" s="14"/>
      <c r="M651" s="242"/>
      <c r="N651" s="247"/>
      <c r="O651" s="248"/>
      <c r="P651" s="248"/>
      <c r="Q651" s="248"/>
      <c r="R651" s="248"/>
      <c r="S651" s="248"/>
      <c r="T651" s="248"/>
      <c r="U651" s="248"/>
      <c r="V651" s="248"/>
      <c r="W651" s="248"/>
      <c r="X651" s="249"/>
      <c r="Y651" s="14"/>
      <c r="Z651" s="14"/>
      <c r="AA651" s="14"/>
      <c r="AB651" s="14"/>
      <c r="AC651" s="14"/>
      <c r="AD651" s="14"/>
      <c r="AE651" s="14"/>
      <c r="AT651" s="243" t="s">
        <v>228</v>
      </c>
      <c r="AU651" s="243" t="s">
        <v>93</v>
      </c>
      <c r="AV651" s="14" t="s">
        <v>93</v>
      </c>
      <c r="AW651" s="14" t="s">
        <v>4</v>
      </c>
      <c r="AX651" s="14" t="s">
        <v>81</v>
      </c>
      <c r="AY651" s="243" t="s">
        <v>220</v>
      </c>
    </row>
    <row r="652" s="14" customFormat="1">
      <c r="A652" s="14"/>
      <c r="B652" s="242"/>
      <c r="C652" s="14"/>
      <c r="D652" s="235" t="s">
        <v>228</v>
      </c>
      <c r="E652" s="243" t="s">
        <v>1</v>
      </c>
      <c r="F652" s="244" t="s">
        <v>1381</v>
      </c>
      <c r="G652" s="14"/>
      <c r="H652" s="245">
        <v>1.3999999999999999</v>
      </c>
      <c r="I652" s="246"/>
      <c r="J652" s="246"/>
      <c r="K652" s="14"/>
      <c r="L652" s="14"/>
      <c r="M652" s="242"/>
      <c r="N652" s="247"/>
      <c r="O652" s="248"/>
      <c r="P652" s="248"/>
      <c r="Q652" s="248"/>
      <c r="R652" s="248"/>
      <c r="S652" s="248"/>
      <c r="T652" s="248"/>
      <c r="U652" s="248"/>
      <c r="V652" s="248"/>
      <c r="W652" s="248"/>
      <c r="X652" s="249"/>
      <c r="Y652" s="14"/>
      <c r="Z652" s="14"/>
      <c r="AA652" s="14"/>
      <c r="AB652" s="14"/>
      <c r="AC652" s="14"/>
      <c r="AD652" s="14"/>
      <c r="AE652" s="14"/>
      <c r="AT652" s="243" t="s">
        <v>228</v>
      </c>
      <c r="AU652" s="243" t="s">
        <v>93</v>
      </c>
      <c r="AV652" s="14" t="s">
        <v>93</v>
      </c>
      <c r="AW652" s="14" t="s">
        <v>4</v>
      </c>
      <c r="AX652" s="14" t="s">
        <v>81</v>
      </c>
      <c r="AY652" s="243" t="s">
        <v>220</v>
      </c>
    </row>
    <row r="653" s="14" customFormat="1">
      <c r="A653" s="14"/>
      <c r="B653" s="242"/>
      <c r="C653" s="14"/>
      <c r="D653" s="235" t="s">
        <v>228</v>
      </c>
      <c r="E653" s="243" t="s">
        <v>1</v>
      </c>
      <c r="F653" s="244" t="s">
        <v>1382</v>
      </c>
      <c r="G653" s="14"/>
      <c r="H653" s="245">
        <v>21.649999999999999</v>
      </c>
      <c r="I653" s="246"/>
      <c r="J653" s="246"/>
      <c r="K653" s="14"/>
      <c r="L653" s="14"/>
      <c r="M653" s="242"/>
      <c r="N653" s="247"/>
      <c r="O653" s="248"/>
      <c r="P653" s="248"/>
      <c r="Q653" s="248"/>
      <c r="R653" s="248"/>
      <c r="S653" s="248"/>
      <c r="T653" s="248"/>
      <c r="U653" s="248"/>
      <c r="V653" s="248"/>
      <c r="W653" s="248"/>
      <c r="X653" s="249"/>
      <c r="Y653" s="14"/>
      <c r="Z653" s="14"/>
      <c r="AA653" s="14"/>
      <c r="AB653" s="14"/>
      <c r="AC653" s="14"/>
      <c r="AD653" s="14"/>
      <c r="AE653" s="14"/>
      <c r="AT653" s="243" t="s">
        <v>228</v>
      </c>
      <c r="AU653" s="243" t="s">
        <v>93</v>
      </c>
      <c r="AV653" s="14" t="s">
        <v>93</v>
      </c>
      <c r="AW653" s="14" t="s">
        <v>4</v>
      </c>
      <c r="AX653" s="14" t="s">
        <v>81</v>
      </c>
      <c r="AY653" s="243" t="s">
        <v>220</v>
      </c>
    </row>
    <row r="654" s="14" customFormat="1">
      <c r="A654" s="14"/>
      <c r="B654" s="242"/>
      <c r="C654" s="14"/>
      <c r="D654" s="235" t="s">
        <v>228</v>
      </c>
      <c r="E654" s="243" t="s">
        <v>1</v>
      </c>
      <c r="F654" s="244" t="s">
        <v>1383</v>
      </c>
      <c r="G654" s="14"/>
      <c r="H654" s="245">
        <v>5.5999999999999996</v>
      </c>
      <c r="I654" s="246"/>
      <c r="J654" s="246"/>
      <c r="K654" s="14"/>
      <c r="L654" s="14"/>
      <c r="M654" s="242"/>
      <c r="N654" s="247"/>
      <c r="O654" s="248"/>
      <c r="P654" s="248"/>
      <c r="Q654" s="248"/>
      <c r="R654" s="248"/>
      <c r="S654" s="248"/>
      <c r="T654" s="248"/>
      <c r="U654" s="248"/>
      <c r="V654" s="248"/>
      <c r="W654" s="248"/>
      <c r="X654" s="249"/>
      <c r="Y654" s="14"/>
      <c r="Z654" s="14"/>
      <c r="AA654" s="14"/>
      <c r="AB654" s="14"/>
      <c r="AC654" s="14"/>
      <c r="AD654" s="14"/>
      <c r="AE654" s="14"/>
      <c r="AT654" s="243" t="s">
        <v>228</v>
      </c>
      <c r="AU654" s="243" t="s">
        <v>93</v>
      </c>
      <c r="AV654" s="14" t="s">
        <v>93</v>
      </c>
      <c r="AW654" s="14" t="s">
        <v>4</v>
      </c>
      <c r="AX654" s="14" t="s">
        <v>81</v>
      </c>
      <c r="AY654" s="243" t="s">
        <v>220</v>
      </c>
    </row>
    <row r="655" s="14" customFormat="1">
      <c r="A655" s="14"/>
      <c r="B655" s="242"/>
      <c r="C655" s="14"/>
      <c r="D655" s="235" t="s">
        <v>228</v>
      </c>
      <c r="E655" s="243" t="s">
        <v>1</v>
      </c>
      <c r="F655" s="244" t="s">
        <v>1384</v>
      </c>
      <c r="G655" s="14"/>
      <c r="H655" s="245">
        <v>1.6000000000000001</v>
      </c>
      <c r="I655" s="246"/>
      <c r="J655" s="246"/>
      <c r="K655" s="14"/>
      <c r="L655" s="14"/>
      <c r="M655" s="242"/>
      <c r="N655" s="247"/>
      <c r="O655" s="248"/>
      <c r="P655" s="248"/>
      <c r="Q655" s="248"/>
      <c r="R655" s="248"/>
      <c r="S655" s="248"/>
      <c r="T655" s="248"/>
      <c r="U655" s="248"/>
      <c r="V655" s="248"/>
      <c r="W655" s="248"/>
      <c r="X655" s="249"/>
      <c r="Y655" s="14"/>
      <c r="Z655" s="14"/>
      <c r="AA655" s="14"/>
      <c r="AB655" s="14"/>
      <c r="AC655" s="14"/>
      <c r="AD655" s="14"/>
      <c r="AE655" s="14"/>
      <c r="AT655" s="243" t="s">
        <v>228</v>
      </c>
      <c r="AU655" s="243" t="s">
        <v>93</v>
      </c>
      <c r="AV655" s="14" t="s">
        <v>93</v>
      </c>
      <c r="AW655" s="14" t="s">
        <v>4</v>
      </c>
      <c r="AX655" s="14" t="s">
        <v>81</v>
      </c>
      <c r="AY655" s="243" t="s">
        <v>220</v>
      </c>
    </row>
    <row r="656" s="14" customFormat="1">
      <c r="A656" s="14"/>
      <c r="B656" s="242"/>
      <c r="C656" s="14"/>
      <c r="D656" s="235" t="s">
        <v>228</v>
      </c>
      <c r="E656" s="243" t="s">
        <v>1</v>
      </c>
      <c r="F656" s="244" t="s">
        <v>1385</v>
      </c>
      <c r="G656" s="14"/>
      <c r="H656" s="245">
        <v>4.2999999999999998</v>
      </c>
      <c r="I656" s="246"/>
      <c r="J656" s="246"/>
      <c r="K656" s="14"/>
      <c r="L656" s="14"/>
      <c r="M656" s="242"/>
      <c r="N656" s="247"/>
      <c r="O656" s="248"/>
      <c r="P656" s="248"/>
      <c r="Q656" s="248"/>
      <c r="R656" s="248"/>
      <c r="S656" s="248"/>
      <c r="T656" s="248"/>
      <c r="U656" s="248"/>
      <c r="V656" s="248"/>
      <c r="W656" s="248"/>
      <c r="X656" s="249"/>
      <c r="Y656" s="14"/>
      <c r="Z656" s="14"/>
      <c r="AA656" s="14"/>
      <c r="AB656" s="14"/>
      <c r="AC656" s="14"/>
      <c r="AD656" s="14"/>
      <c r="AE656" s="14"/>
      <c r="AT656" s="243" t="s">
        <v>228</v>
      </c>
      <c r="AU656" s="243" t="s">
        <v>93</v>
      </c>
      <c r="AV656" s="14" t="s">
        <v>93</v>
      </c>
      <c r="AW656" s="14" t="s">
        <v>4</v>
      </c>
      <c r="AX656" s="14" t="s">
        <v>81</v>
      </c>
      <c r="AY656" s="243" t="s">
        <v>220</v>
      </c>
    </row>
    <row r="657" s="15" customFormat="1">
      <c r="A657" s="15"/>
      <c r="B657" s="250"/>
      <c r="C657" s="15"/>
      <c r="D657" s="235" t="s">
        <v>228</v>
      </c>
      <c r="E657" s="251" t="s">
        <v>1</v>
      </c>
      <c r="F657" s="252" t="s">
        <v>242</v>
      </c>
      <c r="G657" s="15"/>
      <c r="H657" s="253">
        <v>134.24000000000001</v>
      </c>
      <c r="I657" s="254"/>
      <c r="J657" s="254"/>
      <c r="K657" s="15"/>
      <c r="L657" s="15"/>
      <c r="M657" s="250"/>
      <c r="N657" s="255"/>
      <c r="O657" s="256"/>
      <c r="P657" s="256"/>
      <c r="Q657" s="256"/>
      <c r="R657" s="256"/>
      <c r="S657" s="256"/>
      <c r="T657" s="256"/>
      <c r="U657" s="256"/>
      <c r="V657" s="256"/>
      <c r="W657" s="256"/>
      <c r="X657" s="257"/>
      <c r="Y657" s="15"/>
      <c r="Z657" s="15"/>
      <c r="AA657" s="15"/>
      <c r="AB657" s="15"/>
      <c r="AC657" s="15"/>
      <c r="AD657" s="15"/>
      <c r="AE657" s="15"/>
      <c r="AT657" s="251" t="s">
        <v>228</v>
      </c>
      <c r="AU657" s="251" t="s">
        <v>93</v>
      </c>
      <c r="AV657" s="15" t="s">
        <v>98</v>
      </c>
      <c r="AW657" s="15" t="s">
        <v>4</v>
      </c>
      <c r="AX657" s="15" t="s">
        <v>81</v>
      </c>
      <c r="AY657" s="251" t="s">
        <v>220</v>
      </c>
    </row>
    <row r="658" s="16" customFormat="1">
      <c r="A658" s="16"/>
      <c r="B658" s="258"/>
      <c r="C658" s="16"/>
      <c r="D658" s="235" t="s">
        <v>228</v>
      </c>
      <c r="E658" s="259" t="s">
        <v>1</v>
      </c>
      <c r="F658" s="260" t="s">
        <v>253</v>
      </c>
      <c r="G658" s="16"/>
      <c r="H658" s="261">
        <v>281.77499999999998</v>
      </c>
      <c r="I658" s="262"/>
      <c r="J658" s="262"/>
      <c r="K658" s="16"/>
      <c r="L658" s="16"/>
      <c r="M658" s="258"/>
      <c r="N658" s="263"/>
      <c r="O658" s="264"/>
      <c r="P658" s="264"/>
      <c r="Q658" s="264"/>
      <c r="R658" s="264"/>
      <c r="S658" s="264"/>
      <c r="T658" s="264"/>
      <c r="U658" s="264"/>
      <c r="V658" s="264"/>
      <c r="W658" s="264"/>
      <c r="X658" s="265"/>
      <c r="Y658" s="16"/>
      <c r="Z658" s="16"/>
      <c r="AA658" s="16"/>
      <c r="AB658" s="16"/>
      <c r="AC658" s="16"/>
      <c r="AD658" s="16"/>
      <c r="AE658" s="16"/>
      <c r="AT658" s="259" t="s">
        <v>228</v>
      </c>
      <c r="AU658" s="259" t="s">
        <v>93</v>
      </c>
      <c r="AV658" s="16" t="s">
        <v>105</v>
      </c>
      <c r="AW658" s="16" t="s">
        <v>4</v>
      </c>
      <c r="AX658" s="16" t="s">
        <v>88</v>
      </c>
      <c r="AY658" s="259" t="s">
        <v>220</v>
      </c>
    </row>
    <row r="659" s="2" customFormat="1" ht="24.15" customHeight="1">
      <c r="A659" s="42"/>
      <c r="B659" s="186"/>
      <c r="C659" s="273" t="s">
        <v>888</v>
      </c>
      <c r="D659" s="273" t="s">
        <v>564</v>
      </c>
      <c r="E659" s="274" t="s">
        <v>939</v>
      </c>
      <c r="F659" s="275" t="s">
        <v>940</v>
      </c>
      <c r="G659" s="276" t="s">
        <v>226</v>
      </c>
      <c r="H659" s="277">
        <v>293.04599999999999</v>
      </c>
      <c r="I659" s="278"/>
      <c r="J659" s="279"/>
      <c r="K659" s="280">
        <f>ROUND(P659*H659,2)</f>
        <v>0</v>
      </c>
      <c r="L659" s="279"/>
      <c r="M659" s="281"/>
      <c r="N659" s="282" t="s">
        <v>1</v>
      </c>
      <c r="O659" s="229" t="s">
        <v>45</v>
      </c>
      <c r="P659" s="230">
        <f>I659+J659</f>
        <v>0</v>
      </c>
      <c r="Q659" s="230">
        <f>ROUND(I659*H659,2)</f>
        <v>0</v>
      </c>
      <c r="R659" s="230">
        <f>ROUND(J659*H659,2)</f>
        <v>0</v>
      </c>
      <c r="S659" s="86"/>
      <c r="T659" s="231">
        <f>S659*H659</f>
        <v>0</v>
      </c>
      <c r="U659" s="231">
        <v>0.0178</v>
      </c>
      <c r="V659" s="231">
        <f>U659*H659</f>
        <v>5.2162188</v>
      </c>
      <c r="W659" s="231">
        <v>0</v>
      </c>
      <c r="X659" s="232">
        <f>W659*H659</f>
        <v>0</v>
      </c>
      <c r="Y659" s="42"/>
      <c r="Z659" s="42"/>
      <c r="AA659" s="42"/>
      <c r="AB659" s="42"/>
      <c r="AC659" s="42"/>
      <c r="AD659" s="42"/>
      <c r="AE659" s="42"/>
      <c r="AR659" s="233" t="s">
        <v>567</v>
      </c>
      <c r="AT659" s="233" t="s">
        <v>564</v>
      </c>
      <c r="AU659" s="233" t="s">
        <v>93</v>
      </c>
      <c r="AY659" s="19" t="s">
        <v>220</v>
      </c>
      <c r="BE659" s="147">
        <f>IF(O659="základná",K659,0)</f>
        <v>0</v>
      </c>
      <c r="BF659" s="147">
        <f>IF(O659="znížená",K659,0)</f>
        <v>0</v>
      </c>
      <c r="BG659" s="147">
        <f>IF(O659="zákl. prenesená",K659,0)</f>
        <v>0</v>
      </c>
      <c r="BH659" s="147">
        <f>IF(O659="zníž. prenesená",K659,0)</f>
        <v>0</v>
      </c>
      <c r="BI659" s="147">
        <f>IF(O659="nulová",K659,0)</f>
        <v>0</v>
      </c>
      <c r="BJ659" s="19" t="s">
        <v>93</v>
      </c>
      <c r="BK659" s="147">
        <f>ROUND(P659*H659,2)</f>
        <v>0</v>
      </c>
      <c r="BL659" s="19" t="s">
        <v>387</v>
      </c>
      <c r="BM659" s="233" t="s">
        <v>1452</v>
      </c>
    </row>
    <row r="660" s="13" customFormat="1">
      <c r="A660" s="13"/>
      <c r="B660" s="234"/>
      <c r="C660" s="13"/>
      <c r="D660" s="235" t="s">
        <v>228</v>
      </c>
      <c r="E660" s="236" t="s">
        <v>1</v>
      </c>
      <c r="F660" s="237" t="s">
        <v>1344</v>
      </c>
      <c r="G660" s="13"/>
      <c r="H660" s="236" t="s">
        <v>1</v>
      </c>
      <c r="I660" s="238"/>
      <c r="J660" s="238"/>
      <c r="K660" s="13"/>
      <c r="L660" s="13"/>
      <c r="M660" s="234"/>
      <c r="N660" s="239"/>
      <c r="O660" s="240"/>
      <c r="P660" s="240"/>
      <c r="Q660" s="240"/>
      <c r="R660" s="240"/>
      <c r="S660" s="240"/>
      <c r="T660" s="240"/>
      <c r="U660" s="240"/>
      <c r="V660" s="240"/>
      <c r="W660" s="240"/>
      <c r="X660" s="241"/>
      <c r="Y660" s="13"/>
      <c r="Z660" s="13"/>
      <c r="AA660" s="13"/>
      <c r="AB660" s="13"/>
      <c r="AC660" s="13"/>
      <c r="AD660" s="13"/>
      <c r="AE660" s="13"/>
      <c r="AT660" s="236" t="s">
        <v>228</v>
      </c>
      <c r="AU660" s="236" t="s">
        <v>93</v>
      </c>
      <c r="AV660" s="13" t="s">
        <v>88</v>
      </c>
      <c r="AW660" s="13" t="s">
        <v>4</v>
      </c>
      <c r="AX660" s="13" t="s">
        <v>81</v>
      </c>
      <c r="AY660" s="236" t="s">
        <v>220</v>
      </c>
    </row>
    <row r="661" s="14" customFormat="1">
      <c r="A661" s="14"/>
      <c r="B661" s="242"/>
      <c r="C661" s="14"/>
      <c r="D661" s="235" t="s">
        <v>228</v>
      </c>
      <c r="E661" s="243" t="s">
        <v>1</v>
      </c>
      <c r="F661" s="244" t="s">
        <v>1345</v>
      </c>
      <c r="G661" s="14"/>
      <c r="H661" s="245">
        <v>8.25</v>
      </c>
      <c r="I661" s="246"/>
      <c r="J661" s="246"/>
      <c r="K661" s="14"/>
      <c r="L661" s="14"/>
      <c r="M661" s="242"/>
      <c r="N661" s="247"/>
      <c r="O661" s="248"/>
      <c r="P661" s="248"/>
      <c r="Q661" s="248"/>
      <c r="R661" s="248"/>
      <c r="S661" s="248"/>
      <c r="T661" s="248"/>
      <c r="U661" s="248"/>
      <c r="V661" s="248"/>
      <c r="W661" s="248"/>
      <c r="X661" s="249"/>
      <c r="Y661" s="14"/>
      <c r="Z661" s="14"/>
      <c r="AA661" s="14"/>
      <c r="AB661" s="14"/>
      <c r="AC661" s="14"/>
      <c r="AD661" s="14"/>
      <c r="AE661" s="14"/>
      <c r="AT661" s="243" t="s">
        <v>228</v>
      </c>
      <c r="AU661" s="243" t="s">
        <v>93</v>
      </c>
      <c r="AV661" s="14" t="s">
        <v>93</v>
      </c>
      <c r="AW661" s="14" t="s">
        <v>4</v>
      </c>
      <c r="AX661" s="14" t="s">
        <v>81</v>
      </c>
      <c r="AY661" s="243" t="s">
        <v>220</v>
      </c>
    </row>
    <row r="662" s="14" customFormat="1">
      <c r="A662" s="14"/>
      <c r="B662" s="242"/>
      <c r="C662" s="14"/>
      <c r="D662" s="235" t="s">
        <v>228</v>
      </c>
      <c r="E662" s="243" t="s">
        <v>1</v>
      </c>
      <c r="F662" s="244" t="s">
        <v>1346</v>
      </c>
      <c r="G662" s="14"/>
      <c r="H662" s="245">
        <v>7.5</v>
      </c>
      <c r="I662" s="246"/>
      <c r="J662" s="246"/>
      <c r="K662" s="14"/>
      <c r="L662" s="14"/>
      <c r="M662" s="242"/>
      <c r="N662" s="247"/>
      <c r="O662" s="248"/>
      <c r="P662" s="248"/>
      <c r="Q662" s="248"/>
      <c r="R662" s="248"/>
      <c r="S662" s="248"/>
      <c r="T662" s="248"/>
      <c r="U662" s="248"/>
      <c r="V662" s="248"/>
      <c r="W662" s="248"/>
      <c r="X662" s="249"/>
      <c r="Y662" s="14"/>
      <c r="Z662" s="14"/>
      <c r="AA662" s="14"/>
      <c r="AB662" s="14"/>
      <c r="AC662" s="14"/>
      <c r="AD662" s="14"/>
      <c r="AE662" s="14"/>
      <c r="AT662" s="243" t="s">
        <v>228</v>
      </c>
      <c r="AU662" s="243" t="s">
        <v>93</v>
      </c>
      <c r="AV662" s="14" t="s">
        <v>93</v>
      </c>
      <c r="AW662" s="14" t="s">
        <v>4</v>
      </c>
      <c r="AX662" s="14" t="s">
        <v>81</v>
      </c>
      <c r="AY662" s="243" t="s">
        <v>220</v>
      </c>
    </row>
    <row r="663" s="14" customFormat="1">
      <c r="A663" s="14"/>
      <c r="B663" s="242"/>
      <c r="C663" s="14"/>
      <c r="D663" s="235" t="s">
        <v>228</v>
      </c>
      <c r="E663" s="243" t="s">
        <v>1</v>
      </c>
      <c r="F663" s="244" t="s">
        <v>1347</v>
      </c>
      <c r="G663" s="14"/>
      <c r="H663" s="245">
        <v>13.35</v>
      </c>
      <c r="I663" s="246"/>
      <c r="J663" s="246"/>
      <c r="K663" s="14"/>
      <c r="L663" s="14"/>
      <c r="M663" s="242"/>
      <c r="N663" s="247"/>
      <c r="O663" s="248"/>
      <c r="P663" s="248"/>
      <c r="Q663" s="248"/>
      <c r="R663" s="248"/>
      <c r="S663" s="248"/>
      <c r="T663" s="248"/>
      <c r="U663" s="248"/>
      <c r="V663" s="248"/>
      <c r="W663" s="248"/>
      <c r="X663" s="249"/>
      <c r="Y663" s="14"/>
      <c r="Z663" s="14"/>
      <c r="AA663" s="14"/>
      <c r="AB663" s="14"/>
      <c r="AC663" s="14"/>
      <c r="AD663" s="14"/>
      <c r="AE663" s="14"/>
      <c r="AT663" s="243" t="s">
        <v>228</v>
      </c>
      <c r="AU663" s="243" t="s">
        <v>93</v>
      </c>
      <c r="AV663" s="14" t="s">
        <v>93</v>
      </c>
      <c r="AW663" s="14" t="s">
        <v>4</v>
      </c>
      <c r="AX663" s="14" t="s">
        <v>81</v>
      </c>
      <c r="AY663" s="243" t="s">
        <v>220</v>
      </c>
    </row>
    <row r="664" s="14" customFormat="1">
      <c r="A664" s="14"/>
      <c r="B664" s="242"/>
      <c r="C664" s="14"/>
      <c r="D664" s="235" t="s">
        <v>228</v>
      </c>
      <c r="E664" s="243" t="s">
        <v>1</v>
      </c>
      <c r="F664" s="244" t="s">
        <v>1348</v>
      </c>
      <c r="G664" s="14"/>
      <c r="H664" s="245">
        <v>5.8499999999999996</v>
      </c>
      <c r="I664" s="246"/>
      <c r="J664" s="246"/>
      <c r="K664" s="14"/>
      <c r="L664" s="14"/>
      <c r="M664" s="242"/>
      <c r="N664" s="247"/>
      <c r="O664" s="248"/>
      <c r="P664" s="248"/>
      <c r="Q664" s="248"/>
      <c r="R664" s="248"/>
      <c r="S664" s="248"/>
      <c r="T664" s="248"/>
      <c r="U664" s="248"/>
      <c r="V664" s="248"/>
      <c r="W664" s="248"/>
      <c r="X664" s="249"/>
      <c r="Y664" s="14"/>
      <c r="Z664" s="14"/>
      <c r="AA664" s="14"/>
      <c r="AB664" s="14"/>
      <c r="AC664" s="14"/>
      <c r="AD664" s="14"/>
      <c r="AE664" s="14"/>
      <c r="AT664" s="243" t="s">
        <v>228</v>
      </c>
      <c r="AU664" s="243" t="s">
        <v>93</v>
      </c>
      <c r="AV664" s="14" t="s">
        <v>93</v>
      </c>
      <c r="AW664" s="14" t="s">
        <v>4</v>
      </c>
      <c r="AX664" s="14" t="s">
        <v>81</v>
      </c>
      <c r="AY664" s="243" t="s">
        <v>220</v>
      </c>
    </row>
    <row r="665" s="14" customFormat="1">
      <c r="A665" s="14"/>
      <c r="B665" s="242"/>
      <c r="C665" s="14"/>
      <c r="D665" s="235" t="s">
        <v>228</v>
      </c>
      <c r="E665" s="243" t="s">
        <v>1</v>
      </c>
      <c r="F665" s="244" t="s">
        <v>1349</v>
      </c>
      <c r="G665" s="14"/>
      <c r="H665" s="245">
        <v>8.25</v>
      </c>
      <c r="I665" s="246"/>
      <c r="J665" s="246"/>
      <c r="K665" s="14"/>
      <c r="L665" s="14"/>
      <c r="M665" s="242"/>
      <c r="N665" s="247"/>
      <c r="O665" s="248"/>
      <c r="P665" s="248"/>
      <c r="Q665" s="248"/>
      <c r="R665" s="248"/>
      <c r="S665" s="248"/>
      <c r="T665" s="248"/>
      <c r="U665" s="248"/>
      <c r="V665" s="248"/>
      <c r="W665" s="248"/>
      <c r="X665" s="249"/>
      <c r="Y665" s="14"/>
      <c r="Z665" s="14"/>
      <c r="AA665" s="14"/>
      <c r="AB665" s="14"/>
      <c r="AC665" s="14"/>
      <c r="AD665" s="14"/>
      <c r="AE665" s="14"/>
      <c r="AT665" s="243" t="s">
        <v>228</v>
      </c>
      <c r="AU665" s="243" t="s">
        <v>93</v>
      </c>
      <c r="AV665" s="14" t="s">
        <v>93</v>
      </c>
      <c r="AW665" s="14" t="s">
        <v>4</v>
      </c>
      <c r="AX665" s="14" t="s">
        <v>81</v>
      </c>
      <c r="AY665" s="243" t="s">
        <v>220</v>
      </c>
    </row>
    <row r="666" s="14" customFormat="1">
      <c r="A666" s="14"/>
      <c r="B666" s="242"/>
      <c r="C666" s="14"/>
      <c r="D666" s="235" t="s">
        <v>228</v>
      </c>
      <c r="E666" s="243" t="s">
        <v>1</v>
      </c>
      <c r="F666" s="244" t="s">
        <v>1350</v>
      </c>
      <c r="G666" s="14"/>
      <c r="H666" s="245">
        <v>5.9100000000000001</v>
      </c>
      <c r="I666" s="246"/>
      <c r="J666" s="246"/>
      <c r="K666" s="14"/>
      <c r="L666" s="14"/>
      <c r="M666" s="242"/>
      <c r="N666" s="247"/>
      <c r="O666" s="248"/>
      <c r="P666" s="248"/>
      <c r="Q666" s="248"/>
      <c r="R666" s="248"/>
      <c r="S666" s="248"/>
      <c r="T666" s="248"/>
      <c r="U666" s="248"/>
      <c r="V666" s="248"/>
      <c r="W666" s="248"/>
      <c r="X666" s="249"/>
      <c r="Y666" s="14"/>
      <c r="Z666" s="14"/>
      <c r="AA666" s="14"/>
      <c r="AB666" s="14"/>
      <c r="AC666" s="14"/>
      <c r="AD666" s="14"/>
      <c r="AE666" s="14"/>
      <c r="AT666" s="243" t="s">
        <v>228</v>
      </c>
      <c r="AU666" s="243" t="s">
        <v>93</v>
      </c>
      <c r="AV666" s="14" t="s">
        <v>93</v>
      </c>
      <c r="AW666" s="14" t="s">
        <v>4</v>
      </c>
      <c r="AX666" s="14" t="s">
        <v>81</v>
      </c>
      <c r="AY666" s="243" t="s">
        <v>220</v>
      </c>
    </row>
    <row r="667" s="14" customFormat="1">
      <c r="A667" s="14"/>
      <c r="B667" s="242"/>
      <c r="C667" s="14"/>
      <c r="D667" s="235" t="s">
        <v>228</v>
      </c>
      <c r="E667" s="243" t="s">
        <v>1</v>
      </c>
      <c r="F667" s="244" t="s">
        <v>1351</v>
      </c>
      <c r="G667" s="14"/>
      <c r="H667" s="245">
        <v>5.2300000000000004</v>
      </c>
      <c r="I667" s="246"/>
      <c r="J667" s="246"/>
      <c r="K667" s="14"/>
      <c r="L667" s="14"/>
      <c r="M667" s="242"/>
      <c r="N667" s="247"/>
      <c r="O667" s="248"/>
      <c r="P667" s="248"/>
      <c r="Q667" s="248"/>
      <c r="R667" s="248"/>
      <c r="S667" s="248"/>
      <c r="T667" s="248"/>
      <c r="U667" s="248"/>
      <c r="V667" s="248"/>
      <c r="W667" s="248"/>
      <c r="X667" s="249"/>
      <c r="Y667" s="14"/>
      <c r="Z667" s="14"/>
      <c r="AA667" s="14"/>
      <c r="AB667" s="14"/>
      <c r="AC667" s="14"/>
      <c r="AD667" s="14"/>
      <c r="AE667" s="14"/>
      <c r="AT667" s="243" t="s">
        <v>228</v>
      </c>
      <c r="AU667" s="243" t="s">
        <v>93</v>
      </c>
      <c r="AV667" s="14" t="s">
        <v>93</v>
      </c>
      <c r="AW667" s="14" t="s">
        <v>4</v>
      </c>
      <c r="AX667" s="14" t="s">
        <v>81</v>
      </c>
      <c r="AY667" s="243" t="s">
        <v>220</v>
      </c>
    </row>
    <row r="668" s="14" customFormat="1">
      <c r="A668" s="14"/>
      <c r="B668" s="242"/>
      <c r="C668" s="14"/>
      <c r="D668" s="235" t="s">
        <v>228</v>
      </c>
      <c r="E668" s="243" t="s">
        <v>1</v>
      </c>
      <c r="F668" s="244" t="s">
        <v>1352</v>
      </c>
      <c r="G668" s="14"/>
      <c r="H668" s="245">
        <v>3.8250000000000002</v>
      </c>
      <c r="I668" s="246"/>
      <c r="J668" s="246"/>
      <c r="K668" s="14"/>
      <c r="L668" s="14"/>
      <c r="M668" s="242"/>
      <c r="N668" s="247"/>
      <c r="O668" s="248"/>
      <c r="P668" s="248"/>
      <c r="Q668" s="248"/>
      <c r="R668" s="248"/>
      <c r="S668" s="248"/>
      <c r="T668" s="248"/>
      <c r="U668" s="248"/>
      <c r="V668" s="248"/>
      <c r="W668" s="248"/>
      <c r="X668" s="249"/>
      <c r="Y668" s="14"/>
      <c r="Z668" s="14"/>
      <c r="AA668" s="14"/>
      <c r="AB668" s="14"/>
      <c r="AC668" s="14"/>
      <c r="AD668" s="14"/>
      <c r="AE668" s="14"/>
      <c r="AT668" s="243" t="s">
        <v>228</v>
      </c>
      <c r="AU668" s="243" t="s">
        <v>93</v>
      </c>
      <c r="AV668" s="14" t="s">
        <v>93</v>
      </c>
      <c r="AW668" s="14" t="s">
        <v>4</v>
      </c>
      <c r="AX668" s="14" t="s">
        <v>81</v>
      </c>
      <c r="AY668" s="243" t="s">
        <v>220</v>
      </c>
    </row>
    <row r="669" s="14" customFormat="1">
      <c r="A669" s="14"/>
      <c r="B669" s="242"/>
      <c r="C669" s="14"/>
      <c r="D669" s="235" t="s">
        <v>228</v>
      </c>
      <c r="E669" s="243" t="s">
        <v>1</v>
      </c>
      <c r="F669" s="244" t="s">
        <v>1353</v>
      </c>
      <c r="G669" s="14"/>
      <c r="H669" s="245">
        <v>22.149999999999999</v>
      </c>
      <c r="I669" s="246"/>
      <c r="J669" s="246"/>
      <c r="K669" s="14"/>
      <c r="L669" s="14"/>
      <c r="M669" s="242"/>
      <c r="N669" s="247"/>
      <c r="O669" s="248"/>
      <c r="P669" s="248"/>
      <c r="Q669" s="248"/>
      <c r="R669" s="248"/>
      <c r="S669" s="248"/>
      <c r="T669" s="248"/>
      <c r="U669" s="248"/>
      <c r="V669" s="248"/>
      <c r="W669" s="248"/>
      <c r="X669" s="249"/>
      <c r="Y669" s="14"/>
      <c r="Z669" s="14"/>
      <c r="AA669" s="14"/>
      <c r="AB669" s="14"/>
      <c r="AC669" s="14"/>
      <c r="AD669" s="14"/>
      <c r="AE669" s="14"/>
      <c r="AT669" s="243" t="s">
        <v>228</v>
      </c>
      <c r="AU669" s="243" t="s">
        <v>93</v>
      </c>
      <c r="AV669" s="14" t="s">
        <v>93</v>
      </c>
      <c r="AW669" s="14" t="s">
        <v>4</v>
      </c>
      <c r="AX669" s="14" t="s">
        <v>81</v>
      </c>
      <c r="AY669" s="243" t="s">
        <v>220</v>
      </c>
    </row>
    <row r="670" s="15" customFormat="1">
      <c r="A670" s="15"/>
      <c r="B670" s="250"/>
      <c r="C670" s="15"/>
      <c r="D670" s="235" t="s">
        <v>228</v>
      </c>
      <c r="E670" s="251" t="s">
        <v>1</v>
      </c>
      <c r="F670" s="252" t="s">
        <v>242</v>
      </c>
      <c r="G670" s="15"/>
      <c r="H670" s="253">
        <v>80.314999999999998</v>
      </c>
      <c r="I670" s="254"/>
      <c r="J670" s="254"/>
      <c r="K670" s="15"/>
      <c r="L670" s="15"/>
      <c r="M670" s="250"/>
      <c r="N670" s="255"/>
      <c r="O670" s="256"/>
      <c r="P670" s="256"/>
      <c r="Q670" s="256"/>
      <c r="R670" s="256"/>
      <c r="S670" s="256"/>
      <c r="T670" s="256"/>
      <c r="U670" s="256"/>
      <c r="V670" s="256"/>
      <c r="W670" s="256"/>
      <c r="X670" s="257"/>
      <c r="Y670" s="15"/>
      <c r="Z670" s="15"/>
      <c r="AA670" s="15"/>
      <c r="AB670" s="15"/>
      <c r="AC670" s="15"/>
      <c r="AD670" s="15"/>
      <c r="AE670" s="15"/>
      <c r="AT670" s="251" t="s">
        <v>228</v>
      </c>
      <c r="AU670" s="251" t="s">
        <v>93</v>
      </c>
      <c r="AV670" s="15" t="s">
        <v>98</v>
      </c>
      <c r="AW670" s="15" t="s">
        <v>4</v>
      </c>
      <c r="AX670" s="15" t="s">
        <v>81</v>
      </c>
      <c r="AY670" s="251" t="s">
        <v>220</v>
      </c>
    </row>
    <row r="671" s="13" customFormat="1">
      <c r="A671" s="13"/>
      <c r="B671" s="234"/>
      <c r="C671" s="13"/>
      <c r="D671" s="235" t="s">
        <v>228</v>
      </c>
      <c r="E671" s="236" t="s">
        <v>1</v>
      </c>
      <c r="F671" s="237" t="s">
        <v>1332</v>
      </c>
      <c r="G671" s="13"/>
      <c r="H671" s="236" t="s">
        <v>1</v>
      </c>
      <c r="I671" s="238"/>
      <c r="J671" s="238"/>
      <c r="K671" s="13"/>
      <c r="L671" s="13"/>
      <c r="M671" s="234"/>
      <c r="N671" s="239"/>
      <c r="O671" s="240"/>
      <c r="P671" s="240"/>
      <c r="Q671" s="240"/>
      <c r="R671" s="240"/>
      <c r="S671" s="240"/>
      <c r="T671" s="240"/>
      <c r="U671" s="240"/>
      <c r="V671" s="240"/>
      <c r="W671" s="240"/>
      <c r="X671" s="241"/>
      <c r="Y671" s="13"/>
      <c r="Z671" s="13"/>
      <c r="AA671" s="13"/>
      <c r="AB671" s="13"/>
      <c r="AC671" s="13"/>
      <c r="AD671" s="13"/>
      <c r="AE671" s="13"/>
      <c r="AT671" s="236" t="s">
        <v>228</v>
      </c>
      <c r="AU671" s="236" t="s">
        <v>93</v>
      </c>
      <c r="AV671" s="13" t="s">
        <v>88</v>
      </c>
      <c r="AW671" s="13" t="s">
        <v>4</v>
      </c>
      <c r="AX671" s="13" t="s">
        <v>81</v>
      </c>
      <c r="AY671" s="236" t="s">
        <v>220</v>
      </c>
    </row>
    <row r="672" s="14" customFormat="1">
      <c r="A672" s="14"/>
      <c r="B672" s="242"/>
      <c r="C672" s="14"/>
      <c r="D672" s="235" t="s">
        <v>228</v>
      </c>
      <c r="E672" s="243" t="s">
        <v>1</v>
      </c>
      <c r="F672" s="244" t="s">
        <v>1354</v>
      </c>
      <c r="G672" s="14"/>
      <c r="H672" s="245">
        <v>5.8499999999999996</v>
      </c>
      <c r="I672" s="246"/>
      <c r="J672" s="246"/>
      <c r="K672" s="14"/>
      <c r="L672" s="14"/>
      <c r="M672" s="242"/>
      <c r="N672" s="247"/>
      <c r="O672" s="248"/>
      <c r="P672" s="248"/>
      <c r="Q672" s="248"/>
      <c r="R672" s="248"/>
      <c r="S672" s="248"/>
      <c r="T672" s="248"/>
      <c r="U672" s="248"/>
      <c r="V672" s="248"/>
      <c r="W672" s="248"/>
      <c r="X672" s="249"/>
      <c r="Y672" s="14"/>
      <c r="Z672" s="14"/>
      <c r="AA672" s="14"/>
      <c r="AB672" s="14"/>
      <c r="AC672" s="14"/>
      <c r="AD672" s="14"/>
      <c r="AE672" s="14"/>
      <c r="AT672" s="243" t="s">
        <v>228</v>
      </c>
      <c r="AU672" s="243" t="s">
        <v>93</v>
      </c>
      <c r="AV672" s="14" t="s">
        <v>93</v>
      </c>
      <c r="AW672" s="14" t="s">
        <v>4</v>
      </c>
      <c r="AX672" s="14" t="s">
        <v>81</v>
      </c>
      <c r="AY672" s="243" t="s">
        <v>220</v>
      </c>
    </row>
    <row r="673" s="14" customFormat="1">
      <c r="A673" s="14"/>
      <c r="B673" s="242"/>
      <c r="C673" s="14"/>
      <c r="D673" s="235" t="s">
        <v>228</v>
      </c>
      <c r="E673" s="243" t="s">
        <v>1</v>
      </c>
      <c r="F673" s="244" t="s">
        <v>1355</v>
      </c>
      <c r="G673" s="14"/>
      <c r="H673" s="245">
        <v>8.25</v>
      </c>
      <c r="I673" s="246"/>
      <c r="J673" s="246"/>
      <c r="K673" s="14"/>
      <c r="L673" s="14"/>
      <c r="M673" s="242"/>
      <c r="N673" s="247"/>
      <c r="O673" s="248"/>
      <c r="P673" s="248"/>
      <c r="Q673" s="248"/>
      <c r="R673" s="248"/>
      <c r="S673" s="248"/>
      <c r="T673" s="248"/>
      <c r="U673" s="248"/>
      <c r="V673" s="248"/>
      <c r="W673" s="248"/>
      <c r="X673" s="249"/>
      <c r="Y673" s="14"/>
      <c r="Z673" s="14"/>
      <c r="AA673" s="14"/>
      <c r="AB673" s="14"/>
      <c r="AC673" s="14"/>
      <c r="AD673" s="14"/>
      <c r="AE673" s="14"/>
      <c r="AT673" s="243" t="s">
        <v>228</v>
      </c>
      <c r="AU673" s="243" t="s">
        <v>93</v>
      </c>
      <c r="AV673" s="14" t="s">
        <v>93</v>
      </c>
      <c r="AW673" s="14" t="s">
        <v>4</v>
      </c>
      <c r="AX673" s="14" t="s">
        <v>81</v>
      </c>
      <c r="AY673" s="243" t="s">
        <v>220</v>
      </c>
    </row>
    <row r="674" s="14" customFormat="1">
      <c r="A674" s="14"/>
      <c r="B674" s="242"/>
      <c r="C674" s="14"/>
      <c r="D674" s="235" t="s">
        <v>228</v>
      </c>
      <c r="E674" s="243" t="s">
        <v>1</v>
      </c>
      <c r="F674" s="244" t="s">
        <v>1356</v>
      </c>
      <c r="G674" s="14"/>
      <c r="H674" s="245">
        <v>5.8499999999999996</v>
      </c>
      <c r="I674" s="246"/>
      <c r="J674" s="246"/>
      <c r="K674" s="14"/>
      <c r="L674" s="14"/>
      <c r="M674" s="242"/>
      <c r="N674" s="247"/>
      <c r="O674" s="248"/>
      <c r="P674" s="248"/>
      <c r="Q674" s="248"/>
      <c r="R674" s="248"/>
      <c r="S674" s="248"/>
      <c r="T674" s="248"/>
      <c r="U674" s="248"/>
      <c r="V674" s="248"/>
      <c r="W674" s="248"/>
      <c r="X674" s="249"/>
      <c r="Y674" s="14"/>
      <c r="Z674" s="14"/>
      <c r="AA674" s="14"/>
      <c r="AB674" s="14"/>
      <c r="AC674" s="14"/>
      <c r="AD674" s="14"/>
      <c r="AE674" s="14"/>
      <c r="AT674" s="243" t="s">
        <v>228</v>
      </c>
      <c r="AU674" s="243" t="s">
        <v>93</v>
      </c>
      <c r="AV674" s="14" t="s">
        <v>93</v>
      </c>
      <c r="AW674" s="14" t="s">
        <v>4</v>
      </c>
      <c r="AX674" s="14" t="s">
        <v>81</v>
      </c>
      <c r="AY674" s="243" t="s">
        <v>220</v>
      </c>
    </row>
    <row r="675" s="14" customFormat="1">
      <c r="A675" s="14"/>
      <c r="B675" s="242"/>
      <c r="C675" s="14"/>
      <c r="D675" s="235" t="s">
        <v>228</v>
      </c>
      <c r="E675" s="243" t="s">
        <v>1</v>
      </c>
      <c r="F675" s="244" t="s">
        <v>1357</v>
      </c>
      <c r="G675" s="14"/>
      <c r="H675" s="245">
        <v>13.199999999999999</v>
      </c>
      <c r="I675" s="246"/>
      <c r="J675" s="246"/>
      <c r="K675" s="14"/>
      <c r="L675" s="14"/>
      <c r="M675" s="242"/>
      <c r="N675" s="247"/>
      <c r="O675" s="248"/>
      <c r="P675" s="248"/>
      <c r="Q675" s="248"/>
      <c r="R675" s="248"/>
      <c r="S675" s="248"/>
      <c r="T675" s="248"/>
      <c r="U675" s="248"/>
      <c r="V675" s="248"/>
      <c r="W675" s="248"/>
      <c r="X675" s="249"/>
      <c r="Y675" s="14"/>
      <c r="Z675" s="14"/>
      <c r="AA675" s="14"/>
      <c r="AB675" s="14"/>
      <c r="AC675" s="14"/>
      <c r="AD675" s="14"/>
      <c r="AE675" s="14"/>
      <c r="AT675" s="243" t="s">
        <v>228</v>
      </c>
      <c r="AU675" s="243" t="s">
        <v>93</v>
      </c>
      <c r="AV675" s="14" t="s">
        <v>93</v>
      </c>
      <c r="AW675" s="14" t="s">
        <v>4</v>
      </c>
      <c r="AX675" s="14" t="s">
        <v>81</v>
      </c>
      <c r="AY675" s="243" t="s">
        <v>220</v>
      </c>
    </row>
    <row r="676" s="14" customFormat="1">
      <c r="A676" s="14"/>
      <c r="B676" s="242"/>
      <c r="C676" s="14"/>
      <c r="D676" s="235" t="s">
        <v>228</v>
      </c>
      <c r="E676" s="243" t="s">
        <v>1</v>
      </c>
      <c r="F676" s="244" t="s">
        <v>1358</v>
      </c>
      <c r="G676" s="14"/>
      <c r="H676" s="245">
        <v>6.2400000000000002</v>
      </c>
      <c r="I676" s="246"/>
      <c r="J676" s="246"/>
      <c r="K676" s="14"/>
      <c r="L676" s="14"/>
      <c r="M676" s="242"/>
      <c r="N676" s="247"/>
      <c r="O676" s="248"/>
      <c r="P676" s="248"/>
      <c r="Q676" s="248"/>
      <c r="R676" s="248"/>
      <c r="S676" s="248"/>
      <c r="T676" s="248"/>
      <c r="U676" s="248"/>
      <c r="V676" s="248"/>
      <c r="W676" s="248"/>
      <c r="X676" s="249"/>
      <c r="Y676" s="14"/>
      <c r="Z676" s="14"/>
      <c r="AA676" s="14"/>
      <c r="AB676" s="14"/>
      <c r="AC676" s="14"/>
      <c r="AD676" s="14"/>
      <c r="AE676" s="14"/>
      <c r="AT676" s="243" t="s">
        <v>228</v>
      </c>
      <c r="AU676" s="243" t="s">
        <v>93</v>
      </c>
      <c r="AV676" s="14" t="s">
        <v>93</v>
      </c>
      <c r="AW676" s="14" t="s">
        <v>4</v>
      </c>
      <c r="AX676" s="14" t="s">
        <v>81</v>
      </c>
      <c r="AY676" s="243" t="s">
        <v>220</v>
      </c>
    </row>
    <row r="677" s="14" customFormat="1">
      <c r="A677" s="14"/>
      <c r="B677" s="242"/>
      <c r="C677" s="14"/>
      <c r="D677" s="235" t="s">
        <v>228</v>
      </c>
      <c r="E677" s="243" t="s">
        <v>1</v>
      </c>
      <c r="F677" s="244" t="s">
        <v>1359</v>
      </c>
      <c r="G677" s="14"/>
      <c r="H677" s="245">
        <v>8.1600000000000001</v>
      </c>
      <c r="I677" s="246"/>
      <c r="J677" s="246"/>
      <c r="K677" s="14"/>
      <c r="L677" s="14"/>
      <c r="M677" s="242"/>
      <c r="N677" s="247"/>
      <c r="O677" s="248"/>
      <c r="P677" s="248"/>
      <c r="Q677" s="248"/>
      <c r="R677" s="248"/>
      <c r="S677" s="248"/>
      <c r="T677" s="248"/>
      <c r="U677" s="248"/>
      <c r="V677" s="248"/>
      <c r="W677" s="248"/>
      <c r="X677" s="249"/>
      <c r="Y677" s="14"/>
      <c r="Z677" s="14"/>
      <c r="AA677" s="14"/>
      <c r="AB677" s="14"/>
      <c r="AC677" s="14"/>
      <c r="AD677" s="14"/>
      <c r="AE677" s="14"/>
      <c r="AT677" s="243" t="s">
        <v>228</v>
      </c>
      <c r="AU677" s="243" t="s">
        <v>93</v>
      </c>
      <c r="AV677" s="14" t="s">
        <v>93</v>
      </c>
      <c r="AW677" s="14" t="s">
        <v>4</v>
      </c>
      <c r="AX677" s="14" t="s">
        <v>81</v>
      </c>
      <c r="AY677" s="243" t="s">
        <v>220</v>
      </c>
    </row>
    <row r="678" s="14" customFormat="1">
      <c r="A678" s="14"/>
      <c r="B678" s="242"/>
      <c r="C678" s="14"/>
      <c r="D678" s="235" t="s">
        <v>228</v>
      </c>
      <c r="E678" s="243" t="s">
        <v>1</v>
      </c>
      <c r="F678" s="244" t="s">
        <v>1360</v>
      </c>
      <c r="G678" s="14"/>
      <c r="H678" s="245">
        <v>3.4399999999999999</v>
      </c>
      <c r="I678" s="246"/>
      <c r="J678" s="246"/>
      <c r="K678" s="14"/>
      <c r="L678" s="14"/>
      <c r="M678" s="242"/>
      <c r="N678" s="247"/>
      <c r="O678" s="248"/>
      <c r="P678" s="248"/>
      <c r="Q678" s="248"/>
      <c r="R678" s="248"/>
      <c r="S678" s="248"/>
      <c r="T678" s="248"/>
      <c r="U678" s="248"/>
      <c r="V678" s="248"/>
      <c r="W678" s="248"/>
      <c r="X678" s="249"/>
      <c r="Y678" s="14"/>
      <c r="Z678" s="14"/>
      <c r="AA678" s="14"/>
      <c r="AB678" s="14"/>
      <c r="AC678" s="14"/>
      <c r="AD678" s="14"/>
      <c r="AE678" s="14"/>
      <c r="AT678" s="243" t="s">
        <v>228</v>
      </c>
      <c r="AU678" s="243" t="s">
        <v>93</v>
      </c>
      <c r="AV678" s="14" t="s">
        <v>93</v>
      </c>
      <c r="AW678" s="14" t="s">
        <v>4</v>
      </c>
      <c r="AX678" s="14" t="s">
        <v>81</v>
      </c>
      <c r="AY678" s="243" t="s">
        <v>220</v>
      </c>
    </row>
    <row r="679" s="14" customFormat="1">
      <c r="A679" s="14"/>
      <c r="B679" s="242"/>
      <c r="C679" s="14"/>
      <c r="D679" s="235" t="s">
        <v>228</v>
      </c>
      <c r="E679" s="243" t="s">
        <v>1</v>
      </c>
      <c r="F679" s="244" t="s">
        <v>1361</v>
      </c>
      <c r="G679" s="14"/>
      <c r="H679" s="245">
        <v>1.8799999999999999</v>
      </c>
      <c r="I679" s="246"/>
      <c r="J679" s="246"/>
      <c r="K679" s="14"/>
      <c r="L679" s="14"/>
      <c r="M679" s="242"/>
      <c r="N679" s="247"/>
      <c r="O679" s="248"/>
      <c r="P679" s="248"/>
      <c r="Q679" s="248"/>
      <c r="R679" s="248"/>
      <c r="S679" s="248"/>
      <c r="T679" s="248"/>
      <c r="U679" s="248"/>
      <c r="V679" s="248"/>
      <c r="W679" s="248"/>
      <c r="X679" s="249"/>
      <c r="Y679" s="14"/>
      <c r="Z679" s="14"/>
      <c r="AA679" s="14"/>
      <c r="AB679" s="14"/>
      <c r="AC679" s="14"/>
      <c r="AD679" s="14"/>
      <c r="AE679" s="14"/>
      <c r="AT679" s="243" t="s">
        <v>228</v>
      </c>
      <c r="AU679" s="243" t="s">
        <v>93</v>
      </c>
      <c r="AV679" s="14" t="s">
        <v>93</v>
      </c>
      <c r="AW679" s="14" t="s">
        <v>4</v>
      </c>
      <c r="AX679" s="14" t="s">
        <v>81</v>
      </c>
      <c r="AY679" s="243" t="s">
        <v>220</v>
      </c>
    </row>
    <row r="680" s="14" customFormat="1">
      <c r="A680" s="14"/>
      <c r="B680" s="242"/>
      <c r="C680" s="14"/>
      <c r="D680" s="235" t="s">
        <v>228</v>
      </c>
      <c r="E680" s="243" t="s">
        <v>1</v>
      </c>
      <c r="F680" s="244" t="s">
        <v>1362</v>
      </c>
      <c r="G680" s="14"/>
      <c r="H680" s="245">
        <v>1.3500000000000001</v>
      </c>
      <c r="I680" s="246"/>
      <c r="J680" s="246"/>
      <c r="K680" s="14"/>
      <c r="L680" s="14"/>
      <c r="M680" s="242"/>
      <c r="N680" s="247"/>
      <c r="O680" s="248"/>
      <c r="P680" s="248"/>
      <c r="Q680" s="248"/>
      <c r="R680" s="248"/>
      <c r="S680" s="248"/>
      <c r="T680" s="248"/>
      <c r="U680" s="248"/>
      <c r="V680" s="248"/>
      <c r="W680" s="248"/>
      <c r="X680" s="249"/>
      <c r="Y680" s="14"/>
      <c r="Z680" s="14"/>
      <c r="AA680" s="14"/>
      <c r="AB680" s="14"/>
      <c r="AC680" s="14"/>
      <c r="AD680" s="14"/>
      <c r="AE680" s="14"/>
      <c r="AT680" s="243" t="s">
        <v>228</v>
      </c>
      <c r="AU680" s="243" t="s">
        <v>93</v>
      </c>
      <c r="AV680" s="14" t="s">
        <v>93</v>
      </c>
      <c r="AW680" s="14" t="s">
        <v>4</v>
      </c>
      <c r="AX680" s="14" t="s">
        <v>81</v>
      </c>
      <c r="AY680" s="243" t="s">
        <v>220</v>
      </c>
    </row>
    <row r="681" s="14" customFormat="1">
      <c r="A681" s="14"/>
      <c r="B681" s="242"/>
      <c r="C681" s="14"/>
      <c r="D681" s="235" t="s">
        <v>228</v>
      </c>
      <c r="E681" s="243" t="s">
        <v>1</v>
      </c>
      <c r="F681" s="244" t="s">
        <v>1363</v>
      </c>
      <c r="G681" s="14"/>
      <c r="H681" s="245">
        <v>6.7000000000000002</v>
      </c>
      <c r="I681" s="246"/>
      <c r="J681" s="246"/>
      <c r="K681" s="14"/>
      <c r="L681" s="14"/>
      <c r="M681" s="242"/>
      <c r="N681" s="247"/>
      <c r="O681" s="248"/>
      <c r="P681" s="248"/>
      <c r="Q681" s="248"/>
      <c r="R681" s="248"/>
      <c r="S681" s="248"/>
      <c r="T681" s="248"/>
      <c r="U681" s="248"/>
      <c r="V681" s="248"/>
      <c r="W681" s="248"/>
      <c r="X681" s="249"/>
      <c r="Y681" s="14"/>
      <c r="Z681" s="14"/>
      <c r="AA681" s="14"/>
      <c r="AB681" s="14"/>
      <c r="AC681" s="14"/>
      <c r="AD681" s="14"/>
      <c r="AE681" s="14"/>
      <c r="AT681" s="243" t="s">
        <v>228</v>
      </c>
      <c r="AU681" s="243" t="s">
        <v>93</v>
      </c>
      <c r="AV681" s="14" t="s">
        <v>93</v>
      </c>
      <c r="AW681" s="14" t="s">
        <v>4</v>
      </c>
      <c r="AX681" s="14" t="s">
        <v>81</v>
      </c>
      <c r="AY681" s="243" t="s">
        <v>220</v>
      </c>
    </row>
    <row r="682" s="14" customFormat="1">
      <c r="A682" s="14"/>
      <c r="B682" s="242"/>
      <c r="C682" s="14"/>
      <c r="D682" s="235" t="s">
        <v>228</v>
      </c>
      <c r="E682" s="243" t="s">
        <v>1</v>
      </c>
      <c r="F682" s="244" t="s">
        <v>1364</v>
      </c>
      <c r="G682" s="14"/>
      <c r="H682" s="245">
        <v>6.2999999999999998</v>
      </c>
      <c r="I682" s="246"/>
      <c r="J682" s="246"/>
      <c r="K682" s="14"/>
      <c r="L682" s="14"/>
      <c r="M682" s="242"/>
      <c r="N682" s="247"/>
      <c r="O682" s="248"/>
      <c r="P682" s="248"/>
      <c r="Q682" s="248"/>
      <c r="R682" s="248"/>
      <c r="S682" s="248"/>
      <c r="T682" s="248"/>
      <c r="U682" s="248"/>
      <c r="V682" s="248"/>
      <c r="W682" s="248"/>
      <c r="X682" s="249"/>
      <c r="Y682" s="14"/>
      <c r="Z682" s="14"/>
      <c r="AA682" s="14"/>
      <c r="AB682" s="14"/>
      <c r="AC682" s="14"/>
      <c r="AD682" s="14"/>
      <c r="AE682" s="14"/>
      <c r="AT682" s="243" t="s">
        <v>228</v>
      </c>
      <c r="AU682" s="243" t="s">
        <v>93</v>
      </c>
      <c r="AV682" s="14" t="s">
        <v>93</v>
      </c>
      <c r="AW682" s="14" t="s">
        <v>4</v>
      </c>
      <c r="AX682" s="14" t="s">
        <v>81</v>
      </c>
      <c r="AY682" s="243" t="s">
        <v>220</v>
      </c>
    </row>
    <row r="683" s="15" customFormat="1">
      <c r="A683" s="15"/>
      <c r="B683" s="250"/>
      <c r="C683" s="15"/>
      <c r="D683" s="235" t="s">
        <v>228</v>
      </c>
      <c r="E683" s="251" t="s">
        <v>1</v>
      </c>
      <c r="F683" s="252" t="s">
        <v>242</v>
      </c>
      <c r="G683" s="15"/>
      <c r="H683" s="253">
        <v>67.219999999999999</v>
      </c>
      <c r="I683" s="254"/>
      <c r="J683" s="254"/>
      <c r="K683" s="15"/>
      <c r="L683" s="15"/>
      <c r="M683" s="250"/>
      <c r="N683" s="255"/>
      <c r="O683" s="256"/>
      <c r="P683" s="256"/>
      <c r="Q683" s="256"/>
      <c r="R683" s="256"/>
      <c r="S683" s="256"/>
      <c r="T683" s="256"/>
      <c r="U683" s="256"/>
      <c r="V683" s="256"/>
      <c r="W683" s="256"/>
      <c r="X683" s="257"/>
      <c r="Y683" s="15"/>
      <c r="Z683" s="15"/>
      <c r="AA683" s="15"/>
      <c r="AB683" s="15"/>
      <c r="AC683" s="15"/>
      <c r="AD683" s="15"/>
      <c r="AE683" s="15"/>
      <c r="AT683" s="251" t="s">
        <v>228</v>
      </c>
      <c r="AU683" s="251" t="s">
        <v>93</v>
      </c>
      <c r="AV683" s="15" t="s">
        <v>98</v>
      </c>
      <c r="AW683" s="15" t="s">
        <v>4</v>
      </c>
      <c r="AX683" s="15" t="s">
        <v>81</v>
      </c>
      <c r="AY683" s="251" t="s">
        <v>220</v>
      </c>
    </row>
    <row r="684" s="13" customFormat="1">
      <c r="A684" s="13"/>
      <c r="B684" s="234"/>
      <c r="C684" s="13"/>
      <c r="D684" s="235" t="s">
        <v>228</v>
      </c>
      <c r="E684" s="236" t="s">
        <v>1</v>
      </c>
      <c r="F684" s="237" t="s">
        <v>1365</v>
      </c>
      <c r="G684" s="13"/>
      <c r="H684" s="236" t="s">
        <v>1</v>
      </c>
      <c r="I684" s="238"/>
      <c r="J684" s="238"/>
      <c r="K684" s="13"/>
      <c r="L684" s="13"/>
      <c r="M684" s="234"/>
      <c r="N684" s="239"/>
      <c r="O684" s="240"/>
      <c r="P684" s="240"/>
      <c r="Q684" s="240"/>
      <c r="R684" s="240"/>
      <c r="S684" s="240"/>
      <c r="T684" s="240"/>
      <c r="U684" s="240"/>
      <c r="V684" s="240"/>
      <c r="W684" s="240"/>
      <c r="X684" s="241"/>
      <c r="Y684" s="13"/>
      <c r="Z684" s="13"/>
      <c r="AA684" s="13"/>
      <c r="AB684" s="13"/>
      <c r="AC684" s="13"/>
      <c r="AD684" s="13"/>
      <c r="AE684" s="13"/>
      <c r="AT684" s="236" t="s">
        <v>228</v>
      </c>
      <c r="AU684" s="236" t="s">
        <v>93</v>
      </c>
      <c r="AV684" s="13" t="s">
        <v>88</v>
      </c>
      <c r="AW684" s="13" t="s">
        <v>4</v>
      </c>
      <c r="AX684" s="13" t="s">
        <v>81</v>
      </c>
      <c r="AY684" s="236" t="s">
        <v>220</v>
      </c>
    </row>
    <row r="685" s="14" customFormat="1">
      <c r="A685" s="14"/>
      <c r="B685" s="242"/>
      <c r="C685" s="14"/>
      <c r="D685" s="235" t="s">
        <v>228</v>
      </c>
      <c r="E685" s="243" t="s">
        <v>1</v>
      </c>
      <c r="F685" s="244" t="s">
        <v>1366</v>
      </c>
      <c r="G685" s="14"/>
      <c r="H685" s="245">
        <v>4.2999999999999998</v>
      </c>
      <c r="I685" s="246"/>
      <c r="J685" s="246"/>
      <c r="K685" s="14"/>
      <c r="L685" s="14"/>
      <c r="M685" s="242"/>
      <c r="N685" s="247"/>
      <c r="O685" s="248"/>
      <c r="P685" s="248"/>
      <c r="Q685" s="248"/>
      <c r="R685" s="248"/>
      <c r="S685" s="248"/>
      <c r="T685" s="248"/>
      <c r="U685" s="248"/>
      <c r="V685" s="248"/>
      <c r="W685" s="248"/>
      <c r="X685" s="249"/>
      <c r="Y685" s="14"/>
      <c r="Z685" s="14"/>
      <c r="AA685" s="14"/>
      <c r="AB685" s="14"/>
      <c r="AC685" s="14"/>
      <c r="AD685" s="14"/>
      <c r="AE685" s="14"/>
      <c r="AT685" s="243" t="s">
        <v>228</v>
      </c>
      <c r="AU685" s="243" t="s">
        <v>93</v>
      </c>
      <c r="AV685" s="14" t="s">
        <v>93</v>
      </c>
      <c r="AW685" s="14" t="s">
        <v>4</v>
      </c>
      <c r="AX685" s="14" t="s">
        <v>81</v>
      </c>
      <c r="AY685" s="243" t="s">
        <v>220</v>
      </c>
    </row>
    <row r="686" s="14" customFormat="1">
      <c r="A686" s="14"/>
      <c r="B686" s="242"/>
      <c r="C686" s="14"/>
      <c r="D686" s="235" t="s">
        <v>228</v>
      </c>
      <c r="E686" s="243" t="s">
        <v>1</v>
      </c>
      <c r="F686" s="244" t="s">
        <v>1367</v>
      </c>
      <c r="G686" s="14"/>
      <c r="H686" s="245">
        <v>1.6000000000000001</v>
      </c>
      <c r="I686" s="246"/>
      <c r="J686" s="246"/>
      <c r="K686" s="14"/>
      <c r="L686" s="14"/>
      <c r="M686" s="242"/>
      <c r="N686" s="247"/>
      <c r="O686" s="248"/>
      <c r="P686" s="248"/>
      <c r="Q686" s="248"/>
      <c r="R686" s="248"/>
      <c r="S686" s="248"/>
      <c r="T686" s="248"/>
      <c r="U686" s="248"/>
      <c r="V686" s="248"/>
      <c r="W686" s="248"/>
      <c r="X686" s="249"/>
      <c r="Y686" s="14"/>
      <c r="Z686" s="14"/>
      <c r="AA686" s="14"/>
      <c r="AB686" s="14"/>
      <c r="AC686" s="14"/>
      <c r="AD686" s="14"/>
      <c r="AE686" s="14"/>
      <c r="AT686" s="243" t="s">
        <v>228</v>
      </c>
      <c r="AU686" s="243" t="s">
        <v>93</v>
      </c>
      <c r="AV686" s="14" t="s">
        <v>93</v>
      </c>
      <c r="AW686" s="14" t="s">
        <v>4</v>
      </c>
      <c r="AX686" s="14" t="s">
        <v>81</v>
      </c>
      <c r="AY686" s="243" t="s">
        <v>220</v>
      </c>
    </row>
    <row r="687" s="14" customFormat="1">
      <c r="A687" s="14"/>
      <c r="B687" s="242"/>
      <c r="C687" s="14"/>
      <c r="D687" s="235" t="s">
        <v>228</v>
      </c>
      <c r="E687" s="243" t="s">
        <v>1</v>
      </c>
      <c r="F687" s="244" t="s">
        <v>1368</v>
      </c>
      <c r="G687" s="14"/>
      <c r="H687" s="245">
        <v>5.5999999999999996</v>
      </c>
      <c r="I687" s="246"/>
      <c r="J687" s="246"/>
      <c r="K687" s="14"/>
      <c r="L687" s="14"/>
      <c r="M687" s="242"/>
      <c r="N687" s="247"/>
      <c r="O687" s="248"/>
      <c r="P687" s="248"/>
      <c r="Q687" s="248"/>
      <c r="R687" s="248"/>
      <c r="S687" s="248"/>
      <c r="T687" s="248"/>
      <c r="U687" s="248"/>
      <c r="V687" s="248"/>
      <c r="W687" s="248"/>
      <c r="X687" s="249"/>
      <c r="Y687" s="14"/>
      <c r="Z687" s="14"/>
      <c r="AA687" s="14"/>
      <c r="AB687" s="14"/>
      <c r="AC687" s="14"/>
      <c r="AD687" s="14"/>
      <c r="AE687" s="14"/>
      <c r="AT687" s="243" t="s">
        <v>228</v>
      </c>
      <c r="AU687" s="243" t="s">
        <v>93</v>
      </c>
      <c r="AV687" s="14" t="s">
        <v>93</v>
      </c>
      <c r="AW687" s="14" t="s">
        <v>4</v>
      </c>
      <c r="AX687" s="14" t="s">
        <v>81</v>
      </c>
      <c r="AY687" s="243" t="s">
        <v>220</v>
      </c>
    </row>
    <row r="688" s="14" customFormat="1">
      <c r="A688" s="14"/>
      <c r="B688" s="242"/>
      <c r="C688" s="14"/>
      <c r="D688" s="235" t="s">
        <v>228</v>
      </c>
      <c r="E688" s="243" t="s">
        <v>1</v>
      </c>
      <c r="F688" s="244" t="s">
        <v>1369</v>
      </c>
      <c r="G688" s="14"/>
      <c r="H688" s="245">
        <v>21.649999999999999</v>
      </c>
      <c r="I688" s="246"/>
      <c r="J688" s="246"/>
      <c r="K688" s="14"/>
      <c r="L688" s="14"/>
      <c r="M688" s="242"/>
      <c r="N688" s="247"/>
      <c r="O688" s="248"/>
      <c r="P688" s="248"/>
      <c r="Q688" s="248"/>
      <c r="R688" s="248"/>
      <c r="S688" s="248"/>
      <c r="T688" s="248"/>
      <c r="U688" s="248"/>
      <c r="V688" s="248"/>
      <c r="W688" s="248"/>
      <c r="X688" s="249"/>
      <c r="Y688" s="14"/>
      <c r="Z688" s="14"/>
      <c r="AA688" s="14"/>
      <c r="AB688" s="14"/>
      <c r="AC688" s="14"/>
      <c r="AD688" s="14"/>
      <c r="AE688" s="14"/>
      <c r="AT688" s="243" t="s">
        <v>228</v>
      </c>
      <c r="AU688" s="243" t="s">
        <v>93</v>
      </c>
      <c r="AV688" s="14" t="s">
        <v>93</v>
      </c>
      <c r="AW688" s="14" t="s">
        <v>4</v>
      </c>
      <c r="AX688" s="14" t="s">
        <v>81</v>
      </c>
      <c r="AY688" s="243" t="s">
        <v>220</v>
      </c>
    </row>
    <row r="689" s="14" customFormat="1">
      <c r="A689" s="14"/>
      <c r="B689" s="242"/>
      <c r="C689" s="14"/>
      <c r="D689" s="235" t="s">
        <v>228</v>
      </c>
      <c r="E689" s="243" t="s">
        <v>1</v>
      </c>
      <c r="F689" s="244" t="s">
        <v>1370</v>
      </c>
      <c r="G689" s="14"/>
      <c r="H689" s="245">
        <v>22.82</v>
      </c>
      <c r="I689" s="246"/>
      <c r="J689" s="246"/>
      <c r="K689" s="14"/>
      <c r="L689" s="14"/>
      <c r="M689" s="242"/>
      <c r="N689" s="247"/>
      <c r="O689" s="248"/>
      <c r="P689" s="248"/>
      <c r="Q689" s="248"/>
      <c r="R689" s="248"/>
      <c r="S689" s="248"/>
      <c r="T689" s="248"/>
      <c r="U689" s="248"/>
      <c r="V689" s="248"/>
      <c r="W689" s="248"/>
      <c r="X689" s="249"/>
      <c r="Y689" s="14"/>
      <c r="Z689" s="14"/>
      <c r="AA689" s="14"/>
      <c r="AB689" s="14"/>
      <c r="AC689" s="14"/>
      <c r="AD689" s="14"/>
      <c r="AE689" s="14"/>
      <c r="AT689" s="243" t="s">
        <v>228</v>
      </c>
      <c r="AU689" s="243" t="s">
        <v>93</v>
      </c>
      <c r="AV689" s="14" t="s">
        <v>93</v>
      </c>
      <c r="AW689" s="14" t="s">
        <v>4</v>
      </c>
      <c r="AX689" s="14" t="s">
        <v>81</v>
      </c>
      <c r="AY689" s="243" t="s">
        <v>220</v>
      </c>
    </row>
    <row r="690" s="14" customFormat="1">
      <c r="A690" s="14"/>
      <c r="B690" s="242"/>
      <c r="C690" s="14"/>
      <c r="D690" s="235" t="s">
        <v>228</v>
      </c>
      <c r="E690" s="243" t="s">
        <v>1</v>
      </c>
      <c r="F690" s="244" t="s">
        <v>1371</v>
      </c>
      <c r="G690" s="14"/>
      <c r="H690" s="245">
        <v>1.3999999999999999</v>
      </c>
      <c r="I690" s="246"/>
      <c r="J690" s="246"/>
      <c r="K690" s="14"/>
      <c r="L690" s="14"/>
      <c r="M690" s="242"/>
      <c r="N690" s="247"/>
      <c r="O690" s="248"/>
      <c r="P690" s="248"/>
      <c r="Q690" s="248"/>
      <c r="R690" s="248"/>
      <c r="S690" s="248"/>
      <c r="T690" s="248"/>
      <c r="U690" s="248"/>
      <c r="V690" s="248"/>
      <c r="W690" s="248"/>
      <c r="X690" s="249"/>
      <c r="Y690" s="14"/>
      <c r="Z690" s="14"/>
      <c r="AA690" s="14"/>
      <c r="AB690" s="14"/>
      <c r="AC690" s="14"/>
      <c r="AD690" s="14"/>
      <c r="AE690" s="14"/>
      <c r="AT690" s="243" t="s">
        <v>228</v>
      </c>
      <c r="AU690" s="243" t="s">
        <v>93</v>
      </c>
      <c r="AV690" s="14" t="s">
        <v>93</v>
      </c>
      <c r="AW690" s="14" t="s">
        <v>4</v>
      </c>
      <c r="AX690" s="14" t="s">
        <v>81</v>
      </c>
      <c r="AY690" s="243" t="s">
        <v>220</v>
      </c>
    </row>
    <row r="691" s="14" customFormat="1">
      <c r="A691" s="14"/>
      <c r="B691" s="242"/>
      <c r="C691" s="14"/>
      <c r="D691" s="235" t="s">
        <v>228</v>
      </c>
      <c r="E691" s="243" t="s">
        <v>1</v>
      </c>
      <c r="F691" s="244" t="s">
        <v>1377</v>
      </c>
      <c r="G691" s="14"/>
      <c r="H691" s="245">
        <v>10.539999999999999</v>
      </c>
      <c r="I691" s="246"/>
      <c r="J691" s="246"/>
      <c r="K691" s="14"/>
      <c r="L691" s="14"/>
      <c r="M691" s="242"/>
      <c r="N691" s="247"/>
      <c r="O691" s="248"/>
      <c r="P691" s="248"/>
      <c r="Q691" s="248"/>
      <c r="R691" s="248"/>
      <c r="S691" s="248"/>
      <c r="T691" s="248"/>
      <c r="U691" s="248"/>
      <c r="V691" s="248"/>
      <c r="W691" s="248"/>
      <c r="X691" s="249"/>
      <c r="Y691" s="14"/>
      <c r="Z691" s="14"/>
      <c r="AA691" s="14"/>
      <c r="AB691" s="14"/>
      <c r="AC691" s="14"/>
      <c r="AD691" s="14"/>
      <c r="AE691" s="14"/>
      <c r="AT691" s="243" t="s">
        <v>228</v>
      </c>
      <c r="AU691" s="243" t="s">
        <v>93</v>
      </c>
      <c r="AV691" s="14" t="s">
        <v>93</v>
      </c>
      <c r="AW691" s="14" t="s">
        <v>4</v>
      </c>
      <c r="AX691" s="14" t="s">
        <v>81</v>
      </c>
      <c r="AY691" s="243" t="s">
        <v>220</v>
      </c>
    </row>
    <row r="692" s="14" customFormat="1">
      <c r="A692" s="14"/>
      <c r="B692" s="242"/>
      <c r="C692" s="14"/>
      <c r="D692" s="235" t="s">
        <v>228</v>
      </c>
      <c r="E692" s="243" t="s">
        <v>1</v>
      </c>
      <c r="F692" s="244" t="s">
        <v>1378</v>
      </c>
      <c r="G692" s="14"/>
      <c r="H692" s="245">
        <v>8.3800000000000008</v>
      </c>
      <c r="I692" s="246"/>
      <c r="J692" s="246"/>
      <c r="K692" s="14"/>
      <c r="L692" s="14"/>
      <c r="M692" s="242"/>
      <c r="N692" s="247"/>
      <c r="O692" s="248"/>
      <c r="P692" s="248"/>
      <c r="Q692" s="248"/>
      <c r="R692" s="248"/>
      <c r="S692" s="248"/>
      <c r="T692" s="248"/>
      <c r="U692" s="248"/>
      <c r="V692" s="248"/>
      <c r="W692" s="248"/>
      <c r="X692" s="249"/>
      <c r="Y692" s="14"/>
      <c r="Z692" s="14"/>
      <c r="AA692" s="14"/>
      <c r="AB692" s="14"/>
      <c r="AC692" s="14"/>
      <c r="AD692" s="14"/>
      <c r="AE692" s="14"/>
      <c r="AT692" s="243" t="s">
        <v>228</v>
      </c>
      <c r="AU692" s="243" t="s">
        <v>93</v>
      </c>
      <c r="AV692" s="14" t="s">
        <v>93</v>
      </c>
      <c r="AW692" s="14" t="s">
        <v>4</v>
      </c>
      <c r="AX692" s="14" t="s">
        <v>81</v>
      </c>
      <c r="AY692" s="243" t="s">
        <v>220</v>
      </c>
    </row>
    <row r="693" s="14" customFormat="1">
      <c r="A693" s="14"/>
      <c r="B693" s="242"/>
      <c r="C693" s="14"/>
      <c r="D693" s="235" t="s">
        <v>228</v>
      </c>
      <c r="E693" s="243" t="s">
        <v>1</v>
      </c>
      <c r="F693" s="244" t="s">
        <v>1380</v>
      </c>
      <c r="G693" s="14"/>
      <c r="H693" s="245">
        <v>23.399999999999999</v>
      </c>
      <c r="I693" s="246"/>
      <c r="J693" s="246"/>
      <c r="K693" s="14"/>
      <c r="L693" s="14"/>
      <c r="M693" s="242"/>
      <c r="N693" s="247"/>
      <c r="O693" s="248"/>
      <c r="P693" s="248"/>
      <c r="Q693" s="248"/>
      <c r="R693" s="248"/>
      <c r="S693" s="248"/>
      <c r="T693" s="248"/>
      <c r="U693" s="248"/>
      <c r="V693" s="248"/>
      <c r="W693" s="248"/>
      <c r="X693" s="249"/>
      <c r="Y693" s="14"/>
      <c r="Z693" s="14"/>
      <c r="AA693" s="14"/>
      <c r="AB693" s="14"/>
      <c r="AC693" s="14"/>
      <c r="AD693" s="14"/>
      <c r="AE693" s="14"/>
      <c r="AT693" s="243" t="s">
        <v>228</v>
      </c>
      <c r="AU693" s="243" t="s">
        <v>93</v>
      </c>
      <c r="AV693" s="14" t="s">
        <v>93</v>
      </c>
      <c r="AW693" s="14" t="s">
        <v>4</v>
      </c>
      <c r="AX693" s="14" t="s">
        <v>81</v>
      </c>
      <c r="AY693" s="243" t="s">
        <v>220</v>
      </c>
    </row>
    <row r="694" s="14" customFormat="1">
      <c r="A694" s="14"/>
      <c r="B694" s="242"/>
      <c r="C694" s="14"/>
      <c r="D694" s="235" t="s">
        <v>228</v>
      </c>
      <c r="E694" s="243" t="s">
        <v>1</v>
      </c>
      <c r="F694" s="244" t="s">
        <v>1381</v>
      </c>
      <c r="G694" s="14"/>
      <c r="H694" s="245">
        <v>1.3999999999999999</v>
      </c>
      <c r="I694" s="246"/>
      <c r="J694" s="246"/>
      <c r="K694" s="14"/>
      <c r="L694" s="14"/>
      <c r="M694" s="242"/>
      <c r="N694" s="247"/>
      <c r="O694" s="248"/>
      <c r="P694" s="248"/>
      <c r="Q694" s="248"/>
      <c r="R694" s="248"/>
      <c r="S694" s="248"/>
      <c r="T694" s="248"/>
      <c r="U694" s="248"/>
      <c r="V694" s="248"/>
      <c r="W694" s="248"/>
      <c r="X694" s="249"/>
      <c r="Y694" s="14"/>
      <c r="Z694" s="14"/>
      <c r="AA694" s="14"/>
      <c r="AB694" s="14"/>
      <c r="AC694" s="14"/>
      <c r="AD694" s="14"/>
      <c r="AE694" s="14"/>
      <c r="AT694" s="243" t="s">
        <v>228</v>
      </c>
      <c r="AU694" s="243" t="s">
        <v>93</v>
      </c>
      <c r="AV694" s="14" t="s">
        <v>93</v>
      </c>
      <c r="AW694" s="14" t="s">
        <v>4</v>
      </c>
      <c r="AX694" s="14" t="s">
        <v>81</v>
      </c>
      <c r="AY694" s="243" t="s">
        <v>220</v>
      </c>
    </row>
    <row r="695" s="14" customFormat="1">
      <c r="A695" s="14"/>
      <c r="B695" s="242"/>
      <c r="C695" s="14"/>
      <c r="D695" s="235" t="s">
        <v>228</v>
      </c>
      <c r="E695" s="243" t="s">
        <v>1</v>
      </c>
      <c r="F695" s="244" t="s">
        <v>1382</v>
      </c>
      <c r="G695" s="14"/>
      <c r="H695" s="245">
        <v>21.649999999999999</v>
      </c>
      <c r="I695" s="246"/>
      <c r="J695" s="246"/>
      <c r="K695" s="14"/>
      <c r="L695" s="14"/>
      <c r="M695" s="242"/>
      <c r="N695" s="247"/>
      <c r="O695" s="248"/>
      <c r="P695" s="248"/>
      <c r="Q695" s="248"/>
      <c r="R695" s="248"/>
      <c r="S695" s="248"/>
      <c r="T695" s="248"/>
      <c r="U695" s="248"/>
      <c r="V695" s="248"/>
      <c r="W695" s="248"/>
      <c r="X695" s="249"/>
      <c r="Y695" s="14"/>
      <c r="Z695" s="14"/>
      <c r="AA695" s="14"/>
      <c r="AB695" s="14"/>
      <c r="AC695" s="14"/>
      <c r="AD695" s="14"/>
      <c r="AE695" s="14"/>
      <c r="AT695" s="243" t="s">
        <v>228</v>
      </c>
      <c r="AU695" s="243" t="s">
        <v>93</v>
      </c>
      <c r="AV695" s="14" t="s">
        <v>93</v>
      </c>
      <c r="AW695" s="14" t="s">
        <v>4</v>
      </c>
      <c r="AX695" s="14" t="s">
        <v>81</v>
      </c>
      <c r="AY695" s="243" t="s">
        <v>220</v>
      </c>
    </row>
    <row r="696" s="14" customFormat="1">
      <c r="A696" s="14"/>
      <c r="B696" s="242"/>
      <c r="C696" s="14"/>
      <c r="D696" s="235" t="s">
        <v>228</v>
      </c>
      <c r="E696" s="243" t="s">
        <v>1</v>
      </c>
      <c r="F696" s="244" t="s">
        <v>1383</v>
      </c>
      <c r="G696" s="14"/>
      <c r="H696" s="245">
        <v>5.5999999999999996</v>
      </c>
      <c r="I696" s="246"/>
      <c r="J696" s="246"/>
      <c r="K696" s="14"/>
      <c r="L696" s="14"/>
      <c r="M696" s="242"/>
      <c r="N696" s="247"/>
      <c r="O696" s="248"/>
      <c r="P696" s="248"/>
      <c r="Q696" s="248"/>
      <c r="R696" s="248"/>
      <c r="S696" s="248"/>
      <c r="T696" s="248"/>
      <c r="U696" s="248"/>
      <c r="V696" s="248"/>
      <c r="W696" s="248"/>
      <c r="X696" s="249"/>
      <c r="Y696" s="14"/>
      <c r="Z696" s="14"/>
      <c r="AA696" s="14"/>
      <c r="AB696" s="14"/>
      <c r="AC696" s="14"/>
      <c r="AD696" s="14"/>
      <c r="AE696" s="14"/>
      <c r="AT696" s="243" t="s">
        <v>228</v>
      </c>
      <c r="AU696" s="243" t="s">
        <v>93</v>
      </c>
      <c r="AV696" s="14" t="s">
        <v>93</v>
      </c>
      <c r="AW696" s="14" t="s">
        <v>4</v>
      </c>
      <c r="AX696" s="14" t="s">
        <v>81</v>
      </c>
      <c r="AY696" s="243" t="s">
        <v>220</v>
      </c>
    </row>
    <row r="697" s="14" customFormat="1">
      <c r="A697" s="14"/>
      <c r="B697" s="242"/>
      <c r="C697" s="14"/>
      <c r="D697" s="235" t="s">
        <v>228</v>
      </c>
      <c r="E697" s="243" t="s">
        <v>1</v>
      </c>
      <c r="F697" s="244" t="s">
        <v>1384</v>
      </c>
      <c r="G697" s="14"/>
      <c r="H697" s="245">
        <v>1.6000000000000001</v>
      </c>
      <c r="I697" s="246"/>
      <c r="J697" s="246"/>
      <c r="K697" s="14"/>
      <c r="L697" s="14"/>
      <c r="M697" s="242"/>
      <c r="N697" s="247"/>
      <c r="O697" s="248"/>
      <c r="P697" s="248"/>
      <c r="Q697" s="248"/>
      <c r="R697" s="248"/>
      <c r="S697" s="248"/>
      <c r="T697" s="248"/>
      <c r="U697" s="248"/>
      <c r="V697" s="248"/>
      <c r="W697" s="248"/>
      <c r="X697" s="249"/>
      <c r="Y697" s="14"/>
      <c r="Z697" s="14"/>
      <c r="AA697" s="14"/>
      <c r="AB697" s="14"/>
      <c r="AC697" s="14"/>
      <c r="AD697" s="14"/>
      <c r="AE697" s="14"/>
      <c r="AT697" s="243" t="s">
        <v>228</v>
      </c>
      <c r="AU697" s="243" t="s">
        <v>93</v>
      </c>
      <c r="AV697" s="14" t="s">
        <v>93</v>
      </c>
      <c r="AW697" s="14" t="s">
        <v>4</v>
      </c>
      <c r="AX697" s="14" t="s">
        <v>81</v>
      </c>
      <c r="AY697" s="243" t="s">
        <v>220</v>
      </c>
    </row>
    <row r="698" s="14" customFormat="1">
      <c r="A698" s="14"/>
      <c r="B698" s="242"/>
      <c r="C698" s="14"/>
      <c r="D698" s="235" t="s">
        <v>228</v>
      </c>
      <c r="E698" s="243" t="s">
        <v>1</v>
      </c>
      <c r="F698" s="244" t="s">
        <v>1385</v>
      </c>
      <c r="G698" s="14"/>
      <c r="H698" s="245">
        <v>4.2999999999999998</v>
      </c>
      <c r="I698" s="246"/>
      <c r="J698" s="246"/>
      <c r="K698" s="14"/>
      <c r="L698" s="14"/>
      <c r="M698" s="242"/>
      <c r="N698" s="247"/>
      <c r="O698" s="248"/>
      <c r="P698" s="248"/>
      <c r="Q698" s="248"/>
      <c r="R698" s="248"/>
      <c r="S698" s="248"/>
      <c r="T698" s="248"/>
      <c r="U698" s="248"/>
      <c r="V698" s="248"/>
      <c r="W698" s="248"/>
      <c r="X698" s="249"/>
      <c r="Y698" s="14"/>
      <c r="Z698" s="14"/>
      <c r="AA698" s="14"/>
      <c r="AB698" s="14"/>
      <c r="AC698" s="14"/>
      <c r="AD698" s="14"/>
      <c r="AE698" s="14"/>
      <c r="AT698" s="243" t="s">
        <v>228</v>
      </c>
      <c r="AU698" s="243" t="s">
        <v>93</v>
      </c>
      <c r="AV698" s="14" t="s">
        <v>93</v>
      </c>
      <c r="AW698" s="14" t="s">
        <v>4</v>
      </c>
      <c r="AX698" s="14" t="s">
        <v>81</v>
      </c>
      <c r="AY698" s="243" t="s">
        <v>220</v>
      </c>
    </row>
    <row r="699" s="15" customFormat="1">
      <c r="A699" s="15"/>
      <c r="B699" s="250"/>
      <c r="C699" s="15"/>
      <c r="D699" s="235" t="s">
        <v>228</v>
      </c>
      <c r="E699" s="251" t="s">
        <v>1</v>
      </c>
      <c r="F699" s="252" t="s">
        <v>242</v>
      </c>
      <c r="G699" s="15"/>
      <c r="H699" s="253">
        <v>134.24000000000001</v>
      </c>
      <c r="I699" s="254"/>
      <c r="J699" s="254"/>
      <c r="K699" s="15"/>
      <c r="L699" s="15"/>
      <c r="M699" s="250"/>
      <c r="N699" s="255"/>
      <c r="O699" s="256"/>
      <c r="P699" s="256"/>
      <c r="Q699" s="256"/>
      <c r="R699" s="256"/>
      <c r="S699" s="256"/>
      <c r="T699" s="256"/>
      <c r="U699" s="256"/>
      <c r="V699" s="256"/>
      <c r="W699" s="256"/>
      <c r="X699" s="257"/>
      <c r="Y699" s="15"/>
      <c r="Z699" s="15"/>
      <c r="AA699" s="15"/>
      <c r="AB699" s="15"/>
      <c r="AC699" s="15"/>
      <c r="AD699" s="15"/>
      <c r="AE699" s="15"/>
      <c r="AT699" s="251" t="s">
        <v>228</v>
      </c>
      <c r="AU699" s="251" t="s">
        <v>93</v>
      </c>
      <c r="AV699" s="15" t="s">
        <v>98</v>
      </c>
      <c r="AW699" s="15" t="s">
        <v>4</v>
      </c>
      <c r="AX699" s="15" t="s">
        <v>81</v>
      </c>
      <c r="AY699" s="251" t="s">
        <v>220</v>
      </c>
    </row>
    <row r="700" s="16" customFormat="1">
      <c r="A700" s="16"/>
      <c r="B700" s="258"/>
      <c r="C700" s="16"/>
      <c r="D700" s="235" t="s">
        <v>228</v>
      </c>
      <c r="E700" s="259" t="s">
        <v>1</v>
      </c>
      <c r="F700" s="260" t="s">
        <v>253</v>
      </c>
      <c r="G700" s="16"/>
      <c r="H700" s="261">
        <v>281.77499999999998</v>
      </c>
      <c r="I700" s="262"/>
      <c r="J700" s="262"/>
      <c r="K700" s="16"/>
      <c r="L700" s="16"/>
      <c r="M700" s="258"/>
      <c r="N700" s="263"/>
      <c r="O700" s="264"/>
      <c r="P700" s="264"/>
      <c r="Q700" s="264"/>
      <c r="R700" s="264"/>
      <c r="S700" s="264"/>
      <c r="T700" s="264"/>
      <c r="U700" s="264"/>
      <c r="V700" s="264"/>
      <c r="W700" s="264"/>
      <c r="X700" s="265"/>
      <c r="Y700" s="16"/>
      <c r="Z700" s="16"/>
      <c r="AA700" s="16"/>
      <c r="AB700" s="16"/>
      <c r="AC700" s="16"/>
      <c r="AD700" s="16"/>
      <c r="AE700" s="16"/>
      <c r="AT700" s="259" t="s">
        <v>228</v>
      </c>
      <c r="AU700" s="259" t="s">
        <v>93</v>
      </c>
      <c r="AV700" s="16" t="s">
        <v>105</v>
      </c>
      <c r="AW700" s="16" t="s">
        <v>4</v>
      </c>
      <c r="AX700" s="16" t="s">
        <v>88</v>
      </c>
      <c r="AY700" s="259" t="s">
        <v>220</v>
      </c>
    </row>
    <row r="701" s="14" customFormat="1">
      <c r="A701" s="14"/>
      <c r="B701" s="242"/>
      <c r="C701" s="14"/>
      <c r="D701" s="235" t="s">
        <v>228</v>
      </c>
      <c r="E701" s="14"/>
      <c r="F701" s="244" t="s">
        <v>1453</v>
      </c>
      <c r="G701" s="14"/>
      <c r="H701" s="245">
        <v>293.04599999999999</v>
      </c>
      <c r="I701" s="246"/>
      <c r="J701" s="246"/>
      <c r="K701" s="14"/>
      <c r="L701" s="14"/>
      <c r="M701" s="242"/>
      <c r="N701" s="247"/>
      <c r="O701" s="248"/>
      <c r="P701" s="248"/>
      <c r="Q701" s="248"/>
      <c r="R701" s="248"/>
      <c r="S701" s="248"/>
      <c r="T701" s="248"/>
      <c r="U701" s="248"/>
      <c r="V701" s="248"/>
      <c r="W701" s="248"/>
      <c r="X701" s="249"/>
      <c r="Y701" s="14"/>
      <c r="Z701" s="14"/>
      <c r="AA701" s="14"/>
      <c r="AB701" s="14"/>
      <c r="AC701" s="14"/>
      <c r="AD701" s="14"/>
      <c r="AE701" s="14"/>
      <c r="AT701" s="243" t="s">
        <v>228</v>
      </c>
      <c r="AU701" s="243" t="s">
        <v>93</v>
      </c>
      <c r="AV701" s="14" t="s">
        <v>93</v>
      </c>
      <c r="AW701" s="14" t="s">
        <v>3</v>
      </c>
      <c r="AX701" s="14" t="s">
        <v>88</v>
      </c>
      <c r="AY701" s="243" t="s">
        <v>220</v>
      </c>
    </row>
    <row r="702" s="2" customFormat="1" ht="24.15" customHeight="1">
      <c r="A702" s="42"/>
      <c r="B702" s="186"/>
      <c r="C702" s="220" t="s">
        <v>894</v>
      </c>
      <c r="D702" s="220" t="s">
        <v>223</v>
      </c>
      <c r="E702" s="221" t="s">
        <v>944</v>
      </c>
      <c r="F702" s="222" t="s">
        <v>945</v>
      </c>
      <c r="G702" s="223" t="s">
        <v>393</v>
      </c>
      <c r="H702" s="266"/>
      <c r="I702" s="225"/>
      <c r="J702" s="225"/>
      <c r="K702" s="226">
        <f>ROUND(P702*H702,2)</f>
        <v>0</v>
      </c>
      <c r="L702" s="227"/>
      <c r="M702" s="43"/>
      <c r="N702" s="228" t="s">
        <v>1</v>
      </c>
      <c r="O702" s="229" t="s">
        <v>45</v>
      </c>
      <c r="P702" s="230">
        <f>I702+J702</f>
        <v>0</v>
      </c>
      <c r="Q702" s="230">
        <f>ROUND(I702*H702,2)</f>
        <v>0</v>
      </c>
      <c r="R702" s="230">
        <f>ROUND(J702*H702,2)</f>
        <v>0</v>
      </c>
      <c r="S702" s="86"/>
      <c r="T702" s="231">
        <f>S702*H702</f>
        <v>0</v>
      </c>
      <c r="U702" s="231">
        <v>0</v>
      </c>
      <c r="V702" s="231">
        <f>U702*H702</f>
        <v>0</v>
      </c>
      <c r="W702" s="231">
        <v>0</v>
      </c>
      <c r="X702" s="232">
        <f>W702*H702</f>
        <v>0</v>
      </c>
      <c r="Y702" s="42"/>
      <c r="Z702" s="42"/>
      <c r="AA702" s="42"/>
      <c r="AB702" s="42"/>
      <c r="AC702" s="42"/>
      <c r="AD702" s="42"/>
      <c r="AE702" s="42"/>
      <c r="AR702" s="233" t="s">
        <v>387</v>
      </c>
      <c r="AT702" s="233" t="s">
        <v>223</v>
      </c>
      <c r="AU702" s="233" t="s">
        <v>93</v>
      </c>
      <c r="AY702" s="19" t="s">
        <v>220</v>
      </c>
      <c r="BE702" s="147">
        <f>IF(O702="základná",K702,0)</f>
        <v>0</v>
      </c>
      <c r="BF702" s="147">
        <f>IF(O702="znížená",K702,0)</f>
        <v>0</v>
      </c>
      <c r="BG702" s="147">
        <f>IF(O702="zákl. prenesená",K702,0)</f>
        <v>0</v>
      </c>
      <c r="BH702" s="147">
        <f>IF(O702="zníž. prenesená",K702,0)</f>
        <v>0</v>
      </c>
      <c r="BI702" s="147">
        <f>IF(O702="nulová",K702,0)</f>
        <v>0</v>
      </c>
      <c r="BJ702" s="19" t="s">
        <v>93</v>
      </c>
      <c r="BK702" s="147">
        <f>ROUND(P702*H702,2)</f>
        <v>0</v>
      </c>
      <c r="BL702" s="19" t="s">
        <v>387</v>
      </c>
      <c r="BM702" s="233" t="s">
        <v>1454</v>
      </c>
    </row>
    <row r="703" s="12" customFormat="1" ht="22.8" customHeight="1">
      <c r="A703" s="12"/>
      <c r="B703" s="206"/>
      <c r="C703" s="12"/>
      <c r="D703" s="207" t="s">
        <v>80</v>
      </c>
      <c r="E703" s="218" t="s">
        <v>1115</v>
      </c>
      <c r="F703" s="218" t="s">
        <v>1116</v>
      </c>
      <c r="G703" s="12"/>
      <c r="H703" s="12"/>
      <c r="I703" s="209"/>
      <c r="J703" s="209"/>
      <c r="K703" s="219">
        <f>BK703</f>
        <v>0</v>
      </c>
      <c r="L703" s="12"/>
      <c r="M703" s="206"/>
      <c r="N703" s="211"/>
      <c r="O703" s="212"/>
      <c r="P703" s="212"/>
      <c r="Q703" s="213">
        <f>SUM(Q704:Q780)</f>
        <v>0</v>
      </c>
      <c r="R703" s="213">
        <f>SUM(R704:R780)</f>
        <v>0</v>
      </c>
      <c r="S703" s="212"/>
      <c r="T703" s="214">
        <f>SUM(T704:T780)</f>
        <v>0</v>
      </c>
      <c r="U703" s="212"/>
      <c r="V703" s="214">
        <f>SUM(V704:V780)</f>
        <v>0.12741849999999999</v>
      </c>
      <c r="W703" s="212"/>
      <c r="X703" s="215">
        <f>SUM(X704:X780)</f>
        <v>0</v>
      </c>
      <c r="Y703" s="12"/>
      <c r="Z703" s="12"/>
      <c r="AA703" s="12"/>
      <c r="AB703" s="12"/>
      <c r="AC703" s="12"/>
      <c r="AD703" s="12"/>
      <c r="AE703" s="12"/>
      <c r="AR703" s="207" t="s">
        <v>93</v>
      </c>
      <c r="AT703" s="216" t="s">
        <v>80</v>
      </c>
      <c r="AU703" s="216" t="s">
        <v>88</v>
      </c>
      <c r="AY703" s="207" t="s">
        <v>220</v>
      </c>
      <c r="BK703" s="217">
        <f>SUM(BK704:BK780)</f>
        <v>0</v>
      </c>
    </row>
    <row r="704" s="2" customFormat="1" ht="24.15" customHeight="1">
      <c r="A704" s="42"/>
      <c r="B704" s="186"/>
      <c r="C704" s="220" t="s">
        <v>898</v>
      </c>
      <c r="D704" s="220" t="s">
        <v>223</v>
      </c>
      <c r="E704" s="221" t="s">
        <v>1455</v>
      </c>
      <c r="F704" s="222" t="s">
        <v>1456</v>
      </c>
      <c r="G704" s="223" t="s">
        <v>302</v>
      </c>
      <c r="H704" s="224">
        <v>129.40000000000001</v>
      </c>
      <c r="I704" s="225"/>
      <c r="J704" s="225"/>
      <c r="K704" s="226">
        <f>ROUND(P704*H704,2)</f>
        <v>0</v>
      </c>
      <c r="L704" s="227"/>
      <c r="M704" s="43"/>
      <c r="N704" s="228" t="s">
        <v>1</v>
      </c>
      <c r="O704" s="229" t="s">
        <v>45</v>
      </c>
      <c r="P704" s="230">
        <f>I704+J704</f>
        <v>0</v>
      </c>
      <c r="Q704" s="230">
        <f>ROUND(I704*H704,2)</f>
        <v>0</v>
      </c>
      <c r="R704" s="230">
        <f>ROUND(J704*H704,2)</f>
        <v>0</v>
      </c>
      <c r="S704" s="86"/>
      <c r="T704" s="231">
        <f>S704*H704</f>
        <v>0</v>
      </c>
      <c r="U704" s="231">
        <v>1.0000000000000001E-05</v>
      </c>
      <c r="V704" s="231">
        <f>U704*H704</f>
        <v>0.0012940000000000002</v>
      </c>
      <c r="W704" s="231">
        <v>0</v>
      </c>
      <c r="X704" s="232">
        <f>W704*H704</f>
        <v>0</v>
      </c>
      <c r="Y704" s="42"/>
      <c r="Z704" s="42"/>
      <c r="AA704" s="42"/>
      <c r="AB704" s="42"/>
      <c r="AC704" s="42"/>
      <c r="AD704" s="42"/>
      <c r="AE704" s="42"/>
      <c r="AR704" s="233" t="s">
        <v>387</v>
      </c>
      <c r="AT704" s="233" t="s">
        <v>223</v>
      </c>
      <c r="AU704" s="233" t="s">
        <v>93</v>
      </c>
      <c r="AY704" s="19" t="s">
        <v>220</v>
      </c>
      <c r="BE704" s="147">
        <f>IF(O704="základná",K704,0)</f>
        <v>0</v>
      </c>
      <c r="BF704" s="147">
        <f>IF(O704="znížená",K704,0)</f>
        <v>0</v>
      </c>
      <c r="BG704" s="147">
        <f>IF(O704="zákl. prenesená",K704,0)</f>
        <v>0</v>
      </c>
      <c r="BH704" s="147">
        <f>IF(O704="zníž. prenesená",K704,0)</f>
        <v>0</v>
      </c>
      <c r="BI704" s="147">
        <f>IF(O704="nulová",K704,0)</f>
        <v>0</v>
      </c>
      <c r="BJ704" s="19" t="s">
        <v>93</v>
      </c>
      <c r="BK704" s="147">
        <f>ROUND(P704*H704,2)</f>
        <v>0</v>
      </c>
      <c r="BL704" s="19" t="s">
        <v>387</v>
      </c>
      <c r="BM704" s="233" t="s">
        <v>1457</v>
      </c>
    </row>
    <row r="705" s="13" customFormat="1">
      <c r="A705" s="13"/>
      <c r="B705" s="234"/>
      <c r="C705" s="13"/>
      <c r="D705" s="235" t="s">
        <v>228</v>
      </c>
      <c r="E705" s="236" t="s">
        <v>1</v>
      </c>
      <c r="F705" s="237" t="s">
        <v>1365</v>
      </c>
      <c r="G705" s="13"/>
      <c r="H705" s="236" t="s">
        <v>1</v>
      </c>
      <c r="I705" s="238"/>
      <c r="J705" s="238"/>
      <c r="K705" s="13"/>
      <c r="L705" s="13"/>
      <c r="M705" s="234"/>
      <c r="N705" s="239"/>
      <c r="O705" s="240"/>
      <c r="P705" s="240"/>
      <c r="Q705" s="240"/>
      <c r="R705" s="240"/>
      <c r="S705" s="240"/>
      <c r="T705" s="240"/>
      <c r="U705" s="240"/>
      <c r="V705" s="240"/>
      <c r="W705" s="240"/>
      <c r="X705" s="241"/>
      <c r="Y705" s="13"/>
      <c r="Z705" s="13"/>
      <c r="AA705" s="13"/>
      <c r="AB705" s="13"/>
      <c r="AC705" s="13"/>
      <c r="AD705" s="13"/>
      <c r="AE705" s="13"/>
      <c r="AT705" s="236" t="s">
        <v>228</v>
      </c>
      <c r="AU705" s="236" t="s">
        <v>93</v>
      </c>
      <c r="AV705" s="13" t="s">
        <v>88</v>
      </c>
      <c r="AW705" s="13" t="s">
        <v>4</v>
      </c>
      <c r="AX705" s="13" t="s">
        <v>81</v>
      </c>
      <c r="AY705" s="236" t="s">
        <v>220</v>
      </c>
    </row>
    <row r="706" s="14" customFormat="1">
      <c r="A706" s="14"/>
      <c r="B706" s="242"/>
      <c r="C706" s="14"/>
      <c r="D706" s="235" t="s">
        <v>228</v>
      </c>
      <c r="E706" s="243" t="s">
        <v>1</v>
      </c>
      <c r="F706" s="244" t="s">
        <v>1458</v>
      </c>
      <c r="G706" s="14"/>
      <c r="H706" s="245">
        <v>10.800000000000001</v>
      </c>
      <c r="I706" s="246"/>
      <c r="J706" s="246"/>
      <c r="K706" s="14"/>
      <c r="L706" s="14"/>
      <c r="M706" s="242"/>
      <c r="N706" s="247"/>
      <c r="O706" s="248"/>
      <c r="P706" s="248"/>
      <c r="Q706" s="248"/>
      <c r="R706" s="248"/>
      <c r="S706" s="248"/>
      <c r="T706" s="248"/>
      <c r="U706" s="248"/>
      <c r="V706" s="248"/>
      <c r="W706" s="248"/>
      <c r="X706" s="249"/>
      <c r="Y706" s="14"/>
      <c r="Z706" s="14"/>
      <c r="AA706" s="14"/>
      <c r="AB706" s="14"/>
      <c r="AC706" s="14"/>
      <c r="AD706" s="14"/>
      <c r="AE706" s="14"/>
      <c r="AT706" s="243" t="s">
        <v>228</v>
      </c>
      <c r="AU706" s="243" t="s">
        <v>93</v>
      </c>
      <c r="AV706" s="14" t="s">
        <v>93</v>
      </c>
      <c r="AW706" s="14" t="s">
        <v>4</v>
      </c>
      <c r="AX706" s="14" t="s">
        <v>81</v>
      </c>
      <c r="AY706" s="243" t="s">
        <v>220</v>
      </c>
    </row>
    <row r="707" s="14" customFormat="1">
      <c r="A707" s="14"/>
      <c r="B707" s="242"/>
      <c r="C707" s="14"/>
      <c r="D707" s="235" t="s">
        <v>228</v>
      </c>
      <c r="E707" s="243" t="s">
        <v>1</v>
      </c>
      <c r="F707" s="244" t="s">
        <v>1459</v>
      </c>
      <c r="G707" s="14"/>
      <c r="H707" s="245">
        <v>29.300000000000001</v>
      </c>
      <c r="I707" s="246"/>
      <c r="J707" s="246"/>
      <c r="K707" s="14"/>
      <c r="L707" s="14"/>
      <c r="M707" s="242"/>
      <c r="N707" s="247"/>
      <c r="O707" s="248"/>
      <c r="P707" s="248"/>
      <c r="Q707" s="248"/>
      <c r="R707" s="248"/>
      <c r="S707" s="248"/>
      <c r="T707" s="248"/>
      <c r="U707" s="248"/>
      <c r="V707" s="248"/>
      <c r="W707" s="248"/>
      <c r="X707" s="249"/>
      <c r="Y707" s="14"/>
      <c r="Z707" s="14"/>
      <c r="AA707" s="14"/>
      <c r="AB707" s="14"/>
      <c r="AC707" s="14"/>
      <c r="AD707" s="14"/>
      <c r="AE707" s="14"/>
      <c r="AT707" s="243" t="s">
        <v>228</v>
      </c>
      <c r="AU707" s="243" t="s">
        <v>93</v>
      </c>
      <c r="AV707" s="14" t="s">
        <v>93</v>
      </c>
      <c r="AW707" s="14" t="s">
        <v>4</v>
      </c>
      <c r="AX707" s="14" t="s">
        <v>81</v>
      </c>
      <c r="AY707" s="243" t="s">
        <v>220</v>
      </c>
    </row>
    <row r="708" s="14" customFormat="1">
      <c r="A708" s="14"/>
      <c r="B708" s="242"/>
      <c r="C708" s="14"/>
      <c r="D708" s="235" t="s">
        <v>228</v>
      </c>
      <c r="E708" s="243" t="s">
        <v>1</v>
      </c>
      <c r="F708" s="244" t="s">
        <v>1460</v>
      </c>
      <c r="G708" s="14"/>
      <c r="H708" s="245">
        <v>26.399999999999999</v>
      </c>
      <c r="I708" s="246"/>
      <c r="J708" s="246"/>
      <c r="K708" s="14"/>
      <c r="L708" s="14"/>
      <c r="M708" s="242"/>
      <c r="N708" s="247"/>
      <c r="O708" s="248"/>
      <c r="P708" s="248"/>
      <c r="Q708" s="248"/>
      <c r="R708" s="248"/>
      <c r="S708" s="248"/>
      <c r="T708" s="248"/>
      <c r="U708" s="248"/>
      <c r="V708" s="248"/>
      <c r="W708" s="248"/>
      <c r="X708" s="249"/>
      <c r="Y708" s="14"/>
      <c r="Z708" s="14"/>
      <c r="AA708" s="14"/>
      <c r="AB708" s="14"/>
      <c r="AC708" s="14"/>
      <c r="AD708" s="14"/>
      <c r="AE708" s="14"/>
      <c r="AT708" s="243" t="s">
        <v>228</v>
      </c>
      <c r="AU708" s="243" t="s">
        <v>93</v>
      </c>
      <c r="AV708" s="14" t="s">
        <v>93</v>
      </c>
      <c r="AW708" s="14" t="s">
        <v>4</v>
      </c>
      <c r="AX708" s="14" t="s">
        <v>81</v>
      </c>
      <c r="AY708" s="243" t="s">
        <v>220</v>
      </c>
    </row>
    <row r="709" s="14" customFormat="1">
      <c r="A709" s="14"/>
      <c r="B709" s="242"/>
      <c r="C709" s="14"/>
      <c r="D709" s="235" t="s">
        <v>228</v>
      </c>
      <c r="E709" s="243" t="s">
        <v>1</v>
      </c>
      <c r="F709" s="244" t="s">
        <v>1461</v>
      </c>
      <c r="G709" s="14"/>
      <c r="H709" s="245">
        <v>28.399999999999999</v>
      </c>
      <c r="I709" s="246"/>
      <c r="J709" s="246"/>
      <c r="K709" s="14"/>
      <c r="L709" s="14"/>
      <c r="M709" s="242"/>
      <c r="N709" s="247"/>
      <c r="O709" s="248"/>
      <c r="P709" s="248"/>
      <c r="Q709" s="248"/>
      <c r="R709" s="248"/>
      <c r="S709" s="248"/>
      <c r="T709" s="248"/>
      <c r="U709" s="248"/>
      <c r="V709" s="248"/>
      <c r="W709" s="248"/>
      <c r="X709" s="249"/>
      <c r="Y709" s="14"/>
      <c r="Z709" s="14"/>
      <c r="AA709" s="14"/>
      <c r="AB709" s="14"/>
      <c r="AC709" s="14"/>
      <c r="AD709" s="14"/>
      <c r="AE709" s="14"/>
      <c r="AT709" s="243" t="s">
        <v>228</v>
      </c>
      <c r="AU709" s="243" t="s">
        <v>93</v>
      </c>
      <c r="AV709" s="14" t="s">
        <v>93</v>
      </c>
      <c r="AW709" s="14" t="s">
        <v>4</v>
      </c>
      <c r="AX709" s="14" t="s">
        <v>81</v>
      </c>
      <c r="AY709" s="243" t="s">
        <v>220</v>
      </c>
    </row>
    <row r="710" s="14" customFormat="1">
      <c r="A710" s="14"/>
      <c r="B710" s="242"/>
      <c r="C710" s="14"/>
      <c r="D710" s="235" t="s">
        <v>228</v>
      </c>
      <c r="E710" s="243" t="s">
        <v>1</v>
      </c>
      <c r="F710" s="244" t="s">
        <v>1462</v>
      </c>
      <c r="G710" s="14"/>
      <c r="H710" s="245">
        <v>23.800000000000001</v>
      </c>
      <c r="I710" s="246"/>
      <c r="J710" s="246"/>
      <c r="K710" s="14"/>
      <c r="L710" s="14"/>
      <c r="M710" s="242"/>
      <c r="N710" s="247"/>
      <c r="O710" s="248"/>
      <c r="P710" s="248"/>
      <c r="Q710" s="248"/>
      <c r="R710" s="248"/>
      <c r="S710" s="248"/>
      <c r="T710" s="248"/>
      <c r="U710" s="248"/>
      <c r="V710" s="248"/>
      <c r="W710" s="248"/>
      <c r="X710" s="249"/>
      <c r="Y710" s="14"/>
      <c r="Z710" s="14"/>
      <c r="AA710" s="14"/>
      <c r="AB710" s="14"/>
      <c r="AC710" s="14"/>
      <c r="AD710" s="14"/>
      <c r="AE710" s="14"/>
      <c r="AT710" s="243" t="s">
        <v>228</v>
      </c>
      <c r="AU710" s="243" t="s">
        <v>93</v>
      </c>
      <c r="AV710" s="14" t="s">
        <v>93</v>
      </c>
      <c r="AW710" s="14" t="s">
        <v>4</v>
      </c>
      <c r="AX710" s="14" t="s">
        <v>81</v>
      </c>
      <c r="AY710" s="243" t="s">
        <v>220</v>
      </c>
    </row>
    <row r="711" s="14" customFormat="1">
      <c r="A711" s="14"/>
      <c r="B711" s="242"/>
      <c r="C711" s="14"/>
      <c r="D711" s="235" t="s">
        <v>228</v>
      </c>
      <c r="E711" s="243" t="s">
        <v>1</v>
      </c>
      <c r="F711" s="244" t="s">
        <v>1463</v>
      </c>
      <c r="G711" s="14"/>
      <c r="H711" s="245">
        <v>10.699999999999999</v>
      </c>
      <c r="I711" s="246"/>
      <c r="J711" s="246"/>
      <c r="K711" s="14"/>
      <c r="L711" s="14"/>
      <c r="M711" s="242"/>
      <c r="N711" s="247"/>
      <c r="O711" s="248"/>
      <c r="P711" s="248"/>
      <c r="Q711" s="248"/>
      <c r="R711" s="248"/>
      <c r="S711" s="248"/>
      <c r="T711" s="248"/>
      <c r="U711" s="248"/>
      <c r="V711" s="248"/>
      <c r="W711" s="248"/>
      <c r="X711" s="249"/>
      <c r="Y711" s="14"/>
      <c r="Z711" s="14"/>
      <c r="AA711" s="14"/>
      <c r="AB711" s="14"/>
      <c r="AC711" s="14"/>
      <c r="AD711" s="14"/>
      <c r="AE711" s="14"/>
      <c r="AT711" s="243" t="s">
        <v>228</v>
      </c>
      <c r="AU711" s="243" t="s">
        <v>93</v>
      </c>
      <c r="AV711" s="14" t="s">
        <v>93</v>
      </c>
      <c r="AW711" s="14" t="s">
        <v>4</v>
      </c>
      <c r="AX711" s="14" t="s">
        <v>81</v>
      </c>
      <c r="AY711" s="243" t="s">
        <v>220</v>
      </c>
    </row>
    <row r="712" s="15" customFormat="1">
      <c r="A712" s="15"/>
      <c r="B712" s="250"/>
      <c r="C712" s="15"/>
      <c r="D712" s="235" t="s">
        <v>228</v>
      </c>
      <c r="E712" s="251" t="s">
        <v>1</v>
      </c>
      <c r="F712" s="252" t="s">
        <v>242</v>
      </c>
      <c r="G712" s="15"/>
      <c r="H712" s="253">
        <v>129.40000000000001</v>
      </c>
      <c r="I712" s="254"/>
      <c r="J712" s="254"/>
      <c r="K712" s="15"/>
      <c r="L712" s="15"/>
      <c r="M712" s="250"/>
      <c r="N712" s="255"/>
      <c r="O712" s="256"/>
      <c r="P712" s="256"/>
      <c r="Q712" s="256"/>
      <c r="R712" s="256"/>
      <c r="S712" s="256"/>
      <c r="T712" s="256"/>
      <c r="U712" s="256"/>
      <c r="V712" s="256"/>
      <c r="W712" s="256"/>
      <c r="X712" s="257"/>
      <c r="Y712" s="15"/>
      <c r="Z712" s="15"/>
      <c r="AA712" s="15"/>
      <c r="AB712" s="15"/>
      <c r="AC712" s="15"/>
      <c r="AD712" s="15"/>
      <c r="AE712" s="15"/>
      <c r="AT712" s="251" t="s">
        <v>228</v>
      </c>
      <c r="AU712" s="251" t="s">
        <v>93</v>
      </c>
      <c r="AV712" s="15" t="s">
        <v>98</v>
      </c>
      <c r="AW712" s="15" t="s">
        <v>4</v>
      </c>
      <c r="AX712" s="15" t="s">
        <v>88</v>
      </c>
      <c r="AY712" s="251" t="s">
        <v>220</v>
      </c>
    </row>
    <row r="713" s="2" customFormat="1" ht="16.5" customHeight="1">
      <c r="A713" s="42"/>
      <c r="B713" s="186"/>
      <c r="C713" s="273" t="s">
        <v>904</v>
      </c>
      <c r="D713" s="273" t="s">
        <v>564</v>
      </c>
      <c r="E713" s="274" t="s">
        <v>1464</v>
      </c>
      <c r="F713" s="275" t="s">
        <v>1465</v>
      </c>
      <c r="G713" s="276" t="s">
        <v>302</v>
      </c>
      <c r="H713" s="277">
        <v>130.69399999999999</v>
      </c>
      <c r="I713" s="278"/>
      <c r="J713" s="279"/>
      <c r="K713" s="280">
        <f>ROUND(P713*H713,2)</f>
        <v>0</v>
      </c>
      <c r="L713" s="279"/>
      <c r="M713" s="281"/>
      <c r="N713" s="282" t="s">
        <v>1</v>
      </c>
      <c r="O713" s="229" t="s">
        <v>45</v>
      </c>
      <c r="P713" s="230">
        <f>I713+J713</f>
        <v>0</v>
      </c>
      <c r="Q713" s="230">
        <f>ROUND(I713*H713,2)</f>
        <v>0</v>
      </c>
      <c r="R713" s="230">
        <f>ROUND(J713*H713,2)</f>
        <v>0</v>
      </c>
      <c r="S713" s="86"/>
      <c r="T713" s="231">
        <f>S713*H713</f>
        <v>0</v>
      </c>
      <c r="U713" s="231">
        <v>0.00050000000000000001</v>
      </c>
      <c r="V713" s="231">
        <f>U713*H713</f>
        <v>0.065347000000000002</v>
      </c>
      <c r="W713" s="231">
        <v>0</v>
      </c>
      <c r="X713" s="232">
        <f>W713*H713</f>
        <v>0</v>
      </c>
      <c r="Y713" s="42"/>
      <c r="Z713" s="42"/>
      <c r="AA713" s="42"/>
      <c r="AB713" s="42"/>
      <c r="AC713" s="42"/>
      <c r="AD713" s="42"/>
      <c r="AE713" s="42"/>
      <c r="AR713" s="233" t="s">
        <v>567</v>
      </c>
      <c r="AT713" s="233" t="s">
        <v>564</v>
      </c>
      <c r="AU713" s="233" t="s">
        <v>93</v>
      </c>
      <c r="AY713" s="19" t="s">
        <v>220</v>
      </c>
      <c r="BE713" s="147">
        <f>IF(O713="základná",K713,0)</f>
        <v>0</v>
      </c>
      <c r="BF713" s="147">
        <f>IF(O713="znížená",K713,0)</f>
        <v>0</v>
      </c>
      <c r="BG713" s="147">
        <f>IF(O713="zákl. prenesená",K713,0)</f>
        <v>0</v>
      </c>
      <c r="BH713" s="147">
        <f>IF(O713="zníž. prenesená",K713,0)</f>
        <v>0</v>
      </c>
      <c r="BI713" s="147">
        <f>IF(O713="nulová",K713,0)</f>
        <v>0</v>
      </c>
      <c r="BJ713" s="19" t="s">
        <v>93</v>
      </c>
      <c r="BK713" s="147">
        <f>ROUND(P713*H713,2)</f>
        <v>0</v>
      </c>
      <c r="BL713" s="19" t="s">
        <v>387</v>
      </c>
      <c r="BM713" s="233" t="s">
        <v>1466</v>
      </c>
    </row>
    <row r="714" s="13" customFormat="1">
      <c r="A714" s="13"/>
      <c r="B714" s="234"/>
      <c r="C714" s="13"/>
      <c r="D714" s="235" t="s">
        <v>228</v>
      </c>
      <c r="E714" s="236" t="s">
        <v>1</v>
      </c>
      <c r="F714" s="237" t="s">
        <v>1365</v>
      </c>
      <c r="G714" s="13"/>
      <c r="H714" s="236" t="s">
        <v>1</v>
      </c>
      <c r="I714" s="238"/>
      <c r="J714" s="238"/>
      <c r="K714" s="13"/>
      <c r="L714" s="13"/>
      <c r="M714" s="234"/>
      <c r="N714" s="239"/>
      <c r="O714" s="240"/>
      <c r="P714" s="240"/>
      <c r="Q714" s="240"/>
      <c r="R714" s="240"/>
      <c r="S714" s="240"/>
      <c r="T714" s="240"/>
      <c r="U714" s="240"/>
      <c r="V714" s="240"/>
      <c r="W714" s="240"/>
      <c r="X714" s="241"/>
      <c r="Y714" s="13"/>
      <c r="Z714" s="13"/>
      <c r="AA714" s="13"/>
      <c r="AB714" s="13"/>
      <c r="AC714" s="13"/>
      <c r="AD714" s="13"/>
      <c r="AE714" s="13"/>
      <c r="AT714" s="236" t="s">
        <v>228</v>
      </c>
      <c r="AU714" s="236" t="s">
        <v>93</v>
      </c>
      <c r="AV714" s="13" t="s">
        <v>88</v>
      </c>
      <c r="AW714" s="13" t="s">
        <v>4</v>
      </c>
      <c r="AX714" s="13" t="s">
        <v>81</v>
      </c>
      <c r="AY714" s="236" t="s">
        <v>220</v>
      </c>
    </row>
    <row r="715" s="14" customFormat="1">
      <c r="A715" s="14"/>
      <c r="B715" s="242"/>
      <c r="C715" s="14"/>
      <c r="D715" s="235" t="s">
        <v>228</v>
      </c>
      <c r="E715" s="243" t="s">
        <v>1</v>
      </c>
      <c r="F715" s="244" t="s">
        <v>1458</v>
      </c>
      <c r="G715" s="14"/>
      <c r="H715" s="245">
        <v>10.800000000000001</v>
      </c>
      <c r="I715" s="246"/>
      <c r="J715" s="246"/>
      <c r="K715" s="14"/>
      <c r="L715" s="14"/>
      <c r="M715" s="242"/>
      <c r="N715" s="247"/>
      <c r="O715" s="248"/>
      <c r="P715" s="248"/>
      <c r="Q715" s="248"/>
      <c r="R715" s="248"/>
      <c r="S715" s="248"/>
      <c r="T715" s="248"/>
      <c r="U715" s="248"/>
      <c r="V715" s="248"/>
      <c r="W715" s="248"/>
      <c r="X715" s="249"/>
      <c r="Y715" s="14"/>
      <c r="Z715" s="14"/>
      <c r="AA715" s="14"/>
      <c r="AB715" s="14"/>
      <c r="AC715" s="14"/>
      <c r="AD715" s="14"/>
      <c r="AE715" s="14"/>
      <c r="AT715" s="243" t="s">
        <v>228</v>
      </c>
      <c r="AU715" s="243" t="s">
        <v>93</v>
      </c>
      <c r="AV715" s="14" t="s">
        <v>93</v>
      </c>
      <c r="AW715" s="14" t="s">
        <v>4</v>
      </c>
      <c r="AX715" s="14" t="s">
        <v>81</v>
      </c>
      <c r="AY715" s="243" t="s">
        <v>220</v>
      </c>
    </row>
    <row r="716" s="14" customFormat="1">
      <c r="A716" s="14"/>
      <c r="B716" s="242"/>
      <c r="C716" s="14"/>
      <c r="D716" s="235" t="s">
        <v>228</v>
      </c>
      <c r="E716" s="243" t="s">
        <v>1</v>
      </c>
      <c r="F716" s="244" t="s">
        <v>1459</v>
      </c>
      <c r="G716" s="14"/>
      <c r="H716" s="245">
        <v>29.300000000000001</v>
      </c>
      <c r="I716" s="246"/>
      <c r="J716" s="246"/>
      <c r="K716" s="14"/>
      <c r="L716" s="14"/>
      <c r="M716" s="242"/>
      <c r="N716" s="247"/>
      <c r="O716" s="248"/>
      <c r="P716" s="248"/>
      <c r="Q716" s="248"/>
      <c r="R716" s="248"/>
      <c r="S716" s="248"/>
      <c r="T716" s="248"/>
      <c r="U716" s="248"/>
      <c r="V716" s="248"/>
      <c r="W716" s="248"/>
      <c r="X716" s="249"/>
      <c r="Y716" s="14"/>
      <c r="Z716" s="14"/>
      <c r="AA716" s="14"/>
      <c r="AB716" s="14"/>
      <c r="AC716" s="14"/>
      <c r="AD716" s="14"/>
      <c r="AE716" s="14"/>
      <c r="AT716" s="243" t="s">
        <v>228</v>
      </c>
      <c r="AU716" s="243" t="s">
        <v>93</v>
      </c>
      <c r="AV716" s="14" t="s">
        <v>93</v>
      </c>
      <c r="AW716" s="14" t="s">
        <v>4</v>
      </c>
      <c r="AX716" s="14" t="s">
        <v>81</v>
      </c>
      <c r="AY716" s="243" t="s">
        <v>220</v>
      </c>
    </row>
    <row r="717" s="14" customFormat="1">
      <c r="A717" s="14"/>
      <c r="B717" s="242"/>
      <c r="C717" s="14"/>
      <c r="D717" s="235" t="s">
        <v>228</v>
      </c>
      <c r="E717" s="243" t="s">
        <v>1</v>
      </c>
      <c r="F717" s="244" t="s">
        <v>1460</v>
      </c>
      <c r="G717" s="14"/>
      <c r="H717" s="245">
        <v>26.399999999999999</v>
      </c>
      <c r="I717" s="246"/>
      <c r="J717" s="246"/>
      <c r="K717" s="14"/>
      <c r="L717" s="14"/>
      <c r="M717" s="242"/>
      <c r="N717" s="247"/>
      <c r="O717" s="248"/>
      <c r="P717" s="248"/>
      <c r="Q717" s="248"/>
      <c r="R717" s="248"/>
      <c r="S717" s="248"/>
      <c r="T717" s="248"/>
      <c r="U717" s="248"/>
      <c r="V717" s="248"/>
      <c r="W717" s="248"/>
      <c r="X717" s="249"/>
      <c r="Y717" s="14"/>
      <c r="Z717" s="14"/>
      <c r="AA717" s="14"/>
      <c r="AB717" s="14"/>
      <c r="AC717" s="14"/>
      <c r="AD717" s="14"/>
      <c r="AE717" s="14"/>
      <c r="AT717" s="243" t="s">
        <v>228</v>
      </c>
      <c r="AU717" s="243" t="s">
        <v>93</v>
      </c>
      <c r="AV717" s="14" t="s">
        <v>93</v>
      </c>
      <c r="AW717" s="14" t="s">
        <v>4</v>
      </c>
      <c r="AX717" s="14" t="s">
        <v>81</v>
      </c>
      <c r="AY717" s="243" t="s">
        <v>220</v>
      </c>
    </row>
    <row r="718" s="14" customFormat="1">
      <c r="A718" s="14"/>
      <c r="B718" s="242"/>
      <c r="C718" s="14"/>
      <c r="D718" s="235" t="s">
        <v>228</v>
      </c>
      <c r="E718" s="243" t="s">
        <v>1</v>
      </c>
      <c r="F718" s="244" t="s">
        <v>1461</v>
      </c>
      <c r="G718" s="14"/>
      <c r="H718" s="245">
        <v>28.399999999999999</v>
      </c>
      <c r="I718" s="246"/>
      <c r="J718" s="246"/>
      <c r="K718" s="14"/>
      <c r="L718" s="14"/>
      <c r="M718" s="242"/>
      <c r="N718" s="247"/>
      <c r="O718" s="248"/>
      <c r="P718" s="248"/>
      <c r="Q718" s="248"/>
      <c r="R718" s="248"/>
      <c r="S718" s="248"/>
      <c r="T718" s="248"/>
      <c r="U718" s="248"/>
      <c r="V718" s="248"/>
      <c r="W718" s="248"/>
      <c r="X718" s="249"/>
      <c r="Y718" s="14"/>
      <c r="Z718" s="14"/>
      <c r="AA718" s="14"/>
      <c r="AB718" s="14"/>
      <c r="AC718" s="14"/>
      <c r="AD718" s="14"/>
      <c r="AE718" s="14"/>
      <c r="AT718" s="243" t="s">
        <v>228</v>
      </c>
      <c r="AU718" s="243" t="s">
        <v>93</v>
      </c>
      <c r="AV718" s="14" t="s">
        <v>93</v>
      </c>
      <c r="AW718" s="14" t="s">
        <v>4</v>
      </c>
      <c r="AX718" s="14" t="s">
        <v>81</v>
      </c>
      <c r="AY718" s="243" t="s">
        <v>220</v>
      </c>
    </row>
    <row r="719" s="14" customFormat="1">
      <c r="A719" s="14"/>
      <c r="B719" s="242"/>
      <c r="C719" s="14"/>
      <c r="D719" s="235" t="s">
        <v>228</v>
      </c>
      <c r="E719" s="243" t="s">
        <v>1</v>
      </c>
      <c r="F719" s="244" t="s">
        <v>1462</v>
      </c>
      <c r="G719" s="14"/>
      <c r="H719" s="245">
        <v>23.800000000000001</v>
      </c>
      <c r="I719" s="246"/>
      <c r="J719" s="246"/>
      <c r="K719" s="14"/>
      <c r="L719" s="14"/>
      <c r="M719" s="242"/>
      <c r="N719" s="247"/>
      <c r="O719" s="248"/>
      <c r="P719" s="248"/>
      <c r="Q719" s="248"/>
      <c r="R719" s="248"/>
      <c r="S719" s="248"/>
      <c r="T719" s="248"/>
      <c r="U719" s="248"/>
      <c r="V719" s="248"/>
      <c r="W719" s="248"/>
      <c r="X719" s="249"/>
      <c r="Y719" s="14"/>
      <c r="Z719" s="14"/>
      <c r="AA719" s="14"/>
      <c r="AB719" s="14"/>
      <c r="AC719" s="14"/>
      <c r="AD719" s="14"/>
      <c r="AE719" s="14"/>
      <c r="AT719" s="243" t="s">
        <v>228</v>
      </c>
      <c r="AU719" s="243" t="s">
        <v>93</v>
      </c>
      <c r="AV719" s="14" t="s">
        <v>93</v>
      </c>
      <c r="AW719" s="14" t="s">
        <v>4</v>
      </c>
      <c r="AX719" s="14" t="s">
        <v>81</v>
      </c>
      <c r="AY719" s="243" t="s">
        <v>220</v>
      </c>
    </row>
    <row r="720" s="14" customFormat="1">
      <c r="A720" s="14"/>
      <c r="B720" s="242"/>
      <c r="C720" s="14"/>
      <c r="D720" s="235" t="s">
        <v>228</v>
      </c>
      <c r="E720" s="243" t="s">
        <v>1</v>
      </c>
      <c r="F720" s="244" t="s">
        <v>1463</v>
      </c>
      <c r="G720" s="14"/>
      <c r="H720" s="245">
        <v>10.699999999999999</v>
      </c>
      <c r="I720" s="246"/>
      <c r="J720" s="246"/>
      <c r="K720" s="14"/>
      <c r="L720" s="14"/>
      <c r="M720" s="242"/>
      <c r="N720" s="247"/>
      <c r="O720" s="248"/>
      <c r="P720" s="248"/>
      <c r="Q720" s="248"/>
      <c r="R720" s="248"/>
      <c r="S720" s="248"/>
      <c r="T720" s="248"/>
      <c r="U720" s="248"/>
      <c r="V720" s="248"/>
      <c r="W720" s="248"/>
      <c r="X720" s="249"/>
      <c r="Y720" s="14"/>
      <c r="Z720" s="14"/>
      <c r="AA720" s="14"/>
      <c r="AB720" s="14"/>
      <c r="AC720" s="14"/>
      <c r="AD720" s="14"/>
      <c r="AE720" s="14"/>
      <c r="AT720" s="243" t="s">
        <v>228</v>
      </c>
      <c r="AU720" s="243" t="s">
        <v>93</v>
      </c>
      <c r="AV720" s="14" t="s">
        <v>93</v>
      </c>
      <c r="AW720" s="14" t="s">
        <v>4</v>
      </c>
      <c r="AX720" s="14" t="s">
        <v>81</v>
      </c>
      <c r="AY720" s="243" t="s">
        <v>220</v>
      </c>
    </row>
    <row r="721" s="15" customFormat="1">
      <c r="A721" s="15"/>
      <c r="B721" s="250"/>
      <c r="C721" s="15"/>
      <c r="D721" s="235" t="s">
        <v>228</v>
      </c>
      <c r="E721" s="251" t="s">
        <v>1</v>
      </c>
      <c r="F721" s="252" t="s">
        <v>242</v>
      </c>
      <c r="G721" s="15"/>
      <c r="H721" s="253">
        <v>129.40000000000001</v>
      </c>
      <c r="I721" s="254"/>
      <c r="J721" s="254"/>
      <c r="K721" s="15"/>
      <c r="L721" s="15"/>
      <c r="M721" s="250"/>
      <c r="N721" s="255"/>
      <c r="O721" s="256"/>
      <c r="P721" s="256"/>
      <c r="Q721" s="256"/>
      <c r="R721" s="256"/>
      <c r="S721" s="256"/>
      <c r="T721" s="256"/>
      <c r="U721" s="256"/>
      <c r="V721" s="256"/>
      <c r="W721" s="256"/>
      <c r="X721" s="257"/>
      <c r="Y721" s="15"/>
      <c r="Z721" s="15"/>
      <c r="AA721" s="15"/>
      <c r="AB721" s="15"/>
      <c r="AC721" s="15"/>
      <c r="AD721" s="15"/>
      <c r="AE721" s="15"/>
      <c r="AT721" s="251" t="s">
        <v>228</v>
      </c>
      <c r="AU721" s="251" t="s">
        <v>93</v>
      </c>
      <c r="AV721" s="15" t="s">
        <v>98</v>
      </c>
      <c r="AW721" s="15" t="s">
        <v>4</v>
      </c>
      <c r="AX721" s="15" t="s">
        <v>88</v>
      </c>
      <c r="AY721" s="251" t="s">
        <v>220</v>
      </c>
    </row>
    <row r="722" s="14" customFormat="1">
      <c r="A722" s="14"/>
      <c r="B722" s="242"/>
      <c r="C722" s="14"/>
      <c r="D722" s="235" t="s">
        <v>228</v>
      </c>
      <c r="E722" s="14"/>
      <c r="F722" s="244" t="s">
        <v>1467</v>
      </c>
      <c r="G722" s="14"/>
      <c r="H722" s="245">
        <v>130.69399999999999</v>
      </c>
      <c r="I722" s="246"/>
      <c r="J722" s="246"/>
      <c r="K722" s="14"/>
      <c r="L722" s="14"/>
      <c r="M722" s="242"/>
      <c r="N722" s="247"/>
      <c r="O722" s="248"/>
      <c r="P722" s="248"/>
      <c r="Q722" s="248"/>
      <c r="R722" s="248"/>
      <c r="S722" s="248"/>
      <c r="T722" s="248"/>
      <c r="U722" s="248"/>
      <c r="V722" s="248"/>
      <c r="W722" s="248"/>
      <c r="X722" s="249"/>
      <c r="Y722" s="14"/>
      <c r="Z722" s="14"/>
      <c r="AA722" s="14"/>
      <c r="AB722" s="14"/>
      <c r="AC722" s="14"/>
      <c r="AD722" s="14"/>
      <c r="AE722" s="14"/>
      <c r="AT722" s="243" t="s">
        <v>228</v>
      </c>
      <c r="AU722" s="243" t="s">
        <v>93</v>
      </c>
      <c r="AV722" s="14" t="s">
        <v>93</v>
      </c>
      <c r="AW722" s="14" t="s">
        <v>3</v>
      </c>
      <c r="AX722" s="14" t="s">
        <v>88</v>
      </c>
      <c r="AY722" s="243" t="s">
        <v>220</v>
      </c>
    </row>
    <row r="723" s="2" customFormat="1" ht="24.15" customHeight="1">
      <c r="A723" s="42"/>
      <c r="B723" s="186"/>
      <c r="C723" s="220" t="s">
        <v>910</v>
      </c>
      <c r="D723" s="220" t="s">
        <v>223</v>
      </c>
      <c r="E723" s="221" t="s">
        <v>1468</v>
      </c>
      <c r="F723" s="222" t="s">
        <v>1469</v>
      </c>
      <c r="G723" s="223" t="s">
        <v>226</v>
      </c>
      <c r="H723" s="224">
        <v>211.18000000000001</v>
      </c>
      <c r="I723" s="225"/>
      <c r="J723" s="225"/>
      <c r="K723" s="226">
        <f>ROUND(P723*H723,2)</f>
        <v>0</v>
      </c>
      <c r="L723" s="227"/>
      <c r="M723" s="43"/>
      <c r="N723" s="228" t="s">
        <v>1</v>
      </c>
      <c r="O723" s="229" t="s">
        <v>45</v>
      </c>
      <c r="P723" s="230">
        <f>I723+J723</f>
        <v>0</v>
      </c>
      <c r="Q723" s="230">
        <f>ROUND(I723*H723,2)</f>
        <v>0</v>
      </c>
      <c r="R723" s="230">
        <f>ROUND(J723*H723,2)</f>
        <v>0</v>
      </c>
      <c r="S723" s="86"/>
      <c r="T723" s="231">
        <f>S723*H723</f>
        <v>0</v>
      </c>
      <c r="U723" s="231">
        <v>2.0000000000000002E-05</v>
      </c>
      <c r="V723" s="231">
        <f>U723*H723</f>
        <v>0.0042236000000000001</v>
      </c>
      <c r="W723" s="231">
        <v>0</v>
      </c>
      <c r="X723" s="232">
        <f>W723*H723</f>
        <v>0</v>
      </c>
      <c r="Y723" s="42"/>
      <c r="Z723" s="42"/>
      <c r="AA723" s="42"/>
      <c r="AB723" s="42"/>
      <c r="AC723" s="42"/>
      <c r="AD723" s="42"/>
      <c r="AE723" s="42"/>
      <c r="AR723" s="233" t="s">
        <v>387</v>
      </c>
      <c r="AT723" s="233" t="s">
        <v>223</v>
      </c>
      <c r="AU723" s="233" t="s">
        <v>93</v>
      </c>
      <c r="AY723" s="19" t="s">
        <v>220</v>
      </c>
      <c r="BE723" s="147">
        <f>IF(O723="základná",K723,0)</f>
        <v>0</v>
      </c>
      <c r="BF723" s="147">
        <f>IF(O723="znížená",K723,0)</f>
        <v>0</v>
      </c>
      <c r="BG723" s="147">
        <f>IF(O723="zákl. prenesená",K723,0)</f>
        <v>0</v>
      </c>
      <c r="BH723" s="147">
        <f>IF(O723="zníž. prenesená",K723,0)</f>
        <v>0</v>
      </c>
      <c r="BI723" s="147">
        <f>IF(O723="nulová",K723,0)</f>
        <v>0</v>
      </c>
      <c r="BJ723" s="19" t="s">
        <v>93</v>
      </c>
      <c r="BK723" s="147">
        <f>ROUND(P723*H723,2)</f>
        <v>0</v>
      </c>
      <c r="BL723" s="19" t="s">
        <v>387</v>
      </c>
      <c r="BM723" s="233" t="s">
        <v>1470</v>
      </c>
    </row>
    <row r="724" s="13" customFormat="1">
      <c r="A724" s="13"/>
      <c r="B724" s="234"/>
      <c r="C724" s="13"/>
      <c r="D724" s="235" t="s">
        <v>228</v>
      </c>
      <c r="E724" s="236" t="s">
        <v>1</v>
      </c>
      <c r="F724" s="237" t="s">
        <v>1365</v>
      </c>
      <c r="G724" s="13"/>
      <c r="H724" s="236" t="s">
        <v>1</v>
      </c>
      <c r="I724" s="238"/>
      <c r="J724" s="238"/>
      <c r="K724" s="13"/>
      <c r="L724" s="13"/>
      <c r="M724" s="234"/>
      <c r="N724" s="239"/>
      <c r="O724" s="240"/>
      <c r="P724" s="240"/>
      <c r="Q724" s="240"/>
      <c r="R724" s="240"/>
      <c r="S724" s="240"/>
      <c r="T724" s="240"/>
      <c r="U724" s="240"/>
      <c r="V724" s="240"/>
      <c r="W724" s="240"/>
      <c r="X724" s="241"/>
      <c r="Y724" s="13"/>
      <c r="Z724" s="13"/>
      <c r="AA724" s="13"/>
      <c r="AB724" s="13"/>
      <c r="AC724" s="13"/>
      <c r="AD724" s="13"/>
      <c r="AE724" s="13"/>
      <c r="AT724" s="236" t="s">
        <v>228</v>
      </c>
      <c r="AU724" s="236" t="s">
        <v>93</v>
      </c>
      <c r="AV724" s="13" t="s">
        <v>88</v>
      </c>
      <c r="AW724" s="13" t="s">
        <v>4</v>
      </c>
      <c r="AX724" s="13" t="s">
        <v>81</v>
      </c>
      <c r="AY724" s="236" t="s">
        <v>220</v>
      </c>
    </row>
    <row r="725" s="14" customFormat="1">
      <c r="A725" s="14"/>
      <c r="B725" s="242"/>
      <c r="C725" s="14"/>
      <c r="D725" s="235" t="s">
        <v>228</v>
      </c>
      <c r="E725" s="243" t="s">
        <v>1</v>
      </c>
      <c r="F725" s="244" t="s">
        <v>1372</v>
      </c>
      <c r="G725" s="14"/>
      <c r="H725" s="245">
        <v>7.2000000000000002</v>
      </c>
      <c r="I725" s="246"/>
      <c r="J725" s="246"/>
      <c r="K725" s="14"/>
      <c r="L725" s="14"/>
      <c r="M725" s="242"/>
      <c r="N725" s="247"/>
      <c r="O725" s="248"/>
      <c r="P725" s="248"/>
      <c r="Q725" s="248"/>
      <c r="R725" s="248"/>
      <c r="S725" s="248"/>
      <c r="T725" s="248"/>
      <c r="U725" s="248"/>
      <c r="V725" s="248"/>
      <c r="W725" s="248"/>
      <c r="X725" s="249"/>
      <c r="Y725" s="14"/>
      <c r="Z725" s="14"/>
      <c r="AA725" s="14"/>
      <c r="AB725" s="14"/>
      <c r="AC725" s="14"/>
      <c r="AD725" s="14"/>
      <c r="AE725" s="14"/>
      <c r="AT725" s="243" t="s">
        <v>228</v>
      </c>
      <c r="AU725" s="243" t="s">
        <v>93</v>
      </c>
      <c r="AV725" s="14" t="s">
        <v>93</v>
      </c>
      <c r="AW725" s="14" t="s">
        <v>4</v>
      </c>
      <c r="AX725" s="14" t="s">
        <v>81</v>
      </c>
      <c r="AY725" s="243" t="s">
        <v>220</v>
      </c>
    </row>
    <row r="726" s="14" customFormat="1">
      <c r="A726" s="14"/>
      <c r="B726" s="242"/>
      <c r="C726" s="14"/>
      <c r="D726" s="235" t="s">
        <v>228</v>
      </c>
      <c r="E726" s="243" t="s">
        <v>1</v>
      </c>
      <c r="F726" s="244" t="s">
        <v>1373</v>
      </c>
      <c r="G726" s="14"/>
      <c r="H726" s="245">
        <v>53.399999999999999</v>
      </c>
      <c r="I726" s="246"/>
      <c r="J726" s="246"/>
      <c r="K726" s="14"/>
      <c r="L726" s="14"/>
      <c r="M726" s="242"/>
      <c r="N726" s="247"/>
      <c r="O726" s="248"/>
      <c r="P726" s="248"/>
      <c r="Q726" s="248"/>
      <c r="R726" s="248"/>
      <c r="S726" s="248"/>
      <c r="T726" s="248"/>
      <c r="U726" s="248"/>
      <c r="V726" s="248"/>
      <c r="W726" s="248"/>
      <c r="X726" s="249"/>
      <c r="Y726" s="14"/>
      <c r="Z726" s="14"/>
      <c r="AA726" s="14"/>
      <c r="AB726" s="14"/>
      <c r="AC726" s="14"/>
      <c r="AD726" s="14"/>
      <c r="AE726" s="14"/>
      <c r="AT726" s="243" t="s">
        <v>228</v>
      </c>
      <c r="AU726" s="243" t="s">
        <v>93</v>
      </c>
      <c r="AV726" s="14" t="s">
        <v>93</v>
      </c>
      <c r="AW726" s="14" t="s">
        <v>4</v>
      </c>
      <c r="AX726" s="14" t="s">
        <v>81</v>
      </c>
      <c r="AY726" s="243" t="s">
        <v>220</v>
      </c>
    </row>
    <row r="727" s="14" customFormat="1">
      <c r="A727" s="14"/>
      <c r="B727" s="242"/>
      <c r="C727" s="14"/>
      <c r="D727" s="235" t="s">
        <v>228</v>
      </c>
      <c r="E727" s="243" t="s">
        <v>1</v>
      </c>
      <c r="F727" s="244" t="s">
        <v>1374</v>
      </c>
      <c r="G727" s="14"/>
      <c r="H727" s="245">
        <v>45.420000000000002</v>
      </c>
      <c r="I727" s="246"/>
      <c r="J727" s="246"/>
      <c r="K727" s="14"/>
      <c r="L727" s="14"/>
      <c r="M727" s="242"/>
      <c r="N727" s="247"/>
      <c r="O727" s="248"/>
      <c r="P727" s="248"/>
      <c r="Q727" s="248"/>
      <c r="R727" s="248"/>
      <c r="S727" s="248"/>
      <c r="T727" s="248"/>
      <c r="U727" s="248"/>
      <c r="V727" s="248"/>
      <c r="W727" s="248"/>
      <c r="X727" s="249"/>
      <c r="Y727" s="14"/>
      <c r="Z727" s="14"/>
      <c r="AA727" s="14"/>
      <c r="AB727" s="14"/>
      <c r="AC727" s="14"/>
      <c r="AD727" s="14"/>
      <c r="AE727" s="14"/>
      <c r="AT727" s="243" t="s">
        <v>228</v>
      </c>
      <c r="AU727" s="243" t="s">
        <v>93</v>
      </c>
      <c r="AV727" s="14" t="s">
        <v>93</v>
      </c>
      <c r="AW727" s="14" t="s">
        <v>4</v>
      </c>
      <c r="AX727" s="14" t="s">
        <v>81</v>
      </c>
      <c r="AY727" s="243" t="s">
        <v>220</v>
      </c>
    </row>
    <row r="728" s="14" customFormat="1">
      <c r="A728" s="14"/>
      <c r="B728" s="242"/>
      <c r="C728" s="14"/>
      <c r="D728" s="235" t="s">
        <v>228</v>
      </c>
      <c r="E728" s="243" t="s">
        <v>1</v>
      </c>
      <c r="F728" s="244" t="s">
        <v>1375</v>
      </c>
      <c r="G728" s="14"/>
      <c r="H728" s="245">
        <v>53.109999999999999</v>
      </c>
      <c r="I728" s="246"/>
      <c r="J728" s="246"/>
      <c r="K728" s="14"/>
      <c r="L728" s="14"/>
      <c r="M728" s="242"/>
      <c r="N728" s="247"/>
      <c r="O728" s="248"/>
      <c r="P728" s="248"/>
      <c r="Q728" s="248"/>
      <c r="R728" s="248"/>
      <c r="S728" s="248"/>
      <c r="T728" s="248"/>
      <c r="U728" s="248"/>
      <c r="V728" s="248"/>
      <c r="W728" s="248"/>
      <c r="X728" s="249"/>
      <c r="Y728" s="14"/>
      <c r="Z728" s="14"/>
      <c r="AA728" s="14"/>
      <c r="AB728" s="14"/>
      <c r="AC728" s="14"/>
      <c r="AD728" s="14"/>
      <c r="AE728" s="14"/>
      <c r="AT728" s="243" t="s">
        <v>228</v>
      </c>
      <c r="AU728" s="243" t="s">
        <v>93</v>
      </c>
      <c r="AV728" s="14" t="s">
        <v>93</v>
      </c>
      <c r="AW728" s="14" t="s">
        <v>4</v>
      </c>
      <c r="AX728" s="14" t="s">
        <v>81</v>
      </c>
      <c r="AY728" s="243" t="s">
        <v>220</v>
      </c>
    </row>
    <row r="729" s="14" customFormat="1">
      <c r="A729" s="14"/>
      <c r="B729" s="242"/>
      <c r="C729" s="14"/>
      <c r="D729" s="235" t="s">
        <v>228</v>
      </c>
      <c r="E729" s="243" t="s">
        <v>1</v>
      </c>
      <c r="F729" s="244" t="s">
        <v>1376</v>
      </c>
      <c r="G729" s="14"/>
      <c r="H729" s="245">
        <v>44.850000000000001</v>
      </c>
      <c r="I729" s="246"/>
      <c r="J729" s="246"/>
      <c r="K729" s="14"/>
      <c r="L729" s="14"/>
      <c r="M729" s="242"/>
      <c r="N729" s="247"/>
      <c r="O729" s="248"/>
      <c r="P729" s="248"/>
      <c r="Q729" s="248"/>
      <c r="R729" s="248"/>
      <c r="S729" s="248"/>
      <c r="T729" s="248"/>
      <c r="U729" s="248"/>
      <c r="V729" s="248"/>
      <c r="W729" s="248"/>
      <c r="X729" s="249"/>
      <c r="Y729" s="14"/>
      <c r="Z729" s="14"/>
      <c r="AA729" s="14"/>
      <c r="AB729" s="14"/>
      <c r="AC729" s="14"/>
      <c r="AD729" s="14"/>
      <c r="AE729" s="14"/>
      <c r="AT729" s="243" t="s">
        <v>228</v>
      </c>
      <c r="AU729" s="243" t="s">
        <v>93</v>
      </c>
      <c r="AV729" s="14" t="s">
        <v>93</v>
      </c>
      <c r="AW729" s="14" t="s">
        <v>4</v>
      </c>
      <c r="AX729" s="14" t="s">
        <v>81</v>
      </c>
      <c r="AY729" s="243" t="s">
        <v>220</v>
      </c>
    </row>
    <row r="730" s="14" customFormat="1">
      <c r="A730" s="14"/>
      <c r="B730" s="242"/>
      <c r="C730" s="14"/>
      <c r="D730" s="235" t="s">
        <v>228</v>
      </c>
      <c r="E730" s="243" t="s">
        <v>1</v>
      </c>
      <c r="F730" s="244" t="s">
        <v>1379</v>
      </c>
      <c r="G730" s="14"/>
      <c r="H730" s="245">
        <v>7.2000000000000002</v>
      </c>
      <c r="I730" s="246"/>
      <c r="J730" s="246"/>
      <c r="K730" s="14"/>
      <c r="L730" s="14"/>
      <c r="M730" s="242"/>
      <c r="N730" s="247"/>
      <c r="O730" s="248"/>
      <c r="P730" s="248"/>
      <c r="Q730" s="248"/>
      <c r="R730" s="248"/>
      <c r="S730" s="248"/>
      <c r="T730" s="248"/>
      <c r="U730" s="248"/>
      <c r="V730" s="248"/>
      <c r="W730" s="248"/>
      <c r="X730" s="249"/>
      <c r="Y730" s="14"/>
      <c r="Z730" s="14"/>
      <c r="AA730" s="14"/>
      <c r="AB730" s="14"/>
      <c r="AC730" s="14"/>
      <c r="AD730" s="14"/>
      <c r="AE730" s="14"/>
      <c r="AT730" s="243" t="s">
        <v>228</v>
      </c>
      <c r="AU730" s="243" t="s">
        <v>93</v>
      </c>
      <c r="AV730" s="14" t="s">
        <v>93</v>
      </c>
      <c r="AW730" s="14" t="s">
        <v>4</v>
      </c>
      <c r="AX730" s="14" t="s">
        <v>81</v>
      </c>
      <c r="AY730" s="243" t="s">
        <v>220</v>
      </c>
    </row>
    <row r="731" s="15" customFormat="1">
      <c r="A731" s="15"/>
      <c r="B731" s="250"/>
      <c r="C731" s="15"/>
      <c r="D731" s="235" t="s">
        <v>228</v>
      </c>
      <c r="E731" s="251" t="s">
        <v>1</v>
      </c>
      <c r="F731" s="252" t="s">
        <v>242</v>
      </c>
      <c r="G731" s="15"/>
      <c r="H731" s="253">
        <v>211.18000000000001</v>
      </c>
      <c r="I731" s="254"/>
      <c r="J731" s="254"/>
      <c r="K731" s="15"/>
      <c r="L731" s="15"/>
      <c r="M731" s="250"/>
      <c r="N731" s="255"/>
      <c r="O731" s="256"/>
      <c r="P731" s="256"/>
      <c r="Q731" s="256"/>
      <c r="R731" s="256"/>
      <c r="S731" s="256"/>
      <c r="T731" s="256"/>
      <c r="U731" s="256"/>
      <c r="V731" s="256"/>
      <c r="W731" s="256"/>
      <c r="X731" s="257"/>
      <c r="Y731" s="15"/>
      <c r="Z731" s="15"/>
      <c r="AA731" s="15"/>
      <c r="AB731" s="15"/>
      <c r="AC731" s="15"/>
      <c r="AD731" s="15"/>
      <c r="AE731" s="15"/>
      <c r="AT731" s="251" t="s">
        <v>228</v>
      </c>
      <c r="AU731" s="251" t="s">
        <v>93</v>
      </c>
      <c r="AV731" s="15" t="s">
        <v>98</v>
      </c>
      <c r="AW731" s="15" t="s">
        <v>4</v>
      </c>
      <c r="AX731" s="15" t="s">
        <v>88</v>
      </c>
      <c r="AY731" s="251" t="s">
        <v>220</v>
      </c>
    </row>
    <row r="732" s="2" customFormat="1" ht="16.5" customHeight="1">
      <c r="A732" s="42"/>
      <c r="B732" s="186"/>
      <c r="C732" s="273" t="s">
        <v>916</v>
      </c>
      <c r="D732" s="273" t="s">
        <v>564</v>
      </c>
      <c r="E732" s="274" t="s">
        <v>1471</v>
      </c>
      <c r="F732" s="275" t="s">
        <v>1472</v>
      </c>
      <c r="G732" s="276" t="s">
        <v>226</v>
      </c>
      <c r="H732" s="277">
        <v>215.404</v>
      </c>
      <c r="I732" s="278"/>
      <c r="J732" s="279"/>
      <c r="K732" s="280">
        <f>ROUND(P732*H732,2)</f>
        <v>0</v>
      </c>
      <c r="L732" s="279"/>
      <c r="M732" s="281"/>
      <c r="N732" s="282" t="s">
        <v>1</v>
      </c>
      <c r="O732" s="229" t="s">
        <v>45</v>
      </c>
      <c r="P732" s="230">
        <f>I732+J732</f>
        <v>0</v>
      </c>
      <c r="Q732" s="230">
        <f>ROUND(I732*H732,2)</f>
        <v>0</v>
      </c>
      <c r="R732" s="230">
        <f>ROUND(J732*H732,2)</f>
        <v>0</v>
      </c>
      <c r="S732" s="86"/>
      <c r="T732" s="231">
        <f>S732*H732</f>
        <v>0</v>
      </c>
      <c r="U732" s="231">
        <v>0</v>
      </c>
      <c r="V732" s="231">
        <f>U732*H732</f>
        <v>0</v>
      </c>
      <c r="W732" s="231">
        <v>0</v>
      </c>
      <c r="X732" s="232">
        <f>W732*H732</f>
        <v>0</v>
      </c>
      <c r="Y732" s="42"/>
      <c r="Z732" s="42"/>
      <c r="AA732" s="42"/>
      <c r="AB732" s="42"/>
      <c r="AC732" s="42"/>
      <c r="AD732" s="42"/>
      <c r="AE732" s="42"/>
      <c r="AR732" s="233" t="s">
        <v>567</v>
      </c>
      <c r="AT732" s="233" t="s">
        <v>564</v>
      </c>
      <c r="AU732" s="233" t="s">
        <v>93</v>
      </c>
      <c r="AY732" s="19" t="s">
        <v>220</v>
      </c>
      <c r="BE732" s="147">
        <f>IF(O732="základná",K732,0)</f>
        <v>0</v>
      </c>
      <c r="BF732" s="147">
        <f>IF(O732="znížená",K732,0)</f>
        <v>0</v>
      </c>
      <c r="BG732" s="147">
        <f>IF(O732="zákl. prenesená",K732,0)</f>
        <v>0</v>
      </c>
      <c r="BH732" s="147">
        <f>IF(O732="zníž. prenesená",K732,0)</f>
        <v>0</v>
      </c>
      <c r="BI732" s="147">
        <f>IF(O732="nulová",K732,0)</f>
        <v>0</v>
      </c>
      <c r="BJ732" s="19" t="s">
        <v>93</v>
      </c>
      <c r="BK732" s="147">
        <f>ROUND(P732*H732,2)</f>
        <v>0</v>
      </c>
      <c r="BL732" s="19" t="s">
        <v>387</v>
      </c>
      <c r="BM732" s="233" t="s">
        <v>1473</v>
      </c>
    </row>
    <row r="733" s="13" customFormat="1">
      <c r="A733" s="13"/>
      <c r="B733" s="234"/>
      <c r="C733" s="13"/>
      <c r="D733" s="235" t="s">
        <v>228</v>
      </c>
      <c r="E733" s="236" t="s">
        <v>1</v>
      </c>
      <c r="F733" s="237" t="s">
        <v>1365</v>
      </c>
      <c r="G733" s="13"/>
      <c r="H733" s="236" t="s">
        <v>1</v>
      </c>
      <c r="I733" s="238"/>
      <c r="J733" s="238"/>
      <c r="K733" s="13"/>
      <c r="L733" s="13"/>
      <c r="M733" s="234"/>
      <c r="N733" s="239"/>
      <c r="O733" s="240"/>
      <c r="P733" s="240"/>
      <c r="Q733" s="240"/>
      <c r="R733" s="240"/>
      <c r="S733" s="240"/>
      <c r="T733" s="240"/>
      <c r="U733" s="240"/>
      <c r="V733" s="240"/>
      <c r="W733" s="240"/>
      <c r="X733" s="241"/>
      <c r="Y733" s="13"/>
      <c r="Z733" s="13"/>
      <c r="AA733" s="13"/>
      <c r="AB733" s="13"/>
      <c r="AC733" s="13"/>
      <c r="AD733" s="13"/>
      <c r="AE733" s="13"/>
      <c r="AT733" s="236" t="s">
        <v>228</v>
      </c>
      <c r="AU733" s="236" t="s">
        <v>93</v>
      </c>
      <c r="AV733" s="13" t="s">
        <v>88</v>
      </c>
      <c r="AW733" s="13" t="s">
        <v>4</v>
      </c>
      <c r="AX733" s="13" t="s">
        <v>81</v>
      </c>
      <c r="AY733" s="236" t="s">
        <v>220</v>
      </c>
    </row>
    <row r="734" s="14" customFormat="1">
      <c r="A734" s="14"/>
      <c r="B734" s="242"/>
      <c r="C734" s="14"/>
      <c r="D734" s="235" t="s">
        <v>228</v>
      </c>
      <c r="E734" s="243" t="s">
        <v>1</v>
      </c>
      <c r="F734" s="244" t="s">
        <v>1372</v>
      </c>
      <c r="G734" s="14"/>
      <c r="H734" s="245">
        <v>7.2000000000000002</v>
      </c>
      <c r="I734" s="246"/>
      <c r="J734" s="246"/>
      <c r="K734" s="14"/>
      <c r="L734" s="14"/>
      <c r="M734" s="242"/>
      <c r="N734" s="247"/>
      <c r="O734" s="248"/>
      <c r="P734" s="248"/>
      <c r="Q734" s="248"/>
      <c r="R734" s="248"/>
      <c r="S734" s="248"/>
      <c r="T734" s="248"/>
      <c r="U734" s="248"/>
      <c r="V734" s="248"/>
      <c r="W734" s="248"/>
      <c r="X734" s="249"/>
      <c r="Y734" s="14"/>
      <c r="Z734" s="14"/>
      <c r="AA734" s="14"/>
      <c r="AB734" s="14"/>
      <c r="AC734" s="14"/>
      <c r="AD734" s="14"/>
      <c r="AE734" s="14"/>
      <c r="AT734" s="243" t="s">
        <v>228</v>
      </c>
      <c r="AU734" s="243" t="s">
        <v>93</v>
      </c>
      <c r="AV734" s="14" t="s">
        <v>93</v>
      </c>
      <c r="AW734" s="14" t="s">
        <v>4</v>
      </c>
      <c r="AX734" s="14" t="s">
        <v>81</v>
      </c>
      <c r="AY734" s="243" t="s">
        <v>220</v>
      </c>
    </row>
    <row r="735" s="14" customFormat="1">
      <c r="A735" s="14"/>
      <c r="B735" s="242"/>
      <c r="C735" s="14"/>
      <c r="D735" s="235" t="s">
        <v>228</v>
      </c>
      <c r="E735" s="243" t="s">
        <v>1</v>
      </c>
      <c r="F735" s="244" t="s">
        <v>1373</v>
      </c>
      <c r="G735" s="14"/>
      <c r="H735" s="245">
        <v>53.399999999999999</v>
      </c>
      <c r="I735" s="246"/>
      <c r="J735" s="246"/>
      <c r="K735" s="14"/>
      <c r="L735" s="14"/>
      <c r="M735" s="242"/>
      <c r="N735" s="247"/>
      <c r="O735" s="248"/>
      <c r="P735" s="248"/>
      <c r="Q735" s="248"/>
      <c r="R735" s="248"/>
      <c r="S735" s="248"/>
      <c r="T735" s="248"/>
      <c r="U735" s="248"/>
      <c r="V735" s="248"/>
      <c r="W735" s="248"/>
      <c r="X735" s="249"/>
      <c r="Y735" s="14"/>
      <c r="Z735" s="14"/>
      <c r="AA735" s="14"/>
      <c r="AB735" s="14"/>
      <c r="AC735" s="14"/>
      <c r="AD735" s="14"/>
      <c r="AE735" s="14"/>
      <c r="AT735" s="243" t="s">
        <v>228</v>
      </c>
      <c r="AU735" s="243" t="s">
        <v>93</v>
      </c>
      <c r="AV735" s="14" t="s">
        <v>93</v>
      </c>
      <c r="AW735" s="14" t="s">
        <v>4</v>
      </c>
      <c r="AX735" s="14" t="s">
        <v>81</v>
      </c>
      <c r="AY735" s="243" t="s">
        <v>220</v>
      </c>
    </row>
    <row r="736" s="14" customFormat="1">
      <c r="A736" s="14"/>
      <c r="B736" s="242"/>
      <c r="C736" s="14"/>
      <c r="D736" s="235" t="s">
        <v>228</v>
      </c>
      <c r="E736" s="243" t="s">
        <v>1</v>
      </c>
      <c r="F736" s="244" t="s">
        <v>1374</v>
      </c>
      <c r="G736" s="14"/>
      <c r="H736" s="245">
        <v>45.420000000000002</v>
      </c>
      <c r="I736" s="246"/>
      <c r="J736" s="246"/>
      <c r="K736" s="14"/>
      <c r="L736" s="14"/>
      <c r="M736" s="242"/>
      <c r="N736" s="247"/>
      <c r="O736" s="248"/>
      <c r="P736" s="248"/>
      <c r="Q736" s="248"/>
      <c r="R736" s="248"/>
      <c r="S736" s="248"/>
      <c r="T736" s="248"/>
      <c r="U736" s="248"/>
      <c r="V736" s="248"/>
      <c r="W736" s="248"/>
      <c r="X736" s="249"/>
      <c r="Y736" s="14"/>
      <c r="Z736" s="14"/>
      <c r="AA736" s="14"/>
      <c r="AB736" s="14"/>
      <c r="AC736" s="14"/>
      <c r="AD736" s="14"/>
      <c r="AE736" s="14"/>
      <c r="AT736" s="243" t="s">
        <v>228</v>
      </c>
      <c r="AU736" s="243" t="s">
        <v>93</v>
      </c>
      <c r="AV736" s="14" t="s">
        <v>93</v>
      </c>
      <c r="AW736" s="14" t="s">
        <v>4</v>
      </c>
      <c r="AX736" s="14" t="s">
        <v>81</v>
      </c>
      <c r="AY736" s="243" t="s">
        <v>220</v>
      </c>
    </row>
    <row r="737" s="14" customFormat="1">
      <c r="A737" s="14"/>
      <c r="B737" s="242"/>
      <c r="C737" s="14"/>
      <c r="D737" s="235" t="s">
        <v>228</v>
      </c>
      <c r="E737" s="243" t="s">
        <v>1</v>
      </c>
      <c r="F737" s="244" t="s">
        <v>1375</v>
      </c>
      <c r="G737" s="14"/>
      <c r="H737" s="245">
        <v>53.109999999999999</v>
      </c>
      <c r="I737" s="246"/>
      <c r="J737" s="246"/>
      <c r="K737" s="14"/>
      <c r="L737" s="14"/>
      <c r="M737" s="242"/>
      <c r="N737" s="247"/>
      <c r="O737" s="248"/>
      <c r="P737" s="248"/>
      <c r="Q737" s="248"/>
      <c r="R737" s="248"/>
      <c r="S737" s="248"/>
      <c r="T737" s="248"/>
      <c r="U737" s="248"/>
      <c r="V737" s="248"/>
      <c r="W737" s="248"/>
      <c r="X737" s="249"/>
      <c r="Y737" s="14"/>
      <c r="Z737" s="14"/>
      <c r="AA737" s="14"/>
      <c r="AB737" s="14"/>
      <c r="AC737" s="14"/>
      <c r="AD737" s="14"/>
      <c r="AE737" s="14"/>
      <c r="AT737" s="243" t="s">
        <v>228</v>
      </c>
      <c r="AU737" s="243" t="s">
        <v>93</v>
      </c>
      <c r="AV737" s="14" t="s">
        <v>93</v>
      </c>
      <c r="AW737" s="14" t="s">
        <v>4</v>
      </c>
      <c r="AX737" s="14" t="s">
        <v>81</v>
      </c>
      <c r="AY737" s="243" t="s">
        <v>220</v>
      </c>
    </row>
    <row r="738" s="14" customFormat="1">
      <c r="A738" s="14"/>
      <c r="B738" s="242"/>
      <c r="C738" s="14"/>
      <c r="D738" s="235" t="s">
        <v>228</v>
      </c>
      <c r="E738" s="243" t="s">
        <v>1</v>
      </c>
      <c r="F738" s="244" t="s">
        <v>1376</v>
      </c>
      <c r="G738" s="14"/>
      <c r="H738" s="245">
        <v>44.850000000000001</v>
      </c>
      <c r="I738" s="246"/>
      <c r="J738" s="246"/>
      <c r="K738" s="14"/>
      <c r="L738" s="14"/>
      <c r="M738" s="242"/>
      <c r="N738" s="247"/>
      <c r="O738" s="248"/>
      <c r="P738" s="248"/>
      <c r="Q738" s="248"/>
      <c r="R738" s="248"/>
      <c r="S738" s="248"/>
      <c r="T738" s="248"/>
      <c r="U738" s="248"/>
      <c r="V738" s="248"/>
      <c r="W738" s="248"/>
      <c r="X738" s="249"/>
      <c r="Y738" s="14"/>
      <c r="Z738" s="14"/>
      <c r="AA738" s="14"/>
      <c r="AB738" s="14"/>
      <c r="AC738" s="14"/>
      <c r="AD738" s="14"/>
      <c r="AE738" s="14"/>
      <c r="AT738" s="243" t="s">
        <v>228</v>
      </c>
      <c r="AU738" s="243" t="s">
        <v>93</v>
      </c>
      <c r="AV738" s="14" t="s">
        <v>93</v>
      </c>
      <c r="AW738" s="14" t="s">
        <v>4</v>
      </c>
      <c r="AX738" s="14" t="s">
        <v>81</v>
      </c>
      <c r="AY738" s="243" t="s">
        <v>220</v>
      </c>
    </row>
    <row r="739" s="14" customFormat="1">
      <c r="A739" s="14"/>
      <c r="B739" s="242"/>
      <c r="C739" s="14"/>
      <c r="D739" s="235" t="s">
        <v>228</v>
      </c>
      <c r="E739" s="243" t="s">
        <v>1</v>
      </c>
      <c r="F739" s="244" t="s">
        <v>1379</v>
      </c>
      <c r="G739" s="14"/>
      <c r="H739" s="245">
        <v>7.2000000000000002</v>
      </c>
      <c r="I739" s="246"/>
      <c r="J739" s="246"/>
      <c r="K739" s="14"/>
      <c r="L739" s="14"/>
      <c r="M739" s="242"/>
      <c r="N739" s="247"/>
      <c r="O739" s="248"/>
      <c r="P739" s="248"/>
      <c r="Q739" s="248"/>
      <c r="R739" s="248"/>
      <c r="S739" s="248"/>
      <c r="T739" s="248"/>
      <c r="U739" s="248"/>
      <c r="V739" s="248"/>
      <c r="W739" s="248"/>
      <c r="X739" s="249"/>
      <c r="Y739" s="14"/>
      <c r="Z739" s="14"/>
      <c r="AA739" s="14"/>
      <c r="AB739" s="14"/>
      <c r="AC739" s="14"/>
      <c r="AD739" s="14"/>
      <c r="AE739" s="14"/>
      <c r="AT739" s="243" t="s">
        <v>228</v>
      </c>
      <c r="AU739" s="243" t="s">
        <v>93</v>
      </c>
      <c r="AV739" s="14" t="s">
        <v>93</v>
      </c>
      <c r="AW739" s="14" t="s">
        <v>4</v>
      </c>
      <c r="AX739" s="14" t="s">
        <v>81</v>
      </c>
      <c r="AY739" s="243" t="s">
        <v>220</v>
      </c>
    </row>
    <row r="740" s="15" customFormat="1">
      <c r="A740" s="15"/>
      <c r="B740" s="250"/>
      <c r="C740" s="15"/>
      <c r="D740" s="235" t="s">
        <v>228</v>
      </c>
      <c r="E740" s="251" t="s">
        <v>1</v>
      </c>
      <c r="F740" s="252" t="s">
        <v>242</v>
      </c>
      <c r="G740" s="15"/>
      <c r="H740" s="253">
        <v>211.18000000000001</v>
      </c>
      <c r="I740" s="254"/>
      <c r="J740" s="254"/>
      <c r="K740" s="15"/>
      <c r="L740" s="15"/>
      <c r="M740" s="250"/>
      <c r="N740" s="255"/>
      <c r="O740" s="256"/>
      <c r="P740" s="256"/>
      <c r="Q740" s="256"/>
      <c r="R740" s="256"/>
      <c r="S740" s="256"/>
      <c r="T740" s="256"/>
      <c r="U740" s="256"/>
      <c r="V740" s="256"/>
      <c r="W740" s="256"/>
      <c r="X740" s="257"/>
      <c r="Y740" s="15"/>
      <c r="Z740" s="15"/>
      <c r="AA740" s="15"/>
      <c r="AB740" s="15"/>
      <c r="AC740" s="15"/>
      <c r="AD740" s="15"/>
      <c r="AE740" s="15"/>
      <c r="AT740" s="251" t="s">
        <v>228</v>
      </c>
      <c r="AU740" s="251" t="s">
        <v>93</v>
      </c>
      <c r="AV740" s="15" t="s">
        <v>98</v>
      </c>
      <c r="AW740" s="15" t="s">
        <v>4</v>
      </c>
      <c r="AX740" s="15" t="s">
        <v>88</v>
      </c>
      <c r="AY740" s="251" t="s">
        <v>220</v>
      </c>
    </row>
    <row r="741" s="14" customFormat="1">
      <c r="A741" s="14"/>
      <c r="B741" s="242"/>
      <c r="C741" s="14"/>
      <c r="D741" s="235" t="s">
        <v>228</v>
      </c>
      <c r="E741" s="14"/>
      <c r="F741" s="244" t="s">
        <v>1474</v>
      </c>
      <c r="G741" s="14"/>
      <c r="H741" s="245">
        <v>215.404</v>
      </c>
      <c r="I741" s="246"/>
      <c r="J741" s="246"/>
      <c r="K741" s="14"/>
      <c r="L741" s="14"/>
      <c r="M741" s="242"/>
      <c r="N741" s="247"/>
      <c r="O741" s="248"/>
      <c r="P741" s="248"/>
      <c r="Q741" s="248"/>
      <c r="R741" s="248"/>
      <c r="S741" s="248"/>
      <c r="T741" s="248"/>
      <c r="U741" s="248"/>
      <c r="V741" s="248"/>
      <c r="W741" s="248"/>
      <c r="X741" s="249"/>
      <c r="Y741" s="14"/>
      <c r="Z741" s="14"/>
      <c r="AA741" s="14"/>
      <c r="AB741" s="14"/>
      <c r="AC741" s="14"/>
      <c r="AD741" s="14"/>
      <c r="AE741" s="14"/>
      <c r="AT741" s="243" t="s">
        <v>228</v>
      </c>
      <c r="AU741" s="243" t="s">
        <v>93</v>
      </c>
      <c r="AV741" s="14" t="s">
        <v>93</v>
      </c>
      <c r="AW741" s="14" t="s">
        <v>3</v>
      </c>
      <c r="AX741" s="14" t="s">
        <v>88</v>
      </c>
      <c r="AY741" s="243" t="s">
        <v>220</v>
      </c>
    </row>
    <row r="742" s="2" customFormat="1" ht="21.75" customHeight="1">
      <c r="A742" s="42"/>
      <c r="B742" s="186"/>
      <c r="C742" s="220" t="s">
        <v>922</v>
      </c>
      <c r="D742" s="220" t="s">
        <v>223</v>
      </c>
      <c r="E742" s="221" t="s">
        <v>1475</v>
      </c>
      <c r="F742" s="222" t="s">
        <v>1476</v>
      </c>
      <c r="G742" s="223" t="s">
        <v>226</v>
      </c>
      <c r="H742" s="224">
        <v>211.18000000000001</v>
      </c>
      <c r="I742" s="225"/>
      <c r="J742" s="225"/>
      <c r="K742" s="226">
        <f>ROUND(P742*H742,2)</f>
        <v>0</v>
      </c>
      <c r="L742" s="227"/>
      <c r="M742" s="43"/>
      <c r="N742" s="228" t="s">
        <v>1</v>
      </c>
      <c r="O742" s="229" t="s">
        <v>45</v>
      </c>
      <c r="P742" s="230">
        <f>I742+J742</f>
        <v>0</v>
      </c>
      <c r="Q742" s="230">
        <f>ROUND(I742*H742,2)</f>
        <v>0</v>
      </c>
      <c r="R742" s="230">
        <f>ROUND(J742*H742,2)</f>
        <v>0</v>
      </c>
      <c r="S742" s="86"/>
      <c r="T742" s="231">
        <f>S742*H742</f>
        <v>0</v>
      </c>
      <c r="U742" s="231">
        <v>0</v>
      </c>
      <c r="V742" s="231">
        <f>U742*H742</f>
        <v>0</v>
      </c>
      <c r="W742" s="231">
        <v>0</v>
      </c>
      <c r="X742" s="232">
        <f>W742*H742</f>
        <v>0</v>
      </c>
      <c r="Y742" s="42"/>
      <c r="Z742" s="42"/>
      <c r="AA742" s="42"/>
      <c r="AB742" s="42"/>
      <c r="AC742" s="42"/>
      <c r="AD742" s="42"/>
      <c r="AE742" s="42"/>
      <c r="AR742" s="233" t="s">
        <v>387</v>
      </c>
      <c r="AT742" s="233" t="s">
        <v>223</v>
      </c>
      <c r="AU742" s="233" t="s">
        <v>93</v>
      </c>
      <c r="AY742" s="19" t="s">
        <v>220</v>
      </c>
      <c r="BE742" s="147">
        <f>IF(O742="základná",K742,0)</f>
        <v>0</v>
      </c>
      <c r="BF742" s="147">
        <f>IF(O742="znížená",K742,0)</f>
        <v>0</v>
      </c>
      <c r="BG742" s="147">
        <f>IF(O742="zákl. prenesená",K742,0)</f>
        <v>0</v>
      </c>
      <c r="BH742" s="147">
        <f>IF(O742="zníž. prenesená",K742,0)</f>
        <v>0</v>
      </c>
      <c r="BI742" s="147">
        <f>IF(O742="nulová",K742,0)</f>
        <v>0</v>
      </c>
      <c r="BJ742" s="19" t="s">
        <v>93</v>
      </c>
      <c r="BK742" s="147">
        <f>ROUND(P742*H742,2)</f>
        <v>0</v>
      </c>
      <c r="BL742" s="19" t="s">
        <v>387</v>
      </c>
      <c r="BM742" s="233" t="s">
        <v>1477</v>
      </c>
    </row>
    <row r="743" s="13" customFormat="1">
      <c r="A743" s="13"/>
      <c r="B743" s="234"/>
      <c r="C743" s="13"/>
      <c r="D743" s="235" t="s">
        <v>228</v>
      </c>
      <c r="E743" s="236" t="s">
        <v>1</v>
      </c>
      <c r="F743" s="237" t="s">
        <v>1365</v>
      </c>
      <c r="G743" s="13"/>
      <c r="H743" s="236" t="s">
        <v>1</v>
      </c>
      <c r="I743" s="238"/>
      <c r="J743" s="238"/>
      <c r="K743" s="13"/>
      <c r="L743" s="13"/>
      <c r="M743" s="234"/>
      <c r="N743" s="239"/>
      <c r="O743" s="240"/>
      <c r="P743" s="240"/>
      <c r="Q743" s="240"/>
      <c r="R743" s="240"/>
      <c r="S743" s="240"/>
      <c r="T743" s="240"/>
      <c r="U743" s="240"/>
      <c r="V743" s="240"/>
      <c r="W743" s="240"/>
      <c r="X743" s="241"/>
      <c r="Y743" s="13"/>
      <c r="Z743" s="13"/>
      <c r="AA743" s="13"/>
      <c r="AB743" s="13"/>
      <c r="AC743" s="13"/>
      <c r="AD743" s="13"/>
      <c r="AE743" s="13"/>
      <c r="AT743" s="236" t="s">
        <v>228</v>
      </c>
      <c r="AU743" s="236" t="s">
        <v>93</v>
      </c>
      <c r="AV743" s="13" t="s">
        <v>88</v>
      </c>
      <c r="AW743" s="13" t="s">
        <v>4</v>
      </c>
      <c r="AX743" s="13" t="s">
        <v>81</v>
      </c>
      <c r="AY743" s="236" t="s">
        <v>220</v>
      </c>
    </row>
    <row r="744" s="14" customFormat="1">
      <c r="A744" s="14"/>
      <c r="B744" s="242"/>
      <c r="C744" s="14"/>
      <c r="D744" s="235" t="s">
        <v>228</v>
      </c>
      <c r="E744" s="243" t="s">
        <v>1</v>
      </c>
      <c r="F744" s="244" t="s">
        <v>1372</v>
      </c>
      <c r="G744" s="14"/>
      <c r="H744" s="245">
        <v>7.2000000000000002</v>
      </c>
      <c r="I744" s="246"/>
      <c r="J744" s="246"/>
      <c r="K744" s="14"/>
      <c r="L744" s="14"/>
      <c r="M744" s="242"/>
      <c r="N744" s="247"/>
      <c r="O744" s="248"/>
      <c r="P744" s="248"/>
      <c r="Q744" s="248"/>
      <c r="R744" s="248"/>
      <c r="S744" s="248"/>
      <c r="T744" s="248"/>
      <c r="U744" s="248"/>
      <c r="V744" s="248"/>
      <c r="W744" s="248"/>
      <c r="X744" s="249"/>
      <c r="Y744" s="14"/>
      <c r="Z744" s="14"/>
      <c r="AA744" s="14"/>
      <c r="AB744" s="14"/>
      <c r="AC744" s="14"/>
      <c r="AD744" s="14"/>
      <c r="AE744" s="14"/>
      <c r="AT744" s="243" t="s">
        <v>228</v>
      </c>
      <c r="AU744" s="243" t="s">
        <v>93</v>
      </c>
      <c r="AV744" s="14" t="s">
        <v>93</v>
      </c>
      <c r="AW744" s="14" t="s">
        <v>4</v>
      </c>
      <c r="AX744" s="14" t="s">
        <v>81</v>
      </c>
      <c r="AY744" s="243" t="s">
        <v>220</v>
      </c>
    </row>
    <row r="745" s="14" customFormat="1">
      <c r="A745" s="14"/>
      <c r="B745" s="242"/>
      <c r="C745" s="14"/>
      <c r="D745" s="235" t="s">
        <v>228</v>
      </c>
      <c r="E745" s="243" t="s">
        <v>1</v>
      </c>
      <c r="F745" s="244" t="s">
        <v>1373</v>
      </c>
      <c r="G745" s="14"/>
      <c r="H745" s="245">
        <v>53.399999999999999</v>
      </c>
      <c r="I745" s="246"/>
      <c r="J745" s="246"/>
      <c r="K745" s="14"/>
      <c r="L745" s="14"/>
      <c r="M745" s="242"/>
      <c r="N745" s="247"/>
      <c r="O745" s="248"/>
      <c r="P745" s="248"/>
      <c r="Q745" s="248"/>
      <c r="R745" s="248"/>
      <c r="S745" s="248"/>
      <c r="T745" s="248"/>
      <c r="U745" s="248"/>
      <c r="V745" s="248"/>
      <c r="W745" s="248"/>
      <c r="X745" s="249"/>
      <c r="Y745" s="14"/>
      <c r="Z745" s="14"/>
      <c r="AA745" s="14"/>
      <c r="AB745" s="14"/>
      <c r="AC745" s="14"/>
      <c r="AD745" s="14"/>
      <c r="AE745" s="14"/>
      <c r="AT745" s="243" t="s">
        <v>228</v>
      </c>
      <c r="AU745" s="243" t="s">
        <v>93</v>
      </c>
      <c r="AV745" s="14" t="s">
        <v>93</v>
      </c>
      <c r="AW745" s="14" t="s">
        <v>4</v>
      </c>
      <c r="AX745" s="14" t="s">
        <v>81</v>
      </c>
      <c r="AY745" s="243" t="s">
        <v>220</v>
      </c>
    </row>
    <row r="746" s="14" customFormat="1">
      <c r="A746" s="14"/>
      <c r="B746" s="242"/>
      <c r="C746" s="14"/>
      <c r="D746" s="235" t="s">
        <v>228</v>
      </c>
      <c r="E746" s="243" t="s">
        <v>1</v>
      </c>
      <c r="F746" s="244" t="s">
        <v>1374</v>
      </c>
      <c r="G746" s="14"/>
      <c r="H746" s="245">
        <v>45.420000000000002</v>
      </c>
      <c r="I746" s="246"/>
      <c r="J746" s="246"/>
      <c r="K746" s="14"/>
      <c r="L746" s="14"/>
      <c r="M746" s="242"/>
      <c r="N746" s="247"/>
      <c r="O746" s="248"/>
      <c r="P746" s="248"/>
      <c r="Q746" s="248"/>
      <c r="R746" s="248"/>
      <c r="S746" s="248"/>
      <c r="T746" s="248"/>
      <c r="U746" s="248"/>
      <c r="V746" s="248"/>
      <c r="W746" s="248"/>
      <c r="X746" s="249"/>
      <c r="Y746" s="14"/>
      <c r="Z746" s="14"/>
      <c r="AA746" s="14"/>
      <c r="AB746" s="14"/>
      <c r="AC746" s="14"/>
      <c r="AD746" s="14"/>
      <c r="AE746" s="14"/>
      <c r="AT746" s="243" t="s">
        <v>228</v>
      </c>
      <c r="AU746" s="243" t="s">
        <v>93</v>
      </c>
      <c r="AV746" s="14" t="s">
        <v>93</v>
      </c>
      <c r="AW746" s="14" t="s">
        <v>4</v>
      </c>
      <c r="AX746" s="14" t="s">
        <v>81</v>
      </c>
      <c r="AY746" s="243" t="s">
        <v>220</v>
      </c>
    </row>
    <row r="747" s="14" customFormat="1">
      <c r="A747" s="14"/>
      <c r="B747" s="242"/>
      <c r="C747" s="14"/>
      <c r="D747" s="235" t="s">
        <v>228</v>
      </c>
      <c r="E747" s="243" t="s">
        <v>1</v>
      </c>
      <c r="F747" s="244" t="s">
        <v>1375</v>
      </c>
      <c r="G747" s="14"/>
      <c r="H747" s="245">
        <v>53.109999999999999</v>
      </c>
      <c r="I747" s="246"/>
      <c r="J747" s="246"/>
      <c r="K747" s="14"/>
      <c r="L747" s="14"/>
      <c r="M747" s="242"/>
      <c r="N747" s="247"/>
      <c r="O747" s="248"/>
      <c r="P747" s="248"/>
      <c r="Q747" s="248"/>
      <c r="R747" s="248"/>
      <c r="S747" s="248"/>
      <c r="T747" s="248"/>
      <c r="U747" s="248"/>
      <c r="V747" s="248"/>
      <c r="W747" s="248"/>
      <c r="X747" s="249"/>
      <c r="Y747" s="14"/>
      <c r="Z747" s="14"/>
      <c r="AA747" s="14"/>
      <c r="AB747" s="14"/>
      <c r="AC747" s="14"/>
      <c r="AD747" s="14"/>
      <c r="AE747" s="14"/>
      <c r="AT747" s="243" t="s">
        <v>228</v>
      </c>
      <c r="AU747" s="243" t="s">
        <v>93</v>
      </c>
      <c r="AV747" s="14" t="s">
        <v>93</v>
      </c>
      <c r="AW747" s="14" t="s">
        <v>4</v>
      </c>
      <c r="AX747" s="14" t="s">
        <v>81</v>
      </c>
      <c r="AY747" s="243" t="s">
        <v>220</v>
      </c>
    </row>
    <row r="748" s="14" customFormat="1">
      <c r="A748" s="14"/>
      <c r="B748" s="242"/>
      <c r="C748" s="14"/>
      <c r="D748" s="235" t="s">
        <v>228</v>
      </c>
      <c r="E748" s="243" t="s">
        <v>1</v>
      </c>
      <c r="F748" s="244" t="s">
        <v>1376</v>
      </c>
      <c r="G748" s="14"/>
      <c r="H748" s="245">
        <v>44.850000000000001</v>
      </c>
      <c r="I748" s="246"/>
      <c r="J748" s="246"/>
      <c r="K748" s="14"/>
      <c r="L748" s="14"/>
      <c r="M748" s="242"/>
      <c r="N748" s="247"/>
      <c r="O748" s="248"/>
      <c r="P748" s="248"/>
      <c r="Q748" s="248"/>
      <c r="R748" s="248"/>
      <c r="S748" s="248"/>
      <c r="T748" s="248"/>
      <c r="U748" s="248"/>
      <c r="V748" s="248"/>
      <c r="W748" s="248"/>
      <c r="X748" s="249"/>
      <c r="Y748" s="14"/>
      <c r="Z748" s="14"/>
      <c r="AA748" s="14"/>
      <c r="AB748" s="14"/>
      <c r="AC748" s="14"/>
      <c r="AD748" s="14"/>
      <c r="AE748" s="14"/>
      <c r="AT748" s="243" t="s">
        <v>228</v>
      </c>
      <c r="AU748" s="243" t="s">
        <v>93</v>
      </c>
      <c r="AV748" s="14" t="s">
        <v>93</v>
      </c>
      <c r="AW748" s="14" t="s">
        <v>4</v>
      </c>
      <c r="AX748" s="14" t="s">
        <v>81</v>
      </c>
      <c r="AY748" s="243" t="s">
        <v>220</v>
      </c>
    </row>
    <row r="749" s="14" customFormat="1">
      <c r="A749" s="14"/>
      <c r="B749" s="242"/>
      <c r="C749" s="14"/>
      <c r="D749" s="235" t="s">
        <v>228</v>
      </c>
      <c r="E749" s="243" t="s">
        <v>1</v>
      </c>
      <c r="F749" s="244" t="s">
        <v>1379</v>
      </c>
      <c r="G749" s="14"/>
      <c r="H749" s="245">
        <v>7.2000000000000002</v>
      </c>
      <c r="I749" s="246"/>
      <c r="J749" s="246"/>
      <c r="K749" s="14"/>
      <c r="L749" s="14"/>
      <c r="M749" s="242"/>
      <c r="N749" s="247"/>
      <c r="O749" s="248"/>
      <c r="P749" s="248"/>
      <c r="Q749" s="248"/>
      <c r="R749" s="248"/>
      <c r="S749" s="248"/>
      <c r="T749" s="248"/>
      <c r="U749" s="248"/>
      <c r="V749" s="248"/>
      <c r="W749" s="248"/>
      <c r="X749" s="249"/>
      <c r="Y749" s="14"/>
      <c r="Z749" s="14"/>
      <c r="AA749" s="14"/>
      <c r="AB749" s="14"/>
      <c r="AC749" s="14"/>
      <c r="AD749" s="14"/>
      <c r="AE749" s="14"/>
      <c r="AT749" s="243" t="s">
        <v>228</v>
      </c>
      <c r="AU749" s="243" t="s">
        <v>93</v>
      </c>
      <c r="AV749" s="14" t="s">
        <v>93</v>
      </c>
      <c r="AW749" s="14" t="s">
        <v>4</v>
      </c>
      <c r="AX749" s="14" t="s">
        <v>81</v>
      </c>
      <c r="AY749" s="243" t="s">
        <v>220</v>
      </c>
    </row>
    <row r="750" s="15" customFormat="1">
      <c r="A750" s="15"/>
      <c r="B750" s="250"/>
      <c r="C750" s="15"/>
      <c r="D750" s="235" t="s">
        <v>228</v>
      </c>
      <c r="E750" s="251" t="s">
        <v>1</v>
      </c>
      <c r="F750" s="252" t="s">
        <v>242</v>
      </c>
      <c r="G750" s="15"/>
      <c r="H750" s="253">
        <v>211.18000000000001</v>
      </c>
      <c r="I750" s="254"/>
      <c r="J750" s="254"/>
      <c r="K750" s="15"/>
      <c r="L750" s="15"/>
      <c r="M750" s="250"/>
      <c r="N750" s="255"/>
      <c r="O750" s="256"/>
      <c r="P750" s="256"/>
      <c r="Q750" s="256"/>
      <c r="R750" s="256"/>
      <c r="S750" s="256"/>
      <c r="T750" s="256"/>
      <c r="U750" s="256"/>
      <c r="V750" s="256"/>
      <c r="W750" s="256"/>
      <c r="X750" s="257"/>
      <c r="Y750" s="15"/>
      <c r="Z750" s="15"/>
      <c r="AA750" s="15"/>
      <c r="AB750" s="15"/>
      <c r="AC750" s="15"/>
      <c r="AD750" s="15"/>
      <c r="AE750" s="15"/>
      <c r="AT750" s="251" t="s">
        <v>228</v>
      </c>
      <c r="AU750" s="251" t="s">
        <v>93</v>
      </c>
      <c r="AV750" s="15" t="s">
        <v>98</v>
      </c>
      <c r="AW750" s="15" t="s">
        <v>4</v>
      </c>
      <c r="AX750" s="15" t="s">
        <v>88</v>
      </c>
      <c r="AY750" s="251" t="s">
        <v>220</v>
      </c>
    </row>
    <row r="751" s="2" customFormat="1" ht="24.15" customHeight="1">
      <c r="A751" s="42"/>
      <c r="B751" s="186"/>
      <c r="C751" s="273" t="s">
        <v>928</v>
      </c>
      <c r="D751" s="273" t="s">
        <v>564</v>
      </c>
      <c r="E751" s="274" t="s">
        <v>1478</v>
      </c>
      <c r="F751" s="275" t="s">
        <v>1479</v>
      </c>
      <c r="G751" s="276" t="s">
        <v>226</v>
      </c>
      <c r="H751" s="277">
        <v>217.51499999999999</v>
      </c>
      <c r="I751" s="278"/>
      <c r="J751" s="279"/>
      <c r="K751" s="280">
        <f>ROUND(P751*H751,2)</f>
        <v>0</v>
      </c>
      <c r="L751" s="279"/>
      <c r="M751" s="281"/>
      <c r="N751" s="282" t="s">
        <v>1</v>
      </c>
      <c r="O751" s="229" t="s">
        <v>45</v>
      </c>
      <c r="P751" s="230">
        <f>I751+J751</f>
        <v>0</v>
      </c>
      <c r="Q751" s="230">
        <f>ROUND(I751*H751,2)</f>
        <v>0</v>
      </c>
      <c r="R751" s="230">
        <f>ROUND(J751*H751,2)</f>
        <v>0</v>
      </c>
      <c r="S751" s="86"/>
      <c r="T751" s="231">
        <f>S751*H751</f>
        <v>0</v>
      </c>
      <c r="U751" s="231">
        <v>0.00018000000000000001</v>
      </c>
      <c r="V751" s="231">
        <f>U751*H751</f>
        <v>0.039152699999999999</v>
      </c>
      <c r="W751" s="231">
        <v>0</v>
      </c>
      <c r="X751" s="232">
        <f>W751*H751</f>
        <v>0</v>
      </c>
      <c r="Y751" s="42"/>
      <c r="Z751" s="42"/>
      <c r="AA751" s="42"/>
      <c r="AB751" s="42"/>
      <c r="AC751" s="42"/>
      <c r="AD751" s="42"/>
      <c r="AE751" s="42"/>
      <c r="AR751" s="233" t="s">
        <v>567</v>
      </c>
      <c r="AT751" s="233" t="s">
        <v>564</v>
      </c>
      <c r="AU751" s="233" t="s">
        <v>93</v>
      </c>
      <c r="AY751" s="19" t="s">
        <v>220</v>
      </c>
      <c r="BE751" s="147">
        <f>IF(O751="základná",K751,0)</f>
        <v>0</v>
      </c>
      <c r="BF751" s="147">
        <f>IF(O751="znížená",K751,0)</f>
        <v>0</v>
      </c>
      <c r="BG751" s="147">
        <f>IF(O751="zákl. prenesená",K751,0)</f>
        <v>0</v>
      </c>
      <c r="BH751" s="147">
        <f>IF(O751="zníž. prenesená",K751,0)</f>
        <v>0</v>
      </c>
      <c r="BI751" s="147">
        <f>IF(O751="nulová",K751,0)</f>
        <v>0</v>
      </c>
      <c r="BJ751" s="19" t="s">
        <v>93</v>
      </c>
      <c r="BK751" s="147">
        <f>ROUND(P751*H751,2)</f>
        <v>0</v>
      </c>
      <c r="BL751" s="19" t="s">
        <v>387</v>
      </c>
      <c r="BM751" s="233" t="s">
        <v>1480</v>
      </c>
    </row>
    <row r="752" s="13" customFormat="1">
      <c r="A752" s="13"/>
      <c r="B752" s="234"/>
      <c r="C752" s="13"/>
      <c r="D752" s="235" t="s">
        <v>228</v>
      </c>
      <c r="E752" s="236" t="s">
        <v>1</v>
      </c>
      <c r="F752" s="237" t="s">
        <v>1365</v>
      </c>
      <c r="G752" s="13"/>
      <c r="H752" s="236" t="s">
        <v>1</v>
      </c>
      <c r="I752" s="238"/>
      <c r="J752" s="238"/>
      <c r="K752" s="13"/>
      <c r="L752" s="13"/>
      <c r="M752" s="234"/>
      <c r="N752" s="239"/>
      <c r="O752" s="240"/>
      <c r="P752" s="240"/>
      <c r="Q752" s="240"/>
      <c r="R752" s="240"/>
      <c r="S752" s="240"/>
      <c r="T752" s="240"/>
      <c r="U752" s="240"/>
      <c r="V752" s="240"/>
      <c r="W752" s="240"/>
      <c r="X752" s="241"/>
      <c r="Y752" s="13"/>
      <c r="Z752" s="13"/>
      <c r="AA752" s="13"/>
      <c r="AB752" s="13"/>
      <c r="AC752" s="13"/>
      <c r="AD752" s="13"/>
      <c r="AE752" s="13"/>
      <c r="AT752" s="236" t="s">
        <v>228</v>
      </c>
      <c r="AU752" s="236" t="s">
        <v>93</v>
      </c>
      <c r="AV752" s="13" t="s">
        <v>88</v>
      </c>
      <c r="AW752" s="13" t="s">
        <v>4</v>
      </c>
      <c r="AX752" s="13" t="s">
        <v>81</v>
      </c>
      <c r="AY752" s="236" t="s">
        <v>220</v>
      </c>
    </row>
    <row r="753" s="14" customFormat="1">
      <c r="A753" s="14"/>
      <c r="B753" s="242"/>
      <c r="C753" s="14"/>
      <c r="D753" s="235" t="s">
        <v>228</v>
      </c>
      <c r="E753" s="243" t="s">
        <v>1</v>
      </c>
      <c r="F753" s="244" t="s">
        <v>1372</v>
      </c>
      <c r="G753" s="14"/>
      <c r="H753" s="245">
        <v>7.2000000000000002</v>
      </c>
      <c r="I753" s="246"/>
      <c r="J753" s="246"/>
      <c r="K753" s="14"/>
      <c r="L753" s="14"/>
      <c r="M753" s="242"/>
      <c r="N753" s="247"/>
      <c r="O753" s="248"/>
      <c r="P753" s="248"/>
      <c r="Q753" s="248"/>
      <c r="R753" s="248"/>
      <c r="S753" s="248"/>
      <c r="T753" s="248"/>
      <c r="U753" s="248"/>
      <c r="V753" s="248"/>
      <c r="W753" s="248"/>
      <c r="X753" s="249"/>
      <c r="Y753" s="14"/>
      <c r="Z753" s="14"/>
      <c r="AA753" s="14"/>
      <c r="AB753" s="14"/>
      <c r="AC753" s="14"/>
      <c r="AD753" s="14"/>
      <c r="AE753" s="14"/>
      <c r="AT753" s="243" t="s">
        <v>228</v>
      </c>
      <c r="AU753" s="243" t="s">
        <v>93</v>
      </c>
      <c r="AV753" s="14" t="s">
        <v>93</v>
      </c>
      <c r="AW753" s="14" t="s">
        <v>4</v>
      </c>
      <c r="AX753" s="14" t="s">
        <v>81</v>
      </c>
      <c r="AY753" s="243" t="s">
        <v>220</v>
      </c>
    </row>
    <row r="754" s="14" customFormat="1">
      <c r="A754" s="14"/>
      <c r="B754" s="242"/>
      <c r="C754" s="14"/>
      <c r="D754" s="235" t="s">
        <v>228</v>
      </c>
      <c r="E754" s="243" t="s">
        <v>1</v>
      </c>
      <c r="F754" s="244" t="s">
        <v>1373</v>
      </c>
      <c r="G754" s="14"/>
      <c r="H754" s="245">
        <v>53.399999999999999</v>
      </c>
      <c r="I754" s="246"/>
      <c r="J754" s="246"/>
      <c r="K754" s="14"/>
      <c r="L754" s="14"/>
      <c r="M754" s="242"/>
      <c r="N754" s="247"/>
      <c r="O754" s="248"/>
      <c r="P754" s="248"/>
      <c r="Q754" s="248"/>
      <c r="R754" s="248"/>
      <c r="S754" s="248"/>
      <c r="T754" s="248"/>
      <c r="U754" s="248"/>
      <c r="V754" s="248"/>
      <c r="W754" s="248"/>
      <c r="X754" s="249"/>
      <c r="Y754" s="14"/>
      <c r="Z754" s="14"/>
      <c r="AA754" s="14"/>
      <c r="AB754" s="14"/>
      <c r="AC754" s="14"/>
      <c r="AD754" s="14"/>
      <c r="AE754" s="14"/>
      <c r="AT754" s="243" t="s">
        <v>228</v>
      </c>
      <c r="AU754" s="243" t="s">
        <v>93</v>
      </c>
      <c r="AV754" s="14" t="s">
        <v>93</v>
      </c>
      <c r="AW754" s="14" t="s">
        <v>4</v>
      </c>
      <c r="AX754" s="14" t="s">
        <v>81</v>
      </c>
      <c r="AY754" s="243" t="s">
        <v>220</v>
      </c>
    </row>
    <row r="755" s="14" customFormat="1">
      <c r="A755" s="14"/>
      <c r="B755" s="242"/>
      <c r="C755" s="14"/>
      <c r="D755" s="235" t="s">
        <v>228</v>
      </c>
      <c r="E755" s="243" t="s">
        <v>1</v>
      </c>
      <c r="F755" s="244" t="s">
        <v>1374</v>
      </c>
      <c r="G755" s="14"/>
      <c r="H755" s="245">
        <v>45.420000000000002</v>
      </c>
      <c r="I755" s="246"/>
      <c r="J755" s="246"/>
      <c r="K755" s="14"/>
      <c r="L755" s="14"/>
      <c r="M755" s="242"/>
      <c r="N755" s="247"/>
      <c r="O755" s="248"/>
      <c r="P755" s="248"/>
      <c r="Q755" s="248"/>
      <c r="R755" s="248"/>
      <c r="S755" s="248"/>
      <c r="T755" s="248"/>
      <c r="U755" s="248"/>
      <c r="V755" s="248"/>
      <c r="W755" s="248"/>
      <c r="X755" s="249"/>
      <c r="Y755" s="14"/>
      <c r="Z755" s="14"/>
      <c r="AA755" s="14"/>
      <c r="AB755" s="14"/>
      <c r="AC755" s="14"/>
      <c r="AD755" s="14"/>
      <c r="AE755" s="14"/>
      <c r="AT755" s="243" t="s">
        <v>228</v>
      </c>
      <c r="AU755" s="243" t="s">
        <v>93</v>
      </c>
      <c r="AV755" s="14" t="s">
        <v>93</v>
      </c>
      <c r="AW755" s="14" t="s">
        <v>4</v>
      </c>
      <c r="AX755" s="14" t="s">
        <v>81</v>
      </c>
      <c r="AY755" s="243" t="s">
        <v>220</v>
      </c>
    </row>
    <row r="756" s="14" customFormat="1">
      <c r="A756" s="14"/>
      <c r="B756" s="242"/>
      <c r="C756" s="14"/>
      <c r="D756" s="235" t="s">
        <v>228</v>
      </c>
      <c r="E756" s="243" t="s">
        <v>1</v>
      </c>
      <c r="F756" s="244" t="s">
        <v>1375</v>
      </c>
      <c r="G756" s="14"/>
      <c r="H756" s="245">
        <v>53.109999999999999</v>
      </c>
      <c r="I756" s="246"/>
      <c r="J756" s="246"/>
      <c r="K756" s="14"/>
      <c r="L756" s="14"/>
      <c r="M756" s="242"/>
      <c r="N756" s="247"/>
      <c r="O756" s="248"/>
      <c r="P756" s="248"/>
      <c r="Q756" s="248"/>
      <c r="R756" s="248"/>
      <c r="S756" s="248"/>
      <c r="T756" s="248"/>
      <c r="U756" s="248"/>
      <c r="V756" s="248"/>
      <c r="W756" s="248"/>
      <c r="X756" s="249"/>
      <c r="Y756" s="14"/>
      <c r="Z756" s="14"/>
      <c r="AA756" s="14"/>
      <c r="AB756" s="14"/>
      <c r="AC756" s="14"/>
      <c r="AD756" s="14"/>
      <c r="AE756" s="14"/>
      <c r="AT756" s="243" t="s">
        <v>228</v>
      </c>
      <c r="AU756" s="243" t="s">
        <v>93</v>
      </c>
      <c r="AV756" s="14" t="s">
        <v>93</v>
      </c>
      <c r="AW756" s="14" t="s">
        <v>4</v>
      </c>
      <c r="AX756" s="14" t="s">
        <v>81</v>
      </c>
      <c r="AY756" s="243" t="s">
        <v>220</v>
      </c>
    </row>
    <row r="757" s="14" customFormat="1">
      <c r="A757" s="14"/>
      <c r="B757" s="242"/>
      <c r="C757" s="14"/>
      <c r="D757" s="235" t="s">
        <v>228</v>
      </c>
      <c r="E757" s="243" t="s">
        <v>1</v>
      </c>
      <c r="F757" s="244" t="s">
        <v>1376</v>
      </c>
      <c r="G757" s="14"/>
      <c r="H757" s="245">
        <v>44.850000000000001</v>
      </c>
      <c r="I757" s="246"/>
      <c r="J757" s="246"/>
      <c r="K757" s="14"/>
      <c r="L757" s="14"/>
      <c r="M757" s="242"/>
      <c r="N757" s="247"/>
      <c r="O757" s="248"/>
      <c r="P757" s="248"/>
      <c r="Q757" s="248"/>
      <c r="R757" s="248"/>
      <c r="S757" s="248"/>
      <c r="T757" s="248"/>
      <c r="U757" s="248"/>
      <c r="V757" s="248"/>
      <c r="W757" s="248"/>
      <c r="X757" s="249"/>
      <c r="Y757" s="14"/>
      <c r="Z757" s="14"/>
      <c r="AA757" s="14"/>
      <c r="AB757" s="14"/>
      <c r="AC757" s="14"/>
      <c r="AD757" s="14"/>
      <c r="AE757" s="14"/>
      <c r="AT757" s="243" t="s">
        <v>228</v>
      </c>
      <c r="AU757" s="243" t="s">
        <v>93</v>
      </c>
      <c r="AV757" s="14" t="s">
        <v>93</v>
      </c>
      <c r="AW757" s="14" t="s">
        <v>4</v>
      </c>
      <c r="AX757" s="14" t="s">
        <v>81</v>
      </c>
      <c r="AY757" s="243" t="s">
        <v>220</v>
      </c>
    </row>
    <row r="758" s="14" customFormat="1">
      <c r="A758" s="14"/>
      <c r="B758" s="242"/>
      <c r="C758" s="14"/>
      <c r="D758" s="235" t="s">
        <v>228</v>
      </c>
      <c r="E758" s="243" t="s">
        <v>1</v>
      </c>
      <c r="F758" s="244" t="s">
        <v>1379</v>
      </c>
      <c r="G758" s="14"/>
      <c r="H758" s="245">
        <v>7.2000000000000002</v>
      </c>
      <c r="I758" s="246"/>
      <c r="J758" s="246"/>
      <c r="K758" s="14"/>
      <c r="L758" s="14"/>
      <c r="M758" s="242"/>
      <c r="N758" s="247"/>
      <c r="O758" s="248"/>
      <c r="P758" s="248"/>
      <c r="Q758" s="248"/>
      <c r="R758" s="248"/>
      <c r="S758" s="248"/>
      <c r="T758" s="248"/>
      <c r="U758" s="248"/>
      <c r="V758" s="248"/>
      <c r="W758" s="248"/>
      <c r="X758" s="249"/>
      <c r="Y758" s="14"/>
      <c r="Z758" s="14"/>
      <c r="AA758" s="14"/>
      <c r="AB758" s="14"/>
      <c r="AC758" s="14"/>
      <c r="AD758" s="14"/>
      <c r="AE758" s="14"/>
      <c r="AT758" s="243" t="s">
        <v>228</v>
      </c>
      <c r="AU758" s="243" t="s">
        <v>93</v>
      </c>
      <c r="AV758" s="14" t="s">
        <v>93</v>
      </c>
      <c r="AW758" s="14" t="s">
        <v>4</v>
      </c>
      <c r="AX758" s="14" t="s">
        <v>81</v>
      </c>
      <c r="AY758" s="243" t="s">
        <v>220</v>
      </c>
    </row>
    <row r="759" s="15" customFormat="1">
      <c r="A759" s="15"/>
      <c r="B759" s="250"/>
      <c r="C759" s="15"/>
      <c r="D759" s="235" t="s">
        <v>228</v>
      </c>
      <c r="E759" s="251" t="s">
        <v>1</v>
      </c>
      <c r="F759" s="252" t="s">
        <v>242</v>
      </c>
      <c r="G759" s="15"/>
      <c r="H759" s="253">
        <v>211.18000000000001</v>
      </c>
      <c r="I759" s="254"/>
      <c r="J759" s="254"/>
      <c r="K759" s="15"/>
      <c r="L759" s="15"/>
      <c r="M759" s="250"/>
      <c r="N759" s="255"/>
      <c r="O759" s="256"/>
      <c r="P759" s="256"/>
      <c r="Q759" s="256"/>
      <c r="R759" s="256"/>
      <c r="S759" s="256"/>
      <c r="T759" s="256"/>
      <c r="U759" s="256"/>
      <c r="V759" s="256"/>
      <c r="W759" s="256"/>
      <c r="X759" s="257"/>
      <c r="Y759" s="15"/>
      <c r="Z759" s="15"/>
      <c r="AA759" s="15"/>
      <c r="AB759" s="15"/>
      <c r="AC759" s="15"/>
      <c r="AD759" s="15"/>
      <c r="AE759" s="15"/>
      <c r="AT759" s="251" t="s">
        <v>228</v>
      </c>
      <c r="AU759" s="251" t="s">
        <v>93</v>
      </c>
      <c r="AV759" s="15" t="s">
        <v>98</v>
      </c>
      <c r="AW759" s="15" t="s">
        <v>4</v>
      </c>
      <c r="AX759" s="15" t="s">
        <v>88</v>
      </c>
      <c r="AY759" s="251" t="s">
        <v>220</v>
      </c>
    </row>
    <row r="760" s="14" customFormat="1">
      <c r="A760" s="14"/>
      <c r="B760" s="242"/>
      <c r="C760" s="14"/>
      <c r="D760" s="235" t="s">
        <v>228</v>
      </c>
      <c r="E760" s="14"/>
      <c r="F760" s="244" t="s">
        <v>1481</v>
      </c>
      <c r="G760" s="14"/>
      <c r="H760" s="245">
        <v>217.51499999999999</v>
      </c>
      <c r="I760" s="246"/>
      <c r="J760" s="246"/>
      <c r="K760" s="14"/>
      <c r="L760" s="14"/>
      <c r="M760" s="242"/>
      <c r="N760" s="247"/>
      <c r="O760" s="248"/>
      <c r="P760" s="248"/>
      <c r="Q760" s="248"/>
      <c r="R760" s="248"/>
      <c r="S760" s="248"/>
      <c r="T760" s="248"/>
      <c r="U760" s="248"/>
      <c r="V760" s="248"/>
      <c r="W760" s="248"/>
      <c r="X760" s="249"/>
      <c r="Y760" s="14"/>
      <c r="Z760" s="14"/>
      <c r="AA760" s="14"/>
      <c r="AB760" s="14"/>
      <c r="AC760" s="14"/>
      <c r="AD760" s="14"/>
      <c r="AE760" s="14"/>
      <c r="AT760" s="243" t="s">
        <v>228</v>
      </c>
      <c r="AU760" s="243" t="s">
        <v>93</v>
      </c>
      <c r="AV760" s="14" t="s">
        <v>93</v>
      </c>
      <c r="AW760" s="14" t="s">
        <v>3</v>
      </c>
      <c r="AX760" s="14" t="s">
        <v>88</v>
      </c>
      <c r="AY760" s="243" t="s">
        <v>220</v>
      </c>
    </row>
    <row r="761" s="2" customFormat="1" ht="24.15" customHeight="1">
      <c r="A761" s="42"/>
      <c r="B761" s="186"/>
      <c r="C761" s="220" t="s">
        <v>567</v>
      </c>
      <c r="D761" s="220" t="s">
        <v>223</v>
      </c>
      <c r="E761" s="221" t="s">
        <v>1482</v>
      </c>
      <c r="F761" s="222" t="s">
        <v>1483</v>
      </c>
      <c r="G761" s="223" t="s">
        <v>226</v>
      </c>
      <c r="H761" s="224">
        <v>211.18000000000001</v>
      </c>
      <c r="I761" s="225"/>
      <c r="J761" s="225"/>
      <c r="K761" s="226">
        <f>ROUND(P761*H761,2)</f>
        <v>0</v>
      </c>
      <c r="L761" s="227"/>
      <c r="M761" s="43"/>
      <c r="N761" s="228" t="s">
        <v>1</v>
      </c>
      <c r="O761" s="229" t="s">
        <v>45</v>
      </c>
      <c r="P761" s="230">
        <f>I761+J761</f>
        <v>0</v>
      </c>
      <c r="Q761" s="230">
        <f>ROUND(I761*H761,2)</f>
        <v>0</v>
      </c>
      <c r="R761" s="230">
        <f>ROUND(J761*H761,2)</f>
        <v>0</v>
      </c>
      <c r="S761" s="86"/>
      <c r="T761" s="231">
        <f>S761*H761</f>
        <v>0</v>
      </c>
      <c r="U761" s="231">
        <v>0</v>
      </c>
      <c r="V761" s="231">
        <f>U761*H761</f>
        <v>0</v>
      </c>
      <c r="W761" s="231">
        <v>0</v>
      </c>
      <c r="X761" s="232">
        <f>W761*H761</f>
        <v>0</v>
      </c>
      <c r="Y761" s="42"/>
      <c r="Z761" s="42"/>
      <c r="AA761" s="42"/>
      <c r="AB761" s="42"/>
      <c r="AC761" s="42"/>
      <c r="AD761" s="42"/>
      <c r="AE761" s="42"/>
      <c r="AR761" s="233" t="s">
        <v>387</v>
      </c>
      <c r="AT761" s="233" t="s">
        <v>223</v>
      </c>
      <c r="AU761" s="233" t="s">
        <v>93</v>
      </c>
      <c r="AY761" s="19" t="s">
        <v>220</v>
      </c>
      <c r="BE761" s="147">
        <f>IF(O761="základná",K761,0)</f>
        <v>0</v>
      </c>
      <c r="BF761" s="147">
        <f>IF(O761="znížená",K761,0)</f>
        <v>0</v>
      </c>
      <c r="BG761" s="147">
        <f>IF(O761="zákl. prenesená",K761,0)</f>
        <v>0</v>
      </c>
      <c r="BH761" s="147">
        <f>IF(O761="zníž. prenesená",K761,0)</f>
        <v>0</v>
      </c>
      <c r="BI761" s="147">
        <f>IF(O761="nulová",K761,0)</f>
        <v>0</v>
      </c>
      <c r="BJ761" s="19" t="s">
        <v>93</v>
      </c>
      <c r="BK761" s="147">
        <f>ROUND(P761*H761,2)</f>
        <v>0</v>
      </c>
      <c r="BL761" s="19" t="s">
        <v>387</v>
      </c>
      <c r="BM761" s="233" t="s">
        <v>1484</v>
      </c>
    </row>
    <row r="762" s="13" customFormat="1">
      <c r="A762" s="13"/>
      <c r="B762" s="234"/>
      <c r="C762" s="13"/>
      <c r="D762" s="235" t="s">
        <v>228</v>
      </c>
      <c r="E762" s="236" t="s">
        <v>1</v>
      </c>
      <c r="F762" s="237" t="s">
        <v>1365</v>
      </c>
      <c r="G762" s="13"/>
      <c r="H762" s="236" t="s">
        <v>1</v>
      </c>
      <c r="I762" s="238"/>
      <c r="J762" s="238"/>
      <c r="K762" s="13"/>
      <c r="L762" s="13"/>
      <c r="M762" s="234"/>
      <c r="N762" s="239"/>
      <c r="O762" s="240"/>
      <c r="P762" s="240"/>
      <c r="Q762" s="240"/>
      <c r="R762" s="240"/>
      <c r="S762" s="240"/>
      <c r="T762" s="240"/>
      <c r="U762" s="240"/>
      <c r="V762" s="240"/>
      <c r="W762" s="240"/>
      <c r="X762" s="241"/>
      <c r="Y762" s="13"/>
      <c r="Z762" s="13"/>
      <c r="AA762" s="13"/>
      <c r="AB762" s="13"/>
      <c r="AC762" s="13"/>
      <c r="AD762" s="13"/>
      <c r="AE762" s="13"/>
      <c r="AT762" s="236" t="s">
        <v>228</v>
      </c>
      <c r="AU762" s="236" t="s">
        <v>93</v>
      </c>
      <c r="AV762" s="13" t="s">
        <v>88</v>
      </c>
      <c r="AW762" s="13" t="s">
        <v>4</v>
      </c>
      <c r="AX762" s="13" t="s">
        <v>81</v>
      </c>
      <c r="AY762" s="236" t="s">
        <v>220</v>
      </c>
    </row>
    <row r="763" s="14" customFormat="1">
      <c r="A763" s="14"/>
      <c r="B763" s="242"/>
      <c r="C763" s="14"/>
      <c r="D763" s="235" t="s">
        <v>228</v>
      </c>
      <c r="E763" s="243" t="s">
        <v>1</v>
      </c>
      <c r="F763" s="244" t="s">
        <v>1372</v>
      </c>
      <c r="G763" s="14"/>
      <c r="H763" s="245">
        <v>7.2000000000000002</v>
      </c>
      <c r="I763" s="246"/>
      <c r="J763" s="246"/>
      <c r="K763" s="14"/>
      <c r="L763" s="14"/>
      <c r="M763" s="242"/>
      <c r="N763" s="247"/>
      <c r="O763" s="248"/>
      <c r="P763" s="248"/>
      <c r="Q763" s="248"/>
      <c r="R763" s="248"/>
      <c r="S763" s="248"/>
      <c r="T763" s="248"/>
      <c r="U763" s="248"/>
      <c r="V763" s="248"/>
      <c r="W763" s="248"/>
      <c r="X763" s="249"/>
      <c r="Y763" s="14"/>
      <c r="Z763" s="14"/>
      <c r="AA763" s="14"/>
      <c r="AB763" s="14"/>
      <c r="AC763" s="14"/>
      <c r="AD763" s="14"/>
      <c r="AE763" s="14"/>
      <c r="AT763" s="243" t="s">
        <v>228</v>
      </c>
      <c r="AU763" s="243" t="s">
        <v>93</v>
      </c>
      <c r="AV763" s="14" t="s">
        <v>93</v>
      </c>
      <c r="AW763" s="14" t="s">
        <v>4</v>
      </c>
      <c r="AX763" s="14" t="s">
        <v>81</v>
      </c>
      <c r="AY763" s="243" t="s">
        <v>220</v>
      </c>
    </row>
    <row r="764" s="14" customFormat="1">
      <c r="A764" s="14"/>
      <c r="B764" s="242"/>
      <c r="C764" s="14"/>
      <c r="D764" s="235" t="s">
        <v>228</v>
      </c>
      <c r="E764" s="243" t="s">
        <v>1</v>
      </c>
      <c r="F764" s="244" t="s">
        <v>1373</v>
      </c>
      <c r="G764" s="14"/>
      <c r="H764" s="245">
        <v>53.399999999999999</v>
      </c>
      <c r="I764" s="246"/>
      <c r="J764" s="246"/>
      <c r="K764" s="14"/>
      <c r="L764" s="14"/>
      <c r="M764" s="242"/>
      <c r="N764" s="247"/>
      <c r="O764" s="248"/>
      <c r="P764" s="248"/>
      <c r="Q764" s="248"/>
      <c r="R764" s="248"/>
      <c r="S764" s="248"/>
      <c r="T764" s="248"/>
      <c r="U764" s="248"/>
      <c r="V764" s="248"/>
      <c r="W764" s="248"/>
      <c r="X764" s="249"/>
      <c r="Y764" s="14"/>
      <c r="Z764" s="14"/>
      <c r="AA764" s="14"/>
      <c r="AB764" s="14"/>
      <c r="AC764" s="14"/>
      <c r="AD764" s="14"/>
      <c r="AE764" s="14"/>
      <c r="AT764" s="243" t="s">
        <v>228</v>
      </c>
      <c r="AU764" s="243" t="s">
        <v>93</v>
      </c>
      <c r="AV764" s="14" t="s">
        <v>93</v>
      </c>
      <c r="AW764" s="14" t="s">
        <v>4</v>
      </c>
      <c r="AX764" s="14" t="s">
        <v>81</v>
      </c>
      <c r="AY764" s="243" t="s">
        <v>220</v>
      </c>
    </row>
    <row r="765" s="14" customFormat="1">
      <c r="A765" s="14"/>
      <c r="B765" s="242"/>
      <c r="C765" s="14"/>
      <c r="D765" s="235" t="s">
        <v>228</v>
      </c>
      <c r="E765" s="243" t="s">
        <v>1</v>
      </c>
      <c r="F765" s="244" t="s">
        <v>1374</v>
      </c>
      <c r="G765" s="14"/>
      <c r="H765" s="245">
        <v>45.420000000000002</v>
      </c>
      <c r="I765" s="246"/>
      <c r="J765" s="246"/>
      <c r="K765" s="14"/>
      <c r="L765" s="14"/>
      <c r="M765" s="242"/>
      <c r="N765" s="247"/>
      <c r="O765" s="248"/>
      <c r="P765" s="248"/>
      <c r="Q765" s="248"/>
      <c r="R765" s="248"/>
      <c r="S765" s="248"/>
      <c r="T765" s="248"/>
      <c r="U765" s="248"/>
      <c r="V765" s="248"/>
      <c r="W765" s="248"/>
      <c r="X765" s="249"/>
      <c r="Y765" s="14"/>
      <c r="Z765" s="14"/>
      <c r="AA765" s="14"/>
      <c r="AB765" s="14"/>
      <c r="AC765" s="14"/>
      <c r="AD765" s="14"/>
      <c r="AE765" s="14"/>
      <c r="AT765" s="243" t="s">
        <v>228</v>
      </c>
      <c r="AU765" s="243" t="s">
        <v>93</v>
      </c>
      <c r="AV765" s="14" t="s">
        <v>93</v>
      </c>
      <c r="AW765" s="14" t="s">
        <v>4</v>
      </c>
      <c r="AX765" s="14" t="s">
        <v>81</v>
      </c>
      <c r="AY765" s="243" t="s">
        <v>220</v>
      </c>
    </row>
    <row r="766" s="14" customFormat="1">
      <c r="A766" s="14"/>
      <c r="B766" s="242"/>
      <c r="C766" s="14"/>
      <c r="D766" s="235" t="s">
        <v>228</v>
      </c>
      <c r="E766" s="243" t="s">
        <v>1</v>
      </c>
      <c r="F766" s="244" t="s">
        <v>1375</v>
      </c>
      <c r="G766" s="14"/>
      <c r="H766" s="245">
        <v>53.109999999999999</v>
      </c>
      <c r="I766" s="246"/>
      <c r="J766" s="246"/>
      <c r="K766" s="14"/>
      <c r="L766" s="14"/>
      <c r="M766" s="242"/>
      <c r="N766" s="247"/>
      <c r="O766" s="248"/>
      <c r="P766" s="248"/>
      <c r="Q766" s="248"/>
      <c r="R766" s="248"/>
      <c r="S766" s="248"/>
      <c r="T766" s="248"/>
      <c r="U766" s="248"/>
      <c r="V766" s="248"/>
      <c r="W766" s="248"/>
      <c r="X766" s="249"/>
      <c r="Y766" s="14"/>
      <c r="Z766" s="14"/>
      <c r="AA766" s="14"/>
      <c r="AB766" s="14"/>
      <c r="AC766" s="14"/>
      <c r="AD766" s="14"/>
      <c r="AE766" s="14"/>
      <c r="AT766" s="243" t="s">
        <v>228</v>
      </c>
      <c r="AU766" s="243" t="s">
        <v>93</v>
      </c>
      <c r="AV766" s="14" t="s">
        <v>93</v>
      </c>
      <c r="AW766" s="14" t="s">
        <v>4</v>
      </c>
      <c r="AX766" s="14" t="s">
        <v>81</v>
      </c>
      <c r="AY766" s="243" t="s">
        <v>220</v>
      </c>
    </row>
    <row r="767" s="14" customFormat="1">
      <c r="A767" s="14"/>
      <c r="B767" s="242"/>
      <c r="C767" s="14"/>
      <c r="D767" s="235" t="s">
        <v>228</v>
      </c>
      <c r="E767" s="243" t="s">
        <v>1</v>
      </c>
      <c r="F767" s="244" t="s">
        <v>1376</v>
      </c>
      <c r="G767" s="14"/>
      <c r="H767" s="245">
        <v>44.850000000000001</v>
      </c>
      <c r="I767" s="246"/>
      <c r="J767" s="246"/>
      <c r="K767" s="14"/>
      <c r="L767" s="14"/>
      <c r="M767" s="242"/>
      <c r="N767" s="247"/>
      <c r="O767" s="248"/>
      <c r="P767" s="248"/>
      <c r="Q767" s="248"/>
      <c r="R767" s="248"/>
      <c r="S767" s="248"/>
      <c r="T767" s="248"/>
      <c r="U767" s="248"/>
      <c r="V767" s="248"/>
      <c r="W767" s="248"/>
      <c r="X767" s="249"/>
      <c r="Y767" s="14"/>
      <c r="Z767" s="14"/>
      <c r="AA767" s="14"/>
      <c r="AB767" s="14"/>
      <c r="AC767" s="14"/>
      <c r="AD767" s="14"/>
      <c r="AE767" s="14"/>
      <c r="AT767" s="243" t="s">
        <v>228</v>
      </c>
      <c r="AU767" s="243" t="s">
        <v>93</v>
      </c>
      <c r="AV767" s="14" t="s">
        <v>93</v>
      </c>
      <c r="AW767" s="14" t="s">
        <v>4</v>
      </c>
      <c r="AX767" s="14" t="s">
        <v>81</v>
      </c>
      <c r="AY767" s="243" t="s">
        <v>220</v>
      </c>
    </row>
    <row r="768" s="14" customFormat="1">
      <c r="A768" s="14"/>
      <c r="B768" s="242"/>
      <c r="C768" s="14"/>
      <c r="D768" s="235" t="s">
        <v>228</v>
      </c>
      <c r="E768" s="243" t="s">
        <v>1</v>
      </c>
      <c r="F768" s="244" t="s">
        <v>1379</v>
      </c>
      <c r="G768" s="14"/>
      <c r="H768" s="245">
        <v>7.2000000000000002</v>
      </c>
      <c r="I768" s="246"/>
      <c r="J768" s="246"/>
      <c r="K768" s="14"/>
      <c r="L768" s="14"/>
      <c r="M768" s="242"/>
      <c r="N768" s="247"/>
      <c r="O768" s="248"/>
      <c r="P768" s="248"/>
      <c r="Q768" s="248"/>
      <c r="R768" s="248"/>
      <c r="S768" s="248"/>
      <c r="T768" s="248"/>
      <c r="U768" s="248"/>
      <c r="V768" s="248"/>
      <c r="W768" s="248"/>
      <c r="X768" s="249"/>
      <c r="Y768" s="14"/>
      <c r="Z768" s="14"/>
      <c r="AA768" s="14"/>
      <c r="AB768" s="14"/>
      <c r="AC768" s="14"/>
      <c r="AD768" s="14"/>
      <c r="AE768" s="14"/>
      <c r="AT768" s="243" t="s">
        <v>228</v>
      </c>
      <c r="AU768" s="243" t="s">
        <v>93</v>
      </c>
      <c r="AV768" s="14" t="s">
        <v>93</v>
      </c>
      <c r="AW768" s="14" t="s">
        <v>4</v>
      </c>
      <c r="AX768" s="14" t="s">
        <v>81</v>
      </c>
      <c r="AY768" s="243" t="s">
        <v>220</v>
      </c>
    </row>
    <row r="769" s="15" customFormat="1">
      <c r="A769" s="15"/>
      <c r="B769" s="250"/>
      <c r="C769" s="15"/>
      <c r="D769" s="235" t="s">
        <v>228</v>
      </c>
      <c r="E769" s="251" t="s">
        <v>1</v>
      </c>
      <c r="F769" s="252" t="s">
        <v>242</v>
      </c>
      <c r="G769" s="15"/>
      <c r="H769" s="253">
        <v>211.18000000000001</v>
      </c>
      <c r="I769" s="254"/>
      <c r="J769" s="254"/>
      <c r="K769" s="15"/>
      <c r="L769" s="15"/>
      <c r="M769" s="250"/>
      <c r="N769" s="255"/>
      <c r="O769" s="256"/>
      <c r="P769" s="256"/>
      <c r="Q769" s="256"/>
      <c r="R769" s="256"/>
      <c r="S769" s="256"/>
      <c r="T769" s="256"/>
      <c r="U769" s="256"/>
      <c r="V769" s="256"/>
      <c r="W769" s="256"/>
      <c r="X769" s="257"/>
      <c r="Y769" s="15"/>
      <c r="Z769" s="15"/>
      <c r="AA769" s="15"/>
      <c r="AB769" s="15"/>
      <c r="AC769" s="15"/>
      <c r="AD769" s="15"/>
      <c r="AE769" s="15"/>
      <c r="AT769" s="251" t="s">
        <v>228</v>
      </c>
      <c r="AU769" s="251" t="s">
        <v>93</v>
      </c>
      <c r="AV769" s="15" t="s">
        <v>98</v>
      </c>
      <c r="AW769" s="15" t="s">
        <v>4</v>
      </c>
      <c r="AX769" s="15" t="s">
        <v>88</v>
      </c>
      <c r="AY769" s="251" t="s">
        <v>220</v>
      </c>
    </row>
    <row r="770" s="2" customFormat="1" ht="24.15" customHeight="1">
      <c r="A770" s="42"/>
      <c r="B770" s="186"/>
      <c r="C770" s="273" t="s">
        <v>938</v>
      </c>
      <c r="D770" s="273" t="s">
        <v>564</v>
      </c>
      <c r="E770" s="274" t="s">
        <v>1485</v>
      </c>
      <c r="F770" s="275" t="s">
        <v>1486</v>
      </c>
      <c r="G770" s="276" t="s">
        <v>226</v>
      </c>
      <c r="H770" s="277">
        <v>217.51499999999999</v>
      </c>
      <c r="I770" s="278"/>
      <c r="J770" s="279"/>
      <c r="K770" s="280">
        <f>ROUND(P770*H770,2)</f>
        <v>0</v>
      </c>
      <c r="L770" s="279"/>
      <c r="M770" s="281"/>
      <c r="N770" s="282" t="s">
        <v>1</v>
      </c>
      <c r="O770" s="229" t="s">
        <v>45</v>
      </c>
      <c r="P770" s="230">
        <f>I770+J770</f>
        <v>0</v>
      </c>
      <c r="Q770" s="230">
        <f>ROUND(I770*H770,2)</f>
        <v>0</v>
      </c>
      <c r="R770" s="230">
        <f>ROUND(J770*H770,2)</f>
        <v>0</v>
      </c>
      <c r="S770" s="86"/>
      <c r="T770" s="231">
        <f>S770*H770</f>
        <v>0</v>
      </c>
      <c r="U770" s="231">
        <v>8.0000000000000007E-05</v>
      </c>
      <c r="V770" s="231">
        <f>U770*H770</f>
        <v>0.017401199999999999</v>
      </c>
      <c r="W770" s="231">
        <v>0</v>
      </c>
      <c r="X770" s="232">
        <f>W770*H770</f>
        <v>0</v>
      </c>
      <c r="Y770" s="42"/>
      <c r="Z770" s="42"/>
      <c r="AA770" s="42"/>
      <c r="AB770" s="42"/>
      <c r="AC770" s="42"/>
      <c r="AD770" s="42"/>
      <c r="AE770" s="42"/>
      <c r="AR770" s="233" t="s">
        <v>567</v>
      </c>
      <c r="AT770" s="233" t="s">
        <v>564</v>
      </c>
      <c r="AU770" s="233" t="s">
        <v>93</v>
      </c>
      <c r="AY770" s="19" t="s">
        <v>220</v>
      </c>
      <c r="BE770" s="147">
        <f>IF(O770="základná",K770,0)</f>
        <v>0</v>
      </c>
      <c r="BF770" s="147">
        <f>IF(O770="znížená",K770,0)</f>
        <v>0</v>
      </c>
      <c r="BG770" s="147">
        <f>IF(O770="zákl. prenesená",K770,0)</f>
        <v>0</v>
      </c>
      <c r="BH770" s="147">
        <f>IF(O770="zníž. prenesená",K770,0)</f>
        <v>0</v>
      </c>
      <c r="BI770" s="147">
        <f>IF(O770="nulová",K770,0)</f>
        <v>0</v>
      </c>
      <c r="BJ770" s="19" t="s">
        <v>93</v>
      </c>
      <c r="BK770" s="147">
        <f>ROUND(P770*H770,2)</f>
        <v>0</v>
      </c>
      <c r="BL770" s="19" t="s">
        <v>387</v>
      </c>
      <c r="BM770" s="233" t="s">
        <v>1487</v>
      </c>
    </row>
    <row r="771" s="13" customFormat="1">
      <c r="A771" s="13"/>
      <c r="B771" s="234"/>
      <c r="C771" s="13"/>
      <c r="D771" s="235" t="s">
        <v>228</v>
      </c>
      <c r="E771" s="236" t="s">
        <v>1</v>
      </c>
      <c r="F771" s="237" t="s">
        <v>1365</v>
      </c>
      <c r="G771" s="13"/>
      <c r="H771" s="236" t="s">
        <v>1</v>
      </c>
      <c r="I771" s="238"/>
      <c r="J771" s="238"/>
      <c r="K771" s="13"/>
      <c r="L771" s="13"/>
      <c r="M771" s="234"/>
      <c r="N771" s="239"/>
      <c r="O771" s="240"/>
      <c r="P771" s="240"/>
      <c r="Q771" s="240"/>
      <c r="R771" s="240"/>
      <c r="S771" s="240"/>
      <c r="T771" s="240"/>
      <c r="U771" s="240"/>
      <c r="V771" s="240"/>
      <c r="W771" s="240"/>
      <c r="X771" s="241"/>
      <c r="Y771" s="13"/>
      <c r="Z771" s="13"/>
      <c r="AA771" s="13"/>
      <c r="AB771" s="13"/>
      <c r="AC771" s="13"/>
      <c r="AD771" s="13"/>
      <c r="AE771" s="13"/>
      <c r="AT771" s="236" t="s">
        <v>228</v>
      </c>
      <c r="AU771" s="236" t="s">
        <v>93</v>
      </c>
      <c r="AV771" s="13" t="s">
        <v>88</v>
      </c>
      <c r="AW771" s="13" t="s">
        <v>4</v>
      </c>
      <c r="AX771" s="13" t="s">
        <v>81</v>
      </c>
      <c r="AY771" s="236" t="s">
        <v>220</v>
      </c>
    </row>
    <row r="772" s="14" customFormat="1">
      <c r="A772" s="14"/>
      <c r="B772" s="242"/>
      <c r="C772" s="14"/>
      <c r="D772" s="235" t="s">
        <v>228</v>
      </c>
      <c r="E772" s="243" t="s">
        <v>1</v>
      </c>
      <c r="F772" s="244" t="s">
        <v>1372</v>
      </c>
      <c r="G772" s="14"/>
      <c r="H772" s="245">
        <v>7.2000000000000002</v>
      </c>
      <c r="I772" s="246"/>
      <c r="J772" s="246"/>
      <c r="K772" s="14"/>
      <c r="L772" s="14"/>
      <c r="M772" s="242"/>
      <c r="N772" s="247"/>
      <c r="O772" s="248"/>
      <c r="P772" s="248"/>
      <c r="Q772" s="248"/>
      <c r="R772" s="248"/>
      <c r="S772" s="248"/>
      <c r="T772" s="248"/>
      <c r="U772" s="248"/>
      <c r="V772" s="248"/>
      <c r="W772" s="248"/>
      <c r="X772" s="249"/>
      <c r="Y772" s="14"/>
      <c r="Z772" s="14"/>
      <c r="AA772" s="14"/>
      <c r="AB772" s="14"/>
      <c r="AC772" s="14"/>
      <c r="AD772" s="14"/>
      <c r="AE772" s="14"/>
      <c r="AT772" s="243" t="s">
        <v>228</v>
      </c>
      <c r="AU772" s="243" t="s">
        <v>93</v>
      </c>
      <c r="AV772" s="14" t="s">
        <v>93</v>
      </c>
      <c r="AW772" s="14" t="s">
        <v>4</v>
      </c>
      <c r="AX772" s="14" t="s">
        <v>81</v>
      </c>
      <c r="AY772" s="243" t="s">
        <v>220</v>
      </c>
    </row>
    <row r="773" s="14" customFormat="1">
      <c r="A773" s="14"/>
      <c r="B773" s="242"/>
      <c r="C773" s="14"/>
      <c r="D773" s="235" t="s">
        <v>228</v>
      </c>
      <c r="E773" s="243" t="s">
        <v>1</v>
      </c>
      <c r="F773" s="244" t="s">
        <v>1373</v>
      </c>
      <c r="G773" s="14"/>
      <c r="H773" s="245">
        <v>53.399999999999999</v>
      </c>
      <c r="I773" s="246"/>
      <c r="J773" s="246"/>
      <c r="K773" s="14"/>
      <c r="L773" s="14"/>
      <c r="M773" s="242"/>
      <c r="N773" s="247"/>
      <c r="O773" s="248"/>
      <c r="P773" s="248"/>
      <c r="Q773" s="248"/>
      <c r="R773" s="248"/>
      <c r="S773" s="248"/>
      <c r="T773" s="248"/>
      <c r="U773" s="248"/>
      <c r="V773" s="248"/>
      <c r="W773" s="248"/>
      <c r="X773" s="249"/>
      <c r="Y773" s="14"/>
      <c r="Z773" s="14"/>
      <c r="AA773" s="14"/>
      <c r="AB773" s="14"/>
      <c r="AC773" s="14"/>
      <c r="AD773" s="14"/>
      <c r="AE773" s="14"/>
      <c r="AT773" s="243" t="s">
        <v>228</v>
      </c>
      <c r="AU773" s="243" t="s">
        <v>93</v>
      </c>
      <c r="AV773" s="14" t="s">
        <v>93</v>
      </c>
      <c r="AW773" s="14" t="s">
        <v>4</v>
      </c>
      <c r="AX773" s="14" t="s">
        <v>81</v>
      </c>
      <c r="AY773" s="243" t="s">
        <v>220</v>
      </c>
    </row>
    <row r="774" s="14" customFormat="1">
      <c r="A774" s="14"/>
      <c r="B774" s="242"/>
      <c r="C774" s="14"/>
      <c r="D774" s="235" t="s">
        <v>228</v>
      </c>
      <c r="E774" s="243" t="s">
        <v>1</v>
      </c>
      <c r="F774" s="244" t="s">
        <v>1374</v>
      </c>
      <c r="G774" s="14"/>
      <c r="H774" s="245">
        <v>45.420000000000002</v>
      </c>
      <c r="I774" s="246"/>
      <c r="J774" s="246"/>
      <c r="K774" s="14"/>
      <c r="L774" s="14"/>
      <c r="M774" s="242"/>
      <c r="N774" s="247"/>
      <c r="O774" s="248"/>
      <c r="P774" s="248"/>
      <c r="Q774" s="248"/>
      <c r="R774" s="248"/>
      <c r="S774" s="248"/>
      <c r="T774" s="248"/>
      <c r="U774" s="248"/>
      <c r="V774" s="248"/>
      <c r="W774" s="248"/>
      <c r="X774" s="249"/>
      <c r="Y774" s="14"/>
      <c r="Z774" s="14"/>
      <c r="AA774" s="14"/>
      <c r="AB774" s="14"/>
      <c r="AC774" s="14"/>
      <c r="AD774" s="14"/>
      <c r="AE774" s="14"/>
      <c r="AT774" s="243" t="s">
        <v>228</v>
      </c>
      <c r="AU774" s="243" t="s">
        <v>93</v>
      </c>
      <c r="AV774" s="14" t="s">
        <v>93</v>
      </c>
      <c r="AW774" s="14" t="s">
        <v>4</v>
      </c>
      <c r="AX774" s="14" t="s">
        <v>81</v>
      </c>
      <c r="AY774" s="243" t="s">
        <v>220</v>
      </c>
    </row>
    <row r="775" s="14" customFormat="1">
      <c r="A775" s="14"/>
      <c r="B775" s="242"/>
      <c r="C775" s="14"/>
      <c r="D775" s="235" t="s">
        <v>228</v>
      </c>
      <c r="E775" s="243" t="s">
        <v>1</v>
      </c>
      <c r="F775" s="244" t="s">
        <v>1375</v>
      </c>
      <c r="G775" s="14"/>
      <c r="H775" s="245">
        <v>53.109999999999999</v>
      </c>
      <c r="I775" s="246"/>
      <c r="J775" s="246"/>
      <c r="K775" s="14"/>
      <c r="L775" s="14"/>
      <c r="M775" s="242"/>
      <c r="N775" s="247"/>
      <c r="O775" s="248"/>
      <c r="P775" s="248"/>
      <c r="Q775" s="248"/>
      <c r="R775" s="248"/>
      <c r="S775" s="248"/>
      <c r="T775" s="248"/>
      <c r="U775" s="248"/>
      <c r="V775" s="248"/>
      <c r="W775" s="248"/>
      <c r="X775" s="249"/>
      <c r="Y775" s="14"/>
      <c r="Z775" s="14"/>
      <c r="AA775" s="14"/>
      <c r="AB775" s="14"/>
      <c r="AC775" s="14"/>
      <c r="AD775" s="14"/>
      <c r="AE775" s="14"/>
      <c r="AT775" s="243" t="s">
        <v>228</v>
      </c>
      <c r="AU775" s="243" t="s">
        <v>93</v>
      </c>
      <c r="AV775" s="14" t="s">
        <v>93</v>
      </c>
      <c r="AW775" s="14" t="s">
        <v>4</v>
      </c>
      <c r="AX775" s="14" t="s">
        <v>81</v>
      </c>
      <c r="AY775" s="243" t="s">
        <v>220</v>
      </c>
    </row>
    <row r="776" s="14" customFormat="1">
      <c r="A776" s="14"/>
      <c r="B776" s="242"/>
      <c r="C776" s="14"/>
      <c r="D776" s="235" t="s">
        <v>228</v>
      </c>
      <c r="E776" s="243" t="s">
        <v>1</v>
      </c>
      <c r="F776" s="244" t="s">
        <v>1376</v>
      </c>
      <c r="G776" s="14"/>
      <c r="H776" s="245">
        <v>44.850000000000001</v>
      </c>
      <c r="I776" s="246"/>
      <c r="J776" s="246"/>
      <c r="K776" s="14"/>
      <c r="L776" s="14"/>
      <c r="M776" s="242"/>
      <c r="N776" s="247"/>
      <c r="O776" s="248"/>
      <c r="P776" s="248"/>
      <c r="Q776" s="248"/>
      <c r="R776" s="248"/>
      <c r="S776" s="248"/>
      <c r="T776" s="248"/>
      <c r="U776" s="248"/>
      <c r="V776" s="248"/>
      <c r="W776" s="248"/>
      <c r="X776" s="249"/>
      <c r="Y776" s="14"/>
      <c r="Z776" s="14"/>
      <c r="AA776" s="14"/>
      <c r="AB776" s="14"/>
      <c r="AC776" s="14"/>
      <c r="AD776" s="14"/>
      <c r="AE776" s="14"/>
      <c r="AT776" s="243" t="s">
        <v>228</v>
      </c>
      <c r="AU776" s="243" t="s">
        <v>93</v>
      </c>
      <c r="AV776" s="14" t="s">
        <v>93</v>
      </c>
      <c r="AW776" s="14" t="s">
        <v>4</v>
      </c>
      <c r="AX776" s="14" t="s">
        <v>81</v>
      </c>
      <c r="AY776" s="243" t="s">
        <v>220</v>
      </c>
    </row>
    <row r="777" s="14" customFormat="1">
      <c r="A777" s="14"/>
      <c r="B777" s="242"/>
      <c r="C777" s="14"/>
      <c r="D777" s="235" t="s">
        <v>228</v>
      </c>
      <c r="E777" s="243" t="s">
        <v>1</v>
      </c>
      <c r="F777" s="244" t="s">
        <v>1379</v>
      </c>
      <c r="G777" s="14"/>
      <c r="H777" s="245">
        <v>7.2000000000000002</v>
      </c>
      <c r="I777" s="246"/>
      <c r="J777" s="246"/>
      <c r="K777" s="14"/>
      <c r="L777" s="14"/>
      <c r="M777" s="242"/>
      <c r="N777" s="247"/>
      <c r="O777" s="248"/>
      <c r="P777" s="248"/>
      <c r="Q777" s="248"/>
      <c r="R777" s="248"/>
      <c r="S777" s="248"/>
      <c r="T777" s="248"/>
      <c r="U777" s="248"/>
      <c r="V777" s="248"/>
      <c r="W777" s="248"/>
      <c r="X777" s="249"/>
      <c r="Y777" s="14"/>
      <c r="Z777" s="14"/>
      <c r="AA777" s="14"/>
      <c r="AB777" s="14"/>
      <c r="AC777" s="14"/>
      <c r="AD777" s="14"/>
      <c r="AE777" s="14"/>
      <c r="AT777" s="243" t="s">
        <v>228</v>
      </c>
      <c r="AU777" s="243" t="s">
        <v>93</v>
      </c>
      <c r="AV777" s="14" t="s">
        <v>93</v>
      </c>
      <c r="AW777" s="14" t="s">
        <v>4</v>
      </c>
      <c r="AX777" s="14" t="s">
        <v>81</v>
      </c>
      <c r="AY777" s="243" t="s">
        <v>220</v>
      </c>
    </row>
    <row r="778" s="15" customFormat="1">
      <c r="A778" s="15"/>
      <c r="B778" s="250"/>
      <c r="C778" s="15"/>
      <c r="D778" s="235" t="s">
        <v>228</v>
      </c>
      <c r="E778" s="251" t="s">
        <v>1</v>
      </c>
      <c r="F778" s="252" t="s">
        <v>242</v>
      </c>
      <c r="G778" s="15"/>
      <c r="H778" s="253">
        <v>211.18000000000001</v>
      </c>
      <c r="I778" s="254"/>
      <c r="J778" s="254"/>
      <c r="K778" s="15"/>
      <c r="L778" s="15"/>
      <c r="M778" s="250"/>
      <c r="N778" s="255"/>
      <c r="O778" s="256"/>
      <c r="P778" s="256"/>
      <c r="Q778" s="256"/>
      <c r="R778" s="256"/>
      <c r="S778" s="256"/>
      <c r="T778" s="256"/>
      <c r="U778" s="256"/>
      <c r="V778" s="256"/>
      <c r="W778" s="256"/>
      <c r="X778" s="257"/>
      <c r="Y778" s="15"/>
      <c r="Z778" s="15"/>
      <c r="AA778" s="15"/>
      <c r="AB778" s="15"/>
      <c r="AC778" s="15"/>
      <c r="AD778" s="15"/>
      <c r="AE778" s="15"/>
      <c r="AT778" s="251" t="s">
        <v>228</v>
      </c>
      <c r="AU778" s="251" t="s">
        <v>93</v>
      </c>
      <c r="AV778" s="15" t="s">
        <v>98</v>
      </c>
      <c r="AW778" s="15" t="s">
        <v>4</v>
      </c>
      <c r="AX778" s="15" t="s">
        <v>88</v>
      </c>
      <c r="AY778" s="251" t="s">
        <v>220</v>
      </c>
    </row>
    <row r="779" s="14" customFormat="1">
      <c r="A779" s="14"/>
      <c r="B779" s="242"/>
      <c r="C779" s="14"/>
      <c r="D779" s="235" t="s">
        <v>228</v>
      </c>
      <c r="E779" s="14"/>
      <c r="F779" s="244" t="s">
        <v>1481</v>
      </c>
      <c r="G779" s="14"/>
      <c r="H779" s="245">
        <v>217.51499999999999</v>
      </c>
      <c r="I779" s="246"/>
      <c r="J779" s="246"/>
      <c r="K779" s="14"/>
      <c r="L779" s="14"/>
      <c r="M779" s="242"/>
      <c r="N779" s="247"/>
      <c r="O779" s="248"/>
      <c r="P779" s="248"/>
      <c r="Q779" s="248"/>
      <c r="R779" s="248"/>
      <c r="S779" s="248"/>
      <c r="T779" s="248"/>
      <c r="U779" s="248"/>
      <c r="V779" s="248"/>
      <c r="W779" s="248"/>
      <c r="X779" s="249"/>
      <c r="Y779" s="14"/>
      <c r="Z779" s="14"/>
      <c r="AA779" s="14"/>
      <c r="AB779" s="14"/>
      <c r="AC779" s="14"/>
      <c r="AD779" s="14"/>
      <c r="AE779" s="14"/>
      <c r="AT779" s="243" t="s">
        <v>228</v>
      </c>
      <c r="AU779" s="243" t="s">
        <v>93</v>
      </c>
      <c r="AV779" s="14" t="s">
        <v>93</v>
      </c>
      <c r="AW779" s="14" t="s">
        <v>3</v>
      </c>
      <c r="AX779" s="14" t="s">
        <v>88</v>
      </c>
      <c r="AY779" s="243" t="s">
        <v>220</v>
      </c>
    </row>
    <row r="780" s="2" customFormat="1" ht="24.15" customHeight="1">
      <c r="A780" s="42"/>
      <c r="B780" s="186"/>
      <c r="C780" s="220" t="s">
        <v>943</v>
      </c>
      <c r="D780" s="220" t="s">
        <v>223</v>
      </c>
      <c r="E780" s="221" t="s">
        <v>1121</v>
      </c>
      <c r="F780" s="222" t="s">
        <v>1122</v>
      </c>
      <c r="G780" s="223" t="s">
        <v>393</v>
      </c>
      <c r="H780" s="266"/>
      <c r="I780" s="225"/>
      <c r="J780" s="225"/>
      <c r="K780" s="226">
        <f>ROUND(P780*H780,2)</f>
        <v>0</v>
      </c>
      <c r="L780" s="227"/>
      <c r="M780" s="43"/>
      <c r="N780" s="267" t="s">
        <v>1</v>
      </c>
      <c r="O780" s="268" t="s">
        <v>45</v>
      </c>
      <c r="P780" s="269">
        <f>I780+J780</f>
        <v>0</v>
      </c>
      <c r="Q780" s="269">
        <f>ROUND(I780*H780,2)</f>
        <v>0</v>
      </c>
      <c r="R780" s="269">
        <f>ROUND(J780*H780,2)</f>
        <v>0</v>
      </c>
      <c r="S780" s="270"/>
      <c r="T780" s="271">
        <f>S780*H780</f>
        <v>0</v>
      </c>
      <c r="U780" s="271">
        <v>0</v>
      </c>
      <c r="V780" s="271">
        <f>U780*H780</f>
        <v>0</v>
      </c>
      <c r="W780" s="271">
        <v>0</v>
      </c>
      <c r="X780" s="272">
        <f>W780*H780</f>
        <v>0</v>
      </c>
      <c r="Y780" s="42"/>
      <c r="Z780" s="42"/>
      <c r="AA780" s="42"/>
      <c r="AB780" s="42"/>
      <c r="AC780" s="42"/>
      <c r="AD780" s="42"/>
      <c r="AE780" s="42"/>
      <c r="AR780" s="233" t="s">
        <v>387</v>
      </c>
      <c r="AT780" s="233" t="s">
        <v>223</v>
      </c>
      <c r="AU780" s="233" t="s">
        <v>93</v>
      </c>
      <c r="AY780" s="19" t="s">
        <v>220</v>
      </c>
      <c r="BE780" s="147">
        <f>IF(O780="základná",K780,0)</f>
        <v>0</v>
      </c>
      <c r="BF780" s="147">
        <f>IF(O780="znížená",K780,0)</f>
        <v>0</v>
      </c>
      <c r="BG780" s="147">
        <f>IF(O780="zákl. prenesená",K780,0)</f>
        <v>0</v>
      </c>
      <c r="BH780" s="147">
        <f>IF(O780="zníž. prenesená",K780,0)</f>
        <v>0</v>
      </c>
      <c r="BI780" s="147">
        <f>IF(O780="nulová",K780,0)</f>
        <v>0</v>
      </c>
      <c r="BJ780" s="19" t="s">
        <v>93</v>
      </c>
      <c r="BK780" s="147">
        <f>ROUND(P780*H780,2)</f>
        <v>0</v>
      </c>
      <c r="BL780" s="19" t="s">
        <v>387</v>
      </c>
      <c r="BM780" s="233" t="s">
        <v>1488</v>
      </c>
    </row>
    <row r="781" s="2" customFormat="1" ht="6.96" customHeight="1">
      <c r="A781" s="42"/>
      <c r="B781" s="69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43"/>
      <c r="N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</row>
  </sheetData>
  <autoFilter ref="C144:L78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137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1490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1491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K108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ROUND((SUM(BE108:BE115) + SUM(BE139:BE169)),  2)</f>
        <v>0</v>
      </c>
      <c r="G41" s="163"/>
      <c r="H41" s="163"/>
      <c r="I41" s="164">
        <v>0.20000000000000001</v>
      </c>
      <c r="J41" s="163"/>
      <c r="K41" s="162">
        <f>ROUND(((SUM(BE108:BE115) + SUM(BE139:BE169))*I41),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ROUND((SUM(BF108:BF115) + SUM(BF139:BF169)),  2)</f>
        <v>0</v>
      </c>
      <c r="G42" s="163"/>
      <c r="H42" s="163"/>
      <c r="I42" s="164">
        <v>0.20000000000000001</v>
      </c>
      <c r="J42" s="163"/>
      <c r="K42" s="162">
        <f>ROUND(((SUM(BF108:BF115) + SUM(BF139:BF169))*I42),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ROUND((SUM(BG108:BG115) + SUM(BG139:BG169)),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ROUND((SUM(BH108:BH115) + SUM(BH139:BH169)),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ROUND((SUM(BI108:BI115) + SUM(BI139:BI169)),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1490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21-105b-02-01-01 - Búracie práce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Q139</f>
        <v>0</v>
      </c>
      <c r="J100" s="105">
        <f>R139</f>
        <v>0</v>
      </c>
      <c r="K100" s="105">
        <f>K139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Q140</f>
        <v>0</v>
      </c>
      <c r="J101" s="179">
        <f>R140</f>
        <v>0</v>
      </c>
      <c r="K101" s="179">
        <f>K140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189</v>
      </c>
      <c r="E102" s="182"/>
      <c r="F102" s="182"/>
      <c r="G102" s="182"/>
      <c r="H102" s="182"/>
      <c r="I102" s="183">
        <f>Q141</f>
        <v>0</v>
      </c>
      <c r="J102" s="183">
        <f>R141</f>
        <v>0</v>
      </c>
      <c r="K102" s="183">
        <f>K141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9"/>
      <c r="D103" s="177" t="s">
        <v>190</v>
      </c>
      <c r="E103" s="178"/>
      <c r="F103" s="178"/>
      <c r="G103" s="178"/>
      <c r="H103" s="178"/>
      <c r="I103" s="179">
        <f>Q159</f>
        <v>0</v>
      </c>
      <c r="J103" s="179">
        <f>R159</f>
        <v>0</v>
      </c>
      <c r="K103" s="179">
        <f>K159</f>
        <v>0</v>
      </c>
      <c r="L103" s="9"/>
      <c r="M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0"/>
      <c r="D104" s="181" t="s">
        <v>191</v>
      </c>
      <c r="E104" s="182"/>
      <c r="F104" s="182"/>
      <c r="G104" s="182"/>
      <c r="H104" s="182"/>
      <c r="I104" s="183">
        <f>Q160</f>
        <v>0</v>
      </c>
      <c r="J104" s="183">
        <f>R160</f>
        <v>0</v>
      </c>
      <c r="K104" s="183">
        <f>K160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192</v>
      </c>
      <c r="E105" s="182"/>
      <c r="F105" s="182"/>
      <c r="G105" s="182"/>
      <c r="H105" s="182"/>
      <c r="I105" s="183">
        <f>Q166</f>
        <v>0</v>
      </c>
      <c r="J105" s="183">
        <f>R166</f>
        <v>0</v>
      </c>
      <c r="K105" s="183">
        <f>K166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64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6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29.28" customHeight="1">
      <c r="A108" s="42"/>
      <c r="B108" s="43"/>
      <c r="C108" s="175" t="s">
        <v>193</v>
      </c>
      <c r="D108" s="42"/>
      <c r="E108" s="42"/>
      <c r="F108" s="42"/>
      <c r="G108" s="42"/>
      <c r="H108" s="42"/>
      <c r="I108" s="42"/>
      <c r="J108" s="42"/>
      <c r="K108" s="184">
        <f>ROUND(K109 + K110 + K111 + K112 + K113 + K114,2)</f>
        <v>0</v>
      </c>
      <c r="L108" s="42"/>
      <c r="M108" s="64"/>
      <c r="O108" s="185" t="s">
        <v>43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8" customHeight="1">
      <c r="A109" s="42"/>
      <c r="B109" s="186"/>
      <c r="C109" s="187"/>
      <c r="D109" s="148" t="s">
        <v>194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196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197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198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199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88" t="s">
        <v>200</v>
      </c>
      <c r="E114" s="187"/>
      <c r="F114" s="187"/>
      <c r="G114" s="187"/>
      <c r="H114" s="187"/>
      <c r="I114" s="187"/>
      <c r="J114" s="187"/>
      <c r="K114" s="144">
        <f>ROUND(K34*T114,2)</f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201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29.28" customHeight="1">
      <c r="A116" s="42"/>
      <c r="B116" s="43"/>
      <c r="C116" s="151" t="s">
        <v>172</v>
      </c>
      <c r="D116" s="152"/>
      <c r="E116" s="152"/>
      <c r="F116" s="152"/>
      <c r="G116" s="152"/>
      <c r="H116" s="152"/>
      <c r="I116" s="152"/>
      <c r="J116" s="152"/>
      <c r="K116" s="153">
        <f>ROUND(K100+K108,2)</f>
        <v>0</v>
      </c>
      <c r="L116" s="152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6.96" customHeight="1">
      <c r="A117" s="42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21" s="2" customFormat="1" ht="6.96" customHeight="1">
      <c r="A121" s="42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24.96" customHeight="1">
      <c r="A122" s="42"/>
      <c r="B122" s="43"/>
      <c r="C122" s="23" t="s">
        <v>202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6.96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12" customHeight="1">
      <c r="A124" s="42"/>
      <c r="B124" s="43"/>
      <c r="C124" s="32" t="s">
        <v>16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6.5" customHeight="1">
      <c r="A125" s="42"/>
      <c r="B125" s="43"/>
      <c r="C125" s="42"/>
      <c r="D125" s="42"/>
      <c r="E125" s="155" t="str">
        <f>E7</f>
        <v>Zníženie energetickej náročnosti budov ZŠ a MŠ v obci Kováčová</v>
      </c>
      <c r="F125" s="32"/>
      <c r="G125" s="32"/>
      <c r="H125" s="3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1" customFormat="1" ht="12" customHeight="1">
      <c r="B126" s="22"/>
      <c r="C126" s="32" t="s">
        <v>174</v>
      </c>
      <c r="M126" s="22"/>
    </row>
    <row r="127" s="1" customFormat="1" ht="16.5" customHeight="1">
      <c r="B127" s="22"/>
      <c r="E127" s="155" t="s">
        <v>1489</v>
      </c>
      <c r="F127" s="1"/>
      <c r="G127" s="1"/>
      <c r="H127" s="1"/>
      <c r="M127" s="22"/>
    </row>
    <row r="128" s="1" customFormat="1" ht="12" customHeight="1">
      <c r="B128" s="22"/>
      <c r="C128" s="32" t="s">
        <v>176</v>
      </c>
      <c r="M128" s="22"/>
    </row>
    <row r="129" s="2" customFormat="1" ht="16.5" customHeight="1">
      <c r="A129" s="42"/>
      <c r="B129" s="43"/>
      <c r="C129" s="42"/>
      <c r="D129" s="42"/>
      <c r="E129" s="156" t="s">
        <v>1490</v>
      </c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2" t="s">
        <v>178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6.5" customHeight="1">
      <c r="A131" s="42"/>
      <c r="B131" s="43"/>
      <c r="C131" s="42"/>
      <c r="D131" s="42"/>
      <c r="E131" s="76" t="str">
        <f>E13</f>
        <v>21-105b-02-01-01 - Búracie práce</v>
      </c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6.96" customHeight="1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2" customHeight="1">
      <c r="A133" s="42"/>
      <c r="B133" s="43"/>
      <c r="C133" s="32" t="s">
        <v>20</v>
      </c>
      <c r="D133" s="42"/>
      <c r="E133" s="42"/>
      <c r="F133" s="27" t="str">
        <f>F16</f>
        <v>Kováčová</v>
      </c>
      <c r="G133" s="42"/>
      <c r="H133" s="42"/>
      <c r="I133" s="32" t="s">
        <v>22</v>
      </c>
      <c r="J133" s="78" t="str">
        <f>IF(J16="","",J16)</f>
        <v>16. 11. 2021</v>
      </c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6.96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5.15" customHeight="1">
      <c r="A135" s="42"/>
      <c r="B135" s="43"/>
      <c r="C135" s="32" t="s">
        <v>24</v>
      </c>
      <c r="D135" s="42"/>
      <c r="E135" s="42"/>
      <c r="F135" s="27" t="str">
        <f>E19</f>
        <v>Obec Kováčová</v>
      </c>
      <c r="G135" s="42"/>
      <c r="H135" s="42"/>
      <c r="I135" s="32" t="s">
        <v>30</v>
      </c>
      <c r="J135" s="36" t="str">
        <f>E25</f>
        <v>HS partner, s.r.o.</v>
      </c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5.15" customHeight="1">
      <c r="A136" s="42"/>
      <c r="B136" s="43"/>
      <c r="C136" s="32" t="s">
        <v>28</v>
      </c>
      <c r="D136" s="42"/>
      <c r="E136" s="42"/>
      <c r="F136" s="27" t="str">
        <f>IF(E22="","",E22)</f>
        <v>Vyplň údaj</v>
      </c>
      <c r="G136" s="42"/>
      <c r="H136" s="42"/>
      <c r="I136" s="32" t="s">
        <v>32</v>
      </c>
      <c r="J136" s="36" t="str">
        <f>E28</f>
        <v>Ing. Miroslav Plevka</v>
      </c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0.32" customHeight="1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11" customFormat="1" ht="29.28" customHeight="1">
      <c r="A138" s="194"/>
      <c r="B138" s="195"/>
      <c r="C138" s="196" t="s">
        <v>203</v>
      </c>
      <c r="D138" s="197" t="s">
        <v>64</v>
      </c>
      <c r="E138" s="197" t="s">
        <v>60</v>
      </c>
      <c r="F138" s="197" t="s">
        <v>61</v>
      </c>
      <c r="G138" s="197" t="s">
        <v>204</v>
      </c>
      <c r="H138" s="197" t="s">
        <v>205</v>
      </c>
      <c r="I138" s="197" t="s">
        <v>206</v>
      </c>
      <c r="J138" s="197" t="s">
        <v>207</v>
      </c>
      <c r="K138" s="198" t="s">
        <v>185</v>
      </c>
      <c r="L138" s="199" t="s">
        <v>208</v>
      </c>
      <c r="M138" s="200"/>
      <c r="N138" s="95" t="s">
        <v>1</v>
      </c>
      <c r="O138" s="96" t="s">
        <v>43</v>
      </c>
      <c r="P138" s="96" t="s">
        <v>209</v>
      </c>
      <c r="Q138" s="96" t="s">
        <v>210</v>
      </c>
      <c r="R138" s="96" t="s">
        <v>211</v>
      </c>
      <c r="S138" s="96" t="s">
        <v>212</v>
      </c>
      <c r="T138" s="96" t="s">
        <v>213</v>
      </c>
      <c r="U138" s="96" t="s">
        <v>214</v>
      </c>
      <c r="V138" s="96" t="s">
        <v>215</v>
      </c>
      <c r="W138" s="96" t="s">
        <v>216</v>
      </c>
      <c r="X138" s="97" t="s">
        <v>217</v>
      </c>
      <c r="Y138" s="194"/>
      <c r="Z138" s="194"/>
      <c r="AA138" s="194"/>
      <c r="AB138" s="194"/>
      <c r="AC138" s="194"/>
      <c r="AD138" s="194"/>
      <c r="AE138" s="194"/>
    </row>
    <row r="139" s="2" customFormat="1" ht="22.8" customHeight="1">
      <c r="A139" s="42"/>
      <c r="B139" s="43"/>
      <c r="C139" s="102" t="s">
        <v>180</v>
      </c>
      <c r="D139" s="42"/>
      <c r="E139" s="42"/>
      <c r="F139" s="42"/>
      <c r="G139" s="42"/>
      <c r="H139" s="42"/>
      <c r="I139" s="42"/>
      <c r="J139" s="42"/>
      <c r="K139" s="201">
        <f>BK139</f>
        <v>0</v>
      </c>
      <c r="L139" s="42"/>
      <c r="M139" s="43"/>
      <c r="N139" s="98"/>
      <c r="O139" s="82"/>
      <c r="P139" s="99"/>
      <c r="Q139" s="202">
        <f>Q140+Q159</f>
        <v>0</v>
      </c>
      <c r="R139" s="202">
        <f>R140+R159</f>
        <v>0</v>
      </c>
      <c r="S139" s="99"/>
      <c r="T139" s="203">
        <f>T140+T159</f>
        <v>0</v>
      </c>
      <c r="U139" s="99"/>
      <c r="V139" s="203">
        <f>V140+V159</f>
        <v>0.01</v>
      </c>
      <c r="W139" s="99"/>
      <c r="X139" s="204">
        <f>X140+X159</f>
        <v>13.068545</v>
      </c>
      <c r="Y139" s="42"/>
      <c r="Z139" s="42"/>
      <c r="AA139" s="42"/>
      <c r="AB139" s="42"/>
      <c r="AC139" s="42"/>
      <c r="AD139" s="42"/>
      <c r="AE139" s="42"/>
      <c r="AT139" s="19" t="s">
        <v>80</v>
      </c>
      <c r="AU139" s="19" t="s">
        <v>187</v>
      </c>
      <c r="BK139" s="205">
        <f>BK140+BK159</f>
        <v>0</v>
      </c>
    </row>
    <row r="140" s="12" customFormat="1" ht="25.92" customHeight="1">
      <c r="A140" s="12"/>
      <c r="B140" s="206"/>
      <c r="C140" s="12"/>
      <c r="D140" s="207" t="s">
        <v>80</v>
      </c>
      <c r="E140" s="208" t="s">
        <v>218</v>
      </c>
      <c r="F140" s="208" t="s">
        <v>219</v>
      </c>
      <c r="G140" s="12"/>
      <c r="H140" s="12"/>
      <c r="I140" s="209"/>
      <c r="J140" s="209"/>
      <c r="K140" s="210">
        <f>BK140</f>
        <v>0</v>
      </c>
      <c r="L140" s="12"/>
      <c r="M140" s="206"/>
      <c r="N140" s="211"/>
      <c r="O140" s="212"/>
      <c r="P140" s="212"/>
      <c r="Q140" s="213">
        <f>Q141</f>
        <v>0</v>
      </c>
      <c r="R140" s="213">
        <f>R141</f>
        <v>0</v>
      </c>
      <c r="S140" s="212"/>
      <c r="T140" s="214">
        <f>T141</f>
        <v>0</v>
      </c>
      <c r="U140" s="212"/>
      <c r="V140" s="214">
        <f>V141</f>
        <v>0</v>
      </c>
      <c r="W140" s="212"/>
      <c r="X140" s="215">
        <f>X141</f>
        <v>11.406945</v>
      </c>
      <c r="Y140" s="12"/>
      <c r="Z140" s="12"/>
      <c r="AA140" s="12"/>
      <c r="AB140" s="12"/>
      <c r="AC140" s="12"/>
      <c r="AD140" s="12"/>
      <c r="AE140" s="12"/>
      <c r="AR140" s="207" t="s">
        <v>88</v>
      </c>
      <c r="AT140" s="216" t="s">
        <v>80</v>
      </c>
      <c r="AU140" s="216" t="s">
        <v>81</v>
      </c>
      <c r="AY140" s="207" t="s">
        <v>220</v>
      </c>
      <c r="BK140" s="217">
        <f>BK141</f>
        <v>0</v>
      </c>
    </row>
    <row r="141" s="12" customFormat="1" ht="22.8" customHeight="1">
      <c r="A141" s="12"/>
      <c r="B141" s="206"/>
      <c r="C141" s="12"/>
      <c r="D141" s="207" t="s">
        <v>80</v>
      </c>
      <c r="E141" s="218" t="s">
        <v>221</v>
      </c>
      <c r="F141" s="218" t="s">
        <v>222</v>
      </c>
      <c r="G141" s="12"/>
      <c r="H141" s="12"/>
      <c r="I141" s="209"/>
      <c r="J141" s="209"/>
      <c r="K141" s="219">
        <f>BK141</f>
        <v>0</v>
      </c>
      <c r="L141" s="12"/>
      <c r="M141" s="206"/>
      <c r="N141" s="211"/>
      <c r="O141" s="212"/>
      <c r="P141" s="212"/>
      <c r="Q141" s="213">
        <f>SUM(Q142:Q158)</f>
        <v>0</v>
      </c>
      <c r="R141" s="213">
        <f>SUM(R142:R158)</f>
        <v>0</v>
      </c>
      <c r="S141" s="212"/>
      <c r="T141" s="214">
        <f>SUM(T142:T158)</f>
        <v>0</v>
      </c>
      <c r="U141" s="212"/>
      <c r="V141" s="214">
        <f>SUM(V142:V158)</f>
        <v>0</v>
      </c>
      <c r="W141" s="212"/>
      <c r="X141" s="215">
        <f>SUM(X142:X158)</f>
        <v>11.406945</v>
      </c>
      <c r="Y141" s="12"/>
      <c r="Z141" s="12"/>
      <c r="AA141" s="12"/>
      <c r="AB141" s="12"/>
      <c r="AC141" s="12"/>
      <c r="AD141" s="12"/>
      <c r="AE141" s="12"/>
      <c r="AR141" s="207" t="s">
        <v>88</v>
      </c>
      <c r="AT141" s="216" t="s">
        <v>80</v>
      </c>
      <c r="AU141" s="216" t="s">
        <v>88</v>
      </c>
      <c r="AY141" s="207" t="s">
        <v>220</v>
      </c>
      <c r="BK141" s="217">
        <f>SUM(BK142:BK158)</f>
        <v>0</v>
      </c>
    </row>
    <row r="142" s="2" customFormat="1" ht="44.25" customHeight="1">
      <c r="A142" s="42"/>
      <c r="B142" s="186"/>
      <c r="C142" s="220" t="s">
        <v>88</v>
      </c>
      <c r="D142" s="220" t="s">
        <v>223</v>
      </c>
      <c r="E142" s="221" t="s">
        <v>254</v>
      </c>
      <c r="F142" s="222" t="s">
        <v>255</v>
      </c>
      <c r="G142" s="223" t="s">
        <v>256</v>
      </c>
      <c r="H142" s="224">
        <v>0.76900000000000002</v>
      </c>
      <c r="I142" s="225"/>
      <c r="J142" s="225"/>
      <c r="K142" s="226">
        <f>ROUND(P142*H142,2)</f>
        <v>0</v>
      </c>
      <c r="L142" s="227"/>
      <c r="M142" s="43"/>
      <c r="N142" s="228" t="s">
        <v>1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1.905</v>
      </c>
      <c r="X142" s="232">
        <f>W142*H142</f>
        <v>1.4649449999999999</v>
      </c>
      <c r="Y142" s="42"/>
      <c r="Z142" s="42"/>
      <c r="AA142" s="42"/>
      <c r="AB142" s="42"/>
      <c r="AC142" s="42"/>
      <c r="AD142" s="42"/>
      <c r="AE142" s="42"/>
      <c r="AR142" s="233" t="s">
        <v>105</v>
      </c>
      <c r="AT142" s="233" t="s">
        <v>223</v>
      </c>
      <c r="AU142" s="233" t="s">
        <v>93</v>
      </c>
      <c r="AY142" s="19" t="s">
        <v>220</v>
      </c>
      <c r="BE142" s="147">
        <f>IF(O142="základná",K142,0)</f>
        <v>0</v>
      </c>
      <c r="BF142" s="147">
        <f>IF(O142="znížená",K142,0)</f>
        <v>0</v>
      </c>
      <c r="BG142" s="147">
        <f>IF(O142="zákl. prenesená",K142,0)</f>
        <v>0</v>
      </c>
      <c r="BH142" s="147">
        <f>IF(O142="zníž. prenesená",K142,0)</f>
        <v>0</v>
      </c>
      <c r="BI142" s="147">
        <f>IF(O142="nulová",K142,0)</f>
        <v>0</v>
      </c>
      <c r="BJ142" s="19" t="s">
        <v>93</v>
      </c>
      <c r="BK142" s="147">
        <f>ROUND(P142*H142,2)</f>
        <v>0</v>
      </c>
      <c r="BL142" s="19" t="s">
        <v>105</v>
      </c>
      <c r="BM142" s="233" t="s">
        <v>1492</v>
      </c>
    </row>
    <row r="143" s="14" customFormat="1">
      <c r="A143" s="14"/>
      <c r="B143" s="242"/>
      <c r="C143" s="14"/>
      <c r="D143" s="235" t="s">
        <v>228</v>
      </c>
      <c r="E143" s="243" t="s">
        <v>1</v>
      </c>
      <c r="F143" s="244" t="s">
        <v>1493</v>
      </c>
      <c r="G143" s="14"/>
      <c r="H143" s="245">
        <v>0.76900000000000002</v>
      </c>
      <c r="I143" s="246"/>
      <c r="J143" s="246"/>
      <c r="K143" s="14"/>
      <c r="L143" s="14"/>
      <c r="M143" s="242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4"/>
      <c r="Z143" s="14"/>
      <c r="AA143" s="14"/>
      <c r="AB143" s="14"/>
      <c r="AC143" s="14"/>
      <c r="AD143" s="14"/>
      <c r="AE143" s="14"/>
      <c r="AT143" s="243" t="s">
        <v>228</v>
      </c>
      <c r="AU143" s="243" t="s">
        <v>93</v>
      </c>
      <c r="AV143" s="14" t="s">
        <v>93</v>
      </c>
      <c r="AW143" s="14" t="s">
        <v>4</v>
      </c>
      <c r="AX143" s="14" t="s">
        <v>88</v>
      </c>
      <c r="AY143" s="243" t="s">
        <v>220</v>
      </c>
    </row>
    <row r="144" s="2" customFormat="1" ht="37.8" customHeight="1">
      <c r="A144" s="42"/>
      <c r="B144" s="186"/>
      <c r="C144" s="220" t="s">
        <v>93</v>
      </c>
      <c r="D144" s="220" t="s">
        <v>223</v>
      </c>
      <c r="E144" s="221" t="s">
        <v>263</v>
      </c>
      <c r="F144" s="222" t="s">
        <v>264</v>
      </c>
      <c r="G144" s="223" t="s">
        <v>256</v>
      </c>
      <c r="H144" s="224">
        <v>4.5</v>
      </c>
      <c r="I144" s="225"/>
      <c r="J144" s="225"/>
      <c r="K144" s="226">
        <f>ROUND(P144*H144,2)</f>
        <v>0</v>
      </c>
      <c r="L144" s="227"/>
      <c r="M144" s="43"/>
      <c r="N144" s="228" t="s">
        <v>1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2.2000000000000002</v>
      </c>
      <c r="X144" s="232">
        <f>W144*H144</f>
        <v>9.9000000000000004</v>
      </c>
      <c r="Y144" s="42"/>
      <c r="Z144" s="42"/>
      <c r="AA144" s="42"/>
      <c r="AB144" s="42"/>
      <c r="AC144" s="42"/>
      <c r="AD144" s="42"/>
      <c r="AE144" s="42"/>
      <c r="AR144" s="233" t="s">
        <v>105</v>
      </c>
      <c r="AT144" s="233" t="s">
        <v>223</v>
      </c>
      <c r="AU144" s="233" t="s">
        <v>93</v>
      </c>
      <c r="AY144" s="19" t="s">
        <v>220</v>
      </c>
      <c r="BE144" s="147">
        <f>IF(O144="základná",K144,0)</f>
        <v>0</v>
      </c>
      <c r="BF144" s="147">
        <f>IF(O144="znížená",K144,0)</f>
        <v>0</v>
      </c>
      <c r="BG144" s="147">
        <f>IF(O144="zákl. prenesená",K144,0)</f>
        <v>0</v>
      </c>
      <c r="BH144" s="147">
        <f>IF(O144="zníž. prenesená",K144,0)</f>
        <v>0</v>
      </c>
      <c r="BI144" s="147">
        <f>IF(O144="nulová",K144,0)</f>
        <v>0</v>
      </c>
      <c r="BJ144" s="19" t="s">
        <v>93</v>
      </c>
      <c r="BK144" s="147">
        <f>ROUND(P144*H144,2)</f>
        <v>0</v>
      </c>
      <c r="BL144" s="19" t="s">
        <v>105</v>
      </c>
      <c r="BM144" s="233" t="s">
        <v>1494</v>
      </c>
    </row>
    <row r="145" s="13" customFormat="1">
      <c r="A145" s="13"/>
      <c r="B145" s="234"/>
      <c r="C145" s="13"/>
      <c r="D145" s="235" t="s">
        <v>228</v>
      </c>
      <c r="E145" s="236" t="s">
        <v>1</v>
      </c>
      <c r="F145" s="237" t="s">
        <v>266</v>
      </c>
      <c r="G145" s="13"/>
      <c r="H145" s="236" t="s">
        <v>1</v>
      </c>
      <c r="I145" s="238"/>
      <c r="J145" s="238"/>
      <c r="K145" s="13"/>
      <c r="L145" s="13"/>
      <c r="M145" s="234"/>
      <c r="N145" s="239"/>
      <c r="O145" s="240"/>
      <c r="P145" s="240"/>
      <c r="Q145" s="240"/>
      <c r="R145" s="240"/>
      <c r="S145" s="240"/>
      <c r="T145" s="240"/>
      <c r="U145" s="240"/>
      <c r="V145" s="240"/>
      <c r="W145" s="240"/>
      <c r="X145" s="241"/>
      <c r="Y145" s="13"/>
      <c r="Z145" s="13"/>
      <c r="AA145" s="13"/>
      <c r="AB145" s="13"/>
      <c r="AC145" s="13"/>
      <c r="AD145" s="13"/>
      <c r="AE145" s="13"/>
      <c r="AT145" s="236" t="s">
        <v>228</v>
      </c>
      <c r="AU145" s="236" t="s">
        <v>93</v>
      </c>
      <c r="AV145" s="13" t="s">
        <v>88</v>
      </c>
      <c r="AW145" s="13" t="s">
        <v>4</v>
      </c>
      <c r="AX145" s="13" t="s">
        <v>81</v>
      </c>
      <c r="AY145" s="236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1495</v>
      </c>
      <c r="G146" s="14"/>
      <c r="H146" s="245">
        <v>4.5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88</v>
      </c>
      <c r="AY146" s="243" t="s">
        <v>220</v>
      </c>
    </row>
    <row r="147" s="2" customFormat="1" ht="33" customHeight="1">
      <c r="A147" s="42"/>
      <c r="B147" s="186"/>
      <c r="C147" s="220" t="s">
        <v>98</v>
      </c>
      <c r="D147" s="220" t="s">
        <v>223</v>
      </c>
      <c r="E147" s="221" t="s">
        <v>270</v>
      </c>
      <c r="F147" s="222" t="s">
        <v>271</v>
      </c>
      <c r="G147" s="223" t="s">
        <v>256</v>
      </c>
      <c r="H147" s="224">
        <v>4.5</v>
      </c>
      <c r="I147" s="225"/>
      <c r="J147" s="225"/>
      <c r="K147" s="226">
        <f>ROUND(P147*H147,2)</f>
        <v>0</v>
      </c>
      <c r="L147" s="227"/>
      <c r="M147" s="43"/>
      <c r="N147" s="228" t="s">
        <v>1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2"/>
      <c r="Z147" s="42"/>
      <c r="AA147" s="42"/>
      <c r="AB147" s="42"/>
      <c r="AC147" s="42"/>
      <c r="AD147" s="42"/>
      <c r="AE147" s="42"/>
      <c r="AR147" s="233" t="s">
        <v>105</v>
      </c>
      <c r="AT147" s="233" t="s">
        <v>223</v>
      </c>
      <c r="AU147" s="233" t="s">
        <v>93</v>
      </c>
      <c r="AY147" s="19" t="s">
        <v>220</v>
      </c>
      <c r="BE147" s="147">
        <f>IF(O147="základná",K147,0)</f>
        <v>0</v>
      </c>
      <c r="BF147" s="147">
        <f>IF(O147="znížená",K147,0)</f>
        <v>0</v>
      </c>
      <c r="BG147" s="147">
        <f>IF(O147="zákl. prenesená",K147,0)</f>
        <v>0</v>
      </c>
      <c r="BH147" s="147">
        <f>IF(O147="zníž. prenesená",K147,0)</f>
        <v>0</v>
      </c>
      <c r="BI147" s="147">
        <f>IF(O147="nulová",K147,0)</f>
        <v>0</v>
      </c>
      <c r="BJ147" s="19" t="s">
        <v>93</v>
      </c>
      <c r="BK147" s="147">
        <f>ROUND(P147*H147,2)</f>
        <v>0</v>
      </c>
      <c r="BL147" s="19" t="s">
        <v>105</v>
      </c>
      <c r="BM147" s="233" t="s">
        <v>1496</v>
      </c>
    </row>
    <row r="148" s="13" customFormat="1">
      <c r="A148" s="13"/>
      <c r="B148" s="234"/>
      <c r="C148" s="13"/>
      <c r="D148" s="235" t="s">
        <v>228</v>
      </c>
      <c r="E148" s="236" t="s">
        <v>1</v>
      </c>
      <c r="F148" s="237" t="s">
        <v>266</v>
      </c>
      <c r="G148" s="13"/>
      <c r="H148" s="236" t="s">
        <v>1</v>
      </c>
      <c r="I148" s="238"/>
      <c r="J148" s="238"/>
      <c r="K148" s="13"/>
      <c r="L148" s="13"/>
      <c r="M148" s="234"/>
      <c r="N148" s="239"/>
      <c r="O148" s="240"/>
      <c r="P148" s="240"/>
      <c r="Q148" s="240"/>
      <c r="R148" s="240"/>
      <c r="S148" s="240"/>
      <c r="T148" s="240"/>
      <c r="U148" s="240"/>
      <c r="V148" s="240"/>
      <c r="W148" s="240"/>
      <c r="X148" s="241"/>
      <c r="Y148" s="13"/>
      <c r="Z148" s="13"/>
      <c r="AA148" s="13"/>
      <c r="AB148" s="13"/>
      <c r="AC148" s="13"/>
      <c r="AD148" s="13"/>
      <c r="AE148" s="13"/>
      <c r="AT148" s="236" t="s">
        <v>228</v>
      </c>
      <c r="AU148" s="236" t="s">
        <v>93</v>
      </c>
      <c r="AV148" s="13" t="s">
        <v>88</v>
      </c>
      <c r="AW148" s="13" t="s">
        <v>4</v>
      </c>
      <c r="AX148" s="13" t="s">
        <v>81</v>
      </c>
      <c r="AY148" s="236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1495</v>
      </c>
      <c r="G149" s="14"/>
      <c r="H149" s="245">
        <v>4.5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88</v>
      </c>
      <c r="AY149" s="243" t="s">
        <v>220</v>
      </c>
    </row>
    <row r="150" s="2" customFormat="1" ht="21.75" customHeight="1">
      <c r="A150" s="42"/>
      <c r="B150" s="186"/>
      <c r="C150" s="220" t="s">
        <v>105</v>
      </c>
      <c r="D150" s="220" t="s">
        <v>223</v>
      </c>
      <c r="E150" s="221" t="s">
        <v>321</v>
      </c>
      <c r="F150" s="222" t="s">
        <v>322</v>
      </c>
      <c r="G150" s="223" t="s">
        <v>302</v>
      </c>
      <c r="H150" s="224">
        <v>6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0.0070000000000000001</v>
      </c>
      <c r="X150" s="232">
        <f>W150*H150</f>
        <v>0.042000000000000003</v>
      </c>
      <c r="Y150" s="42"/>
      <c r="Z150" s="42"/>
      <c r="AA150" s="42"/>
      <c r="AB150" s="42"/>
      <c r="AC150" s="42"/>
      <c r="AD150" s="42"/>
      <c r="AE150" s="42"/>
      <c r="AR150" s="233" t="s">
        <v>105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105</v>
      </c>
      <c r="BM150" s="233" t="s">
        <v>1497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1498</v>
      </c>
      <c r="G151" s="14"/>
      <c r="H151" s="245">
        <v>6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88</v>
      </c>
      <c r="AY151" s="243" t="s">
        <v>220</v>
      </c>
    </row>
    <row r="152" s="2" customFormat="1" ht="21.75" customHeight="1">
      <c r="A152" s="42"/>
      <c r="B152" s="186"/>
      <c r="C152" s="220" t="s">
        <v>273</v>
      </c>
      <c r="D152" s="220" t="s">
        <v>223</v>
      </c>
      <c r="E152" s="221" t="s">
        <v>357</v>
      </c>
      <c r="F152" s="222" t="s">
        <v>358</v>
      </c>
      <c r="G152" s="223" t="s">
        <v>359</v>
      </c>
      <c r="H152" s="224">
        <v>13.069000000000001</v>
      </c>
      <c r="I152" s="225"/>
      <c r="J152" s="225"/>
      <c r="K152" s="226">
        <f>ROUND(P152*H152,2)</f>
        <v>0</v>
      </c>
      <c r="L152" s="227"/>
      <c r="M152" s="43"/>
      <c r="N152" s="228" t="s">
        <v>1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2"/>
      <c r="Z152" s="42"/>
      <c r="AA152" s="42"/>
      <c r="AB152" s="42"/>
      <c r="AC152" s="42"/>
      <c r="AD152" s="42"/>
      <c r="AE152" s="42"/>
      <c r="AR152" s="233" t="s">
        <v>105</v>
      </c>
      <c r="AT152" s="233" t="s">
        <v>223</v>
      </c>
      <c r="AU152" s="233" t="s">
        <v>93</v>
      </c>
      <c r="AY152" s="19" t="s">
        <v>220</v>
      </c>
      <c r="BE152" s="147">
        <f>IF(O152="základná",K152,0)</f>
        <v>0</v>
      </c>
      <c r="BF152" s="147">
        <f>IF(O152="znížená",K152,0)</f>
        <v>0</v>
      </c>
      <c r="BG152" s="147">
        <f>IF(O152="zákl. prenesená",K152,0)</f>
        <v>0</v>
      </c>
      <c r="BH152" s="147">
        <f>IF(O152="zníž. prenesená",K152,0)</f>
        <v>0</v>
      </c>
      <c r="BI152" s="147">
        <f>IF(O152="nulová",K152,0)</f>
        <v>0</v>
      </c>
      <c r="BJ152" s="19" t="s">
        <v>93</v>
      </c>
      <c r="BK152" s="147">
        <f>ROUND(P152*H152,2)</f>
        <v>0</v>
      </c>
      <c r="BL152" s="19" t="s">
        <v>105</v>
      </c>
      <c r="BM152" s="233" t="s">
        <v>1499</v>
      </c>
    </row>
    <row r="153" s="2" customFormat="1" ht="24.15" customHeight="1">
      <c r="A153" s="42"/>
      <c r="B153" s="186"/>
      <c r="C153" s="220" t="s">
        <v>299</v>
      </c>
      <c r="D153" s="220" t="s">
        <v>223</v>
      </c>
      <c r="E153" s="221" t="s">
        <v>362</v>
      </c>
      <c r="F153" s="222" t="s">
        <v>363</v>
      </c>
      <c r="G153" s="223" t="s">
        <v>359</v>
      </c>
      <c r="H153" s="224">
        <v>196.035</v>
      </c>
      <c r="I153" s="225"/>
      <c r="J153" s="225"/>
      <c r="K153" s="226">
        <f>ROUND(P153*H153,2)</f>
        <v>0</v>
      </c>
      <c r="L153" s="227"/>
      <c r="M153" s="43"/>
      <c r="N153" s="228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105</v>
      </c>
      <c r="AT153" s="233" t="s">
        <v>223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105</v>
      </c>
      <c r="BM153" s="233" t="s">
        <v>1500</v>
      </c>
    </row>
    <row r="154" s="14" customFormat="1">
      <c r="A154" s="14"/>
      <c r="B154" s="242"/>
      <c r="C154" s="14"/>
      <c r="D154" s="235" t="s">
        <v>228</v>
      </c>
      <c r="E154" s="14"/>
      <c r="F154" s="244" t="s">
        <v>1501</v>
      </c>
      <c r="G154" s="14"/>
      <c r="H154" s="245">
        <v>196.035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3</v>
      </c>
      <c r="AX154" s="14" t="s">
        <v>88</v>
      </c>
      <c r="AY154" s="243" t="s">
        <v>220</v>
      </c>
    </row>
    <row r="155" s="2" customFormat="1" ht="24.15" customHeight="1">
      <c r="A155" s="42"/>
      <c r="B155" s="186"/>
      <c r="C155" s="220" t="s">
        <v>320</v>
      </c>
      <c r="D155" s="220" t="s">
        <v>223</v>
      </c>
      <c r="E155" s="221" t="s">
        <v>367</v>
      </c>
      <c r="F155" s="222" t="s">
        <v>368</v>
      </c>
      <c r="G155" s="223" t="s">
        <v>359</v>
      </c>
      <c r="H155" s="224">
        <v>13.069000000000001</v>
      </c>
      <c r="I155" s="225"/>
      <c r="J155" s="225"/>
      <c r="K155" s="226">
        <f>ROUND(P155*H155,2)</f>
        <v>0</v>
      </c>
      <c r="L155" s="227"/>
      <c r="M155" s="43"/>
      <c r="N155" s="228" t="s">
        <v>1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2"/>
      <c r="Z155" s="42"/>
      <c r="AA155" s="42"/>
      <c r="AB155" s="42"/>
      <c r="AC155" s="42"/>
      <c r="AD155" s="42"/>
      <c r="AE155" s="42"/>
      <c r="AR155" s="233" t="s">
        <v>105</v>
      </c>
      <c r="AT155" s="233" t="s">
        <v>223</v>
      </c>
      <c r="AU155" s="233" t="s">
        <v>93</v>
      </c>
      <c r="AY155" s="19" t="s">
        <v>220</v>
      </c>
      <c r="BE155" s="147">
        <f>IF(O155="základná",K155,0)</f>
        <v>0</v>
      </c>
      <c r="BF155" s="147">
        <f>IF(O155="znížená",K155,0)</f>
        <v>0</v>
      </c>
      <c r="BG155" s="147">
        <f>IF(O155="zákl. prenesená",K155,0)</f>
        <v>0</v>
      </c>
      <c r="BH155" s="147">
        <f>IF(O155="zníž. prenesená",K155,0)</f>
        <v>0</v>
      </c>
      <c r="BI155" s="147">
        <f>IF(O155="nulová",K155,0)</f>
        <v>0</v>
      </c>
      <c r="BJ155" s="19" t="s">
        <v>93</v>
      </c>
      <c r="BK155" s="147">
        <f>ROUND(P155*H155,2)</f>
        <v>0</v>
      </c>
      <c r="BL155" s="19" t="s">
        <v>105</v>
      </c>
      <c r="BM155" s="233" t="s">
        <v>1502</v>
      </c>
    </row>
    <row r="156" s="2" customFormat="1" ht="24.15" customHeight="1">
      <c r="A156" s="42"/>
      <c r="B156" s="186"/>
      <c r="C156" s="220" t="s">
        <v>340</v>
      </c>
      <c r="D156" s="220" t="s">
        <v>223</v>
      </c>
      <c r="E156" s="221" t="s">
        <v>371</v>
      </c>
      <c r="F156" s="222" t="s">
        <v>372</v>
      </c>
      <c r="G156" s="223" t="s">
        <v>359</v>
      </c>
      <c r="H156" s="224">
        <v>26.138000000000002</v>
      </c>
      <c r="I156" s="225"/>
      <c r="J156" s="225"/>
      <c r="K156" s="226">
        <f>ROUND(P156*H156,2)</f>
        <v>0</v>
      </c>
      <c r="L156" s="227"/>
      <c r="M156" s="43"/>
      <c r="N156" s="228" t="s">
        <v>1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2"/>
      <c r="Z156" s="42"/>
      <c r="AA156" s="42"/>
      <c r="AB156" s="42"/>
      <c r="AC156" s="42"/>
      <c r="AD156" s="42"/>
      <c r="AE156" s="42"/>
      <c r="AR156" s="233" t="s">
        <v>105</v>
      </c>
      <c r="AT156" s="233" t="s">
        <v>223</v>
      </c>
      <c r="AU156" s="233" t="s">
        <v>93</v>
      </c>
      <c r="AY156" s="19" t="s">
        <v>220</v>
      </c>
      <c r="BE156" s="147">
        <f>IF(O156="základná",K156,0)</f>
        <v>0</v>
      </c>
      <c r="BF156" s="147">
        <f>IF(O156="znížená",K156,0)</f>
        <v>0</v>
      </c>
      <c r="BG156" s="147">
        <f>IF(O156="zákl. prenesená",K156,0)</f>
        <v>0</v>
      </c>
      <c r="BH156" s="147">
        <f>IF(O156="zníž. prenesená",K156,0)</f>
        <v>0</v>
      </c>
      <c r="BI156" s="147">
        <f>IF(O156="nulová",K156,0)</f>
        <v>0</v>
      </c>
      <c r="BJ156" s="19" t="s">
        <v>93</v>
      </c>
      <c r="BK156" s="147">
        <f>ROUND(P156*H156,2)</f>
        <v>0</v>
      </c>
      <c r="BL156" s="19" t="s">
        <v>105</v>
      </c>
      <c r="BM156" s="233" t="s">
        <v>1503</v>
      </c>
    </row>
    <row r="157" s="14" customFormat="1">
      <c r="A157" s="14"/>
      <c r="B157" s="242"/>
      <c r="C157" s="14"/>
      <c r="D157" s="235" t="s">
        <v>228</v>
      </c>
      <c r="E157" s="14"/>
      <c r="F157" s="244" t="s">
        <v>1504</v>
      </c>
      <c r="G157" s="14"/>
      <c r="H157" s="245">
        <v>26.138000000000002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3</v>
      </c>
      <c r="AX157" s="14" t="s">
        <v>88</v>
      </c>
      <c r="AY157" s="243" t="s">
        <v>220</v>
      </c>
    </row>
    <row r="158" s="2" customFormat="1" ht="24.15" customHeight="1">
      <c r="A158" s="42"/>
      <c r="B158" s="186"/>
      <c r="C158" s="220" t="s">
        <v>221</v>
      </c>
      <c r="D158" s="220" t="s">
        <v>223</v>
      </c>
      <c r="E158" s="221" t="s">
        <v>376</v>
      </c>
      <c r="F158" s="222" t="s">
        <v>377</v>
      </c>
      <c r="G158" s="223" t="s">
        <v>359</v>
      </c>
      <c r="H158" s="224">
        <v>13.069000000000001</v>
      </c>
      <c r="I158" s="225"/>
      <c r="J158" s="225"/>
      <c r="K158" s="226">
        <f>ROUND(P158*H158,2)</f>
        <v>0</v>
      </c>
      <c r="L158" s="227"/>
      <c r="M158" s="43"/>
      <c r="N158" s="228" t="s">
        <v>1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2"/>
      <c r="Z158" s="42"/>
      <c r="AA158" s="42"/>
      <c r="AB158" s="42"/>
      <c r="AC158" s="42"/>
      <c r="AD158" s="42"/>
      <c r="AE158" s="42"/>
      <c r="AR158" s="233" t="s">
        <v>105</v>
      </c>
      <c r="AT158" s="233" t="s">
        <v>223</v>
      </c>
      <c r="AU158" s="233" t="s">
        <v>93</v>
      </c>
      <c r="AY158" s="19" t="s">
        <v>220</v>
      </c>
      <c r="BE158" s="147">
        <f>IF(O158="základná",K158,0)</f>
        <v>0</v>
      </c>
      <c r="BF158" s="147">
        <f>IF(O158="znížená",K158,0)</f>
        <v>0</v>
      </c>
      <c r="BG158" s="147">
        <f>IF(O158="zákl. prenesená",K158,0)</f>
        <v>0</v>
      </c>
      <c r="BH158" s="147">
        <f>IF(O158="zníž. prenesená",K158,0)</f>
        <v>0</v>
      </c>
      <c r="BI158" s="147">
        <f>IF(O158="nulová",K158,0)</f>
        <v>0</v>
      </c>
      <c r="BJ158" s="19" t="s">
        <v>93</v>
      </c>
      <c r="BK158" s="147">
        <f>ROUND(P158*H158,2)</f>
        <v>0</v>
      </c>
      <c r="BL158" s="19" t="s">
        <v>105</v>
      </c>
      <c r="BM158" s="233" t="s">
        <v>1505</v>
      </c>
    </row>
    <row r="159" s="12" customFormat="1" ht="25.92" customHeight="1">
      <c r="A159" s="12"/>
      <c r="B159" s="206"/>
      <c r="C159" s="12"/>
      <c r="D159" s="207" t="s">
        <v>80</v>
      </c>
      <c r="E159" s="208" t="s">
        <v>379</v>
      </c>
      <c r="F159" s="208" t="s">
        <v>380</v>
      </c>
      <c r="G159" s="12"/>
      <c r="H159" s="12"/>
      <c r="I159" s="209"/>
      <c r="J159" s="209"/>
      <c r="K159" s="210">
        <f>BK159</f>
        <v>0</v>
      </c>
      <c r="L159" s="12"/>
      <c r="M159" s="206"/>
      <c r="N159" s="211"/>
      <c r="O159" s="212"/>
      <c r="P159" s="212"/>
      <c r="Q159" s="213">
        <f>Q160+Q166</f>
        <v>0</v>
      </c>
      <c r="R159" s="213">
        <f>R160+R166</f>
        <v>0</v>
      </c>
      <c r="S159" s="212"/>
      <c r="T159" s="214">
        <f>T160+T166</f>
        <v>0</v>
      </c>
      <c r="U159" s="212"/>
      <c r="V159" s="214">
        <f>V160+V166</f>
        <v>0.01</v>
      </c>
      <c r="W159" s="212"/>
      <c r="X159" s="215">
        <f>X160+X166</f>
        <v>1.6616</v>
      </c>
      <c r="Y159" s="12"/>
      <c r="Z159" s="12"/>
      <c r="AA159" s="12"/>
      <c r="AB159" s="12"/>
      <c r="AC159" s="12"/>
      <c r="AD159" s="12"/>
      <c r="AE159" s="12"/>
      <c r="AR159" s="207" t="s">
        <v>93</v>
      </c>
      <c r="AT159" s="216" t="s">
        <v>80</v>
      </c>
      <c r="AU159" s="216" t="s">
        <v>81</v>
      </c>
      <c r="AY159" s="207" t="s">
        <v>220</v>
      </c>
      <c r="BK159" s="217">
        <f>BK160+BK166</f>
        <v>0</v>
      </c>
    </row>
    <row r="160" s="12" customFormat="1" ht="22.8" customHeight="1">
      <c r="A160" s="12"/>
      <c r="B160" s="206"/>
      <c r="C160" s="12"/>
      <c r="D160" s="207" t="s">
        <v>80</v>
      </c>
      <c r="E160" s="218" t="s">
        <v>381</v>
      </c>
      <c r="F160" s="218" t="s">
        <v>382</v>
      </c>
      <c r="G160" s="12"/>
      <c r="H160" s="12"/>
      <c r="I160" s="209"/>
      <c r="J160" s="209"/>
      <c r="K160" s="219">
        <f>BK160</f>
        <v>0</v>
      </c>
      <c r="L160" s="12"/>
      <c r="M160" s="206"/>
      <c r="N160" s="211"/>
      <c r="O160" s="212"/>
      <c r="P160" s="212"/>
      <c r="Q160" s="213">
        <f>SUM(Q161:Q165)</f>
        <v>0</v>
      </c>
      <c r="R160" s="213">
        <f>SUM(R161:R165)</f>
        <v>0</v>
      </c>
      <c r="S160" s="212"/>
      <c r="T160" s="214">
        <f>SUM(T161:T165)</f>
        <v>0</v>
      </c>
      <c r="U160" s="212"/>
      <c r="V160" s="214">
        <f>SUM(V161:V165)</f>
        <v>0.01</v>
      </c>
      <c r="W160" s="212"/>
      <c r="X160" s="215">
        <f>SUM(X161:X165)</f>
        <v>1.6166</v>
      </c>
      <c r="Y160" s="12"/>
      <c r="Z160" s="12"/>
      <c r="AA160" s="12"/>
      <c r="AB160" s="12"/>
      <c r="AC160" s="12"/>
      <c r="AD160" s="12"/>
      <c r="AE160" s="12"/>
      <c r="AR160" s="207" t="s">
        <v>93</v>
      </c>
      <c r="AT160" s="216" t="s">
        <v>80</v>
      </c>
      <c r="AU160" s="216" t="s">
        <v>88</v>
      </c>
      <c r="AY160" s="207" t="s">
        <v>220</v>
      </c>
      <c r="BK160" s="217">
        <f>SUM(BK161:BK165)</f>
        <v>0</v>
      </c>
    </row>
    <row r="161" s="2" customFormat="1" ht="24.15" customHeight="1">
      <c r="A161" s="42"/>
      <c r="B161" s="186"/>
      <c r="C161" s="220" t="s">
        <v>361</v>
      </c>
      <c r="D161" s="220" t="s">
        <v>223</v>
      </c>
      <c r="E161" s="221" t="s">
        <v>1506</v>
      </c>
      <c r="F161" s="222" t="s">
        <v>1507</v>
      </c>
      <c r="G161" s="223" t="s">
        <v>226</v>
      </c>
      <c r="H161" s="224">
        <v>70.829999999999998</v>
      </c>
      <c r="I161" s="225"/>
      <c r="J161" s="225"/>
      <c r="K161" s="226">
        <f>ROUND(P161*H161,2)</f>
        <v>0</v>
      </c>
      <c r="L161" s="227"/>
      <c r="M161" s="43"/>
      <c r="N161" s="228" t="s">
        <v>1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0.02</v>
      </c>
      <c r="X161" s="232">
        <f>W161*H161</f>
        <v>1.4166000000000001</v>
      </c>
      <c r="Y161" s="42"/>
      <c r="Z161" s="42"/>
      <c r="AA161" s="42"/>
      <c r="AB161" s="42"/>
      <c r="AC161" s="42"/>
      <c r="AD161" s="42"/>
      <c r="AE161" s="42"/>
      <c r="AR161" s="233" t="s">
        <v>387</v>
      </c>
      <c r="AT161" s="233" t="s">
        <v>223</v>
      </c>
      <c r="AU161" s="233" t="s">
        <v>93</v>
      </c>
      <c r="AY161" s="19" t="s">
        <v>220</v>
      </c>
      <c r="BE161" s="147">
        <f>IF(O161="základná",K161,0)</f>
        <v>0</v>
      </c>
      <c r="BF161" s="147">
        <f>IF(O161="znížená",K161,0)</f>
        <v>0</v>
      </c>
      <c r="BG161" s="147">
        <f>IF(O161="zákl. prenesená",K161,0)</f>
        <v>0</v>
      </c>
      <c r="BH161" s="147">
        <f>IF(O161="zníž. prenesená",K161,0)</f>
        <v>0</v>
      </c>
      <c r="BI161" s="147">
        <f>IF(O161="nulová",K161,0)</f>
        <v>0</v>
      </c>
      <c r="BJ161" s="19" t="s">
        <v>93</v>
      </c>
      <c r="BK161" s="147">
        <f>ROUND(P161*H161,2)</f>
        <v>0</v>
      </c>
      <c r="BL161" s="19" t="s">
        <v>387</v>
      </c>
      <c r="BM161" s="233" t="s">
        <v>1508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1509</v>
      </c>
      <c r="G162" s="14"/>
      <c r="H162" s="245">
        <v>70.829999999999998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88</v>
      </c>
      <c r="AY162" s="243" t="s">
        <v>220</v>
      </c>
    </row>
    <row r="163" s="2" customFormat="1" ht="37.8" customHeight="1">
      <c r="A163" s="42"/>
      <c r="B163" s="186"/>
      <c r="C163" s="220" t="s">
        <v>366</v>
      </c>
      <c r="D163" s="220" t="s">
        <v>223</v>
      </c>
      <c r="E163" s="221" t="s">
        <v>1510</v>
      </c>
      <c r="F163" s="222" t="s">
        <v>1511</v>
      </c>
      <c r="G163" s="223" t="s">
        <v>386</v>
      </c>
      <c r="H163" s="224">
        <v>200</v>
      </c>
      <c r="I163" s="225"/>
      <c r="J163" s="225"/>
      <c r="K163" s="226">
        <f>ROUND(P163*H163,2)</f>
        <v>0</v>
      </c>
      <c r="L163" s="227"/>
      <c r="M163" s="43"/>
      <c r="N163" s="228" t="s">
        <v>1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5.0000000000000002E-05</v>
      </c>
      <c r="V163" s="231">
        <f>U163*H163</f>
        <v>0.01</v>
      </c>
      <c r="W163" s="231">
        <v>0.001</v>
      </c>
      <c r="X163" s="232">
        <f>W163*H163</f>
        <v>0.20000000000000001</v>
      </c>
      <c r="Y163" s="42"/>
      <c r="Z163" s="42"/>
      <c r="AA163" s="42"/>
      <c r="AB163" s="42"/>
      <c r="AC163" s="42"/>
      <c r="AD163" s="42"/>
      <c r="AE163" s="42"/>
      <c r="AR163" s="233" t="s">
        <v>387</v>
      </c>
      <c r="AT163" s="233" t="s">
        <v>223</v>
      </c>
      <c r="AU163" s="233" t="s">
        <v>93</v>
      </c>
      <c r="AY163" s="19" t="s">
        <v>220</v>
      </c>
      <c r="BE163" s="147">
        <f>IF(O163="základná",K163,0)</f>
        <v>0</v>
      </c>
      <c r="BF163" s="147">
        <f>IF(O163="znížená",K163,0)</f>
        <v>0</v>
      </c>
      <c r="BG163" s="147">
        <f>IF(O163="zákl. prenesená",K163,0)</f>
        <v>0</v>
      </c>
      <c r="BH163" s="147">
        <f>IF(O163="zníž. prenesená",K163,0)</f>
        <v>0</v>
      </c>
      <c r="BI163" s="147">
        <f>IF(O163="nulová",K163,0)</f>
        <v>0</v>
      </c>
      <c r="BJ163" s="19" t="s">
        <v>93</v>
      </c>
      <c r="BK163" s="147">
        <f>ROUND(P163*H163,2)</f>
        <v>0</v>
      </c>
      <c r="BL163" s="19" t="s">
        <v>387</v>
      </c>
      <c r="BM163" s="233" t="s">
        <v>1512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1513</v>
      </c>
      <c r="G164" s="14"/>
      <c r="H164" s="245">
        <v>200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88</v>
      </c>
      <c r="AY164" s="243" t="s">
        <v>220</v>
      </c>
    </row>
    <row r="165" s="2" customFormat="1" ht="24.15" customHeight="1">
      <c r="A165" s="42"/>
      <c r="B165" s="186"/>
      <c r="C165" s="220" t="s">
        <v>370</v>
      </c>
      <c r="D165" s="220" t="s">
        <v>223</v>
      </c>
      <c r="E165" s="221" t="s">
        <v>391</v>
      </c>
      <c r="F165" s="222" t="s">
        <v>392</v>
      </c>
      <c r="G165" s="223" t="s">
        <v>393</v>
      </c>
      <c r="H165" s="266"/>
      <c r="I165" s="225"/>
      <c r="J165" s="225"/>
      <c r="K165" s="226">
        <f>ROUND(P165*H165,2)</f>
        <v>0</v>
      </c>
      <c r="L165" s="227"/>
      <c r="M165" s="43"/>
      <c r="N165" s="228" t="s">
        <v>1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2"/>
      <c r="Z165" s="42"/>
      <c r="AA165" s="42"/>
      <c r="AB165" s="42"/>
      <c r="AC165" s="42"/>
      <c r="AD165" s="42"/>
      <c r="AE165" s="42"/>
      <c r="AR165" s="233" t="s">
        <v>387</v>
      </c>
      <c r="AT165" s="233" t="s">
        <v>223</v>
      </c>
      <c r="AU165" s="233" t="s">
        <v>93</v>
      </c>
      <c r="AY165" s="19" t="s">
        <v>220</v>
      </c>
      <c r="BE165" s="147">
        <f>IF(O165="základná",K165,0)</f>
        <v>0</v>
      </c>
      <c r="BF165" s="147">
        <f>IF(O165="znížená",K165,0)</f>
        <v>0</v>
      </c>
      <c r="BG165" s="147">
        <f>IF(O165="zákl. prenesená",K165,0)</f>
        <v>0</v>
      </c>
      <c r="BH165" s="147">
        <f>IF(O165="zníž. prenesená",K165,0)</f>
        <v>0</v>
      </c>
      <c r="BI165" s="147">
        <f>IF(O165="nulová",K165,0)</f>
        <v>0</v>
      </c>
      <c r="BJ165" s="19" t="s">
        <v>93</v>
      </c>
      <c r="BK165" s="147">
        <f>ROUND(P165*H165,2)</f>
        <v>0</v>
      </c>
      <c r="BL165" s="19" t="s">
        <v>387</v>
      </c>
      <c r="BM165" s="233" t="s">
        <v>1514</v>
      </c>
    </row>
    <row r="166" s="12" customFormat="1" ht="22.8" customHeight="1">
      <c r="A166" s="12"/>
      <c r="B166" s="206"/>
      <c r="C166" s="12"/>
      <c r="D166" s="207" t="s">
        <v>80</v>
      </c>
      <c r="E166" s="218" t="s">
        <v>395</v>
      </c>
      <c r="F166" s="218" t="s">
        <v>396</v>
      </c>
      <c r="G166" s="12"/>
      <c r="H166" s="12"/>
      <c r="I166" s="209"/>
      <c r="J166" s="209"/>
      <c r="K166" s="219">
        <f>BK166</f>
        <v>0</v>
      </c>
      <c r="L166" s="12"/>
      <c r="M166" s="206"/>
      <c r="N166" s="211"/>
      <c r="O166" s="212"/>
      <c r="P166" s="212"/>
      <c r="Q166" s="213">
        <f>SUM(Q167:Q169)</f>
        <v>0</v>
      </c>
      <c r="R166" s="213">
        <f>SUM(R167:R169)</f>
        <v>0</v>
      </c>
      <c r="S166" s="212"/>
      <c r="T166" s="214">
        <f>SUM(T167:T169)</f>
        <v>0</v>
      </c>
      <c r="U166" s="212"/>
      <c r="V166" s="214">
        <f>SUM(V167:V169)</f>
        <v>0</v>
      </c>
      <c r="W166" s="212"/>
      <c r="X166" s="215">
        <f>SUM(X167:X169)</f>
        <v>0.044999999999999998</v>
      </c>
      <c r="Y166" s="12"/>
      <c r="Z166" s="12"/>
      <c r="AA166" s="12"/>
      <c r="AB166" s="12"/>
      <c r="AC166" s="12"/>
      <c r="AD166" s="12"/>
      <c r="AE166" s="12"/>
      <c r="AR166" s="207" t="s">
        <v>93</v>
      </c>
      <c r="AT166" s="216" t="s">
        <v>80</v>
      </c>
      <c r="AU166" s="216" t="s">
        <v>88</v>
      </c>
      <c r="AY166" s="207" t="s">
        <v>220</v>
      </c>
      <c r="BK166" s="217">
        <f>SUM(BK167:BK169)</f>
        <v>0</v>
      </c>
    </row>
    <row r="167" s="2" customFormat="1" ht="24.15" customHeight="1">
      <c r="A167" s="42"/>
      <c r="B167" s="186"/>
      <c r="C167" s="220" t="s">
        <v>375</v>
      </c>
      <c r="D167" s="220" t="s">
        <v>223</v>
      </c>
      <c r="E167" s="221" t="s">
        <v>397</v>
      </c>
      <c r="F167" s="222" t="s">
        <v>398</v>
      </c>
      <c r="G167" s="223" t="s">
        <v>226</v>
      </c>
      <c r="H167" s="224">
        <v>45</v>
      </c>
      <c r="I167" s="225"/>
      <c r="J167" s="225"/>
      <c r="K167" s="226">
        <f>ROUND(P167*H167,2)</f>
        <v>0</v>
      </c>
      <c r="L167" s="227"/>
      <c r="M167" s="43"/>
      <c r="N167" s="228" t="s">
        <v>1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0.001</v>
      </c>
      <c r="X167" s="232">
        <f>W167*H167</f>
        <v>0.044999999999999998</v>
      </c>
      <c r="Y167" s="42"/>
      <c r="Z167" s="42"/>
      <c r="AA167" s="42"/>
      <c r="AB167" s="42"/>
      <c r="AC167" s="42"/>
      <c r="AD167" s="42"/>
      <c r="AE167" s="42"/>
      <c r="AR167" s="233" t="s">
        <v>387</v>
      </c>
      <c r="AT167" s="233" t="s">
        <v>223</v>
      </c>
      <c r="AU167" s="233" t="s">
        <v>93</v>
      </c>
      <c r="AY167" s="19" t="s">
        <v>220</v>
      </c>
      <c r="BE167" s="147">
        <f>IF(O167="základná",K167,0)</f>
        <v>0</v>
      </c>
      <c r="BF167" s="147">
        <f>IF(O167="znížená",K167,0)</f>
        <v>0</v>
      </c>
      <c r="BG167" s="147">
        <f>IF(O167="zákl. prenesená",K167,0)</f>
        <v>0</v>
      </c>
      <c r="BH167" s="147">
        <f>IF(O167="zníž. prenesená",K167,0)</f>
        <v>0</v>
      </c>
      <c r="BI167" s="147">
        <f>IF(O167="nulová",K167,0)</f>
        <v>0</v>
      </c>
      <c r="BJ167" s="19" t="s">
        <v>93</v>
      </c>
      <c r="BK167" s="147">
        <f>ROUND(P167*H167,2)</f>
        <v>0</v>
      </c>
      <c r="BL167" s="19" t="s">
        <v>387</v>
      </c>
      <c r="BM167" s="233" t="s">
        <v>1515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1516</v>
      </c>
      <c r="G168" s="14"/>
      <c r="H168" s="245">
        <v>45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88</v>
      </c>
      <c r="AY168" s="243" t="s">
        <v>220</v>
      </c>
    </row>
    <row r="169" s="2" customFormat="1" ht="24.15" customHeight="1">
      <c r="A169" s="42"/>
      <c r="B169" s="186"/>
      <c r="C169" s="220" t="s">
        <v>383</v>
      </c>
      <c r="D169" s="220" t="s">
        <v>223</v>
      </c>
      <c r="E169" s="221" t="s">
        <v>428</v>
      </c>
      <c r="F169" s="222" t="s">
        <v>429</v>
      </c>
      <c r="G169" s="223" t="s">
        <v>393</v>
      </c>
      <c r="H169" s="266"/>
      <c r="I169" s="225"/>
      <c r="J169" s="225"/>
      <c r="K169" s="226">
        <f>ROUND(P169*H169,2)</f>
        <v>0</v>
      </c>
      <c r="L169" s="227"/>
      <c r="M169" s="43"/>
      <c r="N169" s="267" t="s">
        <v>1</v>
      </c>
      <c r="O169" s="268" t="s">
        <v>45</v>
      </c>
      <c r="P169" s="269">
        <f>I169+J169</f>
        <v>0</v>
      </c>
      <c r="Q169" s="269">
        <f>ROUND(I169*H169,2)</f>
        <v>0</v>
      </c>
      <c r="R169" s="269">
        <f>ROUND(J169*H169,2)</f>
        <v>0</v>
      </c>
      <c r="S169" s="270"/>
      <c r="T169" s="271">
        <f>S169*H169</f>
        <v>0</v>
      </c>
      <c r="U169" s="271">
        <v>0</v>
      </c>
      <c r="V169" s="271">
        <f>U169*H169</f>
        <v>0</v>
      </c>
      <c r="W169" s="271">
        <v>0</v>
      </c>
      <c r="X169" s="272">
        <f>W169*H169</f>
        <v>0</v>
      </c>
      <c r="Y169" s="42"/>
      <c r="Z169" s="42"/>
      <c r="AA169" s="42"/>
      <c r="AB169" s="42"/>
      <c r="AC169" s="42"/>
      <c r="AD169" s="42"/>
      <c r="AE169" s="42"/>
      <c r="AR169" s="233" t="s">
        <v>387</v>
      </c>
      <c r="AT169" s="233" t="s">
        <v>223</v>
      </c>
      <c r="AU169" s="233" t="s">
        <v>93</v>
      </c>
      <c r="AY169" s="19" t="s">
        <v>220</v>
      </c>
      <c r="BE169" s="147">
        <f>IF(O169="základná",K169,0)</f>
        <v>0</v>
      </c>
      <c r="BF169" s="147">
        <f>IF(O169="znížená",K169,0)</f>
        <v>0</v>
      </c>
      <c r="BG169" s="147">
        <f>IF(O169="zákl. prenesená",K169,0)</f>
        <v>0</v>
      </c>
      <c r="BH169" s="147">
        <f>IF(O169="zníž. prenesená",K169,0)</f>
        <v>0</v>
      </c>
      <c r="BI169" s="147">
        <f>IF(O169="nulová",K169,0)</f>
        <v>0</v>
      </c>
      <c r="BJ169" s="19" t="s">
        <v>93</v>
      </c>
      <c r="BK169" s="147">
        <f>ROUND(P169*H169,2)</f>
        <v>0</v>
      </c>
      <c r="BL169" s="19" t="s">
        <v>387</v>
      </c>
      <c r="BM169" s="233" t="s">
        <v>1517</v>
      </c>
    </row>
    <row r="170" s="2" customFormat="1" ht="6.96" customHeight="1">
      <c r="A170" s="42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43"/>
      <c r="N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</sheetData>
  <autoFilter ref="C138:L16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139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1490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1518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K115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ROUND((SUM(BE115:BE122) + SUM(BE146:BE686)),  2)</f>
        <v>0</v>
      </c>
      <c r="G41" s="163"/>
      <c r="H41" s="163"/>
      <c r="I41" s="164">
        <v>0.20000000000000001</v>
      </c>
      <c r="J41" s="163"/>
      <c r="K41" s="162">
        <f>ROUND(((SUM(BE115:BE122) + SUM(BE146:BE686))*I41),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ROUND((SUM(BF115:BF122) + SUM(BF146:BF686)),  2)</f>
        <v>0</v>
      </c>
      <c r="G42" s="163"/>
      <c r="H42" s="163"/>
      <c r="I42" s="164">
        <v>0.20000000000000001</v>
      </c>
      <c r="J42" s="163"/>
      <c r="K42" s="162">
        <f>ROUND(((SUM(BF115:BF122) + SUM(BF146:BF686))*I42),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ROUND((SUM(BG115:BG122) + SUM(BG146:BG686)),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ROUND((SUM(BH115:BH122) + SUM(BH146:BH686)),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ROUND((SUM(BI115:BI122) + SUM(BI146:BI686)),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1490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21-105b-02-01-02 - Architektúra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Q146</f>
        <v>0</v>
      </c>
      <c r="J100" s="105">
        <f>R146</f>
        <v>0</v>
      </c>
      <c r="K100" s="105">
        <f>K146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Q147</f>
        <v>0</v>
      </c>
      <c r="J101" s="179">
        <f>R147</f>
        <v>0</v>
      </c>
      <c r="K101" s="179">
        <f>K147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433</v>
      </c>
      <c r="E102" s="182"/>
      <c r="F102" s="182"/>
      <c r="G102" s="182"/>
      <c r="H102" s="182"/>
      <c r="I102" s="183">
        <f>Q148</f>
        <v>0</v>
      </c>
      <c r="J102" s="183">
        <f>R148</f>
        <v>0</v>
      </c>
      <c r="K102" s="183">
        <f>K148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189</v>
      </c>
      <c r="E103" s="182"/>
      <c r="F103" s="182"/>
      <c r="G103" s="182"/>
      <c r="H103" s="182"/>
      <c r="I103" s="183">
        <f>Q349</f>
        <v>0</v>
      </c>
      <c r="J103" s="183">
        <f>R349</f>
        <v>0</v>
      </c>
      <c r="K103" s="183">
        <f>K349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434</v>
      </c>
      <c r="E104" s="182"/>
      <c r="F104" s="182"/>
      <c r="G104" s="182"/>
      <c r="H104" s="182"/>
      <c r="I104" s="183">
        <f>Q401</f>
        <v>0</v>
      </c>
      <c r="J104" s="183">
        <f>R401</f>
        <v>0</v>
      </c>
      <c r="K104" s="183">
        <f>K401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9"/>
      <c r="D105" s="177" t="s">
        <v>190</v>
      </c>
      <c r="E105" s="178"/>
      <c r="F105" s="178"/>
      <c r="G105" s="178"/>
      <c r="H105" s="178"/>
      <c r="I105" s="179">
        <f>Q403</f>
        <v>0</v>
      </c>
      <c r="J105" s="179">
        <f>R403</f>
        <v>0</v>
      </c>
      <c r="K105" s="179">
        <f>K403</f>
        <v>0</v>
      </c>
      <c r="L105" s="9"/>
      <c r="M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0"/>
      <c r="D106" s="181" t="s">
        <v>547</v>
      </c>
      <c r="E106" s="182"/>
      <c r="F106" s="182"/>
      <c r="G106" s="182"/>
      <c r="H106" s="182"/>
      <c r="I106" s="183">
        <f>Q404</f>
        <v>0</v>
      </c>
      <c r="J106" s="183">
        <f>R404</f>
        <v>0</v>
      </c>
      <c r="K106" s="183">
        <f>K404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732</v>
      </c>
      <c r="E107" s="182"/>
      <c r="F107" s="182"/>
      <c r="G107" s="182"/>
      <c r="H107" s="182"/>
      <c r="I107" s="183">
        <f>Q440</f>
        <v>0</v>
      </c>
      <c r="J107" s="183">
        <f>R440</f>
        <v>0</v>
      </c>
      <c r="K107" s="183">
        <f>K440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627</v>
      </c>
      <c r="E108" s="182"/>
      <c r="F108" s="182"/>
      <c r="G108" s="182"/>
      <c r="H108" s="182"/>
      <c r="I108" s="183">
        <f>Q442</f>
        <v>0</v>
      </c>
      <c r="J108" s="183">
        <f>R442</f>
        <v>0</v>
      </c>
      <c r="K108" s="183">
        <f>K442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191</v>
      </c>
      <c r="E109" s="182"/>
      <c r="F109" s="182"/>
      <c r="G109" s="182"/>
      <c r="H109" s="182"/>
      <c r="I109" s="183">
        <f>Q521</f>
        <v>0</v>
      </c>
      <c r="J109" s="183">
        <f>R521</f>
        <v>0</v>
      </c>
      <c r="K109" s="183">
        <f>K521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0"/>
      <c r="D110" s="181" t="s">
        <v>1519</v>
      </c>
      <c r="E110" s="182"/>
      <c r="F110" s="182"/>
      <c r="G110" s="182"/>
      <c r="H110" s="182"/>
      <c r="I110" s="183">
        <f>Q539</f>
        <v>0</v>
      </c>
      <c r="J110" s="183">
        <f>R539</f>
        <v>0</v>
      </c>
      <c r="K110" s="183">
        <f>K539</f>
        <v>0</v>
      </c>
      <c r="L110" s="10"/>
      <c r="M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6"/>
      <c r="C111" s="9"/>
      <c r="D111" s="177" t="s">
        <v>739</v>
      </c>
      <c r="E111" s="178"/>
      <c r="F111" s="178"/>
      <c r="G111" s="178"/>
      <c r="H111" s="178"/>
      <c r="I111" s="179">
        <f>Q684</f>
        <v>0</v>
      </c>
      <c r="J111" s="179">
        <f>R684</f>
        <v>0</v>
      </c>
      <c r="K111" s="179">
        <f>K684</f>
        <v>0</v>
      </c>
      <c r="L111" s="9"/>
      <c r="M111" s="17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0"/>
      <c r="C112" s="10"/>
      <c r="D112" s="181" t="s">
        <v>740</v>
      </c>
      <c r="E112" s="182"/>
      <c r="F112" s="182"/>
      <c r="G112" s="182"/>
      <c r="H112" s="182"/>
      <c r="I112" s="183">
        <f>Q685</f>
        <v>0</v>
      </c>
      <c r="J112" s="183">
        <f>R685</f>
        <v>0</v>
      </c>
      <c r="K112" s="183">
        <f>K685</f>
        <v>0</v>
      </c>
      <c r="L112" s="10"/>
      <c r="M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29.28" customHeight="1">
      <c r="A115" s="42"/>
      <c r="B115" s="43"/>
      <c r="C115" s="175" t="s">
        <v>193</v>
      </c>
      <c r="D115" s="42"/>
      <c r="E115" s="42"/>
      <c r="F115" s="42"/>
      <c r="G115" s="42"/>
      <c r="H115" s="42"/>
      <c r="I115" s="42"/>
      <c r="J115" s="42"/>
      <c r="K115" s="184">
        <f>ROUND(K116 + K117 + K118 + K119 + K120 + K121,2)</f>
        <v>0</v>
      </c>
      <c r="L115" s="42"/>
      <c r="M115" s="64"/>
      <c r="O115" s="185" t="s">
        <v>43</v>
      </c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18" customHeight="1">
      <c r="A116" s="42"/>
      <c r="B116" s="186"/>
      <c r="C116" s="187"/>
      <c r="D116" s="148" t="s">
        <v>194</v>
      </c>
      <c r="E116" s="188"/>
      <c r="F116" s="188"/>
      <c r="G116" s="187"/>
      <c r="H116" s="187"/>
      <c r="I116" s="187"/>
      <c r="J116" s="187"/>
      <c r="K116" s="144"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195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 ht="18" customHeight="1">
      <c r="A117" s="42"/>
      <c r="B117" s="186"/>
      <c r="C117" s="187"/>
      <c r="D117" s="148" t="s">
        <v>196</v>
      </c>
      <c r="E117" s="188"/>
      <c r="F117" s="188"/>
      <c r="G117" s="187"/>
      <c r="H117" s="187"/>
      <c r="I117" s="187"/>
      <c r="J117" s="187"/>
      <c r="K117" s="144"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195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 ht="18" customHeight="1">
      <c r="A118" s="42"/>
      <c r="B118" s="186"/>
      <c r="C118" s="187"/>
      <c r="D118" s="148" t="s">
        <v>197</v>
      </c>
      <c r="E118" s="188"/>
      <c r="F118" s="188"/>
      <c r="G118" s="187"/>
      <c r="H118" s="187"/>
      <c r="I118" s="187"/>
      <c r="J118" s="187"/>
      <c r="K118" s="144">
        <v>0</v>
      </c>
      <c r="L118" s="187"/>
      <c r="M118" s="189"/>
      <c r="N118" s="190"/>
      <c r="O118" s="191" t="s">
        <v>45</v>
      </c>
      <c r="P118" s="190"/>
      <c r="Q118" s="190"/>
      <c r="R118" s="190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2" t="s">
        <v>195</v>
      </c>
      <c r="AZ118" s="190"/>
      <c r="BA118" s="190"/>
      <c r="BB118" s="190"/>
      <c r="BC118" s="190"/>
      <c r="BD118" s="190"/>
      <c r="BE118" s="193">
        <f>IF(O118="základná",K118,0)</f>
        <v>0</v>
      </c>
      <c r="BF118" s="193">
        <f>IF(O118="znížená",K118,0)</f>
        <v>0</v>
      </c>
      <c r="BG118" s="193">
        <f>IF(O118="zákl. prenesená",K118,0)</f>
        <v>0</v>
      </c>
      <c r="BH118" s="193">
        <f>IF(O118="zníž. prenesená",K118,0)</f>
        <v>0</v>
      </c>
      <c r="BI118" s="193">
        <f>IF(O118="nulová",K118,0)</f>
        <v>0</v>
      </c>
      <c r="BJ118" s="192" t="s">
        <v>93</v>
      </c>
      <c r="BK118" s="190"/>
      <c r="BL118" s="190"/>
      <c r="BM118" s="190"/>
    </row>
    <row r="119" s="2" customFormat="1" ht="18" customHeight="1">
      <c r="A119" s="42"/>
      <c r="B119" s="186"/>
      <c r="C119" s="187"/>
      <c r="D119" s="148" t="s">
        <v>198</v>
      </c>
      <c r="E119" s="188"/>
      <c r="F119" s="188"/>
      <c r="G119" s="187"/>
      <c r="H119" s="187"/>
      <c r="I119" s="187"/>
      <c r="J119" s="187"/>
      <c r="K119" s="144">
        <v>0</v>
      </c>
      <c r="L119" s="187"/>
      <c r="M119" s="189"/>
      <c r="N119" s="190"/>
      <c r="O119" s="191" t="s">
        <v>45</v>
      </c>
      <c r="P119" s="190"/>
      <c r="Q119" s="190"/>
      <c r="R119" s="190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2" t="s">
        <v>195</v>
      </c>
      <c r="AZ119" s="190"/>
      <c r="BA119" s="190"/>
      <c r="BB119" s="190"/>
      <c r="BC119" s="190"/>
      <c r="BD119" s="190"/>
      <c r="BE119" s="193">
        <f>IF(O119="základná",K119,0)</f>
        <v>0</v>
      </c>
      <c r="BF119" s="193">
        <f>IF(O119="znížená",K119,0)</f>
        <v>0</v>
      </c>
      <c r="BG119" s="193">
        <f>IF(O119="zákl. prenesená",K119,0)</f>
        <v>0</v>
      </c>
      <c r="BH119" s="193">
        <f>IF(O119="zníž. prenesená",K119,0)</f>
        <v>0</v>
      </c>
      <c r="BI119" s="193">
        <f>IF(O119="nulová",K119,0)</f>
        <v>0</v>
      </c>
      <c r="BJ119" s="192" t="s">
        <v>93</v>
      </c>
      <c r="BK119" s="190"/>
      <c r="BL119" s="190"/>
      <c r="BM119" s="190"/>
    </row>
    <row r="120" s="2" customFormat="1" ht="18" customHeight="1">
      <c r="A120" s="42"/>
      <c r="B120" s="186"/>
      <c r="C120" s="187"/>
      <c r="D120" s="148" t="s">
        <v>199</v>
      </c>
      <c r="E120" s="188"/>
      <c r="F120" s="188"/>
      <c r="G120" s="187"/>
      <c r="H120" s="187"/>
      <c r="I120" s="187"/>
      <c r="J120" s="187"/>
      <c r="K120" s="144">
        <v>0</v>
      </c>
      <c r="L120" s="187"/>
      <c r="M120" s="189"/>
      <c r="N120" s="190"/>
      <c r="O120" s="191" t="s">
        <v>45</v>
      </c>
      <c r="P120" s="190"/>
      <c r="Q120" s="190"/>
      <c r="R120" s="190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2" t="s">
        <v>195</v>
      </c>
      <c r="AZ120" s="190"/>
      <c r="BA120" s="190"/>
      <c r="BB120" s="190"/>
      <c r="BC120" s="190"/>
      <c r="BD120" s="190"/>
      <c r="BE120" s="193">
        <f>IF(O120="základná",K120,0)</f>
        <v>0</v>
      </c>
      <c r="BF120" s="193">
        <f>IF(O120="znížená",K120,0)</f>
        <v>0</v>
      </c>
      <c r="BG120" s="193">
        <f>IF(O120="zákl. prenesená",K120,0)</f>
        <v>0</v>
      </c>
      <c r="BH120" s="193">
        <f>IF(O120="zníž. prenesená",K120,0)</f>
        <v>0</v>
      </c>
      <c r="BI120" s="193">
        <f>IF(O120="nulová",K120,0)</f>
        <v>0</v>
      </c>
      <c r="BJ120" s="192" t="s">
        <v>93</v>
      </c>
      <c r="BK120" s="190"/>
      <c r="BL120" s="190"/>
      <c r="BM120" s="190"/>
    </row>
    <row r="121" s="2" customFormat="1" ht="18" customHeight="1">
      <c r="A121" s="42"/>
      <c r="B121" s="186"/>
      <c r="C121" s="187"/>
      <c r="D121" s="188" t="s">
        <v>200</v>
      </c>
      <c r="E121" s="187"/>
      <c r="F121" s="187"/>
      <c r="G121" s="187"/>
      <c r="H121" s="187"/>
      <c r="I121" s="187"/>
      <c r="J121" s="187"/>
      <c r="K121" s="144">
        <f>ROUND(K34*T121,2)</f>
        <v>0</v>
      </c>
      <c r="L121" s="187"/>
      <c r="M121" s="189"/>
      <c r="N121" s="190"/>
      <c r="O121" s="191" t="s">
        <v>45</v>
      </c>
      <c r="P121" s="190"/>
      <c r="Q121" s="190"/>
      <c r="R121" s="190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2" t="s">
        <v>201</v>
      </c>
      <c r="AZ121" s="190"/>
      <c r="BA121" s="190"/>
      <c r="BB121" s="190"/>
      <c r="BC121" s="190"/>
      <c r="BD121" s="190"/>
      <c r="BE121" s="193">
        <f>IF(O121="základná",K121,0)</f>
        <v>0</v>
      </c>
      <c r="BF121" s="193">
        <f>IF(O121="znížená",K121,0)</f>
        <v>0</v>
      </c>
      <c r="BG121" s="193">
        <f>IF(O121="zákl. prenesená",K121,0)</f>
        <v>0</v>
      </c>
      <c r="BH121" s="193">
        <f>IF(O121="zníž. prenesená",K121,0)</f>
        <v>0</v>
      </c>
      <c r="BI121" s="193">
        <f>IF(O121="nulová",K121,0)</f>
        <v>0</v>
      </c>
      <c r="BJ121" s="192" t="s">
        <v>93</v>
      </c>
      <c r="BK121" s="190"/>
      <c r="BL121" s="190"/>
      <c r="BM121" s="190"/>
    </row>
    <row r="122" s="2" customForma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9.28" customHeight="1">
      <c r="A123" s="42"/>
      <c r="B123" s="43"/>
      <c r="C123" s="151" t="s">
        <v>172</v>
      </c>
      <c r="D123" s="152"/>
      <c r="E123" s="152"/>
      <c r="F123" s="152"/>
      <c r="G123" s="152"/>
      <c r="H123" s="152"/>
      <c r="I123" s="152"/>
      <c r="J123" s="152"/>
      <c r="K123" s="153">
        <f>ROUND(K100+K115,2)</f>
        <v>0</v>
      </c>
      <c r="L123" s="15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8" s="2" customFormat="1" ht="6.96" customHeight="1">
      <c r="A128" s="42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24.96" customHeight="1">
      <c r="A129" s="42"/>
      <c r="B129" s="43"/>
      <c r="C129" s="23" t="s">
        <v>202</v>
      </c>
      <c r="D129" s="42"/>
      <c r="E129" s="42"/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6.96" customHeight="1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16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6.5" customHeight="1">
      <c r="A132" s="42"/>
      <c r="B132" s="43"/>
      <c r="C132" s="42"/>
      <c r="D132" s="42"/>
      <c r="E132" s="155" t="str">
        <f>E7</f>
        <v>Zníženie energetickej náročnosti budov ZŠ a MŠ v obci Kováčová</v>
      </c>
      <c r="F132" s="32"/>
      <c r="G132" s="32"/>
      <c r="H132" s="3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1" customFormat="1" ht="12" customHeight="1">
      <c r="B133" s="22"/>
      <c r="C133" s="32" t="s">
        <v>174</v>
      </c>
      <c r="M133" s="22"/>
    </row>
    <row r="134" s="1" customFormat="1" ht="16.5" customHeight="1">
      <c r="B134" s="22"/>
      <c r="E134" s="155" t="s">
        <v>1489</v>
      </c>
      <c r="F134" s="1"/>
      <c r="G134" s="1"/>
      <c r="H134" s="1"/>
      <c r="M134" s="22"/>
    </row>
    <row r="135" s="1" customFormat="1" ht="12" customHeight="1">
      <c r="B135" s="22"/>
      <c r="C135" s="32" t="s">
        <v>176</v>
      </c>
      <c r="M135" s="22"/>
    </row>
    <row r="136" s="2" customFormat="1" ht="16.5" customHeight="1">
      <c r="A136" s="42"/>
      <c r="B136" s="43"/>
      <c r="C136" s="42"/>
      <c r="D136" s="42"/>
      <c r="E136" s="156" t="s">
        <v>1490</v>
      </c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2" customHeight="1">
      <c r="A137" s="42"/>
      <c r="B137" s="43"/>
      <c r="C137" s="32" t="s">
        <v>178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6.5" customHeight="1">
      <c r="A138" s="42"/>
      <c r="B138" s="43"/>
      <c r="C138" s="42"/>
      <c r="D138" s="42"/>
      <c r="E138" s="76" t="str">
        <f>E13</f>
        <v>21-105b-02-01-02 - Architektúra</v>
      </c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6.96" customHeight="1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12" customHeight="1">
      <c r="A140" s="42"/>
      <c r="B140" s="43"/>
      <c r="C140" s="32" t="s">
        <v>20</v>
      </c>
      <c r="D140" s="42"/>
      <c r="E140" s="42"/>
      <c r="F140" s="27" t="str">
        <f>F16</f>
        <v>Kováčová</v>
      </c>
      <c r="G140" s="42"/>
      <c r="H140" s="42"/>
      <c r="I140" s="32" t="s">
        <v>22</v>
      </c>
      <c r="J140" s="78" t="str">
        <f>IF(J16="","",J16)</f>
        <v>16. 11. 2021</v>
      </c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6.96" customHeight="1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15.15" customHeight="1">
      <c r="A142" s="42"/>
      <c r="B142" s="43"/>
      <c r="C142" s="32" t="s">
        <v>24</v>
      </c>
      <c r="D142" s="42"/>
      <c r="E142" s="42"/>
      <c r="F142" s="27" t="str">
        <f>E19</f>
        <v>Obec Kováčová</v>
      </c>
      <c r="G142" s="42"/>
      <c r="H142" s="42"/>
      <c r="I142" s="32" t="s">
        <v>30</v>
      </c>
      <c r="J142" s="36" t="str">
        <f>E25</f>
        <v>HS partner, s.r.o.</v>
      </c>
      <c r="K142" s="42"/>
      <c r="L142" s="42"/>
      <c r="M142" s="64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="2" customFormat="1" ht="15.15" customHeight="1">
      <c r="A143" s="42"/>
      <c r="B143" s="43"/>
      <c r="C143" s="32" t="s">
        <v>28</v>
      </c>
      <c r="D143" s="42"/>
      <c r="E143" s="42"/>
      <c r="F143" s="27" t="str">
        <f>IF(E22="","",E22)</f>
        <v>Vyplň údaj</v>
      </c>
      <c r="G143" s="42"/>
      <c r="H143" s="42"/>
      <c r="I143" s="32" t="s">
        <v>32</v>
      </c>
      <c r="J143" s="36" t="str">
        <f>E28</f>
        <v>Ing. Miroslav Plevka</v>
      </c>
      <c r="K143" s="42"/>
      <c r="L143" s="42"/>
      <c r="M143" s="64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="2" customFormat="1" ht="10.32" customHeight="1">
      <c r="A144" s="42"/>
      <c r="B144" s="43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64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="11" customFormat="1" ht="29.28" customHeight="1">
      <c r="A145" s="194"/>
      <c r="B145" s="195"/>
      <c r="C145" s="196" t="s">
        <v>203</v>
      </c>
      <c r="D145" s="197" t="s">
        <v>64</v>
      </c>
      <c r="E145" s="197" t="s">
        <v>60</v>
      </c>
      <c r="F145" s="197" t="s">
        <v>61</v>
      </c>
      <c r="G145" s="197" t="s">
        <v>204</v>
      </c>
      <c r="H145" s="197" t="s">
        <v>205</v>
      </c>
      <c r="I145" s="197" t="s">
        <v>206</v>
      </c>
      <c r="J145" s="197" t="s">
        <v>207</v>
      </c>
      <c r="K145" s="198" t="s">
        <v>185</v>
      </c>
      <c r="L145" s="199" t="s">
        <v>208</v>
      </c>
      <c r="M145" s="200"/>
      <c r="N145" s="95" t="s">
        <v>1</v>
      </c>
      <c r="O145" s="96" t="s">
        <v>43</v>
      </c>
      <c r="P145" s="96" t="s">
        <v>209</v>
      </c>
      <c r="Q145" s="96" t="s">
        <v>210</v>
      </c>
      <c r="R145" s="96" t="s">
        <v>211</v>
      </c>
      <c r="S145" s="96" t="s">
        <v>212</v>
      </c>
      <c r="T145" s="96" t="s">
        <v>213</v>
      </c>
      <c r="U145" s="96" t="s">
        <v>214</v>
      </c>
      <c r="V145" s="96" t="s">
        <v>215</v>
      </c>
      <c r="W145" s="96" t="s">
        <v>216</v>
      </c>
      <c r="X145" s="97" t="s">
        <v>217</v>
      </c>
      <c r="Y145" s="194"/>
      <c r="Z145" s="194"/>
      <c r="AA145" s="194"/>
      <c r="AB145" s="194"/>
      <c r="AC145" s="194"/>
      <c r="AD145" s="194"/>
      <c r="AE145" s="194"/>
    </row>
    <row r="146" s="2" customFormat="1" ht="22.8" customHeight="1">
      <c r="A146" s="42"/>
      <c r="B146" s="43"/>
      <c r="C146" s="102" t="s">
        <v>180</v>
      </c>
      <c r="D146" s="42"/>
      <c r="E146" s="42"/>
      <c r="F146" s="42"/>
      <c r="G146" s="42"/>
      <c r="H146" s="42"/>
      <c r="I146" s="42"/>
      <c r="J146" s="42"/>
      <c r="K146" s="201">
        <f>BK146</f>
        <v>0</v>
      </c>
      <c r="L146" s="42"/>
      <c r="M146" s="43"/>
      <c r="N146" s="98"/>
      <c r="O146" s="82"/>
      <c r="P146" s="99"/>
      <c r="Q146" s="202">
        <f>Q147+Q403+Q684</f>
        <v>0</v>
      </c>
      <c r="R146" s="202">
        <f>R147+R403+R684</f>
        <v>0</v>
      </c>
      <c r="S146" s="99"/>
      <c r="T146" s="203">
        <f>T147+T403+T684</f>
        <v>0</v>
      </c>
      <c r="U146" s="99"/>
      <c r="V146" s="203">
        <f>V147+V403+V684</f>
        <v>25.966678370000004</v>
      </c>
      <c r="W146" s="99"/>
      <c r="X146" s="204">
        <f>X147+X403+X684</f>
        <v>0</v>
      </c>
      <c r="Y146" s="42"/>
      <c r="Z146" s="42"/>
      <c r="AA146" s="42"/>
      <c r="AB146" s="42"/>
      <c r="AC146" s="42"/>
      <c r="AD146" s="42"/>
      <c r="AE146" s="42"/>
      <c r="AT146" s="19" t="s">
        <v>80</v>
      </c>
      <c r="AU146" s="19" t="s">
        <v>187</v>
      </c>
      <c r="BK146" s="205">
        <f>BK147+BK403+BK684</f>
        <v>0</v>
      </c>
    </row>
    <row r="147" s="12" customFormat="1" ht="25.92" customHeight="1">
      <c r="A147" s="12"/>
      <c r="B147" s="206"/>
      <c r="C147" s="12"/>
      <c r="D147" s="207" t="s">
        <v>80</v>
      </c>
      <c r="E147" s="208" t="s">
        <v>218</v>
      </c>
      <c r="F147" s="208" t="s">
        <v>219</v>
      </c>
      <c r="G147" s="12"/>
      <c r="H147" s="12"/>
      <c r="I147" s="209"/>
      <c r="J147" s="209"/>
      <c r="K147" s="210">
        <f>BK147</f>
        <v>0</v>
      </c>
      <c r="L147" s="12"/>
      <c r="M147" s="206"/>
      <c r="N147" s="211"/>
      <c r="O147" s="212"/>
      <c r="P147" s="212"/>
      <c r="Q147" s="213">
        <f>Q148+Q349+Q401</f>
        <v>0</v>
      </c>
      <c r="R147" s="213">
        <f>R148+R349+R401</f>
        <v>0</v>
      </c>
      <c r="S147" s="212"/>
      <c r="T147" s="214">
        <f>T148+T349+T401</f>
        <v>0</v>
      </c>
      <c r="U147" s="212"/>
      <c r="V147" s="214">
        <f>V148+V349+V401</f>
        <v>21.109989990000003</v>
      </c>
      <c r="W147" s="212"/>
      <c r="X147" s="215">
        <f>X148+X349+X401</f>
        <v>0</v>
      </c>
      <c r="Y147" s="12"/>
      <c r="Z147" s="12"/>
      <c r="AA147" s="12"/>
      <c r="AB147" s="12"/>
      <c r="AC147" s="12"/>
      <c r="AD147" s="12"/>
      <c r="AE147" s="12"/>
      <c r="AR147" s="207" t="s">
        <v>88</v>
      </c>
      <c r="AT147" s="216" t="s">
        <v>80</v>
      </c>
      <c r="AU147" s="216" t="s">
        <v>81</v>
      </c>
      <c r="AY147" s="207" t="s">
        <v>220</v>
      </c>
      <c r="BK147" s="217">
        <f>BK148+BK349+BK401</f>
        <v>0</v>
      </c>
    </row>
    <row r="148" s="12" customFormat="1" ht="22.8" customHeight="1">
      <c r="A148" s="12"/>
      <c r="B148" s="206"/>
      <c r="C148" s="12"/>
      <c r="D148" s="207" t="s">
        <v>80</v>
      </c>
      <c r="E148" s="218" t="s">
        <v>299</v>
      </c>
      <c r="F148" s="218" t="s">
        <v>436</v>
      </c>
      <c r="G148" s="12"/>
      <c r="H148" s="12"/>
      <c r="I148" s="209"/>
      <c r="J148" s="209"/>
      <c r="K148" s="219">
        <f>BK148</f>
        <v>0</v>
      </c>
      <c r="L148" s="12"/>
      <c r="M148" s="206"/>
      <c r="N148" s="211"/>
      <c r="O148" s="212"/>
      <c r="P148" s="212"/>
      <c r="Q148" s="213">
        <f>SUM(Q149:Q348)</f>
        <v>0</v>
      </c>
      <c r="R148" s="213">
        <f>SUM(R149:R348)</f>
        <v>0</v>
      </c>
      <c r="S148" s="212"/>
      <c r="T148" s="214">
        <f>SUM(T149:T348)</f>
        <v>0</v>
      </c>
      <c r="U148" s="212"/>
      <c r="V148" s="214">
        <f>SUM(V149:V348)</f>
        <v>21.080461490000001</v>
      </c>
      <c r="W148" s="212"/>
      <c r="X148" s="215">
        <f>SUM(X149:X348)</f>
        <v>0</v>
      </c>
      <c r="Y148" s="12"/>
      <c r="Z148" s="12"/>
      <c r="AA148" s="12"/>
      <c r="AB148" s="12"/>
      <c r="AC148" s="12"/>
      <c r="AD148" s="12"/>
      <c r="AE148" s="12"/>
      <c r="AR148" s="207" t="s">
        <v>88</v>
      </c>
      <c r="AT148" s="216" t="s">
        <v>80</v>
      </c>
      <c r="AU148" s="216" t="s">
        <v>88</v>
      </c>
      <c r="AY148" s="207" t="s">
        <v>220</v>
      </c>
      <c r="BK148" s="217">
        <f>SUM(BK149:BK348)</f>
        <v>0</v>
      </c>
    </row>
    <row r="149" s="2" customFormat="1" ht="24.15" customHeight="1">
      <c r="A149" s="42"/>
      <c r="B149" s="186"/>
      <c r="C149" s="220" t="s">
        <v>88</v>
      </c>
      <c r="D149" s="220" t="s">
        <v>223</v>
      </c>
      <c r="E149" s="221" t="s">
        <v>1520</v>
      </c>
      <c r="F149" s="222" t="s">
        <v>1521</v>
      </c>
      <c r="G149" s="223" t="s">
        <v>226</v>
      </c>
      <c r="H149" s="224">
        <v>605.13</v>
      </c>
      <c r="I149" s="225"/>
      <c r="J149" s="225"/>
      <c r="K149" s="226">
        <f>ROUND(P149*H149,2)</f>
        <v>0</v>
      </c>
      <c r="L149" s="227"/>
      <c r="M149" s="43"/>
      <c r="N149" s="228" t="s">
        <v>1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0.00040000000000000002</v>
      </c>
      <c r="V149" s="231">
        <f>U149*H149</f>
        <v>0.24205200000000002</v>
      </c>
      <c r="W149" s="231">
        <v>0</v>
      </c>
      <c r="X149" s="232">
        <f>W149*H149</f>
        <v>0</v>
      </c>
      <c r="Y149" s="42"/>
      <c r="Z149" s="42"/>
      <c r="AA149" s="42"/>
      <c r="AB149" s="42"/>
      <c r="AC149" s="42"/>
      <c r="AD149" s="42"/>
      <c r="AE149" s="42"/>
      <c r="AR149" s="233" t="s">
        <v>105</v>
      </c>
      <c r="AT149" s="233" t="s">
        <v>223</v>
      </c>
      <c r="AU149" s="233" t="s">
        <v>93</v>
      </c>
      <c r="AY149" s="19" t="s">
        <v>220</v>
      </c>
      <c r="BE149" s="147">
        <f>IF(O149="základná",K149,0)</f>
        <v>0</v>
      </c>
      <c r="BF149" s="147">
        <f>IF(O149="znížená",K149,0)</f>
        <v>0</v>
      </c>
      <c r="BG149" s="147">
        <f>IF(O149="zákl. prenesená",K149,0)</f>
        <v>0</v>
      </c>
      <c r="BH149" s="147">
        <f>IF(O149="zníž. prenesená",K149,0)</f>
        <v>0</v>
      </c>
      <c r="BI149" s="147">
        <f>IF(O149="nulová",K149,0)</f>
        <v>0</v>
      </c>
      <c r="BJ149" s="19" t="s">
        <v>93</v>
      </c>
      <c r="BK149" s="147">
        <f>ROUND(P149*H149,2)</f>
        <v>0</v>
      </c>
      <c r="BL149" s="19" t="s">
        <v>105</v>
      </c>
      <c r="BM149" s="233" t="s">
        <v>1522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1523</v>
      </c>
      <c r="G150" s="14"/>
      <c r="H150" s="245">
        <v>272.08999999999997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1524</v>
      </c>
      <c r="G151" s="14"/>
      <c r="H151" s="245">
        <v>63.979999999999997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1525</v>
      </c>
      <c r="G152" s="14"/>
      <c r="H152" s="245">
        <v>269.06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81</v>
      </c>
      <c r="AY152" s="243" t="s">
        <v>220</v>
      </c>
    </row>
    <row r="153" s="15" customFormat="1">
      <c r="A153" s="15"/>
      <c r="B153" s="250"/>
      <c r="C153" s="15"/>
      <c r="D153" s="235" t="s">
        <v>228</v>
      </c>
      <c r="E153" s="251" t="s">
        <v>1</v>
      </c>
      <c r="F153" s="252" t="s">
        <v>242</v>
      </c>
      <c r="G153" s="15"/>
      <c r="H153" s="253">
        <v>605.13</v>
      </c>
      <c r="I153" s="254"/>
      <c r="J153" s="254"/>
      <c r="K153" s="15"/>
      <c r="L153" s="15"/>
      <c r="M153" s="250"/>
      <c r="N153" s="255"/>
      <c r="O153" s="256"/>
      <c r="P153" s="256"/>
      <c r="Q153" s="256"/>
      <c r="R153" s="256"/>
      <c r="S153" s="256"/>
      <c r="T153" s="256"/>
      <c r="U153" s="256"/>
      <c r="V153" s="256"/>
      <c r="W153" s="256"/>
      <c r="X153" s="257"/>
      <c r="Y153" s="15"/>
      <c r="Z153" s="15"/>
      <c r="AA153" s="15"/>
      <c r="AB153" s="15"/>
      <c r="AC153" s="15"/>
      <c r="AD153" s="15"/>
      <c r="AE153" s="15"/>
      <c r="AT153" s="251" t="s">
        <v>228</v>
      </c>
      <c r="AU153" s="251" t="s">
        <v>93</v>
      </c>
      <c r="AV153" s="15" t="s">
        <v>98</v>
      </c>
      <c r="AW153" s="15" t="s">
        <v>4</v>
      </c>
      <c r="AX153" s="15" t="s">
        <v>88</v>
      </c>
      <c r="AY153" s="251" t="s">
        <v>220</v>
      </c>
    </row>
    <row r="154" s="2" customFormat="1" ht="24.15" customHeight="1">
      <c r="A154" s="42"/>
      <c r="B154" s="186"/>
      <c r="C154" s="220" t="s">
        <v>93</v>
      </c>
      <c r="D154" s="220" t="s">
        <v>223</v>
      </c>
      <c r="E154" s="221" t="s">
        <v>1526</v>
      </c>
      <c r="F154" s="222" t="s">
        <v>1527</v>
      </c>
      <c r="G154" s="223" t="s">
        <v>226</v>
      </c>
      <c r="H154" s="224">
        <v>605.13</v>
      </c>
      <c r="I154" s="225"/>
      <c r="J154" s="225"/>
      <c r="K154" s="226">
        <f>ROUND(P154*H154,2)</f>
        <v>0</v>
      </c>
      <c r="L154" s="227"/>
      <c r="M154" s="43"/>
      <c r="N154" s="228" t="s">
        <v>1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0.0049500000000000004</v>
      </c>
      <c r="V154" s="231">
        <f>U154*H154</f>
        <v>2.9953935</v>
      </c>
      <c r="W154" s="231">
        <v>0</v>
      </c>
      <c r="X154" s="232">
        <f>W154*H154</f>
        <v>0</v>
      </c>
      <c r="Y154" s="42"/>
      <c r="Z154" s="42"/>
      <c r="AA154" s="42"/>
      <c r="AB154" s="42"/>
      <c r="AC154" s="42"/>
      <c r="AD154" s="42"/>
      <c r="AE154" s="42"/>
      <c r="AR154" s="233" t="s">
        <v>105</v>
      </c>
      <c r="AT154" s="233" t="s">
        <v>223</v>
      </c>
      <c r="AU154" s="233" t="s">
        <v>93</v>
      </c>
      <c r="AY154" s="19" t="s">
        <v>220</v>
      </c>
      <c r="BE154" s="147">
        <f>IF(O154="základná",K154,0)</f>
        <v>0</v>
      </c>
      <c r="BF154" s="147">
        <f>IF(O154="znížená",K154,0)</f>
        <v>0</v>
      </c>
      <c r="BG154" s="147">
        <f>IF(O154="zákl. prenesená",K154,0)</f>
        <v>0</v>
      </c>
      <c r="BH154" s="147">
        <f>IF(O154="zníž. prenesená",K154,0)</f>
        <v>0</v>
      </c>
      <c r="BI154" s="147">
        <f>IF(O154="nulová",K154,0)</f>
        <v>0</v>
      </c>
      <c r="BJ154" s="19" t="s">
        <v>93</v>
      </c>
      <c r="BK154" s="147">
        <f>ROUND(P154*H154,2)</f>
        <v>0</v>
      </c>
      <c r="BL154" s="19" t="s">
        <v>105</v>
      </c>
      <c r="BM154" s="233" t="s">
        <v>1528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1523</v>
      </c>
      <c r="G155" s="14"/>
      <c r="H155" s="245">
        <v>272.08999999999997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1524</v>
      </c>
      <c r="G156" s="14"/>
      <c r="H156" s="245">
        <v>63.979999999999997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1525</v>
      </c>
      <c r="G157" s="14"/>
      <c r="H157" s="245">
        <v>269.06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5" customFormat="1">
      <c r="A158" s="15"/>
      <c r="B158" s="250"/>
      <c r="C158" s="15"/>
      <c r="D158" s="235" t="s">
        <v>228</v>
      </c>
      <c r="E158" s="251" t="s">
        <v>1</v>
      </c>
      <c r="F158" s="252" t="s">
        <v>242</v>
      </c>
      <c r="G158" s="15"/>
      <c r="H158" s="253">
        <v>605.13</v>
      </c>
      <c r="I158" s="254"/>
      <c r="J158" s="254"/>
      <c r="K158" s="15"/>
      <c r="L158" s="15"/>
      <c r="M158" s="250"/>
      <c r="N158" s="255"/>
      <c r="O158" s="256"/>
      <c r="P158" s="256"/>
      <c r="Q158" s="256"/>
      <c r="R158" s="256"/>
      <c r="S158" s="256"/>
      <c r="T158" s="256"/>
      <c r="U158" s="256"/>
      <c r="V158" s="256"/>
      <c r="W158" s="256"/>
      <c r="X158" s="257"/>
      <c r="Y158" s="15"/>
      <c r="Z158" s="15"/>
      <c r="AA158" s="15"/>
      <c r="AB158" s="15"/>
      <c r="AC158" s="15"/>
      <c r="AD158" s="15"/>
      <c r="AE158" s="15"/>
      <c r="AT158" s="251" t="s">
        <v>228</v>
      </c>
      <c r="AU158" s="251" t="s">
        <v>93</v>
      </c>
      <c r="AV158" s="15" t="s">
        <v>98</v>
      </c>
      <c r="AW158" s="15" t="s">
        <v>4</v>
      </c>
      <c r="AX158" s="15" t="s">
        <v>88</v>
      </c>
      <c r="AY158" s="251" t="s">
        <v>220</v>
      </c>
    </row>
    <row r="159" s="2" customFormat="1" ht="24.15" customHeight="1">
      <c r="A159" s="42"/>
      <c r="B159" s="186"/>
      <c r="C159" s="220" t="s">
        <v>98</v>
      </c>
      <c r="D159" s="220" t="s">
        <v>223</v>
      </c>
      <c r="E159" s="221" t="s">
        <v>1529</v>
      </c>
      <c r="F159" s="222" t="s">
        <v>1530</v>
      </c>
      <c r="G159" s="223" t="s">
        <v>226</v>
      </c>
      <c r="H159" s="224">
        <v>605.13</v>
      </c>
      <c r="I159" s="225"/>
      <c r="J159" s="225"/>
      <c r="K159" s="226">
        <f>ROUND(P159*H159,2)</f>
        <v>0</v>
      </c>
      <c r="L159" s="227"/>
      <c r="M159" s="43"/>
      <c r="N159" s="228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0.00415</v>
      </c>
      <c r="V159" s="231">
        <f>U159*H159</f>
        <v>2.5112895000000002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105</v>
      </c>
      <c r="AT159" s="233" t="s">
        <v>223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105</v>
      </c>
      <c r="BM159" s="233" t="s">
        <v>1531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1523</v>
      </c>
      <c r="G160" s="14"/>
      <c r="H160" s="245">
        <v>272.08999999999997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1524</v>
      </c>
      <c r="G161" s="14"/>
      <c r="H161" s="245">
        <v>63.979999999999997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1525</v>
      </c>
      <c r="G162" s="14"/>
      <c r="H162" s="245">
        <v>269.06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5" customFormat="1">
      <c r="A163" s="15"/>
      <c r="B163" s="250"/>
      <c r="C163" s="15"/>
      <c r="D163" s="235" t="s">
        <v>228</v>
      </c>
      <c r="E163" s="251" t="s">
        <v>1</v>
      </c>
      <c r="F163" s="252" t="s">
        <v>242</v>
      </c>
      <c r="G163" s="15"/>
      <c r="H163" s="253">
        <v>605.13</v>
      </c>
      <c r="I163" s="254"/>
      <c r="J163" s="254"/>
      <c r="K163" s="15"/>
      <c r="L163" s="15"/>
      <c r="M163" s="250"/>
      <c r="N163" s="255"/>
      <c r="O163" s="256"/>
      <c r="P163" s="256"/>
      <c r="Q163" s="256"/>
      <c r="R163" s="256"/>
      <c r="S163" s="256"/>
      <c r="T163" s="256"/>
      <c r="U163" s="256"/>
      <c r="V163" s="256"/>
      <c r="W163" s="256"/>
      <c r="X163" s="257"/>
      <c r="Y163" s="15"/>
      <c r="Z163" s="15"/>
      <c r="AA163" s="15"/>
      <c r="AB163" s="15"/>
      <c r="AC163" s="15"/>
      <c r="AD163" s="15"/>
      <c r="AE163" s="15"/>
      <c r="AT163" s="251" t="s">
        <v>228</v>
      </c>
      <c r="AU163" s="251" t="s">
        <v>93</v>
      </c>
      <c r="AV163" s="15" t="s">
        <v>98</v>
      </c>
      <c r="AW163" s="15" t="s">
        <v>4</v>
      </c>
      <c r="AX163" s="15" t="s">
        <v>88</v>
      </c>
      <c r="AY163" s="251" t="s">
        <v>220</v>
      </c>
    </row>
    <row r="164" s="2" customFormat="1" ht="24.15" customHeight="1">
      <c r="A164" s="42"/>
      <c r="B164" s="186"/>
      <c r="C164" s="220" t="s">
        <v>105</v>
      </c>
      <c r="D164" s="220" t="s">
        <v>223</v>
      </c>
      <c r="E164" s="221" t="s">
        <v>1532</v>
      </c>
      <c r="F164" s="222" t="s">
        <v>1533</v>
      </c>
      <c r="G164" s="223" t="s">
        <v>226</v>
      </c>
      <c r="H164" s="224">
        <v>1639.6869999999999</v>
      </c>
      <c r="I164" s="225"/>
      <c r="J164" s="225"/>
      <c r="K164" s="226">
        <f>ROUND(P164*H164,2)</f>
        <v>0</v>
      </c>
      <c r="L164" s="227"/>
      <c r="M164" s="43"/>
      <c r="N164" s="228" t="s">
        <v>1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0.00040000000000000002</v>
      </c>
      <c r="V164" s="231">
        <f>U164*H164</f>
        <v>0.65587479999999998</v>
      </c>
      <c r="W164" s="231">
        <v>0</v>
      </c>
      <c r="X164" s="232">
        <f>W164*H164</f>
        <v>0</v>
      </c>
      <c r="Y164" s="42"/>
      <c r="Z164" s="42"/>
      <c r="AA164" s="42"/>
      <c r="AB164" s="42"/>
      <c r="AC164" s="42"/>
      <c r="AD164" s="42"/>
      <c r="AE164" s="42"/>
      <c r="AR164" s="233" t="s">
        <v>105</v>
      </c>
      <c r="AT164" s="233" t="s">
        <v>223</v>
      </c>
      <c r="AU164" s="233" t="s">
        <v>93</v>
      </c>
      <c r="AY164" s="19" t="s">
        <v>220</v>
      </c>
      <c r="BE164" s="147">
        <f>IF(O164="základná",K164,0)</f>
        <v>0</v>
      </c>
      <c r="BF164" s="147">
        <f>IF(O164="znížená",K164,0)</f>
        <v>0</v>
      </c>
      <c r="BG164" s="147">
        <f>IF(O164="zákl. prenesená",K164,0)</f>
        <v>0</v>
      </c>
      <c r="BH164" s="147">
        <f>IF(O164="zníž. prenesená",K164,0)</f>
        <v>0</v>
      </c>
      <c r="BI164" s="147">
        <f>IF(O164="nulová",K164,0)</f>
        <v>0</v>
      </c>
      <c r="BJ164" s="19" t="s">
        <v>93</v>
      </c>
      <c r="BK164" s="147">
        <f>ROUND(P164*H164,2)</f>
        <v>0</v>
      </c>
      <c r="BL164" s="19" t="s">
        <v>105</v>
      </c>
      <c r="BM164" s="233" t="s">
        <v>1534</v>
      </c>
    </row>
    <row r="165" s="13" customFormat="1">
      <c r="A165" s="13"/>
      <c r="B165" s="234"/>
      <c r="C165" s="13"/>
      <c r="D165" s="235" t="s">
        <v>228</v>
      </c>
      <c r="E165" s="236" t="s">
        <v>1</v>
      </c>
      <c r="F165" s="237" t="s">
        <v>229</v>
      </c>
      <c r="G165" s="13"/>
      <c r="H165" s="236" t="s">
        <v>1</v>
      </c>
      <c r="I165" s="238"/>
      <c r="J165" s="238"/>
      <c r="K165" s="13"/>
      <c r="L165" s="13"/>
      <c r="M165" s="234"/>
      <c r="N165" s="239"/>
      <c r="O165" s="240"/>
      <c r="P165" s="240"/>
      <c r="Q165" s="240"/>
      <c r="R165" s="240"/>
      <c r="S165" s="240"/>
      <c r="T165" s="240"/>
      <c r="U165" s="240"/>
      <c r="V165" s="240"/>
      <c r="W165" s="240"/>
      <c r="X165" s="241"/>
      <c r="Y165" s="13"/>
      <c r="Z165" s="13"/>
      <c r="AA165" s="13"/>
      <c r="AB165" s="13"/>
      <c r="AC165" s="13"/>
      <c r="AD165" s="13"/>
      <c r="AE165" s="13"/>
      <c r="AT165" s="236" t="s">
        <v>228</v>
      </c>
      <c r="AU165" s="236" t="s">
        <v>93</v>
      </c>
      <c r="AV165" s="13" t="s">
        <v>88</v>
      </c>
      <c r="AW165" s="13" t="s">
        <v>4</v>
      </c>
      <c r="AX165" s="13" t="s">
        <v>81</v>
      </c>
      <c r="AY165" s="236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1535</v>
      </c>
      <c r="G166" s="14"/>
      <c r="H166" s="245">
        <v>58.402999999999999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4" customFormat="1">
      <c r="A167" s="14"/>
      <c r="B167" s="242"/>
      <c r="C167" s="14"/>
      <c r="D167" s="235" t="s">
        <v>228</v>
      </c>
      <c r="E167" s="243" t="s">
        <v>1</v>
      </c>
      <c r="F167" s="244" t="s">
        <v>1536</v>
      </c>
      <c r="G167" s="14"/>
      <c r="H167" s="245">
        <v>64.650000000000006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4</v>
      </c>
      <c r="AX167" s="14" t="s">
        <v>81</v>
      </c>
      <c r="AY167" s="243" t="s">
        <v>220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1537</v>
      </c>
      <c r="G168" s="14"/>
      <c r="H168" s="245">
        <v>34.049999999999997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1538</v>
      </c>
      <c r="G169" s="14"/>
      <c r="H169" s="245">
        <v>58.729999999999997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1539</v>
      </c>
      <c r="G170" s="14"/>
      <c r="H170" s="245">
        <v>40.880000000000003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1540</v>
      </c>
      <c r="G171" s="14"/>
      <c r="H171" s="245">
        <v>31.100000000000001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1541</v>
      </c>
      <c r="G172" s="14"/>
      <c r="H172" s="245">
        <v>35.030000000000001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1542</v>
      </c>
      <c r="G173" s="14"/>
      <c r="H173" s="245">
        <v>22.199999999999999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1543</v>
      </c>
      <c r="G174" s="14"/>
      <c r="H174" s="245">
        <v>40.609999999999999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1544</v>
      </c>
      <c r="G175" s="14"/>
      <c r="H175" s="245">
        <v>27.559000000000001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1545</v>
      </c>
      <c r="G176" s="14"/>
      <c r="H176" s="245">
        <v>14.1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1546</v>
      </c>
      <c r="G177" s="14"/>
      <c r="H177" s="245">
        <v>17.399999999999999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1547</v>
      </c>
      <c r="G178" s="14"/>
      <c r="H178" s="245">
        <v>21.300000000000001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4" customFormat="1">
      <c r="A179" s="14"/>
      <c r="B179" s="242"/>
      <c r="C179" s="14"/>
      <c r="D179" s="235" t="s">
        <v>228</v>
      </c>
      <c r="E179" s="243" t="s">
        <v>1</v>
      </c>
      <c r="F179" s="244" t="s">
        <v>1548</v>
      </c>
      <c r="G179" s="14"/>
      <c r="H179" s="245">
        <v>17.100000000000001</v>
      </c>
      <c r="I179" s="246"/>
      <c r="J179" s="246"/>
      <c r="K179" s="14"/>
      <c r="L179" s="14"/>
      <c r="M179" s="242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4"/>
      <c r="Z179" s="14"/>
      <c r="AA179" s="14"/>
      <c r="AB179" s="14"/>
      <c r="AC179" s="14"/>
      <c r="AD179" s="14"/>
      <c r="AE179" s="14"/>
      <c r="AT179" s="243" t="s">
        <v>228</v>
      </c>
      <c r="AU179" s="243" t="s">
        <v>93</v>
      </c>
      <c r="AV179" s="14" t="s">
        <v>93</v>
      </c>
      <c r="AW179" s="14" t="s">
        <v>4</v>
      </c>
      <c r="AX179" s="14" t="s">
        <v>81</v>
      </c>
      <c r="AY179" s="243" t="s">
        <v>220</v>
      </c>
    </row>
    <row r="180" s="14" customFormat="1">
      <c r="A180" s="14"/>
      <c r="B180" s="242"/>
      <c r="C180" s="14"/>
      <c r="D180" s="235" t="s">
        <v>228</v>
      </c>
      <c r="E180" s="243" t="s">
        <v>1</v>
      </c>
      <c r="F180" s="244" t="s">
        <v>1549</v>
      </c>
      <c r="G180" s="14"/>
      <c r="H180" s="245">
        <v>21.167000000000002</v>
      </c>
      <c r="I180" s="246"/>
      <c r="J180" s="246"/>
      <c r="K180" s="14"/>
      <c r="L180" s="14"/>
      <c r="M180" s="242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4"/>
      <c r="Z180" s="14"/>
      <c r="AA180" s="14"/>
      <c r="AB180" s="14"/>
      <c r="AC180" s="14"/>
      <c r="AD180" s="14"/>
      <c r="AE180" s="14"/>
      <c r="AT180" s="243" t="s">
        <v>228</v>
      </c>
      <c r="AU180" s="243" t="s">
        <v>93</v>
      </c>
      <c r="AV180" s="14" t="s">
        <v>93</v>
      </c>
      <c r="AW180" s="14" t="s">
        <v>4</v>
      </c>
      <c r="AX180" s="14" t="s">
        <v>81</v>
      </c>
      <c r="AY180" s="243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1550</v>
      </c>
      <c r="G181" s="14"/>
      <c r="H181" s="245">
        <v>66.849999999999994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1551</v>
      </c>
      <c r="G182" s="14"/>
      <c r="H182" s="245">
        <v>59.119999999999997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1552</v>
      </c>
      <c r="G183" s="14"/>
      <c r="H183" s="245">
        <v>70.329999999999998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1553</v>
      </c>
      <c r="G184" s="14"/>
      <c r="H184" s="245">
        <v>23.399999999999999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1554</v>
      </c>
      <c r="G185" s="14"/>
      <c r="H185" s="245">
        <v>16.559999999999999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1555</v>
      </c>
      <c r="G186" s="14"/>
      <c r="H186" s="245">
        <v>13.859999999999999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1556</v>
      </c>
      <c r="G187" s="14"/>
      <c r="H187" s="245">
        <v>24.34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81</v>
      </c>
      <c r="AY187" s="243" t="s">
        <v>220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1557</v>
      </c>
      <c r="G188" s="14"/>
      <c r="H188" s="245">
        <v>33.740000000000002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1558</v>
      </c>
      <c r="G189" s="14"/>
      <c r="H189" s="245">
        <v>24.699999999999999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1559</v>
      </c>
      <c r="G190" s="14"/>
      <c r="H190" s="245">
        <v>12.359999999999999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1560</v>
      </c>
      <c r="G191" s="14"/>
      <c r="H191" s="245">
        <v>15.66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4" customFormat="1">
      <c r="A192" s="14"/>
      <c r="B192" s="242"/>
      <c r="C192" s="14"/>
      <c r="D192" s="235" t="s">
        <v>228</v>
      </c>
      <c r="E192" s="243" t="s">
        <v>1</v>
      </c>
      <c r="F192" s="244" t="s">
        <v>1561</v>
      </c>
      <c r="G192" s="14"/>
      <c r="H192" s="245">
        <v>56.659999999999997</v>
      </c>
      <c r="I192" s="246"/>
      <c r="J192" s="246"/>
      <c r="K192" s="14"/>
      <c r="L192" s="14"/>
      <c r="M192" s="242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4"/>
      <c r="Z192" s="14"/>
      <c r="AA192" s="14"/>
      <c r="AB192" s="14"/>
      <c r="AC192" s="14"/>
      <c r="AD192" s="14"/>
      <c r="AE192" s="14"/>
      <c r="AT192" s="243" t="s">
        <v>228</v>
      </c>
      <c r="AU192" s="243" t="s">
        <v>93</v>
      </c>
      <c r="AV192" s="14" t="s">
        <v>93</v>
      </c>
      <c r="AW192" s="14" t="s">
        <v>4</v>
      </c>
      <c r="AX192" s="14" t="s">
        <v>81</v>
      </c>
      <c r="AY192" s="243" t="s">
        <v>220</v>
      </c>
    </row>
    <row r="193" s="14" customFormat="1">
      <c r="A193" s="14"/>
      <c r="B193" s="242"/>
      <c r="C193" s="14"/>
      <c r="D193" s="235" t="s">
        <v>228</v>
      </c>
      <c r="E193" s="243" t="s">
        <v>1</v>
      </c>
      <c r="F193" s="244" t="s">
        <v>1562</v>
      </c>
      <c r="G193" s="14"/>
      <c r="H193" s="245">
        <v>32.439999999999998</v>
      </c>
      <c r="I193" s="246"/>
      <c r="J193" s="246"/>
      <c r="K193" s="14"/>
      <c r="L193" s="14"/>
      <c r="M193" s="242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4"/>
      <c r="Z193" s="14"/>
      <c r="AA193" s="14"/>
      <c r="AB193" s="14"/>
      <c r="AC193" s="14"/>
      <c r="AD193" s="14"/>
      <c r="AE193" s="14"/>
      <c r="AT193" s="243" t="s">
        <v>228</v>
      </c>
      <c r="AU193" s="243" t="s">
        <v>93</v>
      </c>
      <c r="AV193" s="14" t="s">
        <v>93</v>
      </c>
      <c r="AW193" s="14" t="s">
        <v>4</v>
      </c>
      <c r="AX193" s="14" t="s">
        <v>81</v>
      </c>
      <c r="AY193" s="243" t="s">
        <v>220</v>
      </c>
    </row>
    <row r="194" s="15" customFormat="1">
      <c r="A194" s="15"/>
      <c r="B194" s="250"/>
      <c r="C194" s="15"/>
      <c r="D194" s="235" t="s">
        <v>228</v>
      </c>
      <c r="E194" s="251" t="s">
        <v>1</v>
      </c>
      <c r="F194" s="252" t="s">
        <v>242</v>
      </c>
      <c r="G194" s="15"/>
      <c r="H194" s="253">
        <v>954.29899999999998</v>
      </c>
      <c r="I194" s="254"/>
      <c r="J194" s="254"/>
      <c r="K194" s="15"/>
      <c r="L194" s="15"/>
      <c r="M194" s="250"/>
      <c r="N194" s="255"/>
      <c r="O194" s="256"/>
      <c r="P194" s="256"/>
      <c r="Q194" s="256"/>
      <c r="R194" s="256"/>
      <c r="S194" s="256"/>
      <c r="T194" s="256"/>
      <c r="U194" s="256"/>
      <c r="V194" s="256"/>
      <c r="W194" s="256"/>
      <c r="X194" s="257"/>
      <c r="Y194" s="15"/>
      <c r="Z194" s="15"/>
      <c r="AA194" s="15"/>
      <c r="AB194" s="15"/>
      <c r="AC194" s="15"/>
      <c r="AD194" s="15"/>
      <c r="AE194" s="15"/>
      <c r="AT194" s="251" t="s">
        <v>228</v>
      </c>
      <c r="AU194" s="251" t="s">
        <v>93</v>
      </c>
      <c r="AV194" s="15" t="s">
        <v>98</v>
      </c>
      <c r="AW194" s="15" t="s">
        <v>4</v>
      </c>
      <c r="AX194" s="15" t="s">
        <v>81</v>
      </c>
      <c r="AY194" s="251" t="s">
        <v>220</v>
      </c>
    </row>
    <row r="195" s="13" customFormat="1">
      <c r="A195" s="13"/>
      <c r="B195" s="234"/>
      <c r="C195" s="13"/>
      <c r="D195" s="235" t="s">
        <v>228</v>
      </c>
      <c r="E195" s="236" t="s">
        <v>1</v>
      </c>
      <c r="F195" s="237" t="s">
        <v>243</v>
      </c>
      <c r="G195" s="13"/>
      <c r="H195" s="236" t="s">
        <v>1</v>
      </c>
      <c r="I195" s="238"/>
      <c r="J195" s="238"/>
      <c r="K195" s="13"/>
      <c r="L195" s="13"/>
      <c r="M195" s="234"/>
      <c r="N195" s="239"/>
      <c r="O195" s="240"/>
      <c r="P195" s="240"/>
      <c r="Q195" s="240"/>
      <c r="R195" s="240"/>
      <c r="S195" s="240"/>
      <c r="T195" s="240"/>
      <c r="U195" s="240"/>
      <c r="V195" s="240"/>
      <c r="W195" s="240"/>
      <c r="X195" s="241"/>
      <c r="Y195" s="13"/>
      <c r="Z195" s="13"/>
      <c r="AA195" s="13"/>
      <c r="AB195" s="13"/>
      <c r="AC195" s="13"/>
      <c r="AD195" s="13"/>
      <c r="AE195" s="13"/>
      <c r="AT195" s="236" t="s">
        <v>228</v>
      </c>
      <c r="AU195" s="236" t="s">
        <v>93</v>
      </c>
      <c r="AV195" s="13" t="s">
        <v>88</v>
      </c>
      <c r="AW195" s="13" t="s">
        <v>4</v>
      </c>
      <c r="AX195" s="13" t="s">
        <v>81</v>
      </c>
      <c r="AY195" s="236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1563</v>
      </c>
      <c r="G196" s="14"/>
      <c r="H196" s="245">
        <v>60.953000000000003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1564</v>
      </c>
      <c r="G197" s="14"/>
      <c r="H197" s="245">
        <v>59.100000000000001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1565</v>
      </c>
      <c r="G198" s="14"/>
      <c r="H198" s="245">
        <v>34.049999999999997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1566</v>
      </c>
      <c r="G199" s="14"/>
      <c r="H199" s="245">
        <v>37.880000000000003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1567</v>
      </c>
      <c r="G200" s="14"/>
      <c r="H200" s="245">
        <v>33.799999999999997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1568</v>
      </c>
      <c r="G201" s="14"/>
      <c r="H201" s="245">
        <v>35.030000000000001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1569</v>
      </c>
      <c r="G202" s="14"/>
      <c r="H202" s="245">
        <v>22.800000000000001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1570</v>
      </c>
      <c r="G203" s="14"/>
      <c r="H203" s="245">
        <v>42.289999999999999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1571</v>
      </c>
      <c r="G204" s="14"/>
      <c r="H204" s="245">
        <v>25.800000000000001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1572</v>
      </c>
      <c r="G205" s="14"/>
      <c r="H205" s="245">
        <v>36.799999999999997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81</v>
      </c>
      <c r="AY205" s="243" t="s">
        <v>220</v>
      </c>
    </row>
    <row r="206" s="14" customFormat="1">
      <c r="A206" s="14"/>
      <c r="B206" s="242"/>
      <c r="C206" s="14"/>
      <c r="D206" s="235" t="s">
        <v>228</v>
      </c>
      <c r="E206" s="243" t="s">
        <v>1</v>
      </c>
      <c r="F206" s="244" t="s">
        <v>1573</v>
      </c>
      <c r="G206" s="14"/>
      <c r="H206" s="245">
        <v>20.899999999999999</v>
      </c>
      <c r="I206" s="246"/>
      <c r="J206" s="246"/>
      <c r="K206" s="14"/>
      <c r="L206" s="14"/>
      <c r="M206" s="242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4"/>
      <c r="Z206" s="14"/>
      <c r="AA206" s="14"/>
      <c r="AB206" s="14"/>
      <c r="AC206" s="14"/>
      <c r="AD206" s="14"/>
      <c r="AE206" s="14"/>
      <c r="AT206" s="243" t="s">
        <v>228</v>
      </c>
      <c r="AU206" s="243" t="s">
        <v>93</v>
      </c>
      <c r="AV206" s="14" t="s">
        <v>93</v>
      </c>
      <c r="AW206" s="14" t="s">
        <v>4</v>
      </c>
      <c r="AX206" s="14" t="s">
        <v>81</v>
      </c>
      <c r="AY206" s="243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1574</v>
      </c>
      <c r="G207" s="14"/>
      <c r="H207" s="245">
        <v>85.659999999999997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1575</v>
      </c>
      <c r="G208" s="14"/>
      <c r="H208" s="245">
        <v>59.119999999999997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1576</v>
      </c>
      <c r="G209" s="14"/>
      <c r="H209" s="245">
        <v>72.254999999999995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1577</v>
      </c>
      <c r="G210" s="14"/>
      <c r="H210" s="245">
        <v>58.950000000000003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5" customFormat="1">
      <c r="A211" s="15"/>
      <c r="B211" s="250"/>
      <c r="C211" s="15"/>
      <c r="D211" s="235" t="s">
        <v>228</v>
      </c>
      <c r="E211" s="251" t="s">
        <v>1</v>
      </c>
      <c r="F211" s="252" t="s">
        <v>242</v>
      </c>
      <c r="G211" s="15"/>
      <c r="H211" s="253">
        <v>685.38800000000003</v>
      </c>
      <c r="I211" s="254"/>
      <c r="J211" s="254"/>
      <c r="K211" s="15"/>
      <c r="L211" s="15"/>
      <c r="M211" s="250"/>
      <c r="N211" s="255"/>
      <c r="O211" s="256"/>
      <c r="P211" s="256"/>
      <c r="Q211" s="256"/>
      <c r="R211" s="256"/>
      <c r="S211" s="256"/>
      <c r="T211" s="256"/>
      <c r="U211" s="256"/>
      <c r="V211" s="256"/>
      <c r="W211" s="256"/>
      <c r="X211" s="257"/>
      <c r="Y211" s="15"/>
      <c r="Z211" s="15"/>
      <c r="AA211" s="15"/>
      <c r="AB211" s="15"/>
      <c r="AC211" s="15"/>
      <c r="AD211" s="15"/>
      <c r="AE211" s="15"/>
      <c r="AT211" s="251" t="s">
        <v>228</v>
      </c>
      <c r="AU211" s="251" t="s">
        <v>93</v>
      </c>
      <c r="AV211" s="15" t="s">
        <v>98</v>
      </c>
      <c r="AW211" s="15" t="s">
        <v>4</v>
      </c>
      <c r="AX211" s="15" t="s">
        <v>81</v>
      </c>
      <c r="AY211" s="251" t="s">
        <v>220</v>
      </c>
    </row>
    <row r="212" s="16" customFormat="1">
      <c r="A212" s="16"/>
      <c r="B212" s="258"/>
      <c r="C212" s="16"/>
      <c r="D212" s="235" t="s">
        <v>228</v>
      </c>
      <c r="E212" s="259" t="s">
        <v>1</v>
      </c>
      <c r="F212" s="260" t="s">
        <v>253</v>
      </c>
      <c r="G212" s="16"/>
      <c r="H212" s="261">
        <v>1639.6869999999999</v>
      </c>
      <c r="I212" s="262"/>
      <c r="J212" s="262"/>
      <c r="K212" s="16"/>
      <c r="L212" s="16"/>
      <c r="M212" s="258"/>
      <c r="N212" s="263"/>
      <c r="O212" s="264"/>
      <c r="P212" s="264"/>
      <c r="Q212" s="264"/>
      <c r="R212" s="264"/>
      <c r="S212" s="264"/>
      <c r="T212" s="264"/>
      <c r="U212" s="264"/>
      <c r="V212" s="264"/>
      <c r="W212" s="264"/>
      <c r="X212" s="265"/>
      <c r="Y212" s="16"/>
      <c r="Z212" s="16"/>
      <c r="AA212" s="16"/>
      <c r="AB212" s="16"/>
      <c r="AC212" s="16"/>
      <c r="AD212" s="16"/>
      <c r="AE212" s="16"/>
      <c r="AT212" s="259" t="s">
        <v>228</v>
      </c>
      <c r="AU212" s="259" t="s">
        <v>93</v>
      </c>
      <c r="AV212" s="16" t="s">
        <v>105</v>
      </c>
      <c r="AW212" s="16" t="s">
        <v>4</v>
      </c>
      <c r="AX212" s="16" t="s">
        <v>88</v>
      </c>
      <c r="AY212" s="259" t="s">
        <v>220</v>
      </c>
    </row>
    <row r="213" s="2" customFormat="1" ht="24.15" customHeight="1">
      <c r="A213" s="42"/>
      <c r="B213" s="186"/>
      <c r="C213" s="220" t="s">
        <v>273</v>
      </c>
      <c r="D213" s="220" t="s">
        <v>223</v>
      </c>
      <c r="E213" s="221" t="s">
        <v>1578</v>
      </c>
      <c r="F213" s="222" t="s">
        <v>1579</v>
      </c>
      <c r="G213" s="223" t="s">
        <v>226</v>
      </c>
      <c r="H213" s="224">
        <v>1495.087</v>
      </c>
      <c r="I213" s="225"/>
      <c r="J213" s="225"/>
      <c r="K213" s="226">
        <f>ROUND(P213*H213,2)</f>
        <v>0</v>
      </c>
      <c r="L213" s="227"/>
      <c r="M213" s="43"/>
      <c r="N213" s="228" t="s">
        <v>1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0.0047200000000000002</v>
      </c>
      <c r="V213" s="231">
        <f>U213*H213</f>
        <v>7.0568106400000001</v>
      </c>
      <c r="W213" s="231">
        <v>0</v>
      </c>
      <c r="X213" s="232">
        <f>W213*H213</f>
        <v>0</v>
      </c>
      <c r="Y213" s="42"/>
      <c r="Z213" s="42"/>
      <c r="AA213" s="42"/>
      <c r="AB213" s="42"/>
      <c r="AC213" s="42"/>
      <c r="AD213" s="42"/>
      <c r="AE213" s="42"/>
      <c r="AR213" s="233" t="s">
        <v>105</v>
      </c>
      <c r="AT213" s="233" t="s">
        <v>223</v>
      </c>
      <c r="AU213" s="233" t="s">
        <v>93</v>
      </c>
      <c r="AY213" s="19" t="s">
        <v>220</v>
      </c>
      <c r="BE213" s="147">
        <f>IF(O213="základná",K213,0)</f>
        <v>0</v>
      </c>
      <c r="BF213" s="147">
        <f>IF(O213="znížená",K213,0)</f>
        <v>0</v>
      </c>
      <c r="BG213" s="147">
        <f>IF(O213="zákl. prenesená",K213,0)</f>
        <v>0</v>
      </c>
      <c r="BH213" s="147">
        <f>IF(O213="zníž. prenesená",K213,0)</f>
        <v>0</v>
      </c>
      <c r="BI213" s="147">
        <f>IF(O213="nulová",K213,0)</f>
        <v>0</v>
      </c>
      <c r="BJ213" s="19" t="s">
        <v>93</v>
      </c>
      <c r="BK213" s="147">
        <f>ROUND(P213*H213,2)</f>
        <v>0</v>
      </c>
      <c r="BL213" s="19" t="s">
        <v>105</v>
      </c>
      <c r="BM213" s="233" t="s">
        <v>1580</v>
      </c>
    </row>
    <row r="214" s="13" customFormat="1">
      <c r="A214" s="13"/>
      <c r="B214" s="234"/>
      <c r="C214" s="13"/>
      <c r="D214" s="235" t="s">
        <v>228</v>
      </c>
      <c r="E214" s="236" t="s">
        <v>1</v>
      </c>
      <c r="F214" s="237" t="s">
        <v>229</v>
      </c>
      <c r="G214" s="13"/>
      <c r="H214" s="236" t="s">
        <v>1</v>
      </c>
      <c r="I214" s="238"/>
      <c r="J214" s="238"/>
      <c r="K214" s="13"/>
      <c r="L214" s="13"/>
      <c r="M214" s="234"/>
      <c r="N214" s="239"/>
      <c r="O214" s="240"/>
      <c r="P214" s="240"/>
      <c r="Q214" s="240"/>
      <c r="R214" s="240"/>
      <c r="S214" s="240"/>
      <c r="T214" s="240"/>
      <c r="U214" s="240"/>
      <c r="V214" s="240"/>
      <c r="W214" s="240"/>
      <c r="X214" s="241"/>
      <c r="Y214" s="13"/>
      <c r="Z214" s="13"/>
      <c r="AA214" s="13"/>
      <c r="AB214" s="13"/>
      <c r="AC214" s="13"/>
      <c r="AD214" s="13"/>
      <c r="AE214" s="13"/>
      <c r="AT214" s="236" t="s">
        <v>228</v>
      </c>
      <c r="AU214" s="236" t="s">
        <v>93</v>
      </c>
      <c r="AV214" s="13" t="s">
        <v>88</v>
      </c>
      <c r="AW214" s="13" t="s">
        <v>4</v>
      </c>
      <c r="AX214" s="13" t="s">
        <v>81</v>
      </c>
      <c r="AY214" s="236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1535</v>
      </c>
      <c r="G215" s="14"/>
      <c r="H215" s="245">
        <v>58.402999999999999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1536</v>
      </c>
      <c r="G216" s="14"/>
      <c r="H216" s="245">
        <v>64.650000000000006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1537</v>
      </c>
      <c r="G217" s="14"/>
      <c r="H217" s="245">
        <v>34.049999999999997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4" customFormat="1">
      <c r="A218" s="14"/>
      <c r="B218" s="242"/>
      <c r="C218" s="14"/>
      <c r="D218" s="235" t="s">
        <v>228</v>
      </c>
      <c r="E218" s="243" t="s">
        <v>1</v>
      </c>
      <c r="F218" s="244" t="s">
        <v>1538</v>
      </c>
      <c r="G218" s="14"/>
      <c r="H218" s="245">
        <v>58.729999999999997</v>
      </c>
      <c r="I218" s="246"/>
      <c r="J218" s="246"/>
      <c r="K218" s="14"/>
      <c r="L218" s="14"/>
      <c r="M218" s="242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4"/>
      <c r="Z218" s="14"/>
      <c r="AA218" s="14"/>
      <c r="AB218" s="14"/>
      <c r="AC218" s="14"/>
      <c r="AD218" s="14"/>
      <c r="AE218" s="14"/>
      <c r="AT218" s="243" t="s">
        <v>228</v>
      </c>
      <c r="AU218" s="243" t="s">
        <v>93</v>
      </c>
      <c r="AV218" s="14" t="s">
        <v>93</v>
      </c>
      <c r="AW218" s="14" t="s">
        <v>4</v>
      </c>
      <c r="AX218" s="14" t="s">
        <v>81</v>
      </c>
      <c r="AY218" s="243" t="s">
        <v>220</v>
      </c>
    </row>
    <row r="219" s="14" customFormat="1">
      <c r="A219" s="14"/>
      <c r="B219" s="242"/>
      <c r="C219" s="14"/>
      <c r="D219" s="235" t="s">
        <v>228</v>
      </c>
      <c r="E219" s="243" t="s">
        <v>1</v>
      </c>
      <c r="F219" s="244" t="s">
        <v>1539</v>
      </c>
      <c r="G219" s="14"/>
      <c r="H219" s="245">
        <v>40.880000000000003</v>
      </c>
      <c r="I219" s="246"/>
      <c r="J219" s="246"/>
      <c r="K219" s="14"/>
      <c r="L219" s="14"/>
      <c r="M219" s="242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4"/>
      <c r="Z219" s="14"/>
      <c r="AA219" s="14"/>
      <c r="AB219" s="14"/>
      <c r="AC219" s="14"/>
      <c r="AD219" s="14"/>
      <c r="AE219" s="14"/>
      <c r="AT219" s="243" t="s">
        <v>228</v>
      </c>
      <c r="AU219" s="243" t="s">
        <v>93</v>
      </c>
      <c r="AV219" s="14" t="s">
        <v>93</v>
      </c>
      <c r="AW219" s="14" t="s">
        <v>4</v>
      </c>
      <c r="AX219" s="14" t="s">
        <v>81</v>
      </c>
      <c r="AY219" s="243" t="s">
        <v>220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1540</v>
      </c>
      <c r="G220" s="14"/>
      <c r="H220" s="245">
        <v>31.100000000000001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1541</v>
      </c>
      <c r="G221" s="14"/>
      <c r="H221" s="245">
        <v>35.030000000000001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81</v>
      </c>
      <c r="AY221" s="243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1542</v>
      </c>
      <c r="G222" s="14"/>
      <c r="H222" s="245">
        <v>22.199999999999999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1543</v>
      </c>
      <c r="G223" s="14"/>
      <c r="H223" s="245">
        <v>40.609999999999999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1544</v>
      </c>
      <c r="G224" s="14"/>
      <c r="H224" s="245">
        <v>27.559000000000001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1545</v>
      </c>
      <c r="G225" s="14"/>
      <c r="H225" s="245">
        <v>14.1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1546</v>
      </c>
      <c r="G226" s="14"/>
      <c r="H226" s="245">
        <v>17.399999999999999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1547</v>
      </c>
      <c r="G227" s="14"/>
      <c r="H227" s="245">
        <v>21.300000000000001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1548</v>
      </c>
      <c r="G228" s="14"/>
      <c r="H228" s="245">
        <v>17.100000000000001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1549</v>
      </c>
      <c r="G229" s="14"/>
      <c r="H229" s="245">
        <v>21.167000000000002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1550</v>
      </c>
      <c r="G230" s="14"/>
      <c r="H230" s="245">
        <v>66.849999999999994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1551</v>
      </c>
      <c r="G231" s="14"/>
      <c r="H231" s="245">
        <v>59.119999999999997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1552</v>
      </c>
      <c r="G232" s="14"/>
      <c r="H232" s="245">
        <v>70.329999999999998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1553</v>
      </c>
      <c r="G233" s="14"/>
      <c r="H233" s="245">
        <v>23.399999999999999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1554</v>
      </c>
      <c r="G234" s="14"/>
      <c r="H234" s="245">
        <v>16.559999999999999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1555</v>
      </c>
      <c r="G235" s="14"/>
      <c r="H235" s="245">
        <v>13.859999999999999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1556</v>
      </c>
      <c r="G236" s="14"/>
      <c r="H236" s="245">
        <v>24.34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1557</v>
      </c>
      <c r="G237" s="14"/>
      <c r="H237" s="245">
        <v>33.740000000000002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1558</v>
      </c>
      <c r="G238" s="14"/>
      <c r="H238" s="245">
        <v>24.699999999999999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4" customFormat="1">
      <c r="A239" s="14"/>
      <c r="B239" s="242"/>
      <c r="C239" s="14"/>
      <c r="D239" s="235" t="s">
        <v>228</v>
      </c>
      <c r="E239" s="243" t="s">
        <v>1</v>
      </c>
      <c r="F239" s="244" t="s">
        <v>1559</v>
      </c>
      <c r="G239" s="14"/>
      <c r="H239" s="245">
        <v>12.359999999999999</v>
      </c>
      <c r="I239" s="246"/>
      <c r="J239" s="246"/>
      <c r="K239" s="14"/>
      <c r="L239" s="14"/>
      <c r="M239" s="242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4"/>
      <c r="Z239" s="14"/>
      <c r="AA239" s="14"/>
      <c r="AB239" s="14"/>
      <c r="AC239" s="14"/>
      <c r="AD239" s="14"/>
      <c r="AE239" s="14"/>
      <c r="AT239" s="243" t="s">
        <v>228</v>
      </c>
      <c r="AU239" s="243" t="s">
        <v>93</v>
      </c>
      <c r="AV239" s="14" t="s">
        <v>93</v>
      </c>
      <c r="AW239" s="14" t="s">
        <v>4</v>
      </c>
      <c r="AX239" s="14" t="s">
        <v>81</v>
      </c>
      <c r="AY239" s="243" t="s">
        <v>220</v>
      </c>
    </row>
    <row r="240" s="14" customFormat="1">
      <c r="A240" s="14"/>
      <c r="B240" s="242"/>
      <c r="C240" s="14"/>
      <c r="D240" s="235" t="s">
        <v>228</v>
      </c>
      <c r="E240" s="243" t="s">
        <v>1</v>
      </c>
      <c r="F240" s="244" t="s">
        <v>1560</v>
      </c>
      <c r="G240" s="14"/>
      <c r="H240" s="245">
        <v>15.66</v>
      </c>
      <c r="I240" s="246"/>
      <c r="J240" s="246"/>
      <c r="K240" s="14"/>
      <c r="L240" s="14"/>
      <c r="M240" s="242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4"/>
      <c r="Z240" s="14"/>
      <c r="AA240" s="14"/>
      <c r="AB240" s="14"/>
      <c r="AC240" s="14"/>
      <c r="AD240" s="14"/>
      <c r="AE240" s="14"/>
      <c r="AT240" s="243" t="s">
        <v>228</v>
      </c>
      <c r="AU240" s="243" t="s">
        <v>93</v>
      </c>
      <c r="AV240" s="14" t="s">
        <v>93</v>
      </c>
      <c r="AW240" s="14" t="s">
        <v>4</v>
      </c>
      <c r="AX240" s="14" t="s">
        <v>81</v>
      </c>
      <c r="AY240" s="243" t="s">
        <v>220</v>
      </c>
    </row>
    <row r="241" s="14" customFormat="1">
      <c r="A241" s="14"/>
      <c r="B241" s="242"/>
      <c r="C241" s="14"/>
      <c r="D241" s="235" t="s">
        <v>228</v>
      </c>
      <c r="E241" s="243" t="s">
        <v>1</v>
      </c>
      <c r="F241" s="244" t="s">
        <v>1561</v>
      </c>
      <c r="G241" s="14"/>
      <c r="H241" s="245">
        <v>56.659999999999997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4</v>
      </c>
      <c r="AX241" s="14" t="s">
        <v>81</v>
      </c>
      <c r="AY241" s="243" t="s">
        <v>220</v>
      </c>
    </row>
    <row r="242" s="14" customFormat="1">
      <c r="A242" s="14"/>
      <c r="B242" s="242"/>
      <c r="C242" s="14"/>
      <c r="D242" s="235" t="s">
        <v>228</v>
      </c>
      <c r="E242" s="243" t="s">
        <v>1</v>
      </c>
      <c r="F242" s="244" t="s">
        <v>1562</v>
      </c>
      <c r="G242" s="14"/>
      <c r="H242" s="245">
        <v>32.439999999999998</v>
      </c>
      <c r="I242" s="246"/>
      <c r="J242" s="246"/>
      <c r="K242" s="14"/>
      <c r="L242" s="14"/>
      <c r="M242" s="242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4"/>
      <c r="Z242" s="14"/>
      <c r="AA242" s="14"/>
      <c r="AB242" s="14"/>
      <c r="AC242" s="14"/>
      <c r="AD242" s="14"/>
      <c r="AE242" s="14"/>
      <c r="AT242" s="243" t="s">
        <v>228</v>
      </c>
      <c r="AU242" s="243" t="s">
        <v>93</v>
      </c>
      <c r="AV242" s="14" t="s">
        <v>93</v>
      </c>
      <c r="AW242" s="14" t="s">
        <v>4</v>
      </c>
      <c r="AX242" s="14" t="s">
        <v>81</v>
      </c>
      <c r="AY242" s="243" t="s">
        <v>220</v>
      </c>
    </row>
    <row r="243" s="15" customFormat="1">
      <c r="A243" s="15"/>
      <c r="B243" s="250"/>
      <c r="C243" s="15"/>
      <c r="D243" s="235" t="s">
        <v>228</v>
      </c>
      <c r="E243" s="251" t="s">
        <v>1</v>
      </c>
      <c r="F243" s="252" t="s">
        <v>242</v>
      </c>
      <c r="G243" s="15"/>
      <c r="H243" s="253">
        <v>954.29899999999998</v>
      </c>
      <c r="I243" s="254"/>
      <c r="J243" s="254"/>
      <c r="K243" s="15"/>
      <c r="L243" s="15"/>
      <c r="M243" s="250"/>
      <c r="N243" s="255"/>
      <c r="O243" s="256"/>
      <c r="P243" s="256"/>
      <c r="Q243" s="256"/>
      <c r="R243" s="256"/>
      <c r="S243" s="256"/>
      <c r="T243" s="256"/>
      <c r="U243" s="256"/>
      <c r="V243" s="256"/>
      <c r="W243" s="256"/>
      <c r="X243" s="257"/>
      <c r="Y243" s="15"/>
      <c r="Z243" s="15"/>
      <c r="AA243" s="15"/>
      <c r="AB243" s="15"/>
      <c r="AC243" s="15"/>
      <c r="AD243" s="15"/>
      <c r="AE243" s="15"/>
      <c r="AT243" s="251" t="s">
        <v>228</v>
      </c>
      <c r="AU243" s="251" t="s">
        <v>93</v>
      </c>
      <c r="AV243" s="15" t="s">
        <v>98</v>
      </c>
      <c r="AW243" s="15" t="s">
        <v>4</v>
      </c>
      <c r="AX243" s="15" t="s">
        <v>81</v>
      </c>
      <c r="AY243" s="251" t="s">
        <v>220</v>
      </c>
    </row>
    <row r="244" s="13" customFormat="1">
      <c r="A244" s="13"/>
      <c r="B244" s="234"/>
      <c r="C244" s="13"/>
      <c r="D244" s="235" t="s">
        <v>228</v>
      </c>
      <c r="E244" s="236" t="s">
        <v>1</v>
      </c>
      <c r="F244" s="237" t="s">
        <v>243</v>
      </c>
      <c r="G244" s="13"/>
      <c r="H244" s="236" t="s">
        <v>1</v>
      </c>
      <c r="I244" s="238"/>
      <c r="J244" s="238"/>
      <c r="K244" s="13"/>
      <c r="L244" s="13"/>
      <c r="M244" s="234"/>
      <c r="N244" s="239"/>
      <c r="O244" s="240"/>
      <c r="P244" s="240"/>
      <c r="Q244" s="240"/>
      <c r="R244" s="240"/>
      <c r="S244" s="240"/>
      <c r="T244" s="240"/>
      <c r="U244" s="240"/>
      <c r="V244" s="240"/>
      <c r="W244" s="240"/>
      <c r="X244" s="241"/>
      <c r="Y244" s="13"/>
      <c r="Z244" s="13"/>
      <c r="AA244" s="13"/>
      <c r="AB244" s="13"/>
      <c r="AC244" s="13"/>
      <c r="AD244" s="13"/>
      <c r="AE244" s="13"/>
      <c r="AT244" s="236" t="s">
        <v>228</v>
      </c>
      <c r="AU244" s="236" t="s">
        <v>93</v>
      </c>
      <c r="AV244" s="13" t="s">
        <v>88</v>
      </c>
      <c r="AW244" s="13" t="s">
        <v>4</v>
      </c>
      <c r="AX244" s="13" t="s">
        <v>81</v>
      </c>
      <c r="AY244" s="236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1563</v>
      </c>
      <c r="G245" s="14"/>
      <c r="H245" s="245">
        <v>60.953000000000003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1564</v>
      </c>
      <c r="G246" s="14"/>
      <c r="H246" s="245">
        <v>59.100000000000001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1565</v>
      </c>
      <c r="G247" s="14"/>
      <c r="H247" s="245">
        <v>34.049999999999997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1566</v>
      </c>
      <c r="G248" s="14"/>
      <c r="H248" s="245">
        <v>37.880000000000003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1567</v>
      </c>
      <c r="G249" s="14"/>
      <c r="H249" s="245">
        <v>33.799999999999997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1568</v>
      </c>
      <c r="G250" s="14"/>
      <c r="H250" s="245">
        <v>35.030000000000001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1569</v>
      </c>
      <c r="G251" s="14"/>
      <c r="H251" s="245">
        <v>22.800000000000001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1570</v>
      </c>
      <c r="G252" s="14"/>
      <c r="H252" s="245">
        <v>42.289999999999999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4" customFormat="1">
      <c r="A253" s="14"/>
      <c r="B253" s="242"/>
      <c r="C253" s="14"/>
      <c r="D253" s="235" t="s">
        <v>228</v>
      </c>
      <c r="E253" s="243" t="s">
        <v>1</v>
      </c>
      <c r="F253" s="244" t="s">
        <v>1571</v>
      </c>
      <c r="G253" s="14"/>
      <c r="H253" s="245">
        <v>25.800000000000001</v>
      </c>
      <c r="I253" s="246"/>
      <c r="J253" s="246"/>
      <c r="K253" s="14"/>
      <c r="L253" s="14"/>
      <c r="M253" s="242"/>
      <c r="N253" s="247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14"/>
      <c r="Z253" s="14"/>
      <c r="AA253" s="14"/>
      <c r="AB253" s="14"/>
      <c r="AC253" s="14"/>
      <c r="AD253" s="14"/>
      <c r="AE253" s="14"/>
      <c r="AT253" s="243" t="s">
        <v>228</v>
      </c>
      <c r="AU253" s="243" t="s">
        <v>93</v>
      </c>
      <c r="AV253" s="14" t="s">
        <v>93</v>
      </c>
      <c r="AW253" s="14" t="s">
        <v>4</v>
      </c>
      <c r="AX253" s="14" t="s">
        <v>81</v>
      </c>
      <c r="AY253" s="243" t="s">
        <v>220</v>
      </c>
    </row>
    <row r="254" s="14" customFormat="1">
      <c r="A254" s="14"/>
      <c r="B254" s="242"/>
      <c r="C254" s="14"/>
      <c r="D254" s="235" t="s">
        <v>228</v>
      </c>
      <c r="E254" s="243" t="s">
        <v>1</v>
      </c>
      <c r="F254" s="244" t="s">
        <v>1572</v>
      </c>
      <c r="G254" s="14"/>
      <c r="H254" s="245">
        <v>36.799999999999997</v>
      </c>
      <c r="I254" s="246"/>
      <c r="J254" s="246"/>
      <c r="K254" s="14"/>
      <c r="L254" s="14"/>
      <c r="M254" s="242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4"/>
      <c r="Z254" s="14"/>
      <c r="AA254" s="14"/>
      <c r="AB254" s="14"/>
      <c r="AC254" s="14"/>
      <c r="AD254" s="14"/>
      <c r="AE254" s="14"/>
      <c r="AT254" s="243" t="s">
        <v>228</v>
      </c>
      <c r="AU254" s="243" t="s">
        <v>93</v>
      </c>
      <c r="AV254" s="14" t="s">
        <v>93</v>
      </c>
      <c r="AW254" s="14" t="s">
        <v>4</v>
      </c>
      <c r="AX254" s="14" t="s">
        <v>81</v>
      </c>
      <c r="AY254" s="243" t="s">
        <v>220</v>
      </c>
    </row>
    <row r="255" s="14" customFormat="1">
      <c r="A255" s="14"/>
      <c r="B255" s="242"/>
      <c r="C255" s="14"/>
      <c r="D255" s="235" t="s">
        <v>228</v>
      </c>
      <c r="E255" s="243" t="s">
        <v>1</v>
      </c>
      <c r="F255" s="244" t="s">
        <v>1573</v>
      </c>
      <c r="G255" s="14"/>
      <c r="H255" s="245">
        <v>20.899999999999999</v>
      </c>
      <c r="I255" s="246"/>
      <c r="J255" s="246"/>
      <c r="K255" s="14"/>
      <c r="L255" s="14"/>
      <c r="M255" s="242"/>
      <c r="N255" s="247"/>
      <c r="O255" s="248"/>
      <c r="P255" s="248"/>
      <c r="Q255" s="248"/>
      <c r="R255" s="248"/>
      <c r="S255" s="248"/>
      <c r="T255" s="248"/>
      <c r="U255" s="248"/>
      <c r="V255" s="248"/>
      <c r="W255" s="248"/>
      <c r="X255" s="249"/>
      <c r="Y255" s="14"/>
      <c r="Z255" s="14"/>
      <c r="AA255" s="14"/>
      <c r="AB255" s="14"/>
      <c r="AC255" s="14"/>
      <c r="AD255" s="14"/>
      <c r="AE255" s="14"/>
      <c r="AT255" s="243" t="s">
        <v>228</v>
      </c>
      <c r="AU255" s="243" t="s">
        <v>93</v>
      </c>
      <c r="AV255" s="14" t="s">
        <v>93</v>
      </c>
      <c r="AW255" s="14" t="s">
        <v>4</v>
      </c>
      <c r="AX255" s="14" t="s">
        <v>81</v>
      </c>
      <c r="AY255" s="243" t="s">
        <v>220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1574</v>
      </c>
      <c r="G256" s="14"/>
      <c r="H256" s="245">
        <v>85.659999999999997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81</v>
      </c>
      <c r="AY256" s="243" t="s">
        <v>220</v>
      </c>
    </row>
    <row r="257" s="14" customFormat="1">
      <c r="A257" s="14"/>
      <c r="B257" s="242"/>
      <c r="C257" s="14"/>
      <c r="D257" s="235" t="s">
        <v>228</v>
      </c>
      <c r="E257" s="243" t="s">
        <v>1</v>
      </c>
      <c r="F257" s="244" t="s">
        <v>1575</v>
      </c>
      <c r="G257" s="14"/>
      <c r="H257" s="245">
        <v>59.119999999999997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4</v>
      </c>
      <c r="AX257" s="14" t="s">
        <v>81</v>
      </c>
      <c r="AY257" s="243" t="s">
        <v>220</v>
      </c>
    </row>
    <row r="258" s="14" customFormat="1">
      <c r="A258" s="14"/>
      <c r="B258" s="242"/>
      <c r="C258" s="14"/>
      <c r="D258" s="235" t="s">
        <v>228</v>
      </c>
      <c r="E258" s="243" t="s">
        <v>1</v>
      </c>
      <c r="F258" s="244" t="s">
        <v>1576</v>
      </c>
      <c r="G258" s="14"/>
      <c r="H258" s="245">
        <v>72.254999999999995</v>
      </c>
      <c r="I258" s="246"/>
      <c r="J258" s="246"/>
      <c r="K258" s="14"/>
      <c r="L258" s="14"/>
      <c r="M258" s="242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4"/>
      <c r="Z258" s="14"/>
      <c r="AA258" s="14"/>
      <c r="AB258" s="14"/>
      <c r="AC258" s="14"/>
      <c r="AD258" s="14"/>
      <c r="AE258" s="14"/>
      <c r="AT258" s="243" t="s">
        <v>228</v>
      </c>
      <c r="AU258" s="243" t="s">
        <v>93</v>
      </c>
      <c r="AV258" s="14" t="s">
        <v>93</v>
      </c>
      <c r="AW258" s="14" t="s">
        <v>4</v>
      </c>
      <c r="AX258" s="14" t="s">
        <v>81</v>
      </c>
      <c r="AY258" s="243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1577</v>
      </c>
      <c r="G259" s="14"/>
      <c r="H259" s="245">
        <v>58.950000000000003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5" customFormat="1">
      <c r="A260" s="15"/>
      <c r="B260" s="250"/>
      <c r="C260" s="15"/>
      <c r="D260" s="235" t="s">
        <v>228</v>
      </c>
      <c r="E260" s="251" t="s">
        <v>1</v>
      </c>
      <c r="F260" s="252" t="s">
        <v>242</v>
      </c>
      <c r="G260" s="15"/>
      <c r="H260" s="253">
        <v>685.38800000000003</v>
      </c>
      <c r="I260" s="254"/>
      <c r="J260" s="254"/>
      <c r="K260" s="15"/>
      <c r="L260" s="15"/>
      <c r="M260" s="250"/>
      <c r="N260" s="255"/>
      <c r="O260" s="256"/>
      <c r="P260" s="256"/>
      <c r="Q260" s="256"/>
      <c r="R260" s="256"/>
      <c r="S260" s="256"/>
      <c r="T260" s="256"/>
      <c r="U260" s="256"/>
      <c r="V260" s="256"/>
      <c r="W260" s="256"/>
      <c r="X260" s="257"/>
      <c r="Y260" s="15"/>
      <c r="Z260" s="15"/>
      <c r="AA260" s="15"/>
      <c r="AB260" s="15"/>
      <c r="AC260" s="15"/>
      <c r="AD260" s="15"/>
      <c r="AE260" s="15"/>
      <c r="AT260" s="251" t="s">
        <v>228</v>
      </c>
      <c r="AU260" s="251" t="s">
        <v>93</v>
      </c>
      <c r="AV260" s="15" t="s">
        <v>98</v>
      </c>
      <c r="AW260" s="15" t="s">
        <v>4</v>
      </c>
      <c r="AX260" s="15" t="s">
        <v>81</v>
      </c>
      <c r="AY260" s="251" t="s">
        <v>220</v>
      </c>
    </row>
    <row r="261" s="13" customFormat="1">
      <c r="A261" s="13"/>
      <c r="B261" s="234"/>
      <c r="C261" s="13"/>
      <c r="D261" s="235" t="s">
        <v>228</v>
      </c>
      <c r="E261" s="236" t="s">
        <v>1</v>
      </c>
      <c r="F261" s="237" t="s">
        <v>1581</v>
      </c>
      <c r="G261" s="13"/>
      <c r="H261" s="236" t="s">
        <v>1</v>
      </c>
      <c r="I261" s="238"/>
      <c r="J261" s="238"/>
      <c r="K261" s="13"/>
      <c r="L261" s="13"/>
      <c r="M261" s="234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13"/>
      <c r="Z261" s="13"/>
      <c r="AA261" s="13"/>
      <c r="AB261" s="13"/>
      <c r="AC261" s="13"/>
      <c r="AD261" s="13"/>
      <c r="AE261" s="13"/>
      <c r="AT261" s="236" t="s">
        <v>228</v>
      </c>
      <c r="AU261" s="236" t="s">
        <v>93</v>
      </c>
      <c r="AV261" s="13" t="s">
        <v>88</v>
      </c>
      <c r="AW261" s="13" t="s">
        <v>4</v>
      </c>
      <c r="AX261" s="13" t="s">
        <v>81</v>
      </c>
      <c r="AY261" s="236" t="s">
        <v>220</v>
      </c>
    </row>
    <row r="262" s="14" customFormat="1">
      <c r="A262" s="14"/>
      <c r="B262" s="242"/>
      <c r="C262" s="14"/>
      <c r="D262" s="235" t="s">
        <v>228</v>
      </c>
      <c r="E262" s="243" t="s">
        <v>1</v>
      </c>
      <c r="F262" s="244" t="s">
        <v>1582</v>
      </c>
      <c r="G262" s="14"/>
      <c r="H262" s="245">
        <v>-15.15</v>
      </c>
      <c r="I262" s="246"/>
      <c r="J262" s="246"/>
      <c r="K262" s="14"/>
      <c r="L262" s="14"/>
      <c r="M262" s="242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4"/>
      <c r="Z262" s="14"/>
      <c r="AA262" s="14"/>
      <c r="AB262" s="14"/>
      <c r="AC262" s="14"/>
      <c r="AD262" s="14"/>
      <c r="AE262" s="14"/>
      <c r="AT262" s="243" t="s">
        <v>228</v>
      </c>
      <c r="AU262" s="243" t="s">
        <v>93</v>
      </c>
      <c r="AV262" s="14" t="s">
        <v>93</v>
      </c>
      <c r="AW262" s="14" t="s">
        <v>4</v>
      </c>
      <c r="AX262" s="14" t="s">
        <v>81</v>
      </c>
      <c r="AY262" s="243" t="s">
        <v>220</v>
      </c>
    </row>
    <row r="263" s="14" customFormat="1">
      <c r="A263" s="14"/>
      <c r="B263" s="242"/>
      <c r="C263" s="14"/>
      <c r="D263" s="235" t="s">
        <v>228</v>
      </c>
      <c r="E263" s="243" t="s">
        <v>1</v>
      </c>
      <c r="F263" s="244" t="s">
        <v>1583</v>
      </c>
      <c r="G263" s="14"/>
      <c r="H263" s="245">
        <v>-17.699999999999999</v>
      </c>
      <c r="I263" s="246"/>
      <c r="J263" s="246"/>
      <c r="K263" s="14"/>
      <c r="L263" s="14"/>
      <c r="M263" s="242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4"/>
      <c r="Z263" s="14"/>
      <c r="AA263" s="14"/>
      <c r="AB263" s="14"/>
      <c r="AC263" s="14"/>
      <c r="AD263" s="14"/>
      <c r="AE263" s="14"/>
      <c r="AT263" s="243" t="s">
        <v>228</v>
      </c>
      <c r="AU263" s="243" t="s">
        <v>93</v>
      </c>
      <c r="AV263" s="14" t="s">
        <v>93</v>
      </c>
      <c r="AW263" s="14" t="s">
        <v>4</v>
      </c>
      <c r="AX263" s="14" t="s">
        <v>81</v>
      </c>
      <c r="AY263" s="243" t="s">
        <v>220</v>
      </c>
    </row>
    <row r="264" s="14" customFormat="1">
      <c r="A264" s="14"/>
      <c r="B264" s="242"/>
      <c r="C264" s="14"/>
      <c r="D264" s="235" t="s">
        <v>228</v>
      </c>
      <c r="E264" s="243" t="s">
        <v>1</v>
      </c>
      <c r="F264" s="244" t="s">
        <v>1584</v>
      </c>
      <c r="G264" s="14"/>
      <c r="H264" s="245">
        <v>-10.800000000000001</v>
      </c>
      <c r="I264" s="246"/>
      <c r="J264" s="246"/>
      <c r="K264" s="14"/>
      <c r="L264" s="14"/>
      <c r="M264" s="242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4"/>
      <c r="Z264" s="14"/>
      <c r="AA264" s="14"/>
      <c r="AB264" s="14"/>
      <c r="AC264" s="14"/>
      <c r="AD264" s="14"/>
      <c r="AE264" s="14"/>
      <c r="AT264" s="243" t="s">
        <v>228</v>
      </c>
      <c r="AU264" s="243" t="s">
        <v>93</v>
      </c>
      <c r="AV264" s="14" t="s">
        <v>93</v>
      </c>
      <c r="AW264" s="14" t="s">
        <v>4</v>
      </c>
      <c r="AX264" s="14" t="s">
        <v>81</v>
      </c>
      <c r="AY264" s="243" t="s">
        <v>220</v>
      </c>
    </row>
    <row r="265" s="14" customFormat="1">
      <c r="A265" s="14"/>
      <c r="B265" s="242"/>
      <c r="C265" s="14"/>
      <c r="D265" s="235" t="s">
        <v>228</v>
      </c>
      <c r="E265" s="243" t="s">
        <v>1</v>
      </c>
      <c r="F265" s="244" t="s">
        <v>1585</v>
      </c>
      <c r="G265" s="14"/>
      <c r="H265" s="245">
        <v>-7.6500000000000004</v>
      </c>
      <c r="I265" s="246"/>
      <c r="J265" s="246"/>
      <c r="K265" s="14"/>
      <c r="L265" s="14"/>
      <c r="M265" s="242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4"/>
      <c r="Z265" s="14"/>
      <c r="AA265" s="14"/>
      <c r="AB265" s="14"/>
      <c r="AC265" s="14"/>
      <c r="AD265" s="14"/>
      <c r="AE265" s="14"/>
      <c r="AT265" s="243" t="s">
        <v>228</v>
      </c>
      <c r="AU265" s="243" t="s">
        <v>93</v>
      </c>
      <c r="AV265" s="14" t="s">
        <v>93</v>
      </c>
      <c r="AW265" s="14" t="s">
        <v>4</v>
      </c>
      <c r="AX265" s="14" t="s">
        <v>81</v>
      </c>
      <c r="AY265" s="243" t="s">
        <v>220</v>
      </c>
    </row>
    <row r="266" s="14" customFormat="1">
      <c r="A266" s="14"/>
      <c r="B266" s="242"/>
      <c r="C266" s="14"/>
      <c r="D266" s="235" t="s">
        <v>228</v>
      </c>
      <c r="E266" s="243" t="s">
        <v>1</v>
      </c>
      <c r="F266" s="244" t="s">
        <v>1586</v>
      </c>
      <c r="G266" s="14"/>
      <c r="H266" s="245">
        <v>-10.65</v>
      </c>
      <c r="I266" s="246"/>
      <c r="J266" s="246"/>
      <c r="K266" s="14"/>
      <c r="L266" s="14"/>
      <c r="M266" s="242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4"/>
      <c r="Z266" s="14"/>
      <c r="AA266" s="14"/>
      <c r="AB266" s="14"/>
      <c r="AC266" s="14"/>
      <c r="AD266" s="14"/>
      <c r="AE266" s="14"/>
      <c r="AT266" s="243" t="s">
        <v>228</v>
      </c>
      <c r="AU266" s="243" t="s">
        <v>93</v>
      </c>
      <c r="AV266" s="14" t="s">
        <v>93</v>
      </c>
      <c r="AW266" s="14" t="s">
        <v>4</v>
      </c>
      <c r="AX266" s="14" t="s">
        <v>81</v>
      </c>
      <c r="AY266" s="243" t="s">
        <v>220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1587</v>
      </c>
      <c r="G267" s="14"/>
      <c r="H267" s="245">
        <v>-6.5999999999999996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81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243" t="s">
        <v>1</v>
      </c>
      <c r="F268" s="244" t="s">
        <v>1588</v>
      </c>
      <c r="G268" s="14"/>
      <c r="H268" s="245">
        <v>-5.7000000000000002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4</v>
      </c>
      <c r="AX268" s="14" t="s">
        <v>81</v>
      </c>
      <c r="AY268" s="243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1589</v>
      </c>
      <c r="G269" s="14"/>
      <c r="H269" s="245">
        <v>-7.5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1590</v>
      </c>
      <c r="G270" s="14"/>
      <c r="H270" s="245">
        <v>-17.100000000000001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5" customFormat="1">
      <c r="A271" s="15"/>
      <c r="B271" s="250"/>
      <c r="C271" s="15"/>
      <c r="D271" s="235" t="s">
        <v>228</v>
      </c>
      <c r="E271" s="251" t="s">
        <v>1</v>
      </c>
      <c r="F271" s="252" t="s">
        <v>242</v>
      </c>
      <c r="G271" s="15"/>
      <c r="H271" s="253">
        <v>-98.849999999999994</v>
      </c>
      <c r="I271" s="254"/>
      <c r="J271" s="254"/>
      <c r="K271" s="15"/>
      <c r="L271" s="15"/>
      <c r="M271" s="250"/>
      <c r="N271" s="255"/>
      <c r="O271" s="256"/>
      <c r="P271" s="256"/>
      <c r="Q271" s="256"/>
      <c r="R271" s="256"/>
      <c r="S271" s="256"/>
      <c r="T271" s="256"/>
      <c r="U271" s="256"/>
      <c r="V271" s="256"/>
      <c r="W271" s="256"/>
      <c r="X271" s="257"/>
      <c r="Y271" s="15"/>
      <c r="Z271" s="15"/>
      <c r="AA271" s="15"/>
      <c r="AB271" s="15"/>
      <c r="AC271" s="15"/>
      <c r="AD271" s="15"/>
      <c r="AE271" s="15"/>
      <c r="AT271" s="251" t="s">
        <v>228</v>
      </c>
      <c r="AU271" s="251" t="s">
        <v>93</v>
      </c>
      <c r="AV271" s="15" t="s">
        <v>98</v>
      </c>
      <c r="AW271" s="15" t="s">
        <v>4</v>
      </c>
      <c r="AX271" s="15" t="s">
        <v>81</v>
      </c>
      <c r="AY271" s="251" t="s">
        <v>220</v>
      </c>
    </row>
    <row r="272" s="13" customFormat="1">
      <c r="A272" s="13"/>
      <c r="B272" s="234"/>
      <c r="C272" s="13"/>
      <c r="D272" s="235" t="s">
        <v>228</v>
      </c>
      <c r="E272" s="236" t="s">
        <v>1</v>
      </c>
      <c r="F272" s="237" t="s">
        <v>1591</v>
      </c>
      <c r="G272" s="13"/>
      <c r="H272" s="236" t="s">
        <v>1</v>
      </c>
      <c r="I272" s="238"/>
      <c r="J272" s="238"/>
      <c r="K272" s="13"/>
      <c r="L272" s="13"/>
      <c r="M272" s="234"/>
      <c r="N272" s="239"/>
      <c r="O272" s="240"/>
      <c r="P272" s="240"/>
      <c r="Q272" s="240"/>
      <c r="R272" s="240"/>
      <c r="S272" s="240"/>
      <c r="T272" s="240"/>
      <c r="U272" s="240"/>
      <c r="V272" s="240"/>
      <c r="W272" s="240"/>
      <c r="X272" s="241"/>
      <c r="Y272" s="13"/>
      <c r="Z272" s="13"/>
      <c r="AA272" s="13"/>
      <c r="AB272" s="13"/>
      <c r="AC272" s="13"/>
      <c r="AD272" s="13"/>
      <c r="AE272" s="13"/>
      <c r="AT272" s="236" t="s">
        <v>228</v>
      </c>
      <c r="AU272" s="236" t="s">
        <v>93</v>
      </c>
      <c r="AV272" s="13" t="s">
        <v>88</v>
      </c>
      <c r="AW272" s="13" t="s">
        <v>4</v>
      </c>
      <c r="AX272" s="13" t="s">
        <v>81</v>
      </c>
      <c r="AY272" s="236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1592</v>
      </c>
      <c r="G273" s="14"/>
      <c r="H273" s="245">
        <v>-15.15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1593</v>
      </c>
      <c r="G274" s="14"/>
      <c r="H274" s="245">
        <v>-17.699999999999999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4" customFormat="1">
      <c r="A275" s="14"/>
      <c r="B275" s="242"/>
      <c r="C275" s="14"/>
      <c r="D275" s="235" t="s">
        <v>228</v>
      </c>
      <c r="E275" s="243" t="s">
        <v>1</v>
      </c>
      <c r="F275" s="244" t="s">
        <v>1594</v>
      </c>
      <c r="G275" s="14"/>
      <c r="H275" s="245">
        <v>-6.5999999999999996</v>
      </c>
      <c r="I275" s="246"/>
      <c r="J275" s="246"/>
      <c r="K275" s="14"/>
      <c r="L275" s="14"/>
      <c r="M275" s="242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4"/>
      <c r="Z275" s="14"/>
      <c r="AA275" s="14"/>
      <c r="AB275" s="14"/>
      <c r="AC275" s="14"/>
      <c r="AD275" s="14"/>
      <c r="AE275" s="14"/>
      <c r="AT275" s="243" t="s">
        <v>228</v>
      </c>
      <c r="AU275" s="243" t="s">
        <v>93</v>
      </c>
      <c r="AV275" s="14" t="s">
        <v>93</v>
      </c>
      <c r="AW275" s="14" t="s">
        <v>4</v>
      </c>
      <c r="AX275" s="14" t="s">
        <v>81</v>
      </c>
      <c r="AY275" s="243" t="s">
        <v>220</v>
      </c>
    </row>
    <row r="276" s="14" customFormat="1">
      <c r="A276" s="14"/>
      <c r="B276" s="242"/>
      <c r="C276" s="14"/>
      <c r="D276" s="235" t="s">
        <v>228</v>
      </c>
      <c r="E276" s="243" t="s">
        <v>1</v>
      </c>
      <c r="F276" s="244" t="s">
        <v>1595</v>
      </c>
      <c r="G276" s="14"/>
      <c r="H276" s="245">
        <v>-6.2999999999999998</v>
      </c>
      <c r="I276" s="246"/>
      <c r="J276" s="246"/>
      <c r="K276" s="14"/>
      <c r="L276" s="14"/>
      <c r="M276" s="242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4"/>
      <c r="Z276" s="14"/>
      <c r="AA276" s="14"/>
      <c r="AB276" s="14"/>
      <c r="AC276" s="14"/>
      <c r="AD276" s="14"/>
      <c r="AE276" s="14"/>
      <c r="AT276" s="243" t="s">
        <v>228</v>
      </c>
      <c r="AU276" s="243" t="s">
        <v>93</v>
      </c>
      <c r="AV276" s="14" t="s">
        <v>93</v>
      </c>
      <c r="AW276" s="14" t="s">
        <v>4</v>
      </c>
      <c r="AX276" s="14" t="s">
        <v>81</v>
      </c>
      <c r="AY276" s="243" t="s">
        <v>220</v>
      </c>
    </row>
    <row r="277" s="15" customFormat="1">
      <c r="A277" s="15"/>
      <c r="B277" s="250"/>
      <c r="C277" s="15"/>
      <c r="D277" s="235" t="s">
        <v>228</v>
      </c>
      <c r="E277" s="251" t="s">
        <v>1</v>
      </c>
      <c r="F277" s="252" t="s">
        <v>242</v>
      </c>
      <c r="G277" s="15"/>
      <c r="H277" s="253">
        <v>-45.75</v>
      </c>
      <c r="I277" s="254"/>
      <c r="J277" s="254"/>
      <c r="K277" s="15"/>
      <c r="L277" s="15"/>
      <c r="M277" s="250"/>
      <c r="N277" s="255"/>
      <c r="O277" s="256"/>
      <c r="P277" s="256"/>
      <c r="Q277" s="256"/>
      <c r="R277" s="256"/>
      <c r="S277" s="256"/>
      <c r="T277" s="256"/>
      <c r="U277" s="256"/>
      <c r="V277" s="256"/>
      <c r="W277" s="256"/>
      <c r="X277" s="257"/>
      <c r="Y277" s="15"/>
      <c r="Z277" s="15"/>
      <c r="AA277" s="15"/>
      <c r="AB277" s="15"/>
      <c r="AC277" s="15"/>
      <c r="AD277" s="15"/>
      <c r="AE277" s="15"/>
      <c r="AT277" s="251" t="s">
        <v>228</v>
      </c>
      <c r="AU277" s="251" t="s">
        <v>93</v>
      </c>
      <c r="AV277" s="15" t="s">
        <v>98</v>
      </c>
      <c r="AW277" s="15" t="s">
        <v>4</v>
      </c>
      <c r="AX277" s="15" t="s">
        <v>81</v>
      </c>
      <c r="AY277" s="251" t="s">
        <v>220</v>
      </c>
    </row>
    <row r="278" s="16" customFormat="1">
      <c r="A278" s="16"/>
      <c r="B278" s="258"/>
      <c r="C278" s="16"/>
      <c r="D278" s="235" t="s">
        <v>228</v>
      </c>
      <c r="E278" s="259" t="s">
        <v>1</v>
      </c>
      <c r="F278" s="260" t="s">
        <v>253</v>
      </c>
      <c r="G278" s="16"/>
      <c r="H278" s="261">
        <v>1495.087</v>
      </c>
      <c r="I278" s="262"/>
      <c r="J278" s="262"/>
      <c r="K278" s="16"/>
      <c r="L278" s="16"/>
      <c r="M278" s="258"/>
      <c r="N278" s="263"/>
      <c r="O278" s="264"/>
      <c r="P278" s="264"/>
      <c r="Q278" s="264"/>
      <c r="R278" s="264"/>
      <c r="S278" s="264"/>
      <c r="T278" s="264"/>
      <c r="U278" s="264"/>
      <c r="V278" s="264"/>
      <c r="W278" s="264"/>
      <c r="X278" s="265"/>
      <c r="Y278" s="16"/>
      <c r="Z278" s="16"/>
      <c r="AA278" s="16"/>
      <c r="AB278" s="16"/>
      <c r="AC278" s="16"/>
      <c r="AD278" s="16"/>
      <c r="AE278" s="16"/>
      <c r="AT278" s="259" t="s">
        <v>228</v>
      </c>
      <c r="AU278" s="259" t="s">
        <v>93</v>
      </c>
      <c r="AV278" s="16" t="s">
        <v>105</v>
      </c>
      <c r="AW278" s="16" t="s">
        <v>4</v>
      </c>
      <c r="AX278" s="16" t="s">
        <v>88</v>
      </c>
      <c r="AY278" s="259" t="s">
        <v>220</v>
      </c>
    </row>
    <row r="279" s="2" customFormat="1" ht="24.15" customHeight="1">
      <c r="A279" s="42"/>
      <c r="B279" s="186"/>
      <c r="C279" s="220" t="s">
        <v>299</v>
      </c>
      <c r="D279" s="220" t="s">
        <v>223</v>
      </c>
      <c r="E279" s="221" t="s">
        <v>1596</v>
      </c>
      <c r="F279" s="222" t="s">
        <v>1597</v>
      </c>
      <c r="G279" s="223" t="s">
        <v>226</v>
      </c>
      <c r="H279" s="224">
        <v>1639.6869999999999</v>
      </c>
      <c r="I279" s="225"/>
      <c r="J279" s="225"/>
      <c r="K279" s="226">
        <f>ROUND(P279*H279,2)</f>
        <v>0</v>
      </c>
      <c r="L279" s="227"/>
      <c r="M279" s="43"/>
      <c r="N279" s="228" t="s">
        <v>1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0.00415</v>
      </c>
      <c r="V279" s="231">
        <f>U279*H279</f>
        <v>6.8047010499999994</v>
      </c>
      <c r="W279" s="231">
        <v>0</v>
      </c>
      <c r="X279" s="232">
        <f>W279*H279</f>
        <v>0</v>
      </c>
      <c r="Y279" s="42"/>
      <c r="Z279" s="42"/>
      <c r="AA279" s="42"/>
      <c r="AB279" s="42"/>
      <c r="AC279" s="42"/>
      <c r="AD279" s="42"/>
      <c r="AE279" s="42"/>
      <c r="AR279" s="233" t="s">
        <v>105</v>
      </c>
      <c r="AT279" s="233" t="s">
        <v>223</v>
      </c>
      <c r="AU279" s="233" t="s">
        <v>93</v>
      </c>
      <c r="AY279" s="19" t="s">
        <v>220</v>
      </c>
      <c r="BE279" s="147">
        <f>IF(O279="základná",K279,0)</f>
        <v>0</v>
      </c>
      <c r="BF279" s="147">
        <f>IF(O279="znížená",K279,0)</f>
        <v>0</v>
      </c>
      <c r="BG279" s="147">
        <f>IF(O279="zákl. prenesená",K279,0)</f>
        <v>0</v>
      </c>
      <c r="BH279" s="147">
        <f>IF(O279="zníž. prenesená",K279,0)</f>
        <v>0</v>
      </c>
      <c r="BI279" s="147">
        <f>IF(O279="nulová",K279,0)</f>
        <v>0</v>
      </c>
      <c r="BJ279" s="19" t="s">
        <v>93</v>
      </c>
      <c r="BK279" s="147">
        <f>ROUND(P279*H279,2)</f>
        <v>0</v>
      </c>
      <c r="BL279" s="19" t="s">
        <v>105</v>
      </c>
      <c r="BM279" s="233" t="s">
        <v>1598</v>
      </c>
    </row>
    <row r="280" s="13" customFormat="1">
      <c r="A280" s="13"/>
      <c r="B280" s="234"/>
      <c r="C280" s="13"/>
      <c r="D280" s="235" t="s">
        <v>228</v>
      </c>
      <c r="E280" s="236" t="s">
        <v>1</v>
      </c>
      <c r="F280" s="237" t="s">
        <v>229</v>
      </c>
      <c r="G280" s="13"/>
      <c r="H280" s="236" t="s">
        <v>1</v>
      </c>
      <c r="I280" s="238"/>
      <c r="J280" s="238"/>
      <c r="K280" s="13"/>
      <c r="L280" s="13"/>
      <c r="M280" s="234"/>
      <c r="N280" s="239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13"/>
      <c r="Z280" s="13"/>
      <c r="AA280" s="13"/>
      <c r="AB280" s="13"/>
      <c r="AC280" s="13"/>
      <c r="AD280" s="13"/>
      <c r="AE280" s="13"/>
      <c r="AT280" s="236" t="s">
        <v>228</v>
      </c>
      <c r="AU280" s="236" t="s">
        <v>93</v>
      </c>
      <c r="AV280" s="13" t="s">
        <v>88</v>
      </c>
      <c r="AW280" s="13" t="s">
        <v>4</v>
      </c>
      <c r="AX280" s="13" t="s">
        <v>81</v>
      </c>
      <c r="AY280" s="236" t="s">
        <v>220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1535</v>
      </c>
      <c r="G281" s="14"/>
      <c r="H281" s="245">
        <v>58.402999999999999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81</v>
      </c>
      <c r="AY281" s="243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1536</v>
      </c>
      <c r="G282" s="14"/>
      <c r="H282" s="245">
        <v>64.650000000000006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1537</v>
      </c>
      <c r="G283" s="14"/>
      <c r="H283" s="245">
        <v>34.049999999999997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81</v>
      </c>
      <c r="AY283" s="243" t="s">
        <v>220</v>
      </c>
    </row>
    <row r="284" s="14" customFormat="1">
      <c r="A284" s="14"/>
      <c r="B284" s="242"/>
      <c r="C284" s="14"/>
      <c r="D284" s="235" t="s">
        <v>228</v>
      </c>
      <c r="E284" s="243" t="s">
        <v>1</v>
      </c>
      <c r="F284" s="244" t="s">
        <v>1538</v>
      </c>
      <c r="G284" s="14"/>
      <c r="H284" s="245">
        <v>58.729999999999997</v>
      </c>
      <c r="I284" s="246"/>
      <c r="J284" s="246"/>
      <c r="K284" s="14"/>
      <c r="L284" s="14"/>
      <c r="M284" s="242"/>
      <c r="N284" s="247"/>
      <c r="O284" s="248"/>
      <c r="P284" s="248"/>
      <c r="Q284" s="248"/>
      <c r="R284" s="248"/>
      <c r="S284" s="248"/>
      <c r="T284" s="248"/>
      <c r="U284" s="248"/>
      <c r="V284" s="248"/>
      <c r="W284" s="248"/>
      <c r="X284" s="249"/>
      <c r="Y284" s="14"/>
      <c r="Z284" s="14"/>
      <c r="AA284" s="14"/>
      <c r="AB284" s="14"/>
      <c r="AC284" s="14"/>
      <c r="AD284" s="14"/>
      <c r="AE284" s="14"/>
      <c r="AT284" s="243" t="s">
        <v>228</v>
      </c>
      <c r="AU284" s="243" t="s">
        <v>93</v>
      </c>
      <c r="AV284" s="14" t="s">
        <v>93</v>
      </c>
      <c r="AW284" s="14" t="s">
        <v>4</v>
      </c>
      <c r="AX284" s="14" t="s">
        <v>81</v>
      </c>
      <c r="AY284" s="243" t="s">
        <v>220</v>
      </c>
    </row>
    <row r="285" s="14" customFormat="1">
      <c r="A285" s="14"/>
      <c r="B285" s="242"/>
      <c r="C285" s="14"/>
      <c r="D285" s="235" t="s">
        <v>228</v>
      </c>
      <c r="E285" s="243" t="s">
        <v>1</v>
      </c>
      <c r="F285" s="244" t="s">
        <v>1539</v>
      </c>
      <c r="G285" s="14"/>
      <c r="H285" s="245">
        <v>40.880000000000003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4</v>
      </c>
      <c r="AX285" s="14" t="s">
        <v>81</v>
      </c>
      <c r="AY285" s="243" t="s">
        <v>220</v>
      </c>
    </row>
    <row r="286" s="14" customFormat="1">
      <c r="A286" s="14"/>
      <c r="B286" s="242"/>
      <c r="C286" s="14"/>
      <c r="D286" s="235" t="s">
        <v>228</v>
      </c>
      <c r="E286" s="243" t="s">
        <v>1</v>
      </c>
      <c r="F286" s="244" t="s">
        <v>1540</v>
      </c>
      <c r="G286" s="14"/>
      <c r="H286" s="245">
        <v>31.100000000000001</v>
      </c>
      <c r="I286" s="246"/>
      <c r="J286" s="246"/>
      <c r="K286" s="14"/>
      <c r="L286" s="14"/>
      <c r="M286" s="242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4"/>
      <c r="Z286" s="14"/>
      <c r="AA286" s="14"/>
      <c r="AB286" s="14"/>
      <c r="AC286" s="14"/>
      <c r="AD286" s="14"/>
      <c r="AE286" s="14"/>
      <c r="AT286" s="243" t="s">
        <v>228</v>
      </c>
      <c r="AU286" s="243" t="s">
        <v>93</v>
      </c>
      <c r="AV286" s="14" t="s">
        <v>93</v>
      </c>
      <c r="AW286" s="14" t="s">
        <v>4</v>
      </c>
      <c r="AX286" s="14" t="s">
        <v>81</v>
      </c>
      <c r="AY286" s="243" t="s">
        <v>220</v>
      </c>
    </row>
    <row r="287" s="14" customFormat="1">
      <c r="A287" s="14"/>
      <c r="B287" s="242"/>
      <c r="C287" s="14"/>
      <c r="D287" s="235" t="s">
        <v>228</v>
      </c>
      <c r="E287" s="243" t="s">
        <v>1</v>
      </c>
      <c r="F287" s="244" t="s">
        <v>1541</v>
      </c>
      <c r="G287" s="14"/>
      <c r="H287" s="245">
        <v>35.030000000000001</v>
      </c>
      <c r="I287" s="246"/>
      <c r="J287" s="246"/>
      <c r="K287" s="14"/>
      <c r="L287" s="14"/>
      <c r="M287" s="242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4"/>
      <c r="Z287" s="14"/>
      <c r="AA287" s="14"/>
      <c r="AB287" s="14"/>
      <c r="AC287" s="14"/>
      <c r="AD287" s="14"/>
      <c r="AE287" s="14"/>
      <c r="AT287" s="243" t="s">
        <v>228</v>
      </c>
      <c r="AU287" s="243" t="s">
        <v>93</v>
      </c>
      <c r="AV287" s="14" t="s">
        <v>93</v>
      </c>
      <c r="AW287" s="14" t="s">
        <v>4</v>
      </c>
      <c r="AX287" s="14" t="s">
        <v>81</v>
      </c>
      <c r="AY287" s="243" t="s">
        <v>220</v>
      </c>
    </row>
    <row r="288" s="14" customFormat="1">
      <c r="A288" s="14"/>
      <c r="B288" s="242"/>
      <c r="C288" s="14"/>
      <c r="D288" s="235" t="s">
        <v>228</v>
      </c>
      <c r="E288" s="243" t="s">
        <v>1</v>
      </c>
      <c r="F288" s="244" t="s">
        <v>1542</v>
      </c>
      <c r="G288" s="14"/>
      <c r="H288" s="245">
        <v>22.199999999999999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4</v>
      </c>
      <c r="AX288" s="14" t="s">
        <v>81</v>
      </c>
      <c r="AY288" s="243" t="s">
        <v>220</v>
      </c>
    </row>
    <row r="289" s="14" customFormat="1">
      <c r="A289" s="14"/>
      <c r="B289" s="242"/>
      <c r="C289" s="14"/>
      <c r="D289" s="235" t="s">
        <v>228</v>
      </c>
      <c r="E289" s="243" t="s">
        <v>1</v>
      </c>
      <c r="F289" s="244" t="s">
        <v>1543</v>
      </c>
      <c r="G289" s="14"/>
      <c r="H289" s="245">
        <v>40.609999999999999</v>
      </c>
      <c r="I289" s="246"/>
      <c r="J289" s="246"/>
      <c r="K289" s="14"/>
      <c r="L289" s="14"/>
      <c r="M289" s="242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4"/>
      <c r="Z289" s="14"/>
      <c r="AA289" s="14"/>
      <c r="AB289" s="14"/>
      <c r="AC289" s="14"/>
      <c r="AD289" s="14"/>
      <c r="AE289" s="14"/>
      <c r="AT289" s="243" t="s">
        <v>228</v>
      </c>
      <c r="AU289" s="243" t="s">
        <v>93</v>
      </c>
      <c r="AV289" s="14" t="s">
        <v>93</v>
      </c>
      <c r="AW289" s="14" t="s">
        <v>4</v>
      </c>
      <c r="AX289" s="14" t="s">
        <v>81</v>
      </c>
      <c r="AY289" s="243" t="s">
        <v>220</v>
      </c>
    </row>
    <row r="290" s="14" customFormat="1">
      <c r="A290" s="14"/>
      <c r="B290" s="242"/>
      <c r="C290" s="14"/>
      <c r="D290" s="235" t="s">
        <v>228</v>
      </c>
      <c r="E290" s="243" t="s">
        <v>1</v>
      </c>
      <c r="F290" s="244" t="s">
        <v>1544</v>
      </c>
      <c r="G290" s="14"/>
      <c r="H290" s="245">
        <v>27.559000000000001</v>
      </c>
      <c r="I290" s="246"/>
      <c r="J290" s="246"/>
      <c r="K290" s="14"/>
      <c r="L290" s="14"/>
      <c r="M290" s="242"/>
      <c r="N290" s="247"/>
      <c r="O290" s="248"/>
      <c r="P290" s="248"/>
      <c r="Q290" s="248"/>
      <c r="R290" s="248"/>
      <c r="S290" s="248"/>
      <c r="T290" s="248"/>
      <c r="U290" s="248"/>
      <c r="V290" s="248"/>
      <c r="W290" s="248"/>
      <c r="X290" s="249"/>
      <c r="Y290" s="14"/>
      <c r="Z290" s="14"/>
      <c r="AA290" s="14"/>
      <c r="AB290" s="14"/>
      <c r="AC290" s="14"/>
      <c r="AD290" s="14"/>
      <c r="AE290" s="14"/>
      <c r="AT290" s="243" t="s">
        <v>228</v>
      </c>
      <c r="AU290" s="243" t="s">
        <v>93</v>
      </c>
      <c r="AV290" s="14" t="s">
        <v>93</v>
      </c>
      <c r="AW290" s="14" t="s">
        <v>4</v>
      </c>
      <c r="AX290" s="14" t="s">
        <v>81</v>
      </c>
      <c r="AY290" s="243" t="s">
        <v>220</v>
      </c>
    </row>
    <row r="291" s="14" customFormat="1">
      <c r="A291" s="14"/>
      <c r="B291" s="242"/>
      <c r="C291" s="14"/>
      <c r="D291" s="235" t="s">
        <v>228</v>
      </c>
      <c r="E291" s="243" t="s">
        <v>1</v>
      </c>
      <c r="F291" s="244" t="s">
        <v>1545</v>
      </c>
      <c r="G291" s="14"/>
      <c r="H291" s="245">
        <v>14.1</v>
      </c>
      <c r="I291" s="246"/>
      <c r="J291" s="246"/>
      <c r="K291" s="14"/>
      <c r="L291" s="14"/>
      <c r="M291" s="242"/>
      <c r="N291" s="247"/>
      <c r="O291" s="248"/>
      <c r="P291" s="248"/>
      <c r="Q291" s="248"/>
      <c r="R291" s="248"/>
      <c r="S291" s="248"/>
      <c r="T291" s="248"/>
      <c r="U291" s="248"/>
      <c r="V291" s="248"/>
      <c r="W291" s="248"/>
      <c r="X291" s="249"/>
      <c r="Y291" s="14"/>
      <c r="Z291" s="14"/>
      <c r="AA291" s="14"/>
      <c r="AB291" s="14"/>
      <c r="AC291" s="14"/>
      <c r="AD291" s="14"/>
      <c r="AE291" s="14"/>
      <c r="AT291" s="243" t="s">
        <v>228</v>
      </c>
      <c r="AU291" s="243" t="s">
        <v>93</v>
      </c>
      <c r="AV291" s="14" t="s">
        <v>93</v>
      </c>
      <c r="AW291" s="14" t="s">
        <v>4</v>
      </c>
      <c r="AX291" s="14" t="s">
        <v>81</v>
      </c>
      <c r="AY291" s="243" t="s">
        <v>220</v>
      </c>
    </row>
    <row r="292" s="14" customFormat="1">
      <c r="A292" s="14"/>
      <c r="B292" s="242"/>
      <c r="C292" s="14"/>
      <c r="D292" s="235" t="s">
        <v>228</v>
      </c>
      <c r="E292" s="243" t="s">
        <v>1</v>
      </c>
      <c r="F292" s="244" t="s">
        <v>1546</v>
      </c>
      <c r="G292" s="14"/>
      <c r="H292" s="245">
        <v>17.399999999999999</v>
      </c>
      <c r="I292" s="246"/>
      <c r="J292" s="246"/>
      <c r="K292" s="14"/>
      <c r="L292" s="14"/>
      <c r="M292" s="242"/>
      <c r="N292" s="247"/>
      <c r="O292" s="248"/>
      <c r="P292" s="248"/>
      <c r="Q292" s="248"/>
      <c r="R292" s="248"/>
      <c r="S292" s="248"/>
      <c r="T292" s="248"/>
      <c r="U292" s="248"/>
      <c r="V292" s="248"/>
      <c r="W292" s="248"/>
      <c r="X292" s="249"/>
      <c r="Y292" s="14"/>
      <c r="Z292" s="14"/>
      <c r="AA292" s="14"/>
      <c r="AB292" s="14"/>
      <c r="AC292" s="14"/>
      <c r="AD292" s="14"/>
      <c r="AE292" s="14"/>
      <c r="AT292" s="243" t="s">
        <v>228</v>
      </c>
      <c r="AU292" s="243" t="s">
        <v>93</v>
      </c>
      <c r="AV292" s="14" t="s">
        <v>93</v>
      </c>
      <c r="AW292" s="14" t="s">
        <v>4</v>
      </c>
      <c r="AX292" s="14" t="s">
        <v>81</v>
      </c>
      <c r="AY292" s="243" t="s">
        <v>220</v>
      </c>
    </row>
    <row r="293" s="14" customFormat="1">
      <c r="A293" s="14"/>
      <c r="B293" s="242"/>
      <c r="C293" s="14"/>
      <c r="D293" s="235" t="s">
        <v>228</v>
      </c>
      <c r="E293" s="243" t="s">
        <v>1</v>
      </c>
      <c r="F293" s="244" t="s">
        <v>1547</v>
      </c>
      <c r="G293" s="14"/>
      <c r="H293" s="245">
        <v>21.300000000000001</v>
      </c>
      <c r="I293" s="246"/>
      <c r="J293" s="246"/>
      <c r="K293" s="14"/>
      <c r="L293" s="14"/>
      <c r="M293" s="242"/>
      <c r="N293" s="247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4"/>
      <c r="Z293" s="14"/>
      <c r="AA293" s="14"/>
      <c r="AB293" s="14"/>
      <c r="AC293" s="14"/>
      <c r="AD293" s="14"/>
      <c r="AE293" s="14"/>
      <c r="AT293" s="243" t="s">
        <v>228</v>
      </c>
      <c r="AU293" s="243" t="s">
        <v>93</v>
      </c>
      <c r="AV293" s="14" t="s">
        <v>93</v>
      </c>
      <c r="AW293" s="14" t="s">
        <v>4</v>
      </c>
      <c r="AX293" s="14" t="s">
        <v>81</v>
      </c>
      <c r="AY293" s="243" t="s">
        <v>220</v>
      </c>
    </row>
    <row r="294" s="14" customFormat="1">
      <c r="A294" s="14"/>
      <c r="B294" s="242"/>
      <c r="C294" s="14"/>
      <c r="D294" s="235" t="s">
        <v>228</v>
      </c>
      <c r="E294" s="243" t="s">
        <v>1</v>
      </c>
      <c r="F294" s="244" t="s">
        <v>1548</v>
      </c>
      <c r="G294" s="14"/>
      <c r="H294" s="245">
        <v>17.100000000000001</v>
      </c>
      <c r="I294" s="246"/>
      <c r="J294" s="246"/>
      <c r="K294" s="14"/>
      <c r="L294" s="14"/>
      <c r="M294" s="242"/>
      <c r="N294" s="247"/>
      <c r="O294" s="248"/>
      <c r="P294" s="248"/>
      <c r="Q294" s="248"/>
      <c r="R294" s="248"/>
      <c r="S294" s="248"/>
      <c r="T294" s="248"/>
      <c r="U294" s="248"/>
      <c r="V294" s="248"/>
      <c r="W294" s="248"/>
      <c r="X294" s="249"/>
      <c r="Y294" s="14"/>
      <c r="Z294" s="14"/>
      <c r="AA294" s="14"/>
      <c r="AB294" s="14"/>
      <c r="AC294" s="14"/>
      <c r="AD294" s="14"/>
      <c r="AE294" s="14"/>
      <c r="AT294" s="243" t="s">
        <v>228</v>
      </c>
      <c r="AU294" s="243" t="s">
        <v>93</v>
      </c>
      <c r="AV294" s="14" t="s">
        <v>93</v>
      </c>
      <c r="AW294" s="14" t="s">
        <v>4</v>
      </c>
      <c r="AX294" s="14" t="s">
        <v>81</v>
      </c>
      <c r="AY294" s="243" t="s">
        <v>220</v>
      </c>
    </row>
    <row r="295" s="14" customFormat="1">
      <c r="A295" s="14"/>
      <c r="B295" s="242"/>
      <c r="C295" s="14"/>
      <c r="D295" s="235" t="s">
        <v>228</v>
      </c>
      <c r="E295" s="243" t="s">
        <v>1</v>
      </c>
      <c r="F295" s="244" t="s">
        <v>1549</v>
      </c>
      <c r="G295" s="14"/>
      <c r="H295" s="245">
        <v>21.167000000000002</v>
      </c>
      <c r="I295" s="246"/>
      <c r="J295" s="246"/>
      <c r="K295" s="14"/>
      <c r="L295" s="14"/>
      <c r="M295" s="242"/>
      <c r="N295" s="247"/>
      <c r="O295" s="248"/>
      <c r="P295" s="248"/>
      <c r="Q295" s="248"/>
      <c r="R295" s="248"/>
      <c r="S295" s="248"/>
      <c r="T295" s="248"/>
      <c r="U295" s="248"/>
      <c r="V295" s="248"/>
      <c r="W295" s="248"/>
      <c r="X295" s="249"/>
      <c r="Y295" s="14"/>
      <c r="Z295" s="14"/>
      <c r="AA295" s="14"/>
      <c r="AB295" s="14"/>
      <c r="AC295" s="14"/>
      <c r="AD295" s="14"/>
      <c r="AE295" s="14"/>
      <c r="AT295" s="243" t="s">
        <v>228</v>
      </c>
      <c r="AU295" s="243" t="s">
        <v>93</v>
      </c>
      <c r="AV295" s="14" t="s">
        <v>93</v>
      </c>
      <c r="AW295" s="14" t="s">
        <v>4</v>
      </c>
      <c r="AX295" s="14" t="s">
        <v>81</v>
      </c>
      <c r="AY295" s="243" t="s">
        <v>220</v>
      </c>
    </row>
    <row r="296" s="14" customFormat="1">
      <c r="A296" s="14"/>
      <c r="B296" s="242"/>
      <c r="C296" s="14"/>
      <c r="D296" s="235" t="s">
        <v>228</v>
      </c>
      <c r="E296" s="243" t="s">
        <v>1</v>
      </c>
      <c r="F296" s="244" t="s">
        <v>1550</v>
      </c>
      <c r="G296" s="14"/>
      <c r="H296" s="245">
        <v>66.849999999999994</v>
      </c>
      <c r="I296" s="246"/>
      <c r="J296" s="246"/>
      <c r="K296" s="14"/>
      <c r="L296" s="14"/>
      <c r="M296" s="242"/>
      <c r="N296" s="247"/>
      <c r="O296" s="248"/>
      <c r="P296" s="248"/>
      <c r="Q296" s="248"/>
      <c r="R296" s="248"/>
      <c r="S296" s="248"/>
      <c r="T296" s="248"/>
      <c r="U296" s="248"/>
      <c r="V296" s="248"/>
      <c r="W296" s="248"/>
      <c r="X296" s="249"/>
      <c r="Y296" s="14"/>
      <c r="Z296" s="14"/>
      <c r="AA296" s="14"/>
      <c r="AB296" s="14"/>
      <c r="AC296" s="14"/>
      <c r="AD296" s="14"/>
      <c r="AE296" s="14"/>
      <c r="AT296" s="243" t="s">
        <v>228</v>
      </c>
      <c r="AU296" s="243" t="s">
        <v>93</v>
      </c>
      <c r="AV296" s="14" t="s">
        <v>93</v>
      </c>
      <c r="AW296" s="14" t="s">
        <v>4</v>
      </c>
      <c r="AX296" s="14" t="s">
        <v>81</v>
      </c>
      <c r="AY296" s="243" t="s">
        <v>220</v>
      </c>
    </row>
    <row r="297" s="14" customFormat="1">
      <c r="A297" s="14"/>
      <c r="B297" s="242"/>
      <c r="C297" s="14"/>
      <c r="D297" s="235" t="s">
        <v>228</v>
      </c>
      <c r="E297" s="243" t="s">
        <v>1</v>
      </c>
      <c r="F297" s="244" t="s">
        <v>1551</v>
      </c>
      <c r="G297" s="14"/>
      <c r="H297" s="245">
        <v>59.119999999999997</v>
      </c>
      <c r="I297" s="246"/>
      <c r="J297" s="246"/>
      <c r="K297" s="14"/>
      <c r="L297" s="14"/>
      <c r="M297" s="242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4"/>
      <c r="Z297" s="14"/>
      <c r="AA297" s="14"/>
      <c r="AB297" s="14"/>
      <c r="AC297" s="14"/>
      <c r="AD297" s="14"/>
      <c r="AE297" s="14"/>
      <c r="AT297" s="243" t="s">
        <v>228</v>
      </c>
      <c r="AU297" s="243" t="s">
        <v>93</v>
      </c>
      <c r="AV297" s="14" t="s">
        <v>93</v>
      </c>
      <c r="AW297" s="14" t="s">
        <v>4</v>
      </c>
      <c r="AX297" s="14" t="s">
        <v>81</v>
      </c>
      <c r="AY297" s="243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1552</v>
      </c>
      <c r="G298" s="14"/>
      <c r="H298" s="245">
        <v>70.329999999999998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1553</v>
      </c>
      <c r="G299" s="14"/>
      <c r="H299" s="245">
        <v>23.399999999999999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4" customFormat="1">
      <c r="A300" s="14"/>
      <c r="B300" s="242"/>
      <c r="C300" s="14"/>
      <c r="D300" s="235" t="s">
        <v>228</v>
      </c>
      <c r="E300" s="243" t="s">
        <v>1</v>
      </c>
      <c r="F300" s="244" t="s">
        <v>1554</v>
      </c>
      <c r="G300" s="14"/>
      <c r="H300" s="245">
        <v>16.559999999999999</v>
      </c>
      <c r="I300" s="246"/>
      <c r="J300" s="246"/>
      <c r="K300" s="14"/>
      <c r="L300" s="14"/>
      <c r="M300" s="242"/>
      <c r="N300" s="247"/>
      <c r="O300" s="248"/>
      <c r="P300" s="248"/>
      <c r="Q300" s="248"/>
      <c r="R300" s="248"/>
      <c r="S300" s="248"/>
      <c r="T300" s="248"/>
      <c r="U300" s="248"/>
      <c r="V300" s="248"/>
      <c r="W300" s="248"/>
      <c r="X300" s="249"/>
      <c r="Y300" s="14"/>
      <c r="Z300" s="14"/>
      <c r="AA300" s="14"/>
      <c r="AB300" s="14"/>
      <c r="AC300" s="14"/>
      <c r="AD300" s="14"/>
      <c r="AE300" s="14"/>
      <c r="AT300" s="243" t="s">
        <v>228</v>
      </c>
      <c r="AU300" s="243" t="s">
        <v>93</v>
      </c>
      <c r="AV300" s="14" t="s">
        <v>93</v>
      </c>
      <c r="AW300" s="14" t="s">
        <v>4</v>
      </c>
      <c r="AX300" s="14" t="s">
        <v>81</v>
      </c>
      <c r="AY300" s="243" t="s">
        <v>220</v>
      </c>
    </row>
    <row r="301" s="14" customFormat="1">
      <c r="A301" s="14"/>
      <c r="B301" s="242"/>
      <c r="C301" s="14"/>
      <c r="D301" s="235" t="s">
        <v>228</v>
      </c>
      <c r="E301" s="243" t="s">
        <v>1</v>
      </c>
      <c r="F301" s="244" t="s">
        <v>1555</v>
      </c>
      <c r="G301" s="14"/>
      <c r="H301" s="245">
        <v>13.859999999999999</v>
      </c>
      <c r="I301" s="246"/>
      <c r="J301" s="246"/>
      <c r="K301" s="14"/>
      <c r="L301" s="14"/>
      <c r="M301" s="242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4"/>
      <c r="Z301" s="14"/>
      <c r="AA301" s="14"/>
      <c r="AB301" s="14"/>
      <c r="AC301" s="14"/>
      <c r="AD301" s="14"/>
      <c r="AE301" s="14"/>
      <c r="AT301" s="243" t="s">
        <v>228</v>
      </c>
      <c r="AU301" s="243" t="s">
        <v>93</v>
      </c>
      <c r="AV301" s="14" t="s">
        <v>93</v>
      </c>
      <c r="AW301" s="14" t="s">
        <v>4</v>
      </c>
      <c r="AX301" s="14" t="s">
        <v>81</v>
      </c>
      <c r="AY301" s="243" t="s">
        <v>220</v>
      </c>
    </row>
    <row r="302" s="14" customFormat="1">
      <c r="A302" s="14"/>
      <c r="B302" s="242"/>
      <c r="C302" s="14"/>
      <c r="D302" s="235" t="s">
        <v>228</v>
      </c>
      <c r="E302" s="243" t="s">
        <v>1</v>
      </c>
      <c r="F302" s="244" t="s">
        <v>1556</v>
      </c>
      <c r="G302" s="14"/>
      <c r="H302" s="245">
        <v>24.34</v>
      </c>
      <c r="I302" s="246"/>
      <c r="J302" s="246"/>
      <c r="K302" s="14"/>
      <c r="L302" s="14"/>
      <c r="M302" s="242"/>
      <c r="N302" s="247"/>
      <c r="O302" s="248"/>
      <c r="P302" s="248"/>
      <c r="Q302" s="248"/>
      <c r="R302" s="248"/>
      <c r="S302" s="248"/>
      <c r="T302" s="248"/>
      <c r="U302" s="248"/>
      <c r="V302" s="248"/>
      <c r="W302" s="248"/>
      <c r="X302" s="249"/>
      <c r="Y302" s="14"/>
      <c r="Z302" s="14"/>
      <c r="AA302" s="14"/>
      <c r="AB302" s="14"/>
      <c r="AC302" s="14"/>
      <c r="AD302" s="14"/>
      <c r="AE302" s="14"/>
      <c r="AT302" s="243" t="s">
        <v>228</v>
      </c>
      <c r="AU302" s="243" t="s">
        <v>93</v>
      </c>
      <c r="AV302" s="14" t="s">
        <v>93</v>
      </c>
      <c r="AW302" s="14" t="s">
        <v>4</v>
      </c>
      <c r="AX302" s="14" t="s">
        <v>81</v>
      </c>
      <c r="AY302" s="243" t="s">
        <v>220</v>
      </c>
    </row>
    <row r="303" s="14" customFormat="1">
      <c r="A303" s="14"/>
      <c r="B303" s="242"/>
      <c r="C303" s="14"/>
      <c r="D303" s="235" t="s">
        <v>228</v>
      </c>
      <c r="E303" s="243" t="s">
        <v>1</v>
      </c>
      <c r="F303" s="244" t="s">
        <v>1557</v>
      </c>
      <c r="G303" s="14"/>
      <c r="H303" s="245">
        <v>33.740000000000002</v>
      </c>
      <c r="I303" s="246"/>
      <c r="J303" s="246"/>
      <c r="K303" s="14"/>
      <c r="L303" s="14"/>
      <c r="M303" s="242"/>
      <c r="N303" s="247"/>
      <c r="O303" s="248"/>
      <c r="P303" s="248"/>
      <c r="Q303" s="248"/>
      <c r="R303" s="248"/>
      <c r="S303" s="248"/>
      <c r="T303" s="248"/>
      <c r="U303" s="248"/>
      <c r="V303" s="248"/>
      <c r="W303" s="248"/>
      <c r="X303" s="249"/>
      <c r="Y303" s="14"/>
      <c r="Z303" s="14"/>
      <c r="AA303" s="14"/>
      <c r="AB303" s="14"/>
      <c r="AC303" s="14"/>
      <c r="AD303" s="14"/>
      <c r="AE303" s="14"/>
      <c r="AT303" s="243" t="s">
        <v>228</v>
      </c>
      <c r="AU303" s="243" t="s">
        <v>93</v>
      </c>
      <c r="AV303" s="14" t="s">
        <v>93</v>
      </c>
      <c r="AW303" s="14" t="s">
        <v>4</v>
      </c>
      <c r="AX303" s="14" t="s">
        <v>81</v>
      </c>
      <c r="AY303" s="243" t="s">
        <v>220</v>
      </c>
    </row>
    <row r="304" s="14" customFormat="1">
      <c r="A304" s="14"/>
      <c r="B304" s="242"/>
      <c r="C304" s="14"/>
      <c r="D304" s="235" t="s">
        <v>228</v>
      </c>
      <c r="E304" s="243" t="s">
        <v>1</v>
      </c>
      <c r="F304" s="244" t="s">
        <v>1558</v>
      </c>
      <c r="G304" s="14"/>
      <c r="H304" s="245">
        <v>24.699999999999999</v>
      </c>
      <c r="I304" s="246"/>
      <c r="J304" s="246"/>
      <c r="K304" s="14"/>
      <c r="L304" s="14"/>
      <c r="M304" s="242"/>
      <c r="N304" s="247"/>
      <c r="O304" s="248"/>
      <c r="P304" s="248"/>
      <c r="Q304" s="248"/>
      <c r="R304" s="248"/>
      <c r="S304" s="248"/>
      <c r="T304" s="248"/>
      <c r="U304" s="248"/>
      <c r="V304" s="248"/>
      <c r="W304" s="248"/>
      <c r="X304" s="249"/>
      <c r="Y304" s="14"/>
      <c r="Z304" s="14"/>
      <c r="AA304" s="14"/>
      <c r="AB304" s="14"/>
      <c r="AC304" s="14"/>
      <c r="AD304" s="14"/>
      <c r="AE304" s="14"/>
      <c r="AT304" s="243" t="s">
        <v>228</v>
      </c>
      <c r="AU304" s="243" t="s">
        <v>93</v>
      </c>
      <c r="AV304" s="14" t="s">
        <v>93</v>
      </c>
      <c r="AW304" s="14" t="s">
        <v>4</v>
      </c>
      <c r="AX304" s="14" t="s">
        <v>81</v>
      </c>
      <c r="AY304" s="243" t="s">
        <v>220</v>
      </c>
    </row>
    <row r="305" s="14" customFormat="1">
      <c r="A305" s="14"/>
      <c r="B305" s="242"/>
      <c r="C305" s="14"/>
      <c r="D305" s="235" t="s">
        <v>228</v>
      </c>
      <c r="E305" s="243" t="s">
        <v>1</v>
      </c>
      <c r="F305" s="244" t="s">
        <v>1559</v>
      </c>
      <c r="G305" s="14"/>
      <c r="H305" s="245">
        <v>12.359999999999999</v>
      </c>
      <c r="I305" s="246"/>
      <c r="J305" s="246"/>
      <c r="K305" s="14"/>
      <c r="L305" s="14"/>
      <c r="M305" s="242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4"/>
      <c r="Z305" s="14"/>
      <c r="AA305" s="14"/>
      <c r="AB305" s="14"/>
      <c r="AC305" s="14"/>
      <c r="AD305" s="14"/>
      <c r="AE305" s="14"/>
      <c r="AT305" s="243" t="s">
        <v>228</v>
      </c>
      <c r="AU305" s="243" t="s">
        <v>93</v>
      </c>
      <c r="AV305" s="14" t="s">
        <v>93</v>
      </c>
      <c r="AW305" s="14" t="s">
        <v>4</v>
      </c>
      <c r="AX305" s="14" t="s">
        <v>81</v>
      </c>
      <c r="AY305" s="243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1560</v>
      </c>
      <c r="G306" s="14"/>
      <c r="H306" s="245">
        <v>15.66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1561</v>
      </c>
      <c r="G307" s="14"/>
      <c r="H307" s="245">
        <v>56.659999999999997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4" customFormat="1">
      <c r="A308" s="14"/>
      <c r="B308" s="242"/>
      <c r="C308" s="14"/>
      <c r="D308" s="235" t="s">
        <v>228</v>
      </c>
      <c r="E308" s="243" t="s">
        <v>1</v>
      </c>
      <c r="F308" s="244" t="s">
        <v>1562</v>
      </c>
      <c r="G308" s="14"/>
      <c r="H308" s="245">
        <v>32.439999999999998</v>
      </c>
      <c r="I308" s="246"/>
      <c r="J308" s="246"/>
      <c r="K308" s="14"/>
      <c r="L308" s="14"/>
      <c r="M308" s="242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4"/>
      <c r="Z308" s="14"/>
      <c r="AA308" s="14"/>
      <c r="AB308" s="14"/>
      <c r="AC308" s="14"/>
      <c r="AD308" s="14"/>
      <c r="AE308" s="14"/>
      <c r="AT308" s="243" t="s">
        <v>228</v>
      </c>
      <c r="AU308" s="243" t="s">
        <v>93</v>
      </c>
      <c r="AV308" s="14" t="s">
        <v>93</v>
      </c>
      <c r="AW308" s="14" t="s">
        <v>4</v>
      </c>
      <c r="AX308" s="14" t="s">
        <v>81</v>
      </c>
      <c r="AY308" s="243" t="s">
        <v>220</v>
      </c>
    </row>
    <row r="309" s="15" customFormat="1">
      <c r="A309" s="15"/>
      <c r="B309" s="250"/>
      <c r="C309" s="15"/>
      <c r="D309" s="235" t="s">
        <v>228</v>
      </c>
      <c r="E309" s="251" t="s">
        <v>1</v>
      </c>
      <c r="F309" s="252" t="s">
        <v>242</v>
      </c>
      <c r="G309" s="15"/>
      <c r="H309" s="253">
        <v>954.29899999999998</v>
      </c>
      <c r="I309" s="254"/>
      <c r="J309" s="254"/>
      <c r="K309" s="15"/>
      <c r="L309" s="15"/>
      <c r="M309" s="250"/>
      <c r="N309" s="255"/>
      <c r="O309" s="256"/>
      <c r="P309" s="256"/>
      <c r="Q309" s="256"/>
      <c r="R309" s="256"/>
      <c r="S309" s="256"/>
      <c r="T309" s="256"/>
      <c r="U309" s="256"/>
      <c r="V309" s="256"/>
      <c r="W309" s="256"/>
      <c r="X309" s="257"/>
      <c r="Y309" s="15"/>
      <c r="Z309" s="15"/>
      <c r="AA309" s="15"/>
      <c r="AB309" s="15"/>
      <c r="AC309" s="15"/>
      <c r="AD309" s="15"/>
      <c r="AE309" s="15"/>
      <c r="AT309" s="251" t="s">
        <v>228</v>
      </c>
      <c r="AU309" s="251" t="s">
        <v>93</v>
      </c>
      <c r="AV309" s="15" t="s">
        <v>98</v>
      </c>
      <c r="AW309" s="15" t="s">
        <v>4</v>
      </c>
      <c r="AX309" s="15" t="s">
        <v>81</v>
      </c>
      <c r="AY309" s="251" t="s">
        <v>220</v>
      </c>
    </row>
    <row r="310" s="13" customFormat="1">
      <c r="A310" s="13"/>
      <c r="B310" s="234"/>
      <c r="C310" s="13"/>
      <c r="D310" s="235" t="s">
        <v>228</v>
      </c>
      <c r="E310" s="236" t="s">
        <v>1</v>
      </c>
      <c r="F310" s="237" t="s">
        <v>243</v>
      </c>
      <c r="G310" s="13"/>
      <c r="H310" s="236" t="s">
        <v>1</v>
      </c>
      <c r="I310" s="238"/>
      <c r="J310" s="238"/>
      <c r="K310" s="13"/>
      <c r="L310" s="13"/>
      <c r="M310" s="234"/>
      <c r="N310" s="239"/>
      <c r="O310" s="240"/>
      <c r="P310" s="240"/>
      <c r="Q310" s="240"/>
      <c r="R310" s="240"/>
      <c r="S310" s="240"/>
      <c r="T310" s="240"/>
      <c r="U310" s="240"/>
      <c r="V310" s="240"/>
      <c r="W310" s="240"/>
      <c r="X310" s="241"/>
      <c r="Y310" s="13"/>
      <c r="Z310" s="13"/>
      <c r="AA310" s="13"/>
      <c r="AB310" s="13"/>
      <c r="AC310" s="13"/>
      <c r="AD310" s="13"/>
      <c r="AE310" s="13"/>
      <c r="AT310" s="236" t="s">
        <v>228</v>
      </c>
      <c r="AU310" s="236" t="s">
        <v>93</v>
      </c>
      <c r="AV310" s="13" t="s">
        <v>88</v>
      </c>
      <c r="AW310" s="13" t="s">
        <v>4</v>
      </c>
      <c r="AX310" s="13" t="s">
        <v>81</v>
      </c>
      <c r="AY310" s="236" t="s">
        <v>220</v>
      </c>
    </row>
    <row r="311" s="14" customFormat="1">
      <c r="A311" s="14"/>
      <c r="B311" s="242"/>
      <c r="C311" s="14"/>
      <c r="D311" s="235" t="s">
        <v>228</v>
      </c>
      <c r="E311" s="243" t="s">
        <v>1</v>
      </c>
      <c r="F311" s="244" t="s">
        <v>1563</v>
      </c>
      <c r="G311" s="14"/>
      <c r="H311" s="245">
        <v>60.953000000000003</v>
      </c>
      <c r="I311" s="246"/>
      <c r="J311" s="246"/>
      <c r="K311" s="14"/>
      <c r="L311" s="14"/>
      <c r="M311" s="242"/>
      <c r="N311" s="247"/>
      <c r="O311" s="248"/>
      <c r="P311" s="248"/>
      <c r="Q311" s="248"/>
      <c r="R311" s="248"/>
      <c r="S311" s="248"/>
      <c r="T311" s="248"/>
      <c r="U311" s="248"/>
      <c r="V311" s="248"/>
      <c r="W311" s="248"/>
      <c r="X311" s="249"/>
      <c r="Y311" s="14"/>
      <c r="Z311" s="14"/>
      <c r="AA311" s="14"/>
      <c r="AB311" s="14"/>
      <c r="AC311" s="14"/>
      <c r="AD311" s="14"/>
      <c r="AE311" s="14"/>
      <c r="AT311" s="243" t="s">
        <v>228</v>
      </c>
      <c r="AU311" s="243" t="s">
        <v>93</v>
      </c>
      <c r="AV311" s="14" t="s">
        <v>93</v>
      </c>
      <c r="AW311" s="14" t="s">
        <v>4</v>
      </c>
      <c r="AX311" s="14" t="s">
        <v>81</v>
      </c>
      <c r="AY311" s="243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1564</v>
      </c>
      <c r="G312" s="14"/>
      <c r="H312" s="245">
        <v>59.100000000000001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4" customFormat="1">
      <c r="A313" s="14"/>
      <c r="B313" s="242"/>
      <c r="C313" s="14"/>
      <c r="D313" s="235" t="s">
        <v>228</v>
      </c>
      <c r="E313" s="243" t="s">
        <v>1</v>
      </c>
      <c r="F313" s="244" t="s">
        <v>1565</v>
      </c>
      <c r="G313" s="14"/>
      <c r="H313" s="245">
        <v>34.049999999999997</v>
      </c>
      <c r="I313" s="246"/>
      <c r="J313" s="246"/>
      <c r="K313" s="14"/>
      <c r="L313" s="14"/>
      <c r="M313" s="242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4"/>
      <c r="Z313" s="14"/>
      <c r="AA313" s="14"/>
      <c r="AB313" s="14"/>
      <c r="AC313" s="14"/>
      <c r="AD313" s="14"/>
      <c r="AE313" s="14"/>
      <c r="AT313" s="243" t="s">
        <v>228</v>
      </c>
      <c r="AU313" s="243" t="s">
        <v>93</v>
      </c>
      <c r="AV313" s="14" t="s">
        <v>93</v>
      </c>
      <c r="AW313" s="14" t="s">
        <v>4</v>
      </c>
      <c r="AX313" s="14" t="s">
        <v>81</v>
      </c>
      <c r="AY313" s="243" t="s">
        <v>220</v>
      </c>
    </row>
    <row r="314" s="14" customFormat="1">
      <c r="A314" s="14"/>
      <c r="B314" s="242"/>
      <c r="C314" s="14"/>
      <c r="D314" s="235" t="s">
        <v>228</v>
      </c>
      <c r="E314" s="243" t="s">
        <v>1</v>
      </c>
      <c r="F314" s="244" t="s">
        <v>1566</v>
      </c>
      <c r="G314" s="14"/>
      <c r="H314" s="245">
        <v>37.880000000000003</v>
      </c>
      <c r="I314" s="246"/>
      <c r="J314" s="246"/>
      <c r="K314" s="14"/>
      <c r="L314" s="14"/>
      <c r="M314" s="242"/>
      <c r="N314" s="247"/>
      <c r="O314" s="248"/>
      <c r="P314" s="248"/>
      <c r="Q314" s="248"/>
      <c r="R314" s="248"/>
      <c r="S314" s="248"/>
      <c r="T314" s="248"/>
      <c r="U314" s="248"/>
      <c r="V314" s="248"/>
      <c r="W314" s="248"/>
      <c r="X314" s="249"/>
      <c r="Y314" s="14"/>
      <c r="Z314" s="14"/>
      <c r="AA314" s="14"/>
      <c r="AB314" s="14"/>
      <c r="AC314" s="14"/>
      <c r="AD314" s="14"/>
      <c r="AE314" s="14"/>
      <c r="AT314" s="243" t="s">
        <v>228</v>
      </c>
      <c r="AU314" s="243" t="s">
        <v>93</v>
      </c>
      <c r="AV314" s="14" t="s">
        <v>93</v>
      </c>
      <c r="AW314" s="14" t="s">
        <v>4</v>
      </c>
      <c r="AX314" s="14" t="s">
        <v>81</v>
      </c>
      <c r="AY314" s="243" t="s">
        <v>220</v>
      </c>
    </row>
    <row r="315" s="14" customFormat="1">
      <c r="A315" s="14"/>
      <c r="B315" s="242"/>
      <c r="C315" s="14"/>
      <c r="D315" s="235" t="s">
        <v>228</v>
      </c>
      <c r="E315" s="243" t="s">
        <v>1</v>
      </c>
      <c r="F315" s="244" t="s">
        <v>1567</v>
      </c>
      <c r="G315" s="14"/>
      <c r="H315" s="245">
        <v>33.799999999999997</v>
      </c>
      <c r="I315" s="246"/>
      <c r="J315" s="246"/>
      <c r="K315" s="14"/>
      <c r="L315" s="14"/>
      <c r="M315" s="242"/>
      <c r="N315" s="247"/>
      <c r="O315" s="248"/>
      <c r="P315" s="248"/>
      <c r="Q315" s="248"/>
      <c r="R315" s="248"/>
      <c r="S315" s="248"/>
      <c r="T315" s="248"/>
      <c r="U315" s="248"/>
      <c r="V315" s="248"/>
      <c r="W315" s="248"/>
      <c r="X315" s="249"/>
      <c r="Y315" s="14"/>
      <c r="Z315" s="14"/>
      <c r="AA315" s="14"/>
      <c r="AB315" s="14"/>
      <c r="AC315" s="14"/>
      <c r="AD315" s="14"/>
      <c r="AE315" s="14"/>
      <c r="AT315" s="243" t="s">
        <v>228</v>
      </c>
      <c r="AU315" s="243" t="s">
        <v>93</v>
      </c>
      <c r="AV315" s="14" t="s">
        <v>93</v>
      </c>
      <c r="AW315" s="14" t="s">
        <v>4</v>
      </c>
      <c r="AX315" s="14" t="s">
        <v>81</v>
      </c>
      <c r="AY315" s="243" t="s">
        <v>220</v>
      </c>
    </row>
    <row r="316" s="14" customFormat="1">
      <c r="A316" s="14"/>
      <c r="B316" s="242"/>
      <c r="C316" s="14"/>
      <c r="D316" s="235" t="s">
        <v>228</v>
      </c>
      <c r="E316" s="243" t="s">
        <v>1</v>
      </c>
      <c r="F316" s="244" t="s">
        <v>1568</v>
      </c>
      <c r="G316" s="14"/>
      <c r="H316" s="245">
        <v>35.030000000000001</v>
      </c>
      <c r="I316" s="246"/>
      <c r="J316" s="246"/>
      <c r="K316" s="14"/>
      <c r="L316" s="14"/>
      <c r="M316" s="242"/>
      <c r="N316" s="247"/>
      <c r="O316" s="248"/>
      <c r="P316" s="248"/>
      <c r="Q316" s="248"/>
      <c r="R316" s="248"/>
      <c r="S316" s="248"/>
      <c r="T316" s="248"/>
      <c r="U316" s="248"/>
      <c r="V316" s="248"/>
      <c r="W316" s="248"/>
      <c r="X316" s="249"/>
      <c r="Y316" s="14"/>
      <c r="Z316" s="14"/>
      <c r="AA316" s="14"/>
      <c r="AB316" s="14"/>
      <c r="AC316" s="14"/>
      <c r="AD316" s="14"/>
      <c r="AE316" s="14"/>
      <c r="AT316" s="243" t="s">
        <v>228</v>
      </c>
      <c r="AU316" s="243" t="s">
        <v>93</v>
      </c>
      <c r="AV316" s="14" t="s">
        <v>93</v>
      </c>
      <c r="AW316" s="14" t="s">
        <v>4</v>
      </c>
      <c r="AX316" s="14" t="s">
        <v>81</v>
      </c>
      <c r="AY316" s="243" t="s">
        <v>220</v>
      </c>
    </row>
    <row r="317" s="14" customFormat="1">
      <c r="A317" s="14"/>
      <c r="B317" s="242"/>
      <c r="C317" s="14"/>
      <c r="D317" s="235" t="s">
        <v>228</v>
      </c>
      <c r="E317" s="243" t="s">
        <v>1</v>
      </c>
      <c r="F317" s="244" t="s">
        <v>1569</v>
      </c>
      <c r="G317" s="14"/>
      <c r="H317" s="245">
        <v>22.800000000000001</v>
      </c>
      <c r="I317" s="246"/>
      <c r="J317" s="246"/>
      <c r="K317" s="14"/>
      <c r="L317" s="14"/>
      <c r="M317" s="242"/>
      <c r="N317" s="247"/>
      <c r="O317" s="248"/>
      <c r="P317" s="248"/>
      <c r="Q317" s="248"/>
      <c r="R317" s="248"/>
      <c r="S317" s="248"/>
      <c r="T317" s="248"/>
      <c r="U317" s="248"/>
      <c r="V317" s="248"/>
      <c r="W317" s="248"/>
      <c r="X317" s="249"/>
      <c r="Y317" s="14"/>
      <c r="Z317" s="14"/>
      <c r="AA317" s="14"/>
      <c r="AB317" s="14"/>
      <c r="AC317" s="14"/>
      <c r="AD317" s="14"/>
      <c r="AE317" s="14"/>
      <c r="AT317" s="243" t="s">
        <v>228</v>
      </c>
      <c r="AU317" s="243" t="s">
        <v>93</v>
      </c>
      <c r="AV317" s="14" t="s">
        <v>93</v>
      </c>
      <c r="AW317" s="14" t="s">
        <v>4</v>
      </c>
      <c r="AX317" s="14" t="s">
        <v>81</v>
      </c>
      <c r="AY317" s="243" t="s">
        <v>220</v>
      </c>
    </row>
    <row r="318" s="14" customFormat="1">
      <c r="A318" s="14"/>
      <c r="B318" s="242"/>
      <c r="C318" s="14"/>
      <c r="D318" s="235" t="s">
        <v>228</v>
      </c>
      <c r="E318" s="243" t="s">
        <v>1</v>
      </c>
      <c r="F318" s="244" t="s">
        <v>1570</v>
      </c>
      <c r="G318" s="14"/>
      <c r="H318" s="245">
        <v>42.289999999999999</v>
      </c>
      <c r="I318" s="246"/>
      <c r="J318" s="246"/>
      <c r="K318" s="14"/>
      <c r="L318" s="14"/>
      <c r="M318" s="242"/>
      <c r="N318" s="247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14"/>
      <c r="Z318" s="14"/>
      <c r="AA318" s="14"/>
      <c r="AB318" s="14"/>
      <c r="AC318" s="14"/>
      <c r="AD318" s="14"/>
      <c r="AE318" s="14"/>
      <c r="AT318" s="243" t="s">
        <v>228</v>
      </c>
      <c r="AU318" s="243" t="s">
        <v>93</v>
      </c>
      <c r="AV318" s="14" t="s">
        <v>93</v>
      </c>
      <c r="AW318" s="14" t="s">
        <v>4</v>
      </c>
      <c r="AX318" s="14" t="s">
        <v>81</v>
      </c>
      <c r="AY318" s="243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1571</v>
      </c>
      <c r="G319" s="14"/>
      <c r="H319" s="245">
        <v>25.800000000000001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1572</v>
      </c>
      <c r="G320" s="14"/>
      <c r="H320" s="245">
        <v>36.799999999999997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4" customFormat="1">
      <c r="A321" s="14"/>
      <c r="B321" s="242"/>
      <c r="C321" s="14"/>
      <c r="D321" s="235" t="s">
        <v>228</v>
      </c>
      <c r="E321" s="243" t="s">
        <v>1</v>
      </c>
      <c r="F321" s="244" t="s">
        <v>1573</v>
      </c>
      <c r="G321" s="14"/>
      <c r="H321" s="245">
        <v>20.899999999999999</v>
      </c>
      <c r="I321" s="246"/>
      <c r="J321" s="246"/>
      <c r="K321" s="14"/>
      <c r="L321" s="14"/>
      <c r="M321" s="242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Y321" s="14"/>
      <c r="Z321" s="14"/>
      <c r="AA321" s="14"/>
      <c r="AB321" s="14"/>
      <c r="AC321" s="14"/>
      <c r="AD321" s="14"/>
      <c r="AE321" s="14"/>
      <c r="AT321" s="243" t="s">
        <v>228</v>
      </c>
      <c r="AU321" s="243" t="s">
        <v>93</v>
      </c>
      <c r="AV321" s="14" t="s">
        <v>93</v>
      </c>
      <c r="AW321" s="14" t="s">
        <v>4</v>
      </c>
      <c r="AX321" s="14" t="s">
        <v>81</v>
      </c>
      <c r="AY321" s="243" t="s">
        <v>220</v>
      </c>
    </row>
    <row r="322" s="14" customFormat="1">
      <c r="A322" s="14"/>
      <c r="B322" s="242"/>
      <c r="C322" s="14"/>
      <c r="D322" s="235" t="s">
        <v>228</v>
      </c>
      <c r="E322" s="243" t="s">
        <v>1</v>
      </c>
      <c r="F322" s="244" t="s">
        <v>1574</v>
      </c>
      <c r="G322" s="14"/>
      <c r="H322" s="245">
        <v>85.659999999999997</v>
      </c>
      <c r="I322" s="246"/>
      <c r="J322" s="246"/>
      <c r="K322" s="14"/>
      <c r="L322" s="14"/>
      <c r="M322" s="242"/>
      <c r="N322" s="247"/>
      <c r="O322" s="248"/>
      <c r="P322" s="248"/>
      <c r="Q322" s="248"/>
      <c r="R322" s="248"/>
      <c r="S322" s="248"/>
      <c r="T322" s="248"/>
      <c r="U322" s="248"/>
      <c r="V322" s="248"/>
      <c r="W322" s="248"/>
      <c r="X322" s="249"/>
      <c r="Y322" s="14"/>
      <c r="Z322" s="14"/>
      <c r="AA322" s="14"/>
      <c r="AB322" s="14"/>
      <c r="AC322" s="14"/>
      <c r="AD322" s="14"/>
      <c r="AE322" s="14"/>
      <c r="AT322" s="243" t="s">
        <v>228</v>
      </c>
      <c r="AU322" s="243" t="s">
        <v>93</v>
      </c>
      <c r="AV322" s="14" t="s">
        <v>93</v>
      </c>
      <c r="AW322" s="14" t="s">
        <v>4</v>
      </c>
      <c r="AX322" s="14" t="s">
        <v>81</v>
      </c>
      <c r="AY322" s="243" t="s">
        <v>220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1575</v>
      </c>
      <c r="G323" s="14"/>
      <c r="H323" s="245">
        <v>59.119999999999997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81</v>
      </c>
      <c r="AY323" s="243" t="s">
        <v>220</v>
      </c>
    </row>
    <row r="324" s="14" customFormat="1">
      <c r="A324" s="14"/>
      <c r="B324" s="242"/>
      <c r="C324" s="14"/>
      <c r="D324" s="235" t="s">
        <v>228</v>
      </c>
      <c r="E324" s="243" t="s">
        <v>1</v>
      </c>
      <c r="F324" s="244" t="s">
        <v>1576</v>
      </c>
      <c r="G324" s="14"/>
      <c r="H324" s="245">
        <v>72.254999999999995</v>
      </c>
      <c r="I324" s="246"/>
      <c r="J324" s="246"/>
      <c r="K324" s="14"/>
      <c r="L324" s="14"/>
      <c r="M324" s="242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4"/>
      <c r="Z324" s="14"/>
      <c r="AA324" s="14"/>
      <c r="AB324" s="14"/>
      <c r="AC324" s="14"/>
      <c r="AD324" s="14"/>
      <c r="AE324" s="14"/>
      <c r="AT324" s="243" t="s">
        <v>228</v>
      </c>
      <c r="AU324" s="243" t="s">
        <v>93</v>
      </c>
      <c r="AV324" s="14" t="s">
        <v>93</v>
      </c>
      <c r="AW324" s="14" t="s">
        <v>4</v>
      </c>
      <c r="AX324" s="14" t="s">
        <v>81</v>
      </c>
      <c r="AY324" s="243" t="s">
        <v>220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1577</v>
      </c>
      <c r="G325" s="14"/>
      <c r="H325" s="245">
        <v>58.950000000000003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81</v>
      </c>
      <c r="AY325" s="243" t="s">
        <v>220</v>
      </c>
    </row>
    <row r="326" s="15" customFormat="1">
      <c r="A326" s="15"/>
      <c r="B326" s="250"/>
      <c r="C326" s="15"/>
      <c r="D326" s="235" t="s">
        <v>228</v>
      </c>
      <c r="E326" s="251" t="s">
        <v>1</v>
      </c>
      <c r="F326" s="252" t="s">
        <v>242</v>
      </c>
      <c r="G326" s="15"/>
      <c r="H326" s="253">
        <v>685.38800000000003</v>
      </c>
      <c r="I326" s="254"/>
      <c r="J326" s="254"/>
      <c r="K326" s="15"/>
      <c r="L326" s="15"/>
      <c r="M326" s="250"/>
      <c r="N326" s="255"/>
      <c r="O326" s="256"/>
      <c r="P326" s="256"/>
      <c r="Q326" s="256"/>
      <c r="R326" s="256"/>
      <c r="S326" s="256"/>
      <c r="T326" s="256"/>
      <c r="U326" s="256"/>
      <c r="V326" s="256"/>
      <c r="W326" s="256"/>
      <c r="X326" s="257"/>
      <c r="Y326" s="15"/>
      <c r="Z326" s="15"/>
      <c r="AA326" s="15"/>
      <c r="AB326" s="15"/>
      <c r="AC326" s="15"/>
      <c r="AD326" s="15"/>
      <c r="AE326" s="15"/>
      <c r="AT326" s="251" t="s">
        <v>228</v>
      </c>
      <c r="AU326" s="251" t="s">
        <v>93</v>
      </c>
      <c r="AV326" s="15" t="s">
        <v>98</v>
      </c>
      <c r="AW326" s="15" t="s">
        <v>4</v>
      </c>
      <c r="AX326" s="15" t="s">
        <v>81</v>
      </c>
      <c r="AY326" s="251" t="s">
        <v>220</v>
      </c>
    </row>
    <row r="327" s="16" customFormat="1">
      <c r="A327" s="16"/>
      <c r="B327" s="258"/>
      <c r="C327" s="16"/>
      <c r="D327" s="235" t="s">
        <v>228</v>
      </c>
      <c r="E327" s="259" t="s">
        <v>1</v>
      </c>
      <c r="F327" s="260" t="s">
        <v>253</v>
      </c>
      <c r="G327" s="16"/>
      <c r="H327" s="261">
        <v>1639.6869999999999</v>
      </c>
      <c r="I327" s="262"/>
      <c r="J327" s="262"/>
      <c r="K327" s="16"/>
      <c r="L327" s="16"/>
      <c r="M327" s="258"/>
      <c r="N327" s="263"/>
      <c r="O327" s="264"/>
      <c r="P327" s="264"/>
      <c r="Q327" s="264"/>
      <c r="R327" s="264"/>
      <c r="S327" s="264"/>
      <c r="T327" s="264"/>
      <c r="U327" s="264"/>
      <c r="V327" s="264"/>
      <c r="W327" s="264"/>
      <c r="X327" s="265"/>
      <c r="Y327" s="16"/>
      <c r="Z327" s="16"/>
      <c r="AA327" s="16"/>
      <c r="AB327" s="16"/>
      <c r="AC327" s="16"/>
      <c r="AD327" s="16"/>
      <c r="AE327" s="16"/>
      <c r="AT327" s="259" t="s">
        <v>228</v>
      </c>
      <c r="AU327" s="259" t="s">
        <v>93</v>
      </c>
      <c r="AV327" s="16" t="s">
        <v>105</v>
      </c>
      <c r="AW327" s="16" t="s">
        <v>4</v>
      </c>
      <c r="AX327" s="16" t="s">
        <v>88</v>
      </c>
      <c r="AY327" s="259" t="s">
        <v>220</v>
      </c>
    </row>
    <row r="328" s="2" customFormat="1" ht="24.15" customHeight="1">
      <c r="A328" s="42"/>
      <c r="B328" s="186"/>
      <c r="C328" s="220" t="s">
        <v>320</v>
      </c>
      <c r="D328" s="220" t="s">
        <v>223</v>
      </c>
      <c r="E328" s="221" t="s">
        <v>1599</v>
      </c>
      <c r="F328" s="222" t="s">
        <v>1600</v>
      </c>
      <c r="G328" s="223" t="s">
        <v>583</v>
      </c>
      <c r="H328" s="224">
        <v>16</v>
      </c>
      <c r="I328" s="225"/>
      <c r="J328" s="225"/>
      <c r="K328" s="226">
        <f>ROUND(P328*H328,2)</f>
        <v>0</v>
      </c>
      <c r="L328" s="227"/>
      <c r="M328" s="43"/>
      <c r="N328" s="228" t="s">
        <v>1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0.039640000000000002</v>
      </c>
      <c r="V328" s="231">
        <f>U328*H328</f>
        <v>0.63424000000000003</v>
      </c>
      <c r="W328" s="231">
        <v>0</v>
      </c>
      <c r="X328" s="232">
        <f>W328*H328</f>
        <v>0</v>
      </c>
      <c r="Y328" s="42"/>
      <c r="Z328" s="42"/>
      <c r="AA328" s="42"/>
      <c r="AB328" s="42"/>
      <c r="AC328" s="42"/>
      <c r="AD328" s="42"/>
      <c r="AE328" s="42"/>
      <c r="AR328" s="233" t="s">
        <v>105</v>
      </c>
      <c r="AT328" s="233" t="s">
        <v>223</v>
      </c>
      <c r="AU328" s="233" t="s">
        <v>93</v>
      </c>
      <c r="AY328" s="19" t="s">
        <v>220</v>
      </c>
      <c r="BE328" s="147">
        <f>IF(O328="základná",K328,0)</f>
        <v>0</v>
      </c>
      <c r="BF328" s="147">
        <f>IF(O328="znížená",K328,0)</f>
        <v>0</v>
      </c>
      <c r="BG328" s="147">
        <f>IF(O328="zákl. prenesená",K328,0)</f>
        <v>0</v>
      </c>
      <c r="BH328" s="147">
        <f>IF(O328="zníž. prenesená",K328,0)</f>
        <v>0</v>
      </c>
      <c r="BI328" s="147">
        <f>IF(O328="nulová",K328,0)</f>
        <v>0</v>
      </c>
      <c r="BJ328" s="19" t="s">
        <v>93</v>
      </c>
      <c r="BK328" s="147">
        <f>ROUND(P328*H328,2)</f>
        <v>0</v>
      </c>
      <c r="BL328" s="19" t="s">
        <v>105</v>
      </c>
      <c r="BM328" s="233" t="s">
        <v>1601</v>
      </c>
    </row>
    <row r="329" s="14" customFormat="1">
      <c r="A329" s="14"/>
      <c r="B329" s="242"/>
      <c r="C329" s="14"/>
      <c r="D329" s="235" t="s">
        <v>228</v>
      </c>
      <c r="E329" s="243" t="s">
        <v>1</v>
      </c>
      <c r="F329" s="244" t="s">
        <v>1602</v>
      </c>
      <c r="G329" s="14"/>
      <c r="H329" s="245">
        <v>2</v>
      </c>
      <c r="I329" s="246"/>
      <c r="J329" s="246"/>
      <c r="K329" s="14"/>
      <c r="L329" s="14"/>
      <c r="M329" s="242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Y329" s="14"/>
      <c r="Z329" s="14"/>
      <c r="AA329" s="14"/>
      <c r="AB329" s="14"/>
      <c r="AC329" s="14"/>
      <c r="AD329" s="14"/>
      <c r="AE329" s="14"/>
      <c r="AT329" s="243" t="s">
        <v>228</v>
      </c>
      <c r="AU329" s="243" t="s">
        <v>93</v>
      </c>
      <c r="AV329" s="14" t="s">
        <v>93</v>
      </c>
      <c r="AW329" s="14" t="s">
        <v>4</v>
      </c>
      <c r="AX329" s="14" t="s">
        <v>81</v>
      </c>
      <c r="AY329" s="243" t="s">
        <v>220</v>
      </c>
    </row>
    <row r="330" s="14" customFormat="1">
      <c r="A330" s="14"/>
      <c r="B330" s="242"/>
      <c r="C330" s="14"/>
      <c r="D330" s="235" t="s">
        <v>228</v>
      </c>
      <c r="E330" s="243" t="s">
        <v>1</v>
      </c>
      <c r="F330" s="244" t="s">
        <v>1603</v>
      </c>
      <c r="G330" s="14"/>
      <c r="H330" s="245">
        <v>2</v>
      </c>
      <c r="I330" s="246"/>
      <c r="J330" s="246"/>
      <c r="K330" s="14"/>
      <c r="L330" s="14"/>
      <c r="M330" s="242"/>
      <c r="N330" s="247"/>
      <c r="O330" s="248"/>
      <c r="P330" s="248"/>
      <c r="Q330" s="248"/>
      <c r="R330" s="248"/>
      <c r="S330" s="248"/>
      <c r="T330" s="248"/>
      <c r="U330" s="248"/>
      <c r="V330" s="248"/>
      <c r="W330" s="248"/>
      <c r="X330" s="249"/>
      <c r="Y330" s="14"/>
      <c r="Z330" s="14"/>
      <c r="AA330" s="14"/>
      <c r="AB330" s="14"/>
      <c r="AC330" s="14"/>
      <c r="AD330" s="14"/>
      <c r="AE330" s="14"/>
      <c r="AT330" s="243" t="s">
        <v>228</v>
      </c>
      <c r="AU330" s="243" t="s">
        <v>93</v>
      </c>
      <c r="AV330" s="14" t="s">
        <v>93</v>
      </c>
      <c r="AW330" s="14" t="s">
        <v>4</v>
      </c>
      <c r="AX330" s="14" t="s">
        <v>81</v>
      </c>
      <c r="AY330" s="243" t="s">
        <v>220</v>
      </c>
    </row>
    <row r="331" s="14" customFormat="1">
      <c r="A331" s="14"/>
      <c r="B331" s="242"/>
      <c r="C331" s="14"/>
      <c r="D331" s="235" t="s">
        <v>228</v>
      </c>
      <c r="E331" s="243" t="s">
        <v>1</v>
      </c>
      <c r="F331" s="244" t="s">
        <v>1604</v>
      </c>
      <c r="G331" s="14"/>
      <c r="H331" s="245">
        <v>4</v>
      </c>
      <c r="I331" s="246"/>
      <c r="J331" s="246"/>
      <c r="K331" s="14"/>
      <c r="L331" s="14"/>
      <c r="M331" s="242"/>
      <c r="N331" s="247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14"/>
      <c r="Z331" s="14"/>
      <c r="AA331" s="14"/>
      <c r="AB331" s="14"/>
      <c r="AC331" s="14"/>
      <c r="AD331" s="14"/>
      <c r="AE331" s="14"/>
      <c r="AT331" s="243" t="s">
        <v>228</v>
      </c>
      <c r="AU331" s="243" t="s">
        <v>93</v>
      </c>
      <c r="AV331" s="14" t="s">
        <v>93</v>
      </c>
      <c r="AW331" s="14" t="s">
        <v>4</v>
      </c>
      <c r="AX331" s="14" t="s">
        <v>81</v>
      </c>
      <c r="AY331" s="243" t="s">
        <v>220</v>
      </c>
    </row>
    <row r="332" s="14" customFormat="1">
      <c r="A332" s="14"/>
      <c r="B332" s="242"/>
      <c r="C332" s="14"/>
      <c r="D332" s="235" t="s">
        <v>228</v>
      </c>
      <c r="E332" s="243" t="s">
        <v>1</v>
      </c>
      <c r="F332" s="244" t="s">
        <v>1605</v>
      </c>
      <c r="G332" s="14"/>
      <c r="H332" s="245">
        <v>3</v>
      </c>
      <c r="I332" s="246"/>
      <c r="J332" s="246"/>
      <c r="K332" s="14"/>
      <c r="L332" s="14"/>
      <c r="M332" s="242"/>
      <c r="N332" s="247"/>
      <c r="O332" s="248"/>
      <c r="P332" s="248"/>
      <c r="Q332" s="248"/>
      <c r="R332" s="248"/>
      <c r="S332" s="248"/>
      <c r="T332" s="248"/>
      <c r="U332" s="248"/>
      <c r="V332" s="248"/>
      <c r="W332" s="248"/>
      <c r="X332" s="249"/>
      <c r="Y332" s="14"/>
      <c r="Z332" s="14"/>
      <c r="AA332" s="14"/>
      <c r="AB332" s="14"/>
      <c r="AC332" s="14"/>
      <c r="AD332" s="14"/>
      <c r="AE332" s="14"/>
      <c r="AT332" s="243" t="s">
        <v>228</v>
      </c>
      <c r="AU332" s="243" t="s">
        <v>93</v>
      </c>
      <c r="AV332" s="14" t="s">
        <v>93</v>
      </c>
      <c r="AW332" s="14" t="s">
        <v>4</v>
      </c>
      <c r="AX332" s="14" t="s">
        <v>81</v>
      </c>
      <c r="AY332" s="243" t="s">
        <v>220</v>
      </c>
    </row>
    <row r="333" s="14" customFormat="1">
      <c r="A333" s="14"/>
      <c r="B333" s="242"/>
      <c r="C333" s="14"/>
      <c r="D333" s="235" t="s">
        <v>228</v>
      </c>
      <c r="E333" s="243" t="s">
        <v>1</v>
      </c>
      <c r="F333" s="244" t="s">
        <v>1606</v>
      </c>
      <c r="G333" s="14"/>
      <c r="H333" s="245">
        <v>2</v>
      </c>
      <c r="I333" s="246"/>
      <c r="J333" s="246"/>
      <c r="K333" s="14"/>
      <c r="L333" s="14"/>
      <c r="M333" s="242"/>
      <c r="N333" s="247"/>
      <c r="O333" s="248"/>
      <c r="P333" s="248"/>
      <c r="Q333" s="248"/>
      <c r="R333" s="248"/>
      <c r="S333" s="248"/>
      <c r="T333" s="248"/>
      <c r="U333" s="248"/>
      <c r="V333" s="248"/>
      <c r="W333" s="248"/>
      <c r="X333" s="249"/>
      <c r="Y333" s="14"/>
      <c r="Z333" s="14"/>
      <c r="AA333" s="14"/>
      <c r="AB333" s="14"/>
      <c r="AC333" s="14"/>
      <c r="AD333" s="14"/>
      <c r="AE333" s="14"/>
      <c r="AT333" s="243" t="s">
        <v>228</v>
      </c>
      <c r="AU333" s="243" t="s">
        <v>93</v>
      </c>
      <c r="AV333" s="14" t="s">
        <v>93</v>
      </c>
      <c r="AW333" s="14" t="s">
        <v>4</v>
      </c>
      <c r="AX333" s="14" t="s">
        <v>81</v>
      </c>
      <c r="AY333" s="243" t="s">
        <v>220</v>
      </c>
    </row>
    <row r="334" s="14" customFormat="1">
      <c r="A334" s="14"/>
      <c r="B334" s="242"/>
      <c r="C334" s="14"/>
      <c r="D334" s="235" t="s">
        <v>228</v>
      </c>
      <c r="E334" s="243" t="s">
        <v>1</v>
      </c>
      <c r="F334" s="244" t="s">
        <v>1607</v>
      </c>
      <c r="G334" s="14"/>
      <c r="H334" s="245">
        <v>3</v>
      </c>
      <c r="I334" s="246"/>
      <c r="J334" s="246"/>
      <c r="K334" s="14"/>
      <c r="L334" s="14"/>
      <c r="M334" s="242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4"/>
      <c r="Z334" s="14"/>
      <c r="AA334" s="14"/>
      <c r="AB334" s="14"/>
      <c r="AC334" s="14"/>
      <c r="AD334" s="14"/>
      <c r="AE334" s="14"/>
      <c r="AT334" s="243" t="s">
        <v>228</v>
      </c>
      <c r="AU334" s="243" t="s">
        <v>93</v>
      </c>
      <c r="AV334" s="14" t="s">
        <v>93</v>
      </c>
      <c r="AW334" s="14" t="s">
        <v>4</v>
      </c>
      <c r="AX334" s="14" t="s">
        <v>81</v>
      </c>
      <c r="AY334" s="243" t="s">
        <v>220</v>
      </c>
    </row>
    <row r="335" s="15" customFormat="1">
      <c r="A335" s="15"/>
      <c r="B335" s="250"/>
      <c r="C335" s="15"/>
      <c r="D335" s="235" t="s">
        <v>228</v>
      </c>
      <c r="E335" s="251" t="s">
        <v>1</v>
      </c>
      <c r="F335" s="252" t="s">
        <v>242</v>
      </c>
      <c r="G335" s="15"/>
      <c r="H335" s="253">
        <v>16</v>
      </c>
      <c r="I335" s="254"/>
      <c r="J335" s="254"/>
      <c r="K335" s="15"/>
      <c r="L335" s="15"/>
      <c r="M335" s="250"/>
      <c r="N335" s="255"/>
      <c r="O335" s="256"/>
      <c r="P335" s="256"/>
      <c r="Q335" s="256"/>
      <c r="R335" s="256"/>
      <c r="S335" s="256"/>
      <c r="T335" s="256"/>
      <c r="U335" s="256"/>
      <c r="V335" s="256"/>
      <c r="W335" s="256"/>
      <c r="X335" s="257"/>
      <c r="Y335" s="15"/>
      <c r="Z335" s="15"/>
      <c r="AA335" s="15"/>
      <c r="AB335" s="15"/>
      <c r="AC335" s="15"/>
      <c r="AD335" s="15"/>
      <c r="AE335" s="15"/>
      <c r="AT335" s="251" t="s">
        <v>228</v>
      </c>
      <c r="AU335" s="251" t="s">
        <v>93</v>
      </c>
      <c r="AV335" s="15" t="s">
        <v>98</v>
      </c>
      <c r="AW335" s="15" t="s">
        <v>4</v>
      </c>
      <c r="AX335" s="15" t="s">
        <v>88</v>
      </c>
      <c r="AY335" s="251" t="s">
        <v>220</v>
      </c>
    </row>
    <row r="336" s="2" customFormat="1" ht="21.75" customHeight="1">
      <c r="A336" s="42"/>
      <c r="B336" s="186"/>
      <c r="C336" s="273" t="s">
        <v>340</v>
      </c>
      <c r="D336" s="273" t="s">
        <v>564</v>
      </c>
      <c r="E336" s="274" t="s">
        <v>1608</v>
      </c>
      <c r="F336" s="275" t="s">
        <v>1609</v>
      </c>
      <c r="G336" s="276" t="s">
        <v>583</v>
      </c>
      <c r="H336" s="277">
        <v>2</v>
      </c>
      <c r="I336" s="278"/>
      <c r="J336" s="279"/>
      <c r="K336" s="280">
        <f>ROUND(P336*H336,2)</f>
        <v>0</v>
      </c>
      <c r="L336" s="279"/>
      <c r="M336" s="281"/>
      <c r="N336" s="282" t="s">
        <v>1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0.0143</v>
      </c>
      <c r="V336" s="231">
        <f>U336*H336</f>
        <v>0.0286</v>
      </c>
      <c r="W336" s="231">
        <v>0</v>
      </c>
      <c r="X336" s="232">
        <f>W336*H336</f>
        <v>0</v>
      </c>
      <c r="Y336" s="42"/>
      <c r="Z336" s="42"/>
      <c r="AA336" s="42"/>
      <c r="AB336" s="42"/>
      <c r="AC336" s="42"/>
      <c r="AD336" s="42"/>
      <c r="AE336" s="42"/>
      <c r="AR336" s="233" t="s">
        <v>340</v>
      </c>
      <c r="AT336" s="233" t="s">
        <v>564</v>
      </c>
      <c r="AU336" s="233" t="s">
        <v>93</v>
      </c>
      <c r="AY336" s="19" t="s">
        <v>220</v>
      </c>
      <c r="BE336" s="147">
        <f>IF(O336="základná",K336,0)</f>
        <v>0</v>
      </c>
      <c r="BF336" s="147">
        <f>IF(O336="znížená",K336,0)</f>
        <v>0</v>
      </c>
      <c r="BG336" s="147">
        <f>IF(O336="zákl. prenesená",K336,0)</f>
        <v>0</v>
      </c>
      <c r="BH336" s="147">
        <f>IF(O336="zníž. prenesená",K336,0)</f>
        <v>0</v>
      </c>
      <c r="BI336" s="147">
        <f>IF(O336="nulová",K336,0)</f>
        <v>0</v>
      </c>
      <c r="BJ336" s="19" t="s">
        <v>93</v>
      </c>
      <c r="BK336" s="147">
        <f>ROUND(P336*H336,2)</f>
        <v>0</v>
      </c>
      <c r="BL336" s="19" t="s">
        <v>105</v>
      </c>
      <c r="BM336" s="233" t="s">
        <v>1610</v>
      </c>
    </row>
    <row r="337" s="14" customFormat="1">
      <c r="A337" s="14"/>
      <c r="B337" s="242"/>
      <c r="C337" s="14"/>
      <c r="D337" s="235" t="s">
        <v>228</v>
      </c>
      <c r="E337" s="243" t="s">
        <v>1</v>
      </c>
      <c r="F337" s="244" t="s">
        <v>1602</v>
      </c>
      <c r="G337" s="14"/>
      <c r="H337" s="245">
        <v>2</v>
      </c>
      <c r="I337" s="246"/>
      <c r="J337" s="246"/>
      <c r="K337" s="14"/>
      <c r="L337" s="14"/>
      <c r="M337" s="242"/>
      <c r="N337" s="247"/>
      <c r="O337" s="248"/>
      <c r="P337" s="248"/>
      <c r="Q337" s="248"/>
      <c r="R337" s="248"/>
      <c r="S337" s="248"/>
      <c r="T337" s="248"/>
      <c r="U337" s="248"/>
      <c r="V337" s="248"/>
      <c r="W337" s="248"/>
      <c r="X337" s="249"/>
      <c r="Y337" s="14"/>
      <c r="Z337" s="14"/>
      <c r="AA337" s="14"/>
      <c r="AB337" s="14"/>
      <c r="AC337" s="14"/>
      <c r="AD337" s="14"/>
      <c r="AE337" s="14"/>
      <c r="AT337" s="243" t="s">
        <v>228</v>
      </c>
      <c r="AU337" s="243" t="s">
        <v>93</v>
      </c>
      <c r="AV337" s="14" t="s">
        <v>93</v>
      </c>
      <c r="AW337" s="14" t="s">
        <v>4</v>
      </c>
      <c r="AX337" s="14" t="s">
        <v>88</v>
      </c>
      <c r="AY337" s="243" t="s">
        <v>220</v>
      </c>
    </row>
    <row r="338" s="2" customFormat="1" ht="21.75" customHeight="1">
      <c r="A338" s="42"/>
      <c r="B338" s="186"/>
      <c r="C338" s="273" t="s">
        <v>221</v>
      </c>
      <c r="D338" s="273" t="s">
        <v>564</v>
      </c>
      <c r="E338" s="274" t="s">
        <v>1611</v>
      </c>
      <c r="F338" s="275" t="s">
        <v>1612</v>
      </c>
      <c r="G338" s="276" t="s">
        <v>583</v>
      </c>
      <c r="H338" s="277">
        <v>2</v>
      </c>
      <c r="I338" s="278"/>
      <c r="J338" s="279"/>
      <c r="K338" s="280">
        <f>ROUND(P338*H338,2)</f>
        <v>0</v>
      </c>
      <c r="L338" s="279"/>
      <c r="M338" s="281"/>
      <c r="N338" s="282" t="s">
        <v>1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0.010500000000000001</v>
      </c>
      <c r="V338" s="231">
        <f>U338*H338</f>
        <v>0.021000000000000001</v>
      </c>
      <c r="W338" s="231">
        <v>0</v>
      </c>
      <c r="X338" s="232">
        <f>W338*H338</f>
        <v>0</v>
      </c>
      <c r="Y338" s="42"/>
      <c r="Z338" s="42"/>
      <c r="AA338" s="42"/>
      <c r="AB338" s="42"/>
      <c r="AC338" s="42"/>
      <c r="AD338" s="42"/>
      <c r="AE338" s="42"/>
      <c r="AR338" s="233" t="s">
        <v>340</v>
      </c>
      <c r="AT338" s="233" t="s">
        <v>564</v>
      </c>
      <c r="AU338" s="233" t="s">
        <v>93</v>
      </c>
      <c r="AY338" s="19" t="s">
        <v>220</v>
      </c>
      <c r="BE338" s="147">
        <f>IF(O338="základná",K338,0)</f>
        <v>0</v>
      </c>
      <c r="BF338" s="147">
        <f>IF(O338="znížená",K338,0)</f>
        <v>0</v>
      </c>
      <c r="BG338" s="147">
        <f>IF(O338="zákl. prenesená",K338,0)</f>
        <v>0</v>
      </c>
      <c r="BH338" s="147">
        <f>IF(O338="zníž. prenesená",K338,0)</f>
        <v>0</v>
      </c>
      <c r="BI338" s="147">
        <f>IF(O338="nulová",K338,0)</f>
        <v>0</v>
      </c>
      <c r="BJ338" s="19" t="s">
        <v>93</v>
      </c>
      <c r="BK338" s="147">
        <f>ROUND(P338*H338,2)</f>
        <v>0</v>
      </c>
      <c r="BL338" s="19" t="s">
        <v>105</v>
      </c>
      <c r="BM338" s="233" t="s">
        <v>1613</v>
      </c>
    </row>
    <row r="339" s="14" customFormat="1">
      <c r="A339" s="14"/>
      <c r="B339" s="242"/>
      <c r="C339" s="14"/>
      <c r="D339" s="235" t="s">
        <v>228</v>
      </c>
      <c r="E339" s="243" t="s">
        <v>1</v>
      </c>
      <c r="F339" s="244" t="s">
        <v>1603</v>
      </c>
      <c r="G339" s="14"/>
      <c r="H339" s="245">
        <v>2</v>
      </c>
      <c r="I339" s="246"/>
      <c r="J339" s="246"/>
      <c r="K339" s="14"/>
      <c r="L339" s="14"/>
      <c r="M339" s="242"/>
      <c r="N339" s="247"/>
      <c r="O339" s="248"/>
      <c r="P339" s="248"/>
      <c r="Q339" s="248"/>
      <c r="R339" s="248"/>
      <c r="S339" s="248"/>
      <c r="T339" s="248"/>
      <c r="U339" s="248"/>
      <c r="V339" s="248"/>
      <c r="W339" s="248"/>
      <c r="X339" s="249"/>
      <c r="Y339" s="14"/>
      <c r="Z339" s="14"/>
      <c r="AA339" s="14"/>
      <c r="AB339" s="14"/>
      <c r="AC339" s="14"/>
      <c r="AD339" s="14"/>
      <c r="AE339" s="14"/>
      <c r="AT339" s="243" t="s">
        <v>228</v>
      </c>
      <c r="AU339" s="243" t="s">
        <v>93</v>
      </c>
      <c r="AV339" s="14" t="s">
        <v>93</v>
      </c>
      <c r="AW339" s="14" t="s">
        <v>4</v>
      </c>
      <c r="AX339" s="14" t="s">
        <v>88</v>
      </c>
      <c r="AY339" s="243" t="s">
        <v>220</v>
      </c>
    </row>
    <row r="340" s="2" customFormat="1" ht="21.75" customHeight="1">
      <c r="A340" s="42"/>
      <c r="B340" s="186"/>
      <c r="C340" s="273" t="s">
        <v>361</v>
      </c>
      <c r="D340" s="273" t="s">
        <v>564</v>
      </c>
      <c r="E340" s="274" t="s">
        <v>1614</v>
      </c>
      <c r="F340" s="275" t="s">
        <v>1615</v>
      </c>
      <c r="G340" s="276" t="s">
        <v>583</v>
      </c>
      <c r="H340" s="277">
        <v>8</v>
      </c>
      <c r="I340" s="278"/>
      <c r="J340" s="279"/>
      <c r="K340" s="280">
        <f>ROUND(P340*H340,2)</f>
        <v>0</v>
      </c>
      <c r="L340" s="279"/>
      <c r="M340" s="281"/>
      <c r="N340" s="282" t="s">
        <v>1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0.010999999999999999</v>
      </c>
      <c r="V340" s="231">
        <f>U340*H340</f>
        <v>0.087999999999999995</v>
      </c>
      <c r="W340" s="231">
        <v>0</v>
      </c>
      <c r="X340" s="232">
        <f>W340*H340</f>
        <v>0</v>
      </c>
      <c r="Y340" s="42"/>
      <c r="Z340" s="42"/>
      <c r="AA340" s="42"/>
      <c r="AB340" s="42"/>
      <c r="AC340" s="42"/>
      <c r="AD340" s="42"/>
      <c r="AE340" s="42"/>
      <c r="AR340" s="233" t="s">
        <v>340</v>
      </c>
      <c r="AT340" s="233" t="s">
        <v>564</v>
      </c>
      <c r="AU340" s="233" t="s">
        <v>93</v>
      </c>
      <c r="AY340" s="19" t="s">
        <v>220</v>
      </c>
      <c r="BE340" s="147">
        <f>IF(O340="základná",K340,0)</f>
        <v>0</v>
      </c>
      <c r="BF340" s="147">
        <f>IF(O340="znížená",K340,0)</f>
        <v>0</v>
      </c>
      <c r="BG340" s="147">
        <f>IF(O340="zákl. prenesená",K340,0)</f>
        <v>0</v>
      </c>
      <c r="BH340" s="147">
        <f>IF(O340="zníž. prenesená",K340,0)</f>
        <v>0</v>
      </c>
      <c r="BI340" s="147">
        <f>IF(O340="nulová",K340,0)</f>
        <v>0</v>
      </c>
      <c r="BJ340" s="19" t="s">
        <v>93</v>
      </c>
      <c r="BK340" s="147">
        <f>ROUND(P340*H340,2)</f>
        <v>0</v>
      </c>
      <c r="BL340" s="19" t="s">
        <v>105</v>
      </c>
      <c r="BM340" s="233" t="s">
        <v>1616</v>
      </c>
    </row>
    <row r="341" s="14" customFormat="1">
      <c r="A341" s="14"/>
      <c r="B341" s="242"/>
      <c r="C341" s="14"/>
      <c r="D341" s="235" t="s">
        <v>228</v>
      </c>
      <c r="E341" s="243" t="s">
        <v>1</v>
      </c>
      <c r="F341" s="244" t="s">
        <v>1604</v>
      </c>
      <c r="G341" s="14"/>
      <c r="H341" s="245">
        <v>4</v>
      </c>
      <c r="I341" s="246"/>
      <c r="J341" s="246"/>
      <c r="K341" s="14"/>
      <c r="L341" s="14"/>
      <c r="M341" s="242"/>
      <c r="N341" s="247"/>
      <c r="O341" s="248"/>
      <c r="P341" s="248"/>
      <c r="Q341" s="248"/>
      <c r="R341" s="248"/>
      <c r="S341" s="248"/>
      <c r="T341" s="248"/>
      <c r="U341" s="248"/>
      <c r="V341" s="248"/>
      <c r="W341" s="248"/>
      <c r="X341" s="249"/>
      <c r="Y341" s="14"/>
      <c r="Z341" s="14"/>
      <c r="AA341" s="14"/>
      <c r="AB341" s="14"/>
      <c r="AC341" s="14"/>
      <c r="AD341" s="14"/>
      <c r="AE341" s="14"/>
      <c r="AT341" s="243" t="s">
        <v>228</v>
      </c>
      <c r="AU341" s="243" t="s">
        <v>93</v>
      </c>
      <c r="AV341" s="14" t="s">
        <v>93</v>
      </c>
      <c r="AW341" s="14" t="s">
        <v>4</v>
      </c>
      <c r="AX341" s="14" t="s">
        <v>81</v>
      </c>
      <c r="AY341" s="243" t="s">
        <v>220</v>
      </c>
    </row>
    <row r="342" s="14" customFormat="1">
      <c r="A342" s="14"/>
      <c r="B342" s="242"/>
      <c r="C342" s="14"/>
      <c r="D342" s="235" t="s">
        <v>228</v>
      </c>
      <c r="E342" s="243" t="s">
        <v>1</v>
      </c>
      <c r="F342" s="244" t="s">
        <v>1617</v>
      </c>
      <c r="G342" s="14"/>
      <c r="H342" s="245">
        <v>2</v>
      </c>
      <c r="I342" s="246"/>
      <c r="J342" s="246"/>
      <c r="K342" s="14"/>
      <c r="L342" s="14"/>
      <c r="M342" s="242"/>
      <c r="N342" s="247"/>
      <c r="O342" s="248"/>
      <c r="P342" s="248"/>
      <c r="Q342" s="248"/>
      <c r="R342" s="248"/>
      <c r="S342" s="248"/>
      <c r="T342" s="248"/>
      <c r="U342" s="248"/>
      <c r="V342" s="248"/>
      <c r="W342" s="248"/>
      <c r="X342" s="249"/>
      <c r="Y342" s="14"/>
      <c r="Z342" s="14"/>
      <c r="AA342" s="14"/>
      <c r="AB342" s="14"/>
      <c r="AC342" s="14"/>
      <c r="AD342" s="14"/>
      <c r="AE342" s="14"/>
      <c r="AT342" s="243" t="s">
        <v>228</v>
      </c>
      <c r="AU342" s="243" t="s">
        <v>93</v>
      </c>
      <c r="AV342" s="14" t="s">
        <v>93</v>
      </c>
      <c r="AW342" s="14" t="s">
        <v>4</v>
      </c>
      <c r="AX342" s="14" t="s">
        <v>81</v>
      </c>
      <c r="AY342" s="243" t="s">
        <v>220</v>
      </c>
    </row>
    <row r="343" s="14" customFormat="1">
      <c r="A343" s="14"/>
      <c r="B343" s="242"/>
      <c r="C343" s="14"/>
      <c r="D343" s="235" t="s">
        <v>228</v>
      </c>
      <c r="E343" s="243" t="s">
        <v>1</v>
      </c>
      <c r="F343" s="244" t="s">
        <v>1606</v>
      </c>
      <c r="G343" s="14"/>
      <c r="H343" s="245">
        <v>2</v>
      </c>
      <c r="I343" s="246"/>
      <c r="J343" s="246"/>
      <c r="K343" s="14"/>
      <c r="L343" s="14"/>
      <c r="M343" s="242"/>
      <c r="N343" s="247"/>
      <c r="O343" s="248"/>
      <c r="P343" s="248"/>
      <c r="Q343" s="248"/>
      <c r="R343" s="248"/>
      <c r="S343" s="248"/>
      <c r="T343" s="248"/>
      <c r="U343" s="248"/>
      <c r="V343" s="248"/>
      <c r="W343" s="248"/>
      <c r="X343" s="249"/>
      <c r="Y343" s="14"/>
      <c r="Z343" s="14"/>
      <c r="AA343" s="14"/>
      <c r="AB343" s="14"/>
      <c r="AC343" s="14"/>
      <c r="AD343" s="14"/>
      <c r="AE343" s="14"/>
      <c r="AT343" s="243" t="s">
        <v>228</v>
      </c>
      <c r="AU343" s="243" t="s">
        <v>93</v>
      </c>
      <c r="AV343" s="14" t="s">
        <v>93</v>
      </c>
      <c r="AW343" s="14" t="s">
        <v>4</v>
      </c>
      <c r="AX343" s="14" t="s">
        <v>81</v>
      </c>
      <c r="AY343" s="243" t="s">
        <v>220</v>
      </c>
    </row>
    <row r="344" s="15" customFormat="1">
      <c r="A344" s="15"/>
      <c r="B344" s="250"/>
      <c r="C344" s="15"/>
      <c r="D344" s="235" t="s">
        <v>228</v>
      </c>
      <c r="E344" s="251" t="s">
        <v>1</v>
      </c>
      <c r="F344" s="252" t="s">
        <v>242</v>
      </c>
      <c r="G344" s="15"/>
      <c r="H344" s="253">
        <v>8</v>
      </c>
      <c r="I344" s="254"/>
      <c r="J344" s="254"/>
      <c r="K344" s="15"/>
      <c r="L344" s="15"/>
      <c r="M344" s="250"/>
      <c r="N344" s="255"/>
      <c r="O344" s="256"/>
      <c r="P344" s="256"/>
      <c r="Q344" s="256"/>
      <c r="R344" s="256"/>
      <c r="S344" s="256"/>
      <c r="T344" s="256"/>
      <c r="U344" s="256"/>
      <c r="V344" s="256"/>
      <c r="W344" s="256"/>
      <c r="X344" s="257"/>
      <c r="Y344" s="15"/>
      <c r="Z344" s="15"/>
      <c r="AA344" s="15"/>
      <c r="AB344" s="15"/>
      <c r="AC344" s="15"/>
      <c r="AD344" s="15"/>
      <c r="AE344" s="15"/>
      <c r="AT344" s="251" t="s">
        <v>228</v>
      </c>
      <c r="AU344" s="251" t="s">
        <v>93</v>
      </c>
      <c r="AV344" s="15" t="s">
        <v>98</v>
      </c>
      <c r="AW344" s="15" t="s">
        <v>4</v>
      </c>
      <c r="AX344" s="15" t="s">
        <v>88</v>
      </c>
      <c r="AY344" s="251" t="s">
        <v>220</v>
      </c>
    </row>
    <row r="345" s="2" customFormat="1" ht="21.75" customHeight="1">
      <c r="A345" s="42"/>
      <c r="B345" s="186"/>
      <c r="C345" s="273" t="s">
        <v>366</v>
      </c>
      <c r="D345" s="273" t="s">
        <v>564</v>
      </c>
      <c r="E345" s="274" t="s">
        <v>1618</v>
      </c>
      <c r="F345" s="275" t="s">
        <v>1619</v>
      </c>
      <c r="G345" s="276" t="s">
        <v>583</v>
      </c>
      <c r="H345" s="277">
        <v>1</v>
      </c>
      <c r="I345" s="278"/>
      <c r="J345" s="279"/>
      <c r="K345" s="280">
        <f>ROUND(P345*H345,2)</f>
        <v>0</v>
      </c>
      <c r="L345" s="279"/>
      <c r="M345" s="281"/>
      <c r="N345" s="282" t="s">
        <v>1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0.010999999999999999</v>
      </c>
      <c r="V345" s="231">
        <f>U345*H345</f>
        <v>0.010999999999999999</v>
      </c>
      <c r="W345" s="231">
        <v>0</v>
      </c>
      <c r="X345" s="232">
        <f>W345*H345</f>
        <v>0</v>
      </c>
      <c r="Y345" s="42"/>
      <c r="Z345" s="42"/>
      <c r="AA345" s="42"/>
      <c r="AB345" s="42"/>
      <c r="AC345" s="42"/>
      <c r="AD345" s="42"/>
      <c r="AE345" s="42"/>
      <c r="AR345" s="233" t="s">
        <v>340</v>
      </c>
      <c r="AT345" s="233" t="s">
        <v>564</v>
      </c>
      <c r="AU345" s="233" t="s">
        <v>93</v>
      </c>
      <c r="AY345" s="19" t="s">
        <v>220</v>
      </c>
      <c r="BE345" s="147">
        <f>IF(O345="základná",K345,0)</f>
        <v>0</v>
      </c>
      <c r="BF345" s="147">
        <f>IF(O345="znížená",K345,0)</f>
        <v>0</v>
      </c>
      <c r="BG345" s="147">
        <f>IF(O345="zákl. prenesená",K345,0)</f>
        <v>0</v>
      </c>
      <c r="BH345" s="147">
        <f>IF(O345="zníž. prenesená",K345,0)</f>
        <v>0</v>
      </c>
      <c r="BI345" s="147">
        <f>IF(O345="nulová",K345,0)</f>
        <v>0</v>
      </c>
      <c r="BJ345" s="19" t="s">
        <v>93</v>
      </c>
      <c r="BK345" s="147">
        <f>ROUND(P345*H345,2)</f>
        <v>0</v>
      </c>
      <c r="BL345" s="19" t="s">
        <v>105</v>
      </c>
      <c r="BM345" s="233" t="s">
        <v>1620</v>
      </c>
    </row>
    <row r="346" s="14" customFormat="1">
      <c r="A346" s="14"/>
      <c r="B346" s="242"/>
      <c r="C346" s="14"/>
      <c r="D346" s="235" t="s">
        <v>228</v>
      </c>
      <c r="E346" s="243" t="s">
        <v>1</v>
      </c>
      <c r="F346" s="244" t="s">
        <v>1621</v>
      </c>
      <c r="G346" s="14"/>
      <c r="H346" s="245">
        <v>1</v>
      </c>
      <c r="I346" s="246"/>
      <c r="J346" s="246"/>
      <c r="K346" s="14"/>
      <c r="L346" s="14"/>
      <c r="M346" s="242"/>
      <c r="N346" s="247"/>
      <c r="O346" s="248"/>
      <c r="P346" s="248"/>
      <c r="Q346" s="248"/>
      <c r="R346" s="248"/>
      <c r="S346" s="248"/>
      <c r="T346" s="248"/>
      <c r="U346" s="248"/>
      <c r="V346" s="248"/>
      <c r="W346" s="248"/>
      <c r="X346" s="249"/>
      <c r="Y346" s="14"/>
      <c r="Z346" s="14"/>
      <c r="AA346" s="14"/>
      <c r="AB346" s="14"/>
      <c r="AC346" s="14"/>
      <c r="AD346" s="14"/>
      <c r="AE346" s="14"/>
      <c r="AT346" s="243" t="s">
        <v>228</v>
      </c>
      <c r="AU346" s="243" t="s">
        <v>93</v>
      </c>
      <c r="AV346" s="14" t="s">
        <v>93</v>
      </c>
      <c r="AW346" s="14" t="s">
        <v>4</v>
      </c>
      <c r="AX346" s="14" t="s">
        <v>88</v>
      </c>
      <c r="AY346" s="243" t="s">
        <v>220</v>
      </c>
    </row>
    <row r="347" s="2" customFormat="1" ht="21.75" customHeight="1">
      <c r="A347" s="42"/>
      <c r="B347" s="186"/>
      <c r="C347" s="273" t="s">
        <v>370</v>
      </c>
      <c r="D347" s="273" t="s">
        <v>564</v>
      </c>
      <c r="E347" s="274" t="s">
        <v>1622</v>
      </c>
      <c r="F347" s="275" t="s">
        <v>1623</v>
      </c>
      <c r="G347" s="276" t="s">
        <v>583</v>
      </c>
      <c r="H347" s="277">
        <v>3</v>
      </c>
      <c r="I347" s="278"/>
      <c r="J347" s="279"/>
      <c r="K347" s="280">
        <f>ROUND(P347*H347,2)</f>
        <v>0</v>
      </c>
      <c r="L347" s="279"/>
      <c r="M347" s="281"/>
      <c r="N347" s="282" t="s">
        <v>1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0.010500000000000001</v>
      </c>
      <c r="V347" s="231">
        <f>U347*H347</f>
        <v>0.0315</v>
      </c>
      <c r="W347" s="231">
        <v>0</v>
      </c>
      <c r="X347" s="232">
        <f>W347*H347</f>
        <v>0</v>
      </c>
      <c r="Y347" s="42"/>
      <c r="Z347" s="42"/>
      <c r="AA347" s="42"/>
      <c r="AB347" s="42"/>
      <c r="AC347" s="42"/>
      <c r="AD347" s="42"/>
      <c r="AE347" s="42"/>
      <c r="AR347" s="233" t="s">
        <v>340</v>
      </c>
      <c r="AT347" s="233" t="s">
        <v>564</v>
      </c>
      <c r="AU347" s="233" t="s">
        <v>93</v>
      </c>
      <c r="AY347" s="19" t="s">
        <v>220</v>
      </c>
      <c r="BE347" s="147">
        <f>IF(O347="základná",K347,0)</f>
        <v>0</v>
      </c>
      <c r="BF347" s="147">
        <f>IF(O347="znížená",K347,0)</f>
        <v>0</v>
      </c>
      <c r="BG347" s="147">
        <f>IF(O347="zákl. prenesená",K347,0)</f>
        <v>0</v>
      </c>
      <c r="BH347" s="147">
        <f>IF(O347="zníž. prenesená",K347,0)</f>
        <v>0</v>
      </c>
      <c r="BI347" s="147">
        <f>IF(O347="nulová",K347,0)</f>
        <v>0</v>
      </c>
      <c r="BJ347" s="19" t="s">
        <v>93</v>
      </c>
      <c r="BK347" s="147">
        <f>ROUND(P347*H347,2)</f>
        <v>0</v>
      </c>
      <c r="BL347" s="19" t="s">
        <v>105</v>
      </c>
      <c r="BM347" s="233" t="s">
        <v>1624</v>
      </c>
    </row>
    <row r="348" s="14" customFormat="1">
      <c r="A348" s="14"/>
      <c r="B348" s="242"/>
      <c r="C348" s="14"/>
      <c r="D348" s="235" t="s">
        <v>228</v>
      </c>
      <c r="E348" s="243" t="s">
        <v>1</v>
      </c>
      <c r="F348" s="244" t="s">
        <v>1607</v>
      </c>
      <c r="G348" s="14"/>
      <c r="H348" s="245">
        <v>3</v>
      </c>
      <c r="I348" s="246"/>
      <c r="J348" s="246"/>
      <c r="K348" s="14"/>
      <c r="L348" s="14"/>
      <c r="M348" s="242"/>
      <c r="N348" s="247"/>
      <c r="O348" s="248"/>
      <c r="P348" s="248"/>
      <c r="Q348" s="248"/>
      <c r="R348" s="248"/>
      <c r="S348" s="248"/>
      <c r="T348" s="248"/>
      <c r="U348" s="248"/>
      <c r="V348" s="248"/>
      <c r="W348" s="248"/>
      <c r="X348" s="249"/>
      <c r="Y348" s="14"/>
      <c r="Z348" s="14"/>
      <c r="AA348" s="14"/>
      <c r="AB348" s="14"/>
      <c r="AC348" s="14"/>
      <c r="AD348" s="14"/>
      <c r="AE348" s="14"/>
      <c r="AT348" s="243" t="s">
        <v>228</v>
      </c>
      <c r="AU348" s="243" t="s">
        <v>93</v>
      </c>
      <c r="AV348" s="14" t="s">
        <v>93</v>
      </c>
      <c r="AW348" s="14" t="s">
        <v>4</v>
      </c>
      <c r="AX348" s="14" t="s">
        <v>88</v>
      </c>
      <c r="AY348" s="243" t="s">
        <v>220</v>
      </c>
    </row>
    <row r="349" s="12" customFormat="1" ht="22.8" customHeight="1">
      <c r="A349" s="12"/>
      <c r="B349" s="206"/>
      <c r="C349" s="12"/>
      <c r="D349" s="207" t="s">
        <v>80</v>
      </c>
      <c r="E349" s="218" t="s">
        <v>221</v>
      </c>
      <c r="F349" s="218" t="s">
        <v>222</v>
      </c>
      <c r="G349" s="12"/>
      <c r="H349" s="12"/>
      <c r="I349" s="209"/>
      <c r="J349" s="209"/>
      <c r="K349" s="219">
        <f>BK349</f>
        <v>0</v>
      </c>
      <c r="L349" s="12"/>
      <c r="M349" s="206"/>
      <c r="N349" s="211"/>
      <c r="O349" s="212"/>
      <c r="P349" s="212"/>
      <c r="Q349" s="213">
        <f>SUM(Q350:Q400)</f>
        <v>0</v>
      </c>
      <c r="R349" s="213">
        <f>SUM(R350:R400)</f>
        <v>0</v>
      </c>
      <c r="S349" s="212"/>
      <c r="T349" s="214">
        <f>SUM(T350:T400)</f>
        <v>0</v>
      </c>
      <c r="U349" s="212"/>
      <c r="V349" s="214">
        <f>SUM(V350:V400)</f>
        <v>0.029528500000000003</v>
      </c>
      <c r="W349" s="212"/>
      <c r="X349" s="215">
        <f>SUM(X350:X400)</f>
        <v>0</v>
      </c>
      <c r="Y349" s="12"/>
      <c r="Z349" s="12"/>
      <c r="AA349" s="12"/>
      <c r="AB349" s="12"/>
      <c r="AC349" s="12"/>
      <c r="AD349" s="12"/>
      <c r="AE349" s="12"/>
      <c r="AR349" s="207" t="s">
        <v>88</v>
      </c>
      <c r="AT349" s="216" t="s">
        <v>80</v>
      </c>
      <c r="AU349" s="216" t="s">
        <v>88</v>
      </c>
      <c r="AY349" s="207" t="s">
        <v>220</v>
      </c>
      <c r="BK349" s="217">
        <f>SUM(BK350:BK400)</f>
        <v>0</v>
      </c>
    </row>
    <row r="350" s="2" customFormat="1" ht="16.5" customHeight="1">
      <c r="A350" s="42"/>
      <c r="B350" s="186"/>
      <c r="C350" s="220" t="s">
        <v>375</v>
      </c>
      <c r="D350" s="220" t="s">
        <v>223</v>
      </c>
      <c r="E350" s="221" t="s">
        <v>1625</v>
      </c>
      <c r="F350" s="222" t="s">
        <v>1626</v>
      </c>
      <c r="G350" s="223" t="s">
        <v>226</v>
      </c>
      <c r="H350" s="224">
        <v>590.57000000000005</v>
      </c>
      <c r="I350" s="225"/>
      <c r="J350" s="225"/>
      <c r="K350" s="226">
        <f>ROUND(P350*H350,2)</f>
        <v>0</v>
      </c>
      <c r="L350" s="227"/>
      <c r="M350" s="43"/>
      <c r="N350" s="228" t="s">
        <v>1</v>
      </c>
      <c r="O350" s="229" t="s">
        <v>45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86"/>
      <c r="T350" s="231">
        <f>S350*H350</f>
        <v>0</v>
      </c>
      <c r="U350" s="231">
        <v>5.0000000000000002E-05</v>
      </c>
      <c r="V350" s="231">
        <f>U350*H350</f>
        <v>0.029528500000000003</v>
      </c>
      <c r="W350" s="231">
        <v>0</v>
      </c>
      <c r="X350" s="232">
        <f>W350*H350</f>
        <v>0</v>
      </c>
      <c r="Y350" s="42"/>
      <c r="Z350" s="42"/>
      <c r="AA350" s="42"/>
      <c r="AB350" s="42"/>
      <c r="AC350" s="42"/>
      <c r="AD350" s="42"/>
      <c r="AE350" s="42"/>
      <c r="AR350" s="233" t="s">
        <v>387</v>
      </c>
      <c r="AT350" s="233" t="s">
        <v>223</v>
      </c>
      <c r="AU350" s="233" t="s">
        <v>93</v>
      </c>
      <c r="AY350" s="19" t="s">
        <v>220</v>
      </c>
      <c r="BE350" s="147">
        <f>IF(O350="základná",K350,0)</f>
        <v>0</v>
      </c>
      <c r="BF350" s="147">
        <f>IF(O350="znížená",K350,0)</f>
        <v>0</v>
      </c>
      <c r="BG350" s="147">
        <f>IF(O350="zákl. prenesená",K350,0)</f>
        <v>0</v>
      </c>
      <c r="BH350" s="147">
        <f>IF(O350="zníž. prenesená",K350,0)</f>
        <v>0</v>
      </c>
      <c r="BI350" s="147">
        <f>IF(O350="nulová",K350,0)</f>
        <v>0</v>
      </c>
      <c r="BJ350" s="19" t="s">
        <v>93</v>
      </c>
      <c r="BK350" s="147">
        <f>ROUND(P350*H350,2)</f>
        <v>0</v>
      </c>
      <c r="BL350" s="19" t="s">
        <v>387</v>
      </c>
      <c r="BM350" s="233" t="s">
        <v>1627</v>
      </c>
    </row>
    <row r="351" s="13" customFormat="1">
      <c r="A351" s="13"/>
      <c r="B351" s="234"/>
      <c r="C351" s="13"/>
      <c r="D351" s="235" t="s">
        <v>228</v>
      </c>
      <c r="E351" s="236" t="s">
        <v>1</v>
      </c>
      <c r="F351" s="237" t="s">
        <v>802</v>
      </c>
      <c r="G351" s="13"/>
      <c r="H351" s="236" t="s">
        <v>1</v>
      </c>
      <c r="I351" s="238"/>
      <c r="J351" s="238"/>
      <c r="K351" s="13"/>
      <c r="L351" s="13"/>
      <c r="M351" s="234"/>
      <c r="N351" s="239"/>
      <c r="O351" s="240"/>
      <c r="P351" s="240"/>
      <c r="Q351" s="240"/>
      <c r="R351" s="240"/>
      <c r="S351" s="240"/>
      <c r="T351" s="240"/>
      <c r="U351" s="240"/>
      <c r="V351" s="240"/>
      <c r="W351" s="240"/>
      <c r="X351" s="241"/>
      <c r="Y351" s="13"/>
      <c r="Z351" s="13"/>
      <c r="AA351" s="13"/>
      <c r="AB351" s="13"/>
      <c r="AC351" s="13"/>
      <c r="AD351" s="13"/>
      <c r="AE351" s="13"/>
      <c r="AT351" s="236" t="s">
        <v>228</v>
      </c>
      <c r="AU351" s="236" t="s">
        <v>93</v>
      </c>
      <c r="AV351" s="13" t="s">
        <v>88</v>
      </c>
      <c r="AW351" s="13" t="s">
        <v>4</v>
      </c>
      <c r="AX351" s="13" t="s">
        <v>81</v>
      </c>
      <c r="AY351" s="236" t="s">
        <v>220</v>
      </c>
    </row>
    <row r="352" s="14" customFormat="1">
      <c r="A352" s="14"/>
      <c r="B352" s="242"/>
      <c r="C352" s="14"/>
      <c r="D352" s="235" t="s">
        <v>228</v>
      </c>
      <c r="E352" s="243" t="s">
        <v>1</v>
      </c>
      <c r="F352" s="244" t="s">
        <v>803</v>
      </c>
      <c r="G352" s="14"/>
      <c r="H352" s="245">
        <v>20.239999999999998</v>
      </c>
      <c r="I352" s="246"/>
      <c r="J352" s="246"/>
      <c r="K352" s="14"/>
      <c r="L352" s="14"/>
      <c r="M352" s="242"/>
      <c r="N352" s="247"/>
      <c r="O352" s="248"/>
      <c r="P352" s="248"/>
      <c r="Q352" s="248"/>
      <c r="R352" s="248"/>
      <c r="S352" s="248"/>
      <c r="T352" s="248"/>
      <c r="U352" s="248"/>
      <c r="V352" s="248"/>
      <c r="W352" s="248"/>
      <c r="X352" s="249"/>
      <c r="Y352" s="14"/>
      <c r="Z352" s="14"/>
      <c r="AA352" s="14"/>
      <c r="AB352" s="14"/>
      <c r="AC352" s="14"/>
      <c r="AD352" s="14"/>
      <c r="AE352" s="14"/>
      <c r="AT352" s="243" t="s">
        <v>228</v>
      </c>
      <c r="AU352" s="243" t="s">
        <v>93</v>
      </c>
      <c r="AV352" s="14" t="s">
        <v>93</v>
      </c>
      <c r="AW352" s="14" t="s">
        <v>4</v>
      </c>
      <c r="AX352" s="14" t="s">
        <v>81</v>
      </c>
      <c r="AY352" s="243" t="s">
        <v>220</v>
      </c>
    </row>
    <row r="353" s="14" customFormat="1">
      <c r="A353" s="14"/>
      <c r="B353" s="242"/>
      <c r="C353" s="14"/>
      <c r="D353" s="235" t="s">
        <v>228</v>
      </c>
      <c r="E353" s="243" t="s">
        <v>1</v>
      </c>
      <c r="F353" s="244" t="s">
        <v>804</v>
      </c>
      <c r="G353" s="14"/>
      <c r="H353" s="245">
        <v>20.199999999999999</v>
      </c>
      <c r="I353" s="246"/>
      <c r="J353" s="246"/>
      <c r="K353" s="14"/>
      <c r="L353" s="14"/>
      <c r="M353" s="242"/>
      <c r="N353" s="247"/>
      <c r="O353" s="248"/>
      <c r="P353" s="248"/>
      <c r="Q353" s="248"/>
      <c r="R353" s="248"/>
      <c r="S353" s="248"/>
      <c r="T353" s="248"/>
      <c r="U353" s="248"/>
      <c r="V353" s="248"/>
      <c r="W353" s="248"/>
      <c r="X353" s="249"/>
      <c r="Y353" s="14"/>
      <c r="Z353" s="14"/>
      <c r="AA353" s="14"/>
      <c r="AB353" s="14"/>
      <c r="AC353" s="14"/>
      <c r="AD353" s="14"/>
      <c r="AE353" s="14"/>
      <c r="AT353" s="243" t="s">
        <v>228</v>
      </c>
      <c r="AU353" s="243" t="s">
        <v>93</v>
      </c>
      <c r="AV353" s="14" t="s">
        <v>93</v>
      </c>
      <c r="AW353" s="14" t="s">
        <v>4</v>
      </c>
      <c r="AX353" s="14" t="s">
        <v>81</v>
      </c>
      <c r="AY353" s="243" t="s">
        <v>220</v>
      </c>
    </row>
    <row r="354" s="14" customFormat="1">
      <c r="A354" s="14"/>
      <c r="B354" s="242"/>
      <c r="C354" s="14"/>
      <c r="D354" s="235" t="s">
        <v>228</v>
      </c>
      <c r="E354" s="243" t="s">
        <v>1</v>
      </c>
      <c r="F354" s="244" t="s">
        <v>805</v>
      </c>
      <c r="G354" s="14"/>
      <c r="H354" s="245">
        <v>29.5</v>
      </c>
      <c r="I354" s="246"/>
      <c r="J354" s="246"/>
      <c r="K354" s="14"/>
      <c r="L354" s="14"/>
      <c r="M354" s="242"/>
      <c r="N354" s="247"/>
      <c r="O354" s="248"/>
      <c r="P354" s="248"/>
      <c r="Q354" s="248"/>
      <c r="R354" s="248"/>
      <c r="S354" s="248"/>
      <c r="T354" s="248"/>
      <c r="U354" s="248"/>
      <c r="V354" s="248"/>
      <c r="W354" s="248"/>
      <c r="X354" s="249"/>
      <c r="Y354" s="14"/>
      <c r="Z354" s="14"/>
      <c r="AA354" s="14"/>
      <c r="AB354" s="14"/>
      <c r="AC354" s="14"/>
      <c r="AD354" s="14"/>
      <c r="AE354" s="14"/>
      <c r="AT354" s="243" t="s">
        <v>228</v>
      </c>
      <c r="AU354" s="243" t="s">
        <v>93</v>
      </c>
      <c r="AV354" s="14" t="s">
        <v>93</v>
      </c>
      <c r="AW354" s="14" t="s">
        <v>4</v>
      </c>
      <c r="AX354" s="14" t="s">
        <v>81</v>
      </c>
      <c r="AY354" s="243" t="s">
        <v>220</v>
      </c>
    </row>
    <row r="355" s="14" customFormat="1">
      <c r="A355" s="14"/>
      <c r="B355" s="242"/>
      <c r="C355" s="14"/>
      <c r="D355" s="235" t="s">
        <v>228</v>
      </c>
      <c r="E355" s="243" t="s">
        <v>1</v>
      </c>
      <c r="F355" s="244" t="s">
        <v>806</v>
      </c>
      <c r="G355" s="14"/>
      <c r="H355" s="245">
        <v>18.84</v>
      </c>
      <c r="I355" s="246"/>
      <c r="J355" s="246"/>
      <c r="K355" s="14"/>
      <c r="L355" s="14"/>
      <c r="M355" s="242"/>
      <c r="N355" s="247"/>
      <c r="O355" s="248"/>
      <c r="P355" s="248"/>
      <c r="Q355" s="248"/>
      <c r="R355" s="248"/>
      <c r="S355" s="248"/>
      <c r="T355" s="248"/>
      <c r="U355" s="248"/>
      <c r="V355" s="248"/>
      <c r="W355" s="248"/>
      <c r="X355" s="249"/>
      <c r="Y355" s="14"/>
      <c r="Z355" s="14"/>
      <c r="AA355" s="14"/>
      <c r="AB355" s="14"/>
      <c r="AC355" s="14"/>
      <c r="AD355" s="14"/>
      <c r="AE355" s="14"/>
      <c r="AT355" s="243" t="s">
        <v>228</v>
      </c>
      <c r="AU355" s="243" t="s">
        <v>93</v>
      </c>
      <c r="AV355" s="14" t="s">
        <v>93</v>
      </c>
      <c r="AW355" s="14" t="s">
        <v>4</v>
      </c>
      <c r="AX355" s="14" t="s">
        <v>81</v>
      </c>
      <c r="AY355" s="243" t="s">
        <v>220</v>
      </c>
    </row>
    <row r="356" s="14" customFormat="1">
      <c r="A356" s="14"/>
      <c r="B356" s="242"/>
      <c r="C356" s="14"/>
      <c r="D356" s="235" t="s">
        <v>228</v>
      </c>
      <c r="E356" s="243" t="s">
        <v>1</v>
      </c>
      <c r="F356" s="244" t="s">
        <v>807</v>
      </c>
      <c r="G356" s="14"/>
      <c r="H356" s="245">
        <v>14.720000000000001</v>
      </c>
      <c r="I356" s="246"/>
      <c r="J356" s="246"/>
      <c r="K356" s="14"/>
      <c r="L356" s="14"/>
      <c r="M356" s="242"/>
      <c r="N356" s="247"/>
      <c r="O356" s="248"/>
      <c r="P356" s="248"/>
      <c r="Q356" s="248"/>
      <c r="R356" s="248"/>
      <c r="S356" s="248"/>
      <c r="T356" s="248"/>
      <c r="U356" s="248"/>
      <c r="V356" s="248"/>
      <c r="W356" s="248"/>
      <c r="X356" s="249"/>
      <c r="Y356" s="14"/>
      <c r="Z356" s="14"/>
      <c r="AA356" s="14"/>
      <c r="AB356" s="14"/>
      <c r="AC356" s="14"/>
      <c r="AD356" s="14"/>
      <c r="AE356" s="14"/>
      <c r="AT356" s="243" t="s">
        <v>228</v>
      </c>
      <c r="AU356" s="243" t="s">
        <v>93</v>
      </c>
      <c r="AV356" s="14" t="s">
        <v>93</v>
      </c>
      <c r="AW356" s="14" t="s">
        <v>4</v>
      </c>
      <c r="AX356" s="14" t="s">
        <v>81</v>
      </c>
      <c r="AY356" s="243" t="s">
        <v>220</v>
      </c>
    </row>
    <row r="357" s="14" customFormat="1">
      <c r="A357" s="14"/>
      <c r="B357" s="242"/>
      <c r="C357" s="14"/>
      <c r="D357" s="235" t="s">
        <v>228</v>
      </c>
      <c r="E357" s="243" t="s">
        <v>1</v>
      </c>
      <c r="F357" s="244" t="s">
        <v>808</v>
      </c>
      <c r="G357" s="14"/>
      <c r="H357" s="245">
        <v>5.2199999999999998</v>
      </c>
      <c r="I357" s="246"/>
      <c r="J357" s="246"/>
      <c r="K357" s="14"/>
      <c r="L357" s="14"/>
      <c r="M357" s="242"/>
      <c r="N357" s="247"/>
      <c r="O357" s="248"/>
      <c r="P357" s="248"/>
      <c r="Q357" s="248"/>
      <c r="R357" s="248"/>
      <c r="S357" s="248"/>
      <c r="T357" s="248"/>
      <c r="U357" s="248"/>
      <c r="V357" s="248"/>
      <c r="W357" s="248"/>
      <c r="X357" s="249"/>
      <c r="Y357" s="14"/>
      <c r="Z357" s="14"/>
      <c r="AA357" s="14"/>
      <c r="AB357" s="14"/>
      <c r="AC357" s="14"/>
      <c r="AD357" s="14"/>
      <c r="AE357" s="14"/>
      <c r="AT357" s="243" t="s">
        <v>228</v>
      </c>
      <c r="AU357" s="243" t="s">
        <v>93</v>
      </c>
      <c r="AV357" s="14" t="s">
        <v>93</v>
      </c>
      <c r="AW357" s="14" t="s">
        <v>4</v>
      </c>
      <c r="AX357" s="14" t="s">
        <v>81</v>
      </c>
      <c r="AY357" s="243" t="s">
        <v>220</v>
      </c>
    </row>
    <row r="358" s="14" customFormat="1">
      <c r="A358" s="14"/>
      <c r="B358" s="242"/>
      <c r="C358" s="14"/>
      <c r="D358" s="235" t="s">
        <v>228</v>
      </c>
      <c r="E358" s="243" t="s">
        <v>1</v>
      </c>
      <c r="F358" s="244" t="s">
        <v>809</v>
      </c>
      <c r="G358" s="14"/>
      <c r="H358" s="245">
        <v>4.6100000000000003</v>
      </c>
      <c r="I358" s="246"/>
      <c r="J358" s="246"/>
      <c r="K358" s="14"/>
      <c r="L358" s="14"/>
      <c r="M358" s="242"/>
      <c r="N358" s="247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4"/>
      <c r="Z358" s="14"/>
      <c r="AA358" s="14"/>
      <c r="AB358" s="14"/>
      <c r="AC358" s="14"/>
      <c r="AD358" s="14"/>
      <c r="AE358" s="14"/>
      <c r="AT358" s="243" t="s">
        <v>228</v>
      </c>
      <c r="AU358" s="243" t="s">
        <v>93</v>
      </c>
      <c r="AV358" s="14" t="s">
        <v>93</v>
      </c>
      <c r="AW358" s="14" t="s">
        <v>4</v>
      </c>
      <c r="AX358" s="14" t="s">
        <v>81</v>
      </c>
      <c r="AY358" s="243" t="s">
        <v>220</v>
      </c>
    </row>
    <row r="359" s="14" customFormat="1">
      <c r="A359" s="14"/>
      <c r="B359" s="242"/>
      <c r="C359" s="14"/>
      <c r="D359" s="235" t="s">
        <v>228</v>
      </c>
      <c r="E359" s="243" t="s">
        <v>1</v>
      </c>
      <c r="F359" s="244" t="s">
        <v>810</v>
      </c>
      <c r="G359" s="14"/>
      <c r="H359" s="245">
        <v>39.450000000000003</v>
      </c>
      <c r="I359" s="246"/>
      <c r="J359" s="246"/>
      <c r="K359" s="14"/>
      <c r="L359" s="14"/>
      <c r="M359" s="242"/>
      <c r="N359" s="247"/>
      <c r="O359" s="248"/>
      <c r="P359" s="248"/>
      <c r="Q359" s="248"/>
      <c r="R359" s="248"/>
      <c r="S359" s="248"/>
      <c r="T359" s="248"/>
      <c r="U359" s="248"/>
      <c r="V359" s="248"/>
      <c r="W359" s="248"/>
      <c r="X359" s="249"/>
      <c r="Y359" s="14"/>
      <c r="Z359" s="14"/>
      <c r="AA359" s="14"/>
      <c r="AB359" s="14"/>
      <c r="AC359" s="14"/>
      <c r="AD359" s="14"/>
      <c r="AE359" s="14"/>
      <c r="AT359" s="243" t="s">
        <v>228</v>
      </c>
      <c r="AU359" s="243" t="s">
        <v>93</v>
      </c>
      <c r="AV359" s="14" t="s">
        <v>93</v>
      </c>
      <c r="AW359" s="14" t="s">
        <v>4</v>
      </c>
      <c r="AX359" s="14" t="s">
        <v>81</v>
      </c>
      <c r="AY359" s="243" t="s">
        <v>220</v>
      </c>
    </row>
    <row r="360" s="14" customFormat="1">
      <c r="A360" s="14"/>
      <c r="B360" s="242"/>
      <c r="C360" s="14"/>
      <c r="D360" s="235" t="s">
        <v>228</v>
      </c>
      <c r="E360" s="243" t="s">
        <v>1</v>
      </c>
      <c r="F360" s="244" t="s">
        <v>811</v>
      </c>
      <c r="G360" s="14"/>
      <c r="H360" s="245">
        <v>36.82</v>
      </c>
      <c r="I360" s="246"/>
      <c r="J360" s="246"/>
      <c r="K360" s="14"/>
      <c r="L360" s="14"/>
      <c r="M360" s="242"/>
      <c r="N360" s="247"/>
      <c r="O360" s="248"/>
      <c r="P360" s="248"/>
      <c r="Q360" s="248"/>
      <c r="R360" s="248"/>
      <c r="S360" s="248"/>
      <c r="T360" s="248"/>
      <c r="U360" s="248"/>
      <c r="V360" s="248"/>
      <c r="W360" s="248"/>
      <c r="X360" s="249"/>
      <c r="Y360" s="14"/>
      <c r="Z360" s="14"/>
      <c r="AA360" s="14"/>
      <c r="AB360" s="14"/>
      <c r="AC360" s="14"/>
      <c r="AD360" s="14"/>
      <c r="AE360" s="14"/>
      <c r="AT360" s="243" t="s">
        <v>228</v>
      </c>
      <c r="AU360" s="243" t="s">
        <v>93</v>
      </c>
      <c r="AV360" s="14" t="s">
        <v>93</v>
      </c>
      <c r="AW360" s="14" t="s">
        <v>4</v>
      </c>
      <c r="AX360" s="14" t="s">
        <v>81</v>
      </c>
      <c r="AY360" s="243" t="s">
        <v>220</v>
      </c>
    </row>
    <row r="361" s="14" customFormat="1">
      <c r="A361" s="14"/>
      <c r="B361" s="242"/>
      <c r="C361" s="14"/>
      <c r="D361" s="235" t="s">
        <v>228</v>
      </c>
      <c r="E361" s="243" t="s">
        <v>1</v>
      </c>
      <c r="F361" s="244" t="s">
        <v>812</v>
      </c>
      <c r="G361" s="14"/>
      <c r="H361" s="245">
        <v>42.759999999999998</v>
      </c>
      <c r="I361" s="246"/>
      <c r="J361" s="246"/>
      <c r="K361" s="14"/>
      <c r="L361" s="14"/>
      <c r="M361" s="242"/>
      <c r="N361" s="247"/>
      <c r="O361" s="248"/>
      <c r="P361" s="248"/>
      <c r="Q361" s="248"/>
      <c r="R361" s="248"/>
      <c r="S361" s="248"/>
      <c r="T361" s="248"/>
      <c r="U361" s="248"/>
      <c r="V361" s="248"/>
      <c r="W361" s="248"/>
      <c r="X361" s="249"/>
      <c r="Y361" s="14"/>
      <c r="Z361" s="14"/>
      <c r="AA361" s="14"/>
      <c r="AB361" s="14"/>
      <c r="AC361" s="14"/>
      <c r="AD361" s="14"/>
      <c r="AE361" s="14"/>
      <c r="AT361" s="243" t="s">
        <v>228</v>
      </c>
      <c r="AU361" s="243" t="s">
        <v>93</v>
      </c>
      <c r="AV361" s="14" t="s">
        <v>93</v>
      </c>
      <c r="AW361" s="14" t="s">
        <v>4</v>
      </c>
      <c r="AX361" s="14" t="s">
        <v>81</v>
      </c>
      <c r="AY361" s="243" t="s">
        <v>220</v>
      </c>
    </row>
    <row r="362" s="14" customFormat="1">
      <c r="A362" s="14"/>
      <c r="B362" s="242"/>
      <c r="C362" s="14"/>
      <c r="D362" s="235" t="s">
        <v>228</v>
      </c>
      <c r="E362" s="243" t="s">
        <v>1</v>
      </c>
      <c r="F362" s="244" t="s">
        <v>813</v>
      </c>
      <c r="G362" s="14"/>
      <c r="H362" s="245">
        <v>5.46</v>
      </c>
      <c r="I362" s="246"/>
      <c r="J362" s="246"/>
      <c r="K362" s="14"/>
      <c r="L362" s="14"/>
      <c r="M362" s="242"/>
      <c r="N362" s="247"/>
      <c r="O362" s="248"/>
      <c r="P362" s="248"/>
      <c r="Q362" s="248"/>
      <c r="R362" s="248"/>
      <c r="S362" s="248"/>
      <c r="T362" s="248"/>
      <c r="U362" s="248"/>
      <c r="V362" s="248"/>
      <c r="W362" s="248"/>
      <c r="X362" s="249"/>
      <c r="Y362" s="14"/>
      <c r="Z362" s="14"/>
      <c r="AA362" s="14"/>
      <c r="AB362" s="14"/>
      <c r="AC362" s="14"/>
      <c r="AD362" s="14"/>
      <c r="AE362" s="14"/>
      <c r="AT362" s="243" t="s">
        <v>228</v>
      </c>
      <c r="AU362" s="243" t="s">
        <v>93</v>
      </c>
      <c r="AV362" s="14" t="s">
        <v>93</v>
      </c>
      <c r="AW362" s="14" t="s">
        <v>4</v>
      </c>
      <c r="AX362" s="14" t="s">
        <v>81</v>
      </c>
      <c r="AY362" s="243" t="s">
        <v>220</v>
      </c>
    </row>
    <row r="363" s="14" customFormat="1">
      <c r="A363" s="14"/>
      <c r="B363" s="242"/>
      <c r="C363" s="14"/>
      <c r="D363" s="235" t="s">
        <v>228</v>
      </c>
      <c r="E363" s="243" t="s">
        <v>1</v>
      </c>
      <c r="F363" s="244" t="s">
        <v>814</v>
      </c>
      <c r="G363" s="14"/>
      <c r="H363" s="245">
        <v>4.7199999999999998</v>
      </c>
      <c r="I363" s="246"/>
      <c r="J363" s="246"/>
      <c r="K363" s="14"/>
      <c r="L363" s="14"/>
      <c r="M363" s="242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Y363" s="14"/>
      <c r="Z363" s="14"/>
      <c r="AA363" s="14"/>
      <c r="AB363" s="14"/>
      <c r="AC363" s="14"/>
      <c r="AD363" s="14"/>
      <c r="AE363" s="14"/>
      <c r="AT363" s="243" t="s">
        <v>228</v>
      </c>
      <c r="AU363" s="243" t="s">
        <v>93</v>
      </c>
      <c r="AV363" s="14" t="s">
        <v>93</v>
      </c>
      <c r="AW363" s="14" t="s">
        <v>4</v>
      </c>
      <c r="AX363" s="14" t="s">
        <v>81</v>
      </c>
      <c r="AY363" s="243" t="s">
        <v>220</v>
      </c>
    </row>
    <row r="364" s="14" customFormat="1">
      <c r="A364" s="14"/>
      <c r="B364" s="242"/>
      <c r="C364" s="14"/>
      <c r="D364" s="235" t="s">
        <v>228</v>
      </c>
      <c r="E364" s="243" t="s">
        <v>1</v>
      </c>
      <c r="F364" s="244" t="s">
        <v>815</v>
      </c>
      <c r="G364" s="14"/>
      <c r="H364" s="245">
        <v>7.5199999999999996</v>
      </c>
      <c r="I364" s="246"/>
      <c r="J364" s="246"/>
      <c r="K364" s="14"/>
      <c r="L364" s="14"/>
      <c r="M364" s="242"/>
      <c r="N364" s="247"/>
      <c r="O364" s="248"/>
      <c r="P364" s="248"/>
      <c r="Q364" s="248"/>
      <c r="R364" s="248"/>
      <c r="S364" s="248"/>
      <c r="T364" s="248"/>
      <c r="U364" s="248"/>
      <c r="V364" s="248"/>
      <c r="W364" s="248"/>
      <c r="X364" s="249"/>
      <c r="Y364" s="14"/>
      <c r="Z364" s="14"/>
      <c r="AA364" s="14"/>
      <c r="AB364" s="14"/>
      <c r="AC364" s="14"/>
      <c r="AD364" s="14"/>
      <c r="AE364" s="14"/>
      <c r="AT364" s="243" t="s">
        <v>228</v>
      </c>
      <c r="AU364" s="243" t="s">
        <v>93</v>
      </c>
      <c r="AV364" s="14" t="s">
        <v>93</v>
      </c>
      <c r="AW364" s="14" t="s">
        <v>4</v>
      </c>
      <c r="AX364" s="14" t="s">
        <v>81</v>
      </c>
      <c r="AY364" s="243" t="s">
        <v>220</v>
      </c>
    </row>
    <row r="365" s="14" customFormat="1">
      <c r="A365" s="14"/>
      <c r="B365" s="242"/>
      <c r="C365" s="14"/>
      <c r="D365" s="235" t="s">
        <v>228</v>
      </c>
      <c r="E365" s="243" t="s">
        <v>1</v>
      </c>
      <c r="F365" s="244" t="s">
        <v>816</v>
      </c>
      <c r="G365" s="14"/>
      <c r="H365" s="245">
        <v>26.850000000000001</v>
      </c>
      <c r="I365" s="246"/>
      <c r="J365" s="246"/>
      <c r="K365" s="14"/>
      <c r="L365" s="14"/>
      <c r="M365" s="242"/>
      <c r="N365" s="247"/>
      <c r="O365" s="248"/>
      <c r="P365" s="248"/>
      <c r="Q365" s="248"/>
      <c r="R365" s="248"/>
      <c r="S365" s="248"/>
      <c r="T365" s="248"/>
      <c r="U365" s="248"/>
      <c r="V365" s="248"/>
      <c r="W365" s="248"/>
      <c r="X365" s="249"/>
      <c r="Y365" s="14"/>
      <c r="Z365" s="14"/>
      <c r="AA365" s="14"/>
      <c r="AB365" s="14"/>
      <c r="AC365" s="14"/>
      <c r="AD365" s="14"/>
      <c r="AE365" s="14"/>
      <c r="AT365" s="243" t="s">
        <v>228</v>
      </c>
      <c r="AU365" s="243" t="s">
        <v>93</v>
      </c>
      <c r="AV365" s="14" t="s">
        <v>93</v>
      </c>
      <c r="AW365" s="14" t="s">
        <v>4</v>
      </c>
      <c r="AX365" s="14" t="s">
        <v>81</v>
      </c>
      <c r="AY365" s="243" t="s">
        <v>220</v>
      </c>
    </row>
    <row r="366" s="15" customFormat="1">
      <c r="A366" s="15"/>
      <c r="B366" s="250"/>
      <c r="C366" s="15"/>
      <c r="D366" s="235" t="s">
        <v>228</v>
      </c>
      <c r="E366" s="251" t="s">
        <v>1</v>
      </c>
      <c r="F366" s="252" t="s">
        <v>242</v>
      </c>
      <c r="G366" s="15"/>
      <c r="H366" s="253">
        <v>276.91000000000003</v>
      </c>
      <c r="I366" s="254"/>
      <c r="J366" s="254"/>
      <c r="K366" s="15"/>
      <c r="L366" s="15"/>
      <c r="M366" s="250"/>
      <c r="N366" s="255"/>
      <c r="O366" s="256"/>
      <c r="P366" s="256"/>
      <c r="Q366" s="256"/>
      <c r="R366" s="256"/>
      <c r="S366" s="256"/>
      <c r="T366" s="256"/>
      <c r="U366" s="256"/>
      <c r="V366" s="256"/>
      <c r="W366" s="256"/>
      <c r="X366" s="257"/>
      <c r="Y366" s="15"/>
      <c r="Z366" s="15"/>
      <c r="AA366" s="15"/>
      <c r="AB366" s="15"/>
      <c r="AC366" s="15"/>
      <c r="AD366" s="15"/>
      <c r="AE366" s="15"/>
      <c r="AT366" s="251" t="s">
        <v>228</v>
      </c>
      <c r="AU366" s="251" t="s">
        <v>93</v>
      </c>
      <c r="AV366" s="15" t="s">
        <v>98</v>
      </c>
      <c r="AW366" s="15" t="s">
        <v>4</v>
      </c>
      <c r="AX366" s="15" t="s">
        <v>81</v>
      </c>
      <c r="AY366" s="251" t="s">
        <v>220</v>
      </c>
    </row>
    <row r="367" s="13" customFormat="1">
      <c r="A367" s="13"/>
      <c r="B367" s="234"/>
      <c r="C367" s="13"/>
      <c r="D367" s="235" t="s">
        <v>228</v>
      </c>
      <c r="E367" s="236" t="s">
        <v>1</v>
      </c>
      <c r="F367" s="237" t="s">
        <v>817</v>
      </c>
      <c r="G367" s="13"/>
      <c r="H367" s="236" t="s">
        <v>1</v>
      </c>
      <c r="I367" s="238"/>
      <c r="J367" s="238"/>
      <c r="K367" s="13"/>
      <c r="L367" s="13"/>
      <c r="M367" s="234"/>
      <c r="N367" s="239"/>
      <c r="O367" s="240"/>
      <c r="P367" s="240"/>
      <c r="Q367" s="240"/>
      <c r="R367" s="240"/>
      <c r="S367" s="240"/>
      <c r="T367" s="240"/>
      <c r="U367" s="240"/>
      <c r="V367" s="240"/>
      <c r="W367" s="240"/>
      <c r="X367" s="241"/>
      <c r="Y367" s="13"/>
      <c r="Z367" s="13"/>
      <c r="AA367" s="13"/>
      <c r="AB367" s="13"/>
      <c r="AC367" s="13"/>
      <c r="AD367" s="13"/>
      <c r="AE367" s="13"/>
      <c r="AT367" s="236" t="s">
        <v>228</v>
      </c>
      <c r="AU367" s="236" t="s">
        <v>93</v>
      </c>
      <c r="AV367" s="13" t="s">
        <v>88</v>
      </c>
      <c r="AW367" s="13" t="s">
        <v>4</v>
      </c>
      <c r="AX367" s="13" t="s">
        <v>81</v>
      </c>
      <c r="AY367" s="236" t="s">
        <v>220</v>
      </c>
    </row>
    <row r="368" s="14" customFormat="1">
      <c r="A368" s="14"/>
      <c r="B368" s="242"/>
      <c r="C368" s="14"/>
      <c r="D368" s="235" t="s">
        <v>228</v>
      </c>
      <c r="E368" s="243" t="s">
        <v>1</v>
      </c>
      <c r="F368" s="244" t="s">
        <v>818</v>
      </c>
      <c r="G368" s="14"/>
      <c r="H368" s="245">
        <v>7.3200000000000003</v>
      </c>
      <c r="I368" s="246"/>
      <c r="J368" s="246"/>
      <c r="K368" s="14"/>
      <c r="L368" s="14"/>
      <c r="M368" s="242"/>
      <c r="N368" s="247"/>
      <c r="O368" s="248"/>
      <c r="P368" s="248"/>
      <c r="Q368" s="248"/>
      <c r="R368" s="248"/>
      <c r="S368" s="248"/>
      <c r="T368" s="248"/>
      <c r="U368" s="248"/>
      <c r="V368" s="248"/>
      <c r="W368" s="248"/>
      <c r="X368" s="249"/>
      <c r="Y368" s="14"/>
      <c r="Z368" s="14"/>
      <c r="AA368" s="14"/>
      <c r="AB368" s="14"/>
      <c r="AC368" s="14"/>
      <c r="AD368" s="14"/>
      <c r="AE368" s="14"/>
      <c r="AT368" s="243" t="s">
        <v>228</v>
      </c>
      <c r="AU368" s="243" t="s">
        <v>93</v>
      </c>
      <c r="AV368" s="14" t="s">
        <v>93</v>
      </c>
      <c r="AW368" s="14" t="s">
        <v>4</v>
      </c>
      <c r="AX368" s="14" t="s">
        <v>81</v>
      </c>
      <c r="AY368" s="243" t="s">
        <v>220</v>
      </c>
    </row>
    <row r="369" s="14" customFormat="1">
      <c r="A369" s="14"/>
      <c r="B369" s="242"/>
      <c r="C369" s="14"/>
      <c r="D369" s="235" t="s">
        <v>228</v>
      </c>
      <c r="E369" s="243" t="s">
        <v>1</v>
      </c>
      <c r="F369" s="244" t="s">
        <v>819</v>
      </c>
      <c r="G369" s="14"/>
      <c r="H369" s="245">
        <v>8.0800000000000001</v>
      </c>
      <c r="I369" s="246"/>
      <c r="J369" s="246"/>
      <c r="K369" s="14"/>
      <c r="L369" s="14"/>
      <c r="M369" s="242"/>
      <c r="N369" s="247"/>
      <c r="O369" s="248"/>
      <c r="P369" s="248"/>
      <c r="Q369" s="248"/>
      <c r="R369" s="248"/>
      <c r="S369" s="248"/>
      <c r="T369" s="248"/>
      <c r="U369" s="248"/>
      <c r="V369" s="248"/>
      <c r="W369" s="248"/>
      <c r="X369" s="249"/>
      <c r="Y369" s="14"/>
      <c r="Z369" s="14"/>
      <c r="AA369" s="14"/>
      <c r="AB369" s="14"/>
      <c r="AC369" s="14"/>
      <c r="AD369" s="14"/>
      <c r="AE369" s="14"/>
      <c r="AT369" s="243" t="s">
        <v>228</v>
      </c>
      <c r="AU369" s="243" t="s">
        <v>93</v>
      </c>
      <c r="AV369" s="14" t="s">
        <v>93</v>
      </c>
      <c r="AW369" s="14" t="s">
        <v>4</v>
      </c>
      <c r="AX369" s="14" t="s">
        <v>81</v>
      </c>
      <c r="AY369" s="243" t="s">
        <v>220</v>
      </c>
    </row>
    <row r="370" s="14" customFormat="1">
      <c r="A370" s="14"/>
      <c r="B370" s="242"/>
      <c r="C370" s="14"/>
      <c r="D370" s="235" t="s">
        <v>228</v>
      </c>
      <c r="E370" s="243" t="s">
        <v>1</v>
      </c>
      <c r="F370" s="244" t="s">
        <v>820</v>
      </c>
      <c r="G370" s="14"/>
      <c r="H370" s="245">
        <v>2.7999999999999998</v>
      </c>
      <c r="I370" s="246"/>
      <c r="J370" s="246"/>
      <c r="K370" s="14"/>
      <c r="L370" s="14"/>
      <c r="M370" s="242"/>
      <c r="N370" s="247"/>
      <c r="O370" s="248"/>
      <c r="P370" s="248"/>
      <c r="Q370" s="248"/>
      <c r="R370" s="248"/>
      <c r="S370" s="248"/>
      <c r="T370" s="248"/>
      <c r="U370" s="248"/>
      <c r="V370" s="248"/>
      <c r="W370" s="248"/>
      <c r="X370" s="249"/>
      <c r="Y370" s="14"/>
      <c r="Z370" s="14"/>
      <c r="AA370" s="14"/>
      <c r="AB370" s="14"/>
      <c r="AC370" s="14"/>
      <c r="AD370" s="14"/>
      <c r="AE370" s="14"/>
      <c r="AT370" s="243" t="s">
        <v>228</v>
      </c>
      <c r="AU370" s="243" t="s">
        <v>93</v>
      </c>
      <c r="AV370" s="14" t="s">
        <v>93</v>
      </c>
      <c r="AW370" s="14" t="s">
        <v>4</v>
      </c>
      <c r="AX370" s="14" t="s">
        <v>81</v>
      </c>
      <c r="AY370" s="243" t="s">
        <v>220</v>
      </c>
    </row>
    <row r="371" s="14" customFormat="1">
      <c r="A371" s="14"/>
      <c r="B371" s="242"/>
      <c r="C371" s="14"/>
      <c r="D371" s="235" t="s">
        <v>228</v>
      </c>
      <c r="E371" s="243" t="s">
        <v>1</v>
      </c>
      <c r="F371" s="244" t="s">
        <v>821</v>
      </c>
      <c r="G371" s="14"/>
      <c r="H371" s="245">
        <v>1.3899999999999999</v>
      </c>
      <c r="I371" s="246"/>
      <c r="J371" s="246"/>
      <c r="K371" s="14"/>
      <c r="L371" s="14"/>
      <c r="M371" s="242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4"/>
      <c r="Z371" s="14"/>
      <c r="AA371" s="14"/>
      <c r="AB371" s="14"/>
      <c r="AC371" s="14"/>
      <c r="AD371" s="14"/>
      <c r="AE371" s="14"/>
      <c r="AT371" s="243" t="s">
        <v>228</v>
      </c>
      <c r="AU371" s="243" t="s">
        <v>93</v>
      </c>
      <c r="AV371" s="14" t="s">
        <v>93</v>
      </c>
      <c r="AW371" s="14" t="s">
        <v>4</v>
      </c>
      <c r="AX371" s="14" t="s">
        <v>81</v>
      </c>
      <c r="AY371" s="243" t="s">
        <v>220</v>
      </c>
    </row>
    <row r="372" s="14" customFormat="1">
      <c r="A372" s="14"/>
      <c r="B372" s="242"/>
      <c r="C372" s="14"/>
      <c r="D372" s="235" t="s">
        <v>228</v>
      </c>
      <c r="E372" s="243" t="s">
        <v>1</v>
      </c>
      <c r="F372" s="244" t="s">
        <v>822</v>
      </c>
      <c r="G372" s="14"/>
      <c r="H372" s="245">
        <v>2.1499999999999999</v>
      </c>
      <c r="I372" s="246"/>
      <c r="J372" s="246"/>
      <c r="K372" s="14"/>
      <c r="L372" s="14"/>
      <c r="M372" s="242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4"/>
      <c r="Z372" s="14"/>
      <c r="AA372" s="14"/>
      <c r="AB372" s="14"/>
      <c r="AC372" s="14"/>
      <c r="AD372" s="14"/>
      <c r="AE372" s="14"/>
      <c r="AT372" s="243" t="s">
        <v>228</v>
      </c>
      <c r="AU372" s="243" t="s">
        <v>93</v>
      </c>
      <c r="AV372" s="14" t="s">
        <v>93</v>
      </c>
      <c r="AW372" s="14" t="s">
        <v>4</v>
      </c>
      <c r="AX372" s="14" t="s">
        <v>81</v>
      </c>
      <c r="AY372" s="243" t="s">
        <v>220</v>
      </c>
    </row>
    <row r="373" s="14" customFormat="1">
      <c r="A373" s="14"/>
      <c r="B373" s="242"/>
      <c r="C373" s="14"/>
      <c r="D373" s="235" t="s">
        <v>228</v>
      </c>
      <c r="E373" s="243" t="s">
        <v>1</v>
      </c>
      <c r="F373" s="244" t="s">
        <v>823</v>
      </c>
      <c r="G373" s="14"/>
      <c r="H373" s="245">
        <v>3.3599999999999999</v>
      </c>
      <c r="I373" s="246"/>
      <c r="J373" s="246"/>
      <c r="K373" s="14"/>
      <c r="L373" s="14"/>
      <c r="M373" s="242"/>
      <c r="N373" s="247"/>
      <c r="O373" s="248"/>
      <c r="P373" s="248"/>
      <c r="Q373" s="248"/>
      <c r="R373" s="248"/>
      <c r="S373" s="248"/>
      <c r="T373" s="248"/>
      <c r="U373" s="248"/>
      <c r="V373" s="248"/>
      <c r="W373" s="248"/>
      <c r="X373" s="249"/>
      <c r="Y373" s="14"/>
      <c r="Z373" s="14"/>
      <c r="AA373" s="14"/>
      <c r="AB373" s="14"/>
      <c r="AC373" s="14"/>
      <c r="AD373" s="14"/>
      <c r="AE373" s="14"/>
      <c r="AT373" s="243" t="s">
        <v>228</v>
      </c>
      <c r="AU373" s="243" t="s">
        <v>93</v>
      </c>
      <c r="AV373" s="14" t="s">
        <v>93</v>
      </c>
      <c r="AW373" s="14" t="s">
        <v>4</v>
      </c>
      <c r="AX373" s="14" t="s">
        <v>81</v>
      </c>
      <c r="AY373" s="243" t="s">
        <v>220</v>
      </c>
    </row>
    <row r="374" s="14" customFormat="1">
      <c r="A374" s="14"/>
      <c r="B374" s="242"/>
      <c r="C374" s="14"/>
      <c r="D374" s="235" t="s">
        <v>228</v>
      </c>
      <c r="E374" s="243" t="s">
        <v>1</v>
      </c>
      <c r="F374" s="244" t="s">
        <v>824</v>
      </c>
      <c r="G374" s="14"/>
      <c r="H374" s="245">
        <v>2.48</v>
      </c>
      <c r="I374" s="246"/>
      <c r="J374" s="246"/>
      <c r="K374" s="14"/>
      <c r="L374" s="14"/>
      <c r="M374" s="242"/>
      <c r="N374" s="247"/>
      <c r="O374" s="248"/>
      <c r="P374" s="248"/>
      <c r="Q374" s="248"/>
      <c r="R374" s="248"/>
      <c r="S374" s="248"/>
      <c r="T374" s="248"/>
      <c r="U374" s="248"/>
      <c r="V374" s="248"/>
      <c r="W374" s="248"/>
      <c r="X374" s="249"/>
      <c r="Y374" s="14"/>
      <c r="Z374" s="14"/>
      <c r="AA374" s="14"/>
      <c r="AB374" s="14"/>
      <c r="AC374" s="14"/>
      <c r="AD374" s="14"/>
      <c r="AE374" s="14"/>
      <c r="AT374" s="243" t="s">
        <v>228</v>
      </c>
      <c r="AU374" s="243" t="s">
        <v>93</v>
      </c>
      <c r="AV374" s="14" t="s">
        <v>93</v>
      </c>
      <c r="AW374" s="14" t="s">
        <v>4</v>
      </c>
      <c r="AX374" s="14" t="s">
        <v>81</v>
      </c>
      <c r="AY374" s="243" t="s">
        <v>220</v>
      </c>
    </row>
    <row r="375" s="14" customFormat="1">
      <c r="A375" s="14"/>
      <c r="B375" s="242"/>
      <c r="C375" s="14"/>
      <c r="D375" s="235" t="s">
        <v>228</v>
      </c>
      <c r="E375" s="243" t="s">
        <v>1</v>
      </c>
      <c r="F375" s="244" t="s">
        <v>825</v>
      </c>
      <c r="G375" s="14"/>
      <c r="H375" s="245">
        <v>1.47</v>
      </c>
      <c r="I375" s="246"/>
      <c r="J375" s="246"/>
      <c r="K375" s="14"/>
      <c r="L375" s="14"/>
      <c r="M375" s="242"/>
      <c r="N375" s="247"/>
      <c r="O375" s="248"/>
      <c r="P375" s="248"/>
      <c r="Q375" s="248"/>
      <c r="R375" s="248"/>
      <c r="S375" s="248"/>
      <c r="T375" s="248"/>
      <c r="U375" s="248"/>
      <c r="V375" s="248"/>
      <c r="W375" s="248"/>
      <c r="X375" s="249"/>
      <c r="Y375" s="14"/>
      <c r="Z375" s="14"/>
      <c r="AA375" s="14"/>
      <c r="AB375" s="14"/>
      <c r="AC375" s="14"/>
      <c r="AD375" s="14"/>
      <c r="AE375" s="14"/>
      <c r="AT375" s="243" t="s">
        <v>228</v>
      </c>
      <c r="AU375" s="243" t="s">
        <v>93</v>
      </c>
      <c r="AV375" s="14" t="s">
        <v>93</v>
      </c>
      <c r="AW375" s="14" t="s">
        <v>4</v>
      </c>
      <c r="AX375" s="14" t="s">
        <v>81</v>
      </c>
      <c r="AY375" s="243" t="s">
        <v>220</v>
      </c>
    </row>
    <row r="376" s="14" customFormat="1">
      <c r="A376" s="14"/>
      <c r="B376" s="242"/>
      <c r="C376" s="14"/>
      <c r="D376" s="235" t="s">
        <v>228</v>
      </c>
      <c r="E376" s="243" t="s">
        <v>1</v>
      </c>
      <c r="F376" s="244" t="s">
        <v>826</v>
      </c>
      <c r="G376" s="14"/>
      <c r="H376" s="245">
        <v>4.1600000000000001</v>
      </c>
      <c r="I376" s="246"/>
      <c r="J376" s="246"/>
      <c r="K376" s="14"/>
      <c r="L376" s="14"/>
      <c r="M376" s="242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4"/>
      <c r="Z376" s="14"/>
      <c r="AA376" s="14"/>
      <c r="AB376" s="14"/>
      <c r="AC376" s="14"/>
      <c r="AD376" s="14"/>
      <c r="AE376" s="14"/>
      <c r="AT376" s="243" t="s">
        <v>228</v>
      </c>
      <c r="AU376" s="243" t="s">
        <v>93</v>
      </c>
      <c r="AV376" s="14" t="s">
        <v>93</v>
      </c>
      <c r="AW376" s="14" t="s">
        <v>4</v>
      </c>
      <c r="AX376" s="14" t="s">
        <v>81</v>
      </c>
      <c r="AY376" s="243" t="s">
        <v>220</v>
      </c>
    </row>
    <row r="377" s="14" customFormat="1">
      <c r="A377" s="14"/>
      <c r="B377" s="242"/>
      <c r="C377" s="14"/>
      <c r="D377" s="235" t="s">
        <v>228</v>
      </c>
      <c r="E377" s="243" t="s">
        <v>1</v>
      </c>
      <c r="F377" s="244" t="s">
        <v>827</v>
      </c>
      <c r="G377" s="14"/>
      <c r="H377" s="245">
        <v>1.95</v>
      </c>
      <c r="I377" s="246"/>
      <c r="J377" s="246"/>
      <c r="K377" s="14"/>
      <c r="L377" s="14"/>
      <c r="M377" s="242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Y377" s="14"/>
      <c r="Z377" s="14"/>
      <c r="AA377" s="14"/>
      <c r="AB377" s="14"/>
      <c r="AC377" s="14"/>
      <c r="AD377" s="14"/>
      <c r="AE377" s="14"/>
      <c r="AT377" s="243" t="s">
        <v>228</v>
      </c>
      <c r="AU377" s="243" t="s">
        <v>93</v>
      </c>
      <c r="AV377" s="14" t="s">
        <v>93</v>
      </c>
      <c r="AW377" s="14" t="s">
        <v>4</v>
      </c>
      <c r="AX377" s="14" t="s">
        <v>81</v>
      </c>
      <c r="AY377" s="243" t="s">
        <v>220</v>
      </c>
    </row>
    <row r="378" s="14" customFormat="1">
      <c r="A378" s="14"/>
      <c r="B378" s="242"/>
      <c r="C378" s="14"/>
      <c r="D378" s="235" t="s">
        <v>228</v>
      </c>
      <c r="E378" s="243" t="s">
        <v>1</v>
      </c>
      <c r="F378" s="244" t="s">
        <v>828</v>
      </c>
      <c r="G378" s="14"/>
      <c r="H378" s="245">
        <v>1.1699999999999999</v>
      </c>
      <c r="I378" s="246"/>
      <c r="J378" s="246"/>
      <c r="K378" s="14"/>
      <c r="L378" s="14"/>
      <c r="M378" s="242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4"/>
      <c r="Z378" s="14"/>
      <c r="AA378" s="14"/>
      <c r="AB378" s="14"/>
      <c r="AC378" s="14"/>
      <c r="AD378" s="14"/>
      <c r="AE378" s="14"/>
      <c r="AT378" s="243" t="s">
        <v>228</v>
      </c>
      <c r="AU378" s="243" t="s">
        <v>93</v>
      </c>
      <c r="AV378" s="14" t="s">
        <v>93</v>
      </c>
      <c r="AW378" s="14" t="s">
        <v>4</v>
      </c>
      <c r="AX378" s="14" t="s">
        <v>81</v>
      </c>
      <c r="AY378" s="243" t="s">
        <v>220</v>
      </c>
    </row>
    <row r="379" s="14" customFormat="1">
      <c r="A379" s="14"/>
      <c r="B379" s="242"/>
      <c r="C379" s="14"/>
      <c r="D379" s="235" t="s">
        <v>228</v>
      </c>
      <c r="E379" s="243" t="s">
        <v>1</v>
      </c>
      <c r="F379" s="244" t="s">
        <v>829</v>
      </c>
      <c r="G379" s="14"/>
      <c r="H379" s="245">
        <v>8.1999999999999993</v>
      </c>
      <c r="I379" s="246"/>
      <c r="J379" s="246"/>
      <c r="K379" s="14"/>
      <c r="L379" s="14"/>
      <c r="M379" s="242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4"/>
      <c r="Z379" s="14"/>
      <c r="AA379" s="14"/>
      <c r="AB379" s="14"/>
      <c r="AC379" s="14"/>
      <c r="AD379" s="14"/>
      <c r="AE379" s="14"/>
      <c r="AT379" s="243" t="s">
        <v>228</v>
      </c>
      <c r="AU379" s="243" t="s">
        <v>93</v>
      </c>
      <c r="AV379" s="14" t="s">
        <v>93</v>
      </c>
      <c r="AW379" s="14" t="s">
        <v>4</v>
      </c>
      <c r="AX379" s="14" t="s">
        <v>81</v>
      </c>
      <c r="AY379" s="243" t="s">
        <v>220</v>
      </c>
    </row>
    <row r="380" s="15" customFormat="1">
      <c r="A380" s="15"/>
      <c r="B380" s="250"/>
      <c r="C380" s="15"/>
      <c r="D380" s="235" t="s">
        <v>228</v>
      </c>
      <c r="E380" s="251" t="s">
        <v>1</v>
      </c>
      <c r="F380" s="252" t="s">
        <v>242</v>
      </c>
      <c r="G380" s="15"/>
      <c r="H380" s="253">
        <v>44.530000000000001</v>
      </c>
      <c r="I380" s="254"/>
      <c r="J380" s="254"/>
      <c r="K380" s="15"/>
      <c r="L380" s="15"/>
      <c r="M380" s="250"/>
      <c r="N380" s="255"/>
      <c r="O380" s="256"/>
      <c r="P380" s="256"/>
      <c r="Q380" s="256"/>
      <c r="R380" s="256"/>
      <c r="S380" s="256"/>
      <c r="T380" s="256"/>
      <c r="U380" s="256"/>
      <c r="V380" s="256"/>
      <c r="W380" s="256"/>
      <c r="X380" s="257"/>
      <c r="Y380" s="15"/>
      <c r="Z380" s="15"/>
      <c r="AA380" s="15"/>
      <c r="AB380" s="15"/>
      <c r="AC380" s="15"/>
      <c r="AD380" s="15"/>
      <c r="AE380" s="15"/>
      <c r="AT380" s="251" t="s">
        <v>228</v>
      </c>
      <c r="AU380" s="251" t="s">
        <v>93</v>
      </c>
      <c r="AV380" s="15" t="s">
        <v>98</v>
      </c>
      <c r="AW380" s="15" t="s">
        <v>4</v>
      </c>
      <c r="AX380" s="15" t="s">
        <v>81</v>
      </c>
      <c r="AY380" s="251" t="s">
        <v>220</v>
      </c>
    </row>
    <row r="381" s="13" customFormat="1">
      <c r="A381" s="13"/>
      <c r="B381" s="234"/>
      <c r="C381" s="13"/>
      <c r="D381" s="235" t="s">
        <v>228</v>
      </c>
      <c r="E381" s="236" t="s">
        <v>1</v>
      </c>
      <c r="F381" s="237" t="s">
        <v>830</v>
      </c>
      <c r="G381" s="13"/>
      <c r="H381" s="236" t="s">
        <v>1</v>
      </c>
      <c r="I381" s="238"/>
      <c r="J381" s="238"/>
      <c r="K381" s="13"/>
      <c r="L381" s="13"/>
      <c r="M381" s="234"/>
      <c r="N381" s="239"/>
      <c r="O381" s="240"/>
      <c r="P381" s="240"/>
      <c r="Q381" s="240"/>
      <c r="R381" s="240"/>
      <c r="S381" s="240"/>
      <c r="T381" s="240"/>
      <c r="U381" s="240"/>
      <c r="V381" s="240"/>
      <c r="W381" s="240"/>
      <c r="X381" s="241"/>
      <c r="Y381" s="13"/>
      <c r="Z381" s="13"/>
      <c r="AA381" s="13"/>
      <c r="AB381" s="13"/>
      <c r="AC381" s="13"/>
      <c r="AD381" s="13"/>
      <c r="AE381" s="13"/>
      <c r="AT381" s="236" t="s">
        <v>228</v>
      </c>
      <c r="AU381" s="236" t="s">
        <v>93</v>
      </c>
      <c r="AV381" s="13" t="s">
        <v>88</v>
      </c>
      <c r="AW381" s="13" t="s">
        <v>4</v>
      </c>
      <c r="AX381" s="13" t="s">
        <v>81</v>
      </c>
      <c r="AY381" s="236" t="s">
        <v>220</v>
      </c>
    </row>
    <row r="382" s="14" customFormat="1">
      <c r="A382" s="14"/>
      <c r="B382" s="242"/>
      <c r="C382" s="14"/>
      <c r="D382" s="235" t="s">
        <v>228</v>
      </c>
      <c r="E382" s="243" t="s">
        <v>1</v>
      </c>
      <c r="F382" s="244" t="s">
        <v>831</v>
      </c>
      <c r="G382" s="14"/>
      <c r="H382" s="245">
        <v>7.3200000000000003</v>
      </c>
      <c r="I382" s="246"/>
      <c r="J382" s="246"/>
      <c r="K382" s="14"/>
      <c r="L382" s="14"/>
      <c r="M382" s="242"/>
      <c r="N382" s="247"/>
      <c r="O382" s="248"/>
      <c r="P382" s="248"/>
      <c r="Q382" s="248"/>
      <c r="R382" s="248"/>
      <c r="S382" s="248"/>
      <c r="T382" s="248"/>
      <c r="U382" s="248"/>
      <c r="V382" s="248"/>
      <c r="W382" s="248"/>
      <c r="X382" s="249"/>
      <c r="Y382" s="14"/>
      <c r="Z382" s="14"/>
      <c r="AA382" s="14"/>
      <c r="AB382" s="14"/>
      <c r="AC382" s="14"/>
      <c r="AD382" s="14"/>
      <c r="AE382" s="14"/>
      <c r="AT382" s="243" t="s">
        <v>228</v>
      </c>
      <c r="AU382" s="243" t="s">
        <v>93</v>
      </c>
      <c r="AV382" s="14" t="s">
        <v>93</v>
      </c>
      <c r="AW382" s="14" t="s">
        <v>4</v>
      </c>
      <c r="AX382" s="14" t="s">
        <v>81</v>
      </c>
      <c r="AY382" s="243" t="s">
        <v>220</v>
      </c>
    </row>
    <row r="383" s="14" customFormat="1">
      <c r="A383" s="14"/>
      <c r="B383" s="242"/>
      <c r="C383" s="14"/>
      <c r="D383" s="235" t="s">
        <v>228</v>
      </c>
      <c r="E383" s="243" t="s">
        <v>1</v>
      </c>
      <c r="F383" s="244" t="s">
        <v>832</v>
      </c>
      <c r="G383" s="14"/>
      <c r="H383" s="245">
        <v>8.0800000000000001</v>
      </c>
      <c r="I383" s="246"/>
      <c r="J383" s="246"/>
      <c r="K383" s="14"/>
      <c r="L383" s="14"/>
      <c r="M383" s="242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14"/>
      <c r="Z383" s="14"/>
      <c r="AA383" s="14"/>
      <c r="AB383" s="14"/>
      <c r="AC383" s="14"/>
      <c r="AD383" s="14"/>
      <c r="AE383" s="14"/>
      <c r="AT383" s="243" t="s">
        <v>228</v>
      </c>
      <c r="AU383" s="243" t="s">
        <v>93</v>
      </c>
      <c r="AV383" s="14" t="s">
        <v>93</v>
      </c>
      <c r="AW383" s="14" t="s">
        <v>4</v>
      </c>
      <c r="AX383" s="14" t="s">
        <v>81</v>
      </c>
      <c r="AY383" s="243" t="s">
        <v>220</v>
      </c>
    </row>
    <row r="384" s="14" customFormat="1">
      <c r="A384" s="14"/>
      <c r="B384" s="242"/>
      <c r="C384" s="14"/>
      <c r="D384" s="235" t="s">
        <v>228</v>
      </c>
      <c r="E384" s="243" t="s">
        <v>1</v>
      </c>
      <c r="F384" s="244" t="s">
        <v>833</v>
      </c>
      <c r="G384" s="14"/>
      <c r="H384" s="245">
        <v>2.7999999999999998</v>
      </c>
      <c r="I384" s="246"/>
      <c r="J384" s="246"/>
      <c r="K384" s="14"/>
      <c r="L384" s="14"/>
      <c r="M384" s="242"/>
      <c r="N384" s="247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4"/>
      <c r="Z384" s="14"/>
      <c r="AA384" s="14"/>
      <c r="AB384" s="14"/>
      <c r="AC384" s="14"/>
      <c r="AD384" s="14"/>
      <c r="AE384" s="14"/>
      <c r="AT384" s="243" t="s">
        <v>228</v>
      </c>
      <c r="AU384" s="243" t="s">
        <v>93</v>
      </c>
      <c r="AV384" s="14" t="s">
        <v>93</v>
      </c>
      <c r="AW384" s="14" t="s">
        <v>4</v>
      </c>
      <c r="AX384" s="14" t="s">
        <v>81</v>
      </c>
      <c r="AY384" s="243" t="s">
        <v>220</v>
      </c>
    </row>
    <row r="385" s="14" customFormat="1">
      <c r="A385" s="14"/>
      <c r="B385" s="242"/>
      <c r="C385" s="14"/>
      <c r="D385" s="235" t="s">
        <v>228</v>
      </c>
      <c r="E385" s="243" t="s">
        <v>1</v>
      </c>
      <c r="F385" s="244" t="s">
        <v>834</v>
      </c>
      <c r="G385" s="14"/>
      <c r="H385" s="245">
        <v>3.1299999999999999</v>
      </c>
      <c r="I385" s="246"/>
      <c r="J385" s="246"/>
      <c r="K385" s="14"/>
      <c r="L385" s="14"/>
      <c r="M385" s="242"/>
      <c r="N385" s="247"/>
      <c r="O385" s="248"/>
      <c r="P385" s="248"/>
      <c r="Q385" s="248"/>
      <c r="R385" s="248"/>
      <c r="S385" s="248"/>
      <c r="T385" s="248"/>
      <c r="U385" s="248"/>
      <c r="V385" s="248"/>
      <c r="W385" s="248"/>
      <c r="X385" s="249"/>
      <c r="Y385" s="14"/>
      <c r="Z385" s="14"/>
      <c r="AA385" s="14"/>
      <c r="AB385" s="14"/>
      <c r="AC385" s="14"/>
      <c r="AD385" s="14"/>
      <c r="AE385" s="14"/>
      <c r="AT385" s="243" t="s">
        <v>228</v>
      </c>
      <c r="AU385" s="243" t="s">
        <v>93</v>
      </c>
      <c r="AV385" s="14" t="s">
        <v>93</v>
      </c>
      <c r="AW385" s="14" t="s">
        <v>4</v>
      </c>
      <c r="AX385" s="14" t="s">
        <v>81</v>
      </c>
      <c r="AY385" s="243" t="s">
        <v>220</v>
      </c>
    </row>
    <row r="386" s="15" customFormat="1">
      <c r="A386" s="15"/>
      <c r="B386" s="250"/>
      <c r="C386" s="15"/>
      <c r="D386" s="235" t="s">
        <v>228</v>
      </c>
      <c r="E386" s="251" t="s">
        <v>1</v>
      </c>
      <c r="F386" s="252" t="s">
        <v>242</v>
      </c>
      <c r="G386" s="15"/>
      <c r="H386" s="253">
        <v>21.329999999999998</v>
      </c>
      <c r="I386" s="254"/>
      <c r="J386" s="254"/>
      <c r="K386" s="15"/>
      <c r="L386" s="15"/>
      <c r="M386" s="250"/>
      <c r="N386" s="255"/>
      <c r="O386" s="256"/>
      <c r="P386" s="256"/>
      <c r="Q386" s="256"/>
      <c r="R386" s="256"/>
      <c r="S386" s="256"/>
      <c r="T386" s="256"/>
      <c r="U386" s="256"/>
      <c r="V386" s="256"/>
      <c r="W386" s="256"/>
      <c r="X386" s="257"/>
      <c r="Y386" s="15"/>
      <c r="Z386" s="15"/>
      <c r="AA386" s="15"/>
      <c r="AB386" s="15"/>
      <c r="AC386" s="15"/>
      <c r="AD386" s="15"/>
      <c r="AE386" s="15"/>
      <c r="AT386" s="251" t="s">
        <v>228</v>
      </c>
      <c r="AU386" s="251" t="s">
        <v>93</v>
      </c>
      <c r="AV386" s="15" t="s">
        <v>98</v>
      </c>
      <c r="AW386" s="15" t="s">
        <v>4</v>
      </c>
      <c r="AX386" s="15" t="s">
        <v>81</v>
      </c>
      <c r="AY386" s="251" t="s">
        <v>220</v>
      </c>
    </row>
    <row r="387" s="13" customFormat="1">
      <c r="A387" s="13"/>
      <c r="B387" s="234"/>
      <c r="C387" s="13"/>
      <c r="D387" s="235" t="s">
        <v>228</v>
      </c>
      <c r="E387" s="236" t="s">
        <v>1</v>
      </c>
      <c r="F387" s="237" t="s">
        <v>835</v>
      </c>
      <c r="G387" s="13"/>
      <c r="H387" s="236" t="s">
        <v>1</v>
      </c>
      <c r="I387" s="238"/>
      <c r="J387" s="238"/>
      <c r="K387" s="13"/>
      <c r="L387" s="13"/>
      <c r="M387" s="234"/>
      <c r="N387" s="239"/>
      <c r="O387" s="240"/>
      <c r="P387" s="240"/>
      <c r="Q387" s="240"/>
      <c r="R387" s="240"/>
      <c r="S387" s="240"/>
      <c r="T387" s="240"/>
      <c r="U387" s="240"/>
      <c r="V387" s="240"/>
      <c r="W387" s="240"/>
      <c r="X387" s="241"/>
      <c r="Y387" s="13"/>
      <c r="Z387" s="13"/>
      <c r="AA387" s="13"/>
      <c r="AB387" s="13"/>
      <c r="AC387" s="13"/>
      <c r="AD387" s="13"/>
      <c r="AE387" s="13"/>
      <c r="AT387" s="236" t="s">
        <v>228</v>
      </c>
      <c r="AU387" s="236" t="s">
        <v>93</v>
      </c>
      <c r="AV387" s="13" t="s">
        <v>88</v>
      </c>
      <c r="AW387" s="13" t="s">
        <v>4</v>
      </c>
      <c r="AX387" s="13" t="s">
        <v>81</v>
      </c>
      <c r="AY387" s="236" t="s">
        <v>220</v>
      </c>
    </row>
    <row r="388" s="14" customFormat="1">
      <c r="A388" s="14"/>
      <c r="B388" s="242"/>
      <c r="C388" s="14"/>
      <c r="D388" s="235" t="s">
        <v>228</v>
      </c>
      <c r="E388" s="243" t="s">
        <v>1</v>
      </c>
      <c r="F388" s="244" t="s">
        <v>836</v>
      </c>
      <c r="G388" s="14"/>
      <c r="H388" s="245">
        <v>20.600000000000001</v>
      </c>
      <c r="I388" s="246"/>
      <c r="J388" s="246"/>
      <c r="K388" s="14"/>
      <c r="L388" s="14"/>
      <c r="M388" s="242"/>
      <c r="N388" s="247"/>
      <c r="O388" s="248"/>
      <c r="P388" s="248"/>
      <c r="Q388" s="248"/>
      <c r="R388" s="248"/>
      <c r="S388" s="248"/>
      <c r="T388" s="248"/>
      <c r="U388" s="248"/>
      <c r="V388" s="248"/>
      <c r="W388" s="248"/>
      <c r="X388" s="249"/>
      <c r="Y388" s="14"/>
      <c r="Z388" s="14"/>
      <c r="AA388" s="14"/>
      <c r="AB388" s="14"/>
      <c r="AC388" s="14"/>
      <c r="AD388" s="14"/>
      <c r="AE388" s="14"/>
      <c r="AT388" s="243" t="s">
        <v>228</v>
      </c>
      <c r="AU388" s="243" t="s">
        <v>93</v>
      </c>
      <c r="AV388" s="14" t="s">
        <v>93</v>
      </c>
      <c r="AW388" s="14" t="s">
        <v>4</v>
      </c>
      <c r="AX388" s="14" t="s">
        <v>81</v>
      </c>
      <c r="AY388" s="243" t="s">
        <v>220</v>
      </c>
    </row>
    <row r="389" s="14" customFormat="1">
      <c r="A389" s="14"/>
      <c r="B389" s="242"/>
      <c r="C389" s="14"/>
      <c r="D389" s="235" t="s">
        <v>228</v>
      </c>
      <c r="E389" s="243" t="s">
        <v>1</v>
      </c>
      <c r="F389" s="244" t="s">
        <v>837</v>
      </c>
      <c r="G389" s="14"/>
      <c r="H389" s="245">
        <v>16.18</v>
      </c>
      <c r="I389" s="246"/>
      <c r="J389" s="246"/>
      <c r="K389" s="14"/>
      <c r="L389" s="14"/>
      <c r="M389" s="242"/>
      <c r="N389" s="247"/>
      <c r="O389" s="248"/>
      <c r="P389" s="248"/>
      <c r="Q389" s="248"/>
      <c r="R389" s="248"/>
      <c r="S389" s="248"/>
      <c r="T389" s="248"/>
      <c r="U389" s="248"/>
      <c r="V389" s="248"/>
      <c r="W389" s="248"/>
      <c r="X389" s="249"/>
      <c r="Y389" s="14"/>
      <c r="Z389" s="14"/>
      <c r="AA389" s="14"/>
      <c r="AB389" s="14"/>
      <c r="AC389" s="14"/>
      <c r="AD389" s="14"/>
      <c r="AE389" s="14"/>
      <c r="AT389" s="243" t="s">
        <v>228</v>
      </c>
      <c r="AU389" s="243" t="s">
        <v>93</v>
      </c>
      <c r="AV389" s="14" t="s">
        <v>93</v>
      </c>
      <c r="AW389" s="14" t="s">
        <v>4</v>
      </c>
      <c r="AX389" s="14" t="s">
        <v>81</v>
      </c>
      <c r="AY389" s="243" t="s">
        <v>220</v>
      </c>
    </row>
    <row r="390" s="14" customFormat="1">
      <c r="A390" s="14"/>
      <c r="B390" s="242"/>
      <c r="C390" s="14"/>
      <c r="D390" s="235" t="s">
        <v>228</v>
      </c>
      <c r="E390" s="243" t="s">
        <v>1</v>
      </c>
      <c r="F390" s="244" t="s">
        <v>838</v>
      </c>
      <c r="G390" s="14"/>
      <c r="H390" s="245">
        <v>10.810000000000001</v>
      </c>
      <c r="I390" s="246"/>
      <c r="J390" s="246"/>
      <c r="K390" s="14"/>
      <c r="L390" s="14"/>
      <c r="M390" s="242"/>
      <c r="N390" s="247"/>
      <c r="O390" s="248"/>
      <c r="P390" s="248"/>
      <c r="Q390" s="248"/>
      <c r="R390" s="248"/>
      <c r="S390" s="248"/>
      <c r="T390" s="248"/>
      <c r="U390" s="248"/>
      <c r="V390" s="248"/>
      <c r="W390" s="248"/>
      <c r="X390" s="249"/>
      <c r="Y390" s="14"/>
      <c r="Z390" s="14"/>
      <c r="AA390" s="14"/>
      <c r="AB390" s="14"/>
      <c r="AC390" s="14"/>
      <c r="AD390" s="14"/>
      <c r="AE390" s="14"/>
      <c r="AT390" s="243" t="s">
        <v>228</v>
      </c>
      <c r="AU390" s="243" t="s">
        <v>93</v>
      </c>
      <c r="AV390" s="14" t="s">
        <v>93</v>
      </c>
      <c r="AW390" s="14" t="s">
        <v>4</v>
      </c>
      <c r="AX390" s="14" t="s">
        <v>81</v>
      </c>
      <c r="AY390" s="243" t="s">
        <v>220</v>
      </c>
    </row>
    <row r="391" s="14" customFormat="1">
      <c r="A391" s="14"/>
      <c r="B391" s="242"/>
      <c r="C391" s="14"/>
      <c r="D391" s="235" t="s">
        <v>228</v>
      </c>
      <c r="E391" s="243" t="s">
        <v>1</v>
      </c>
      <c r="F391" s="244" t="s">
        <v>839</v>
      </c>
      <c r="G391" s="14"/>
      <c r="H391" s="245">
        <v>18.84</v>
      </c>
      <c r="I391" s="246"/>
      <c r="J391" s="246"/>
      <c r="K391" s="14"/>
      <c r="L391" s="14"/>
      <c r="M391" s="242"/>
      <c r="N391" s="247"/>
      <c r="O391" s="248"/>
      <c r="P391" s="248"/>
      <c r="Q391" s="248"/>
      <c r="R391" s="248"/>
      <c r="S391" s="248"/>
      <c r="T391" s="248"/>
      <c r="U391" s="248"/>
      <c r="V391" s="248"/>
      <c r="W391" s="248"/>
      <c r="X391" s="249"/>
      <c r="Y391" s="14"/>
      <c r="Z391" s="14"/>
      <c r="AA391" s="14"/>
      <c r="AB391" s="14"/>
      <c r="AC391" s="14"/>
      <c r="AD391" s="14"/>
      <c r="AE391" s="14"/>
      <c r="AT391" s="243" t="s">
        <v>228</v>
      </c>
      <c r="AU391" s="243" t="s">
        <v>93</v>
      </c>
      <c r="AV391" s="14" t="s">
        <v>93</v>
      </c>
      <c r="AW391" s="14" t="s">
        <v>4</v>
      </c>
      <c r="AX391" s="14" t="s">
        <v>81</v>
      </c>
      <c r="AY391" s="243" t="s">
        <v>220</v>
      </c>
    </row>
    <row r="392" s="14" customFormat="1">
      <c r="A392" s="14"/>
      <c r="B392" s="242"/>
      <c r="C392" s="14"/>
      <c r="D392" s="235" t="s">
        <v>228</v>
      </c>
      <c r="E392" s="243" t="s">
        <v>1</v>
      </c>
      <c r="F392" s="244" t="s">
        <v>840</v>
      </c>
      <c r="G392" s="14"/>
      <c r="H392" s="245">
        <v>16.109999999999999</v>
      </c>
      <c r="I392" s="246"/>
      <c r="J392" s="246"/>
      <c r="K392" s="14"/>
      <c r="L392" s="14"/>
      <c r="M392" s="242"/>
      <c r="N392" s="247"/>
      <c r="O392" s="248"/>
      <c r="P392" s="248"/>
      <c r="Q392" s="248"/>
      <c r="R392" s="248"/>
      <c r="S392" s="248"/>
      <c r="T392" s="248"/>
      <c r="U392" s="248"/>
      <c r="V392" s="248"/>
      <c r="W392" s="248"/>
      <c r="X392" s="249"/>
      <c r="Y392" s="14"/>
      <c r="Z392" s="14"/>
      <c r="AA392" s="14"/>
      <c r="AB392" s="14"/>
      <c r="AC392" s="14"/>
      <c r="AD392" s="14"/>
      <c r="AE392" s="14"/>
      <c r="AT392" s="243" t="s">
        <v>228</v>
      </c>
      <c r="AU392" s="243" t="s">
        <v>93</v>
      </c>
      <c r="AV392" s="14" t="s">
        <v>93</v>
      </c>
      <c r="AW392" s="14" t="s">
        <v>4</v>
      </c>
      <c r="AX392" s="14" t="s">
        <v>81</v>
      </c>
      <c r="AY392" s="243" t="s">
        <v>220</v>
      </c>
    </row>
    <row r="393" s="14" customFormat="1">
      <c r="A393" s="14"/>
      <c r="B393" s="242"/>
      <c r="C393" s="14"/>
      <c r="D393" s="235" t="s">
        <v>228</v>
      </c>
      <c r="E393" s="243" t="s">
        <v>1</v>
      </c>
      <c r="F393" s="244" t="s">
        <v>841</v>
      </c>
      <c r="G393" s="14"/>
      <c r="H393" s="245">
        <v>8.2599999999999998</v>
      </c>
      <c r="I393" s="246"/>
      <c r="J393" s="246"/>
      <c r="K393" s="14"/>
      <c r="L393" s="14"/>
      <c r="M393" s="242"/>
      <c r="N393" s="247"/>
      <c r="O393" s="248"/>
      <c r="P393" s="248"/>
      <c r="Q393" s="248"/>
      <c r="R393" s="248"/>
      <c r="S393" s="248"/>
      <c r="T393" s="248"/>
      <c r="U393" s="248"/>
      <c r="V393" s="248"/>
      <c r="W393" s="248"/>
      <c r="X393" s="249"/>
      <c r="Y393" s="14"/>
      <c r="Z393" s="14"/>
      <c r="AA393" s="14"/>
      <c r="AB393" s="14"/>
      <c r="AC393" s="14"/>
      <c r="AD393" s="14"/>
      <c r="AE393" s="14"/>
      <c r="AT393" s="243" t="s">
        <v>228</v>
      </c>
      <c r="AU393" s="243" t="s">
        <v>93</v>
      </c>
      <c r="AV393" s="14" t="s">
        <v>93</v>
      </c>
      <c r="AW393" s="14" t="s">
        <v>4</v>
      </c>
      <c r="AX393" s="14" t="s">
        <v>81</v>
      </c>
      <c r="AY393" s="243" t="s">
        <v>220</v>
      </c>
    </row>
    <row r="394" s="14" customFormat="1">
      <c r="A394" s="14"/>
      <c r="B394" s="242"/>
      <c r="C394" s="14"/>
      <c r="D394" s="235" t="s">
        <v>228</v>
      </c>
      <c r="E394" s="243" t="s">
        <v>1</v>
      </c>
      <c r="F394" s="244" t="s">
        <v>842</v>
      </c>
      <c r="G394" s="14"/>
      <c r="H394" s="245">
        <v>3.5099999999999998</v>
      </c>
      <c r="I394" s="246"/>
      <c r="J394" s="246"/>
      <c r="K394" s="14"/>
      <c r="L394" s="14"/>
      <c r="M394" s="242"/>
      <c r="N394" s="247"/>
      <c r="O394" s="248"/>
      <c r="P394" s="248"/>
      <c r="Q394" s="248"/>
      <c r="R394" s="248"/>
      <c r="S394" s="248"/>
      <c r="T394" s="248"/>
      <c r="U394" s="248"/>
      <c r="V394" s="248"/>
      <c r="W394" s="248"/>
      <c r="X394" s="249"/>
      <c r="Y394" s="14"/>
      <c r="Z394" s="14"/>
      <c r="AA394" s="14"/>
      <c r="AB394" s="14"/>
      <c r="AC394" s="14"/>
      <c r="AD394" s="14"/>
      <c r="AE394" s="14"/>
      <c r="AT394" s="243" t="s">
        <v>228</v>
      </c>
      <c r="AU394" s="243" t="s">
        <v>93</v>
      </c>
      <c r="AV394" s="14" t="s">
        <v>93</v>
      </c>
      <c r="AW394" s="14" t="s">
        <v>4</v>
      </c>
      <c r="AX394" s="14" t="s">
        <v>81</v>
      </c>
      <c r="AY394" s="243" t="s">
        <v>220</v>
      </c>
    </row>
    <row r="395" s="14" customFormat="1">
      <c r="A395" s="14"/>
      <c r="B395" s="242"/>
      <c r="C395" s="14"/>
      <c r="D395" s="235" t="s">
        <v>228</v>
      </c>
      <c r="E395" s="243" t="s">
        <v>1</v>
      </c>
      <c r="F395" s="244" t="s">
        <v>843</v>
      </c>
      <c r="G395" s="14"/>
      <c r="H395" s="245">
        <v>44.770000000000003</v>
      </c>
      <c r="I395" s="246"/>
      <c r="J395" s="246"/>
      <c r="K395" s="14"/>
      <c r="L395" s="14"/>
      <c r="M395" s="242"/>
      <c r="N395" s="247"/>
      <c r="O395" s="248"/>
      <c r="P395" s="248"/>
      <c r="Q395" s="248"/>
      <c r="R395" s="248"/>
      <c r="S395" s="248"/>
      <c r="T395" s="248"/>
      <c r="U395" s="248"/>
      <c r="V395" s="248"/>
      <c r="W395" s="248"/>
      <c r="X395" s="249"/>
      <c r="Y395" s="14"/>
      <c r="Z395" s="14"/>
      <c r="AA395" s="14"/>
      <c r="AB395" s="14"/>
      <c r="AC395" s="14"/>
      <c r="AD395" s="14"/>
      <c r="AE395" s="14"/>
      <c r="AT395" s="243" t="s">
        <v>228</v>
      </c>
      <c r="AU395" s="243" t="s">
        <v>93</v>
      </c>
      <c r="AV395" s="14" t="s">
        <v>93</v>
      </c>
      <c r="AW395" s="14" t="s">
        <v>4</v>
      </c>
      <c r="AX395" s="14" t="s">
        <v>81</v>
      </c>
      <c r="AY395" s="243" t="s">
        <v>220</v>
      </c>
    </row>
    <row r="396" s="14" customFormat="1">
      <c r="A396" s="14"/>
      <c r="B396" s="242"/>
      <c r="C396" s="14"/>
      <c r="D396" s="235" t="s">
        <v>228</v>
      </c>
      <c r="E396" s="243" t="s">
        <v>1</v>
      </c>
      <c r="F396" s="244" t="s">
        <v>844</v>
      </c>
      <c r="G396" s="14"/>
      <c r="H396" s="245">
        <v>36.82</v>
      </c>
      <c r="I396" s="246"/>
      <c r="J396" s="246"/>
      <c r="K396" s="14"/>
      <c r="L396" s="14"/>
      <c r="M396" s="242"/>
      <c r="N396" s="247"/>
      <c r="O396" s="248"/>
      <c r="P396" s="248"/>
      <c r="Q396" s="248"/>
      <c r="R396" s="248"/>
      <c r="S396" s="248"/>
      <c r="T396" s="248"/>
      <c r="U396" s="248"/>
      <c r="V396" s="248"/>
      <c r="W396" s="248"/>
      <c r="X396" s="249"/>
      <c r="Y396" s="14"/>
      <c r="Z396" s="14"/>
      <c r="AA396" s="14"/>
      <c r="AB396" s="14"/>
      <c r="AC396" s="14"/>
      <c r="AD396" s="14"/>
      <c r="AE396" s="14"/>
      <c r="AT396" s="243" t="s">
        <v>228</v>
      </c>
      <c r="AU396" s="243" t="s">
        <v>93</v>
      </c>
      <c r="AV396" s="14" t="s">
        <v>93</v>
      </c>
      <c r="AW396" s="14" t="s">
        <v>4</v>
      </c>
      <c r="AX396" s="14" t="s">
        <v>81</v>
      </c>
      <c r="AY396" s="243" t="s">
        <v>220</v>
      </c>
    </row>
    <row r="397" s="14" customFormat="1">
      <c r="A397" s="14"/>
      <c r="B397" s="242"/>
      <c r="C397" s="14"/>
      <c r="D397" s="235" t="s">
        <v>228</v>
      </c>
      <c r="E397" s="243" t="s">
        <v>1</v>
      </c>
      <c r="F397" s="244" t="s">
        <v>845</v>
      </c>
      <c r="G397" s="14"/>
      <c r="H397" s="245">
        <v>45.600000000000001</v>
      </c>
      <c r="I397" s="246"/>
      <c r="J397" s="246"/>
      <c r="K397" s="14"/>
      <c r="L397" s="14"/>
      <c r="M397" s="242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4"/>
      <c r="Z397" s="14"/>
      <c r="AA397" s="14"/>
      <c r="AB397" s="14"/>
      <c r="AC397" s="14"/>
      <c r="AD397" s="14"/>
      <c r="AE397" s="14"/>
      <c r="AT397" s="243" t="s">
        <v>228</v>
      </c>
      <c r="AU397" s="243" t="s">
        <v>93</v>
      </c>
      <c r="AV397" s="14" t="s">
        <v>93</v>
      </c>
      <c r="AW397" s="14" t="s">
        <v>4</v>
      </c>
      <c r="AX397" s="14" t="s">
        <v>81</v>
      </c>
      <c r="AY397" s="243" t="s">
        <v>220</v>
      </c>
    </row>
    <row r="398" s="14" customFormat="1">
      <c r="A398" s="14"/>
      <c r="B398" s="242"/>
      <c r="C398" s="14"/>
      <c r="D398" s="235" t="s">
        <v>228</v>
      </c>
      <c r="E398" s="243" t="s">
        <v>1</v>
      </c>
      <c r="F398" s="244" t="s">
        <v>846</v>
      </c>
      <c r="G398" s="14"/>
      <c r="H398" s="245">
        <v>26.300000000000001</v>
      </c>
      <c r="I398" s="246"/>
      <c r="J398" s="246"/>
      <c r="K398" s="14"/>
      <c r="L398" s="14"/>
      <c r="M398" s="242"/>
      <c r="N398" s="247"/>
      <c r="O398" s="248"/>
      <c r="P398" s="248"/>
      <c r="Q398" s="248"/>
      <c r="R398" s="248"/>
      <c r="S398" s="248"/>
      <c r="T398" s="248"/>
      <c r="U398" s="248"/>
      <c r="V398" s="248"/>
      <c r="W398" s="248"/>
      <c r="X398" s="249"/>
      <c r="Y398" s="14"/>
      <c r="Z398" s="14"/>
      <c r="AA398" s="14"/>
      <c r="AB398" s="14"/>
      <c r="AC398" s="14"/>
      <c r="AD398" s="14"/>
      <c r="AE398" s="14"/>
      <c r="AT398" s="243" t="s">
        <v>228</v>
      </c>
      <c r="AU398" s="243" t="s">
        <v>93</v>
      </c>
      <c r="AV398" s="14" t="s">
        <v>93</v>
      </c>
      <c r="AW398" s="14" t="s">
        <v>4</v>
      </c>
      <c r="AX398" s="14" t="s">
        <v>81</v>
      </c>
      <c r="AY398" s="243" t="s">
        <v>220</v>
      </c>
    </row>
    <row r="399" s="15" customFormat="1">
      <c r="A399" s="15"/>
      <c r="B399" s="250"/>
      <c r="C399" s="15"/>
      <c r="D399" s="235" t="s">
        <v>228</v>
      </c>
      <c r="E399" s="251" t="s">
        <v>1</v>
      </c>
      <c r="F399" s="252" t="s">
        <v>242</v>
      </c>
      <c r="G399" s="15"/>
      <c r="H399" s="253">
        <v>247.80000000000001</v>
      </c>
      <c r="I399" s="254"/>
      <c r="J399" s="254"/>
      <c r="K399" s="15"/>
      <c r="L399" s="15"/>
      <c r="M399" s="250"/>
      <c r="N399" s="255"/>
      <c r="O399" s="256"/>
      <c r="P399" s="256"/>
      <c r="Q399" s="256"/>
      <c r="R399" s="256"/>
      <c r="S399" s="256"/>
      <c r="T399" s="256"/>
      <c r="U399" s="256"/>
      <c r="V399" s="256"/>
      <c r="W399" s="256"/>
      <c r="X399" s="257"/>
      <c r="Y399" s="15"/>
      <c r="Z399" s="15"/>
      <c r="AA399" s="15"/>
      <c r="AB399" s="15"/>
      <c r="AC399" s="15"/>
      <c r="AD399" s="15"/>
      <c r="AE399" s="15"/>
      <c r="AT399" s="251" t="s">
        <v>228</v>
      </c>
      <c r="AU399" s="251" t="s">
        <v>93</v>
      </c>
      <c r="AV399" s="15" t="s">
        <v>98</v>
      </c>
      <c r="AW399" s="15" t="s">
        <v>4</v>
      </c>
      <c r="AX399" s="15" t="s">
        <v>81</v>
      </c>
      <c r="AY399" s="251" t="s">
        <v>220</v>
      </c>
    </row>
    <row r="400" s="16" customFormat="1">
      <c r="A400" s="16"/>
      <c r="B400" s="258"/>
      <c r="C400" s="16"/>
      <c r="D400" s="235" t="s">
        <v>228</v>
      </c>
      <c r="E400" s="259" t="s">
        <v>1</v>
      </c>
      <c r="F400" s="260" t="s">
        <v>253</v>
      </c>
      <c r="G400" s="16"/>
      <c r="H400" s="261">
        <v>590.57000000000005</v>
      </c>
      <c r="I400" s="262"/>
      <c r="J400" s="262"/>
      <c r="K400" s="16"/>
      <c r="L400" s="16"/>
      <c r="M400" s="258"/>
      <c r="N400" s="263"/>
      <c r="O400" s="264"/>
      <c r="P400" s="264"/>
      <c r="Q400" s="264"/>
      <c r="R400" s="264"/>
      <c r="S400" s="264"/>
      <c r="T400" s="264"/>
      <c r="U400" s="264"/>
      <c r="V400" s="264"/>
      <c r="W400" s="264"/>
      <c r="X400" s="265"/>
      <c r="Y400" s="16"/>
      <c r="Z400" s="16"/>
      <c r="AA400" s="16"/>
      <c r="AB400" s="16"/>
      <c r="AC400" s="16"/>
      <c r="AD400" s="16"/>
      <c r="AE400" s="16"/>
      <c r="AT400" s="259" t="s">
        <v>228</v>
      </c>
      <c r="AU400" s="259" t="s">
        <v>93</v>
      </c>
      <c r="AV400" s="16" t="s">
        <v>105</v>
      </c>
      <c r="AW400" s="16" t="s">
        <v>4</v>
      </c>
      <c r="AX400" s="16" t="s">
        <v>88</v>
      </c>
      <c r="AY400" s="259" t="s">
        <v>220</v>
      </c>
    </row>
    <row r="401" s="12" customFormat="1" ht="22.8" customHeight="1">
      <c r="A401" s="12"/>
      <c r="B401" s="206"/>
      <c r="C401" s="12"/>
      <c r="D401" s="207" t="s">
        <v>80</v>
      </c>
      <c r="E401" s="218" t="s">
        <v>515</v>
      </c>
      <c r="F401" s="218" t="s">
        <v>516</v>
      </c>
      <c r="G401" s="12"/>
      <c r="H401" s="12"/>
      <c r="I401" s="209"/>
      <c r="J401" s="209"/>
      <c r="K401" s="219">
        <f>BK401</f>
        <v>0</v>
      </c>
      <c r="L401" s="12"/>
      <c r="M401" s="206"/>
      <c r="N401" s="211"/>
      <c r="O401" s="212"/>
      <c r="P401" s="212"/>
      <c r="Q401" s="213">
        <f>Q402</f>
        <v>0</v>
      </c>
      <c r="R401" s="213">
        <f>R402</f>
        <v>0</v>
      </c>
      <c r="S401" s="212"/>
      <c r="T401" s="214">
        <f>T402</f>
        <v>0</v>
      </c>
      <c r="U401" s="212"/>
      <c r="V401" s="214">
        <f>V402</f>
        <v>0</v>
      </c>
      <c r="W401" s="212"/>
      <c r="X401" s="215">
        <f>X402</f>
        <v>0</v>
      </c>
      <c r="Y401" s="12"/>
      <c r="Z401" s="12"/>
      <c r="AA401" s="12"/>
      <c r="AB401" s="12"/>
      <c r="AC401" s="12"/>
      <c r="AD401" s="12"/>
      <c r="AE401" s="12"/>
      <c r="AR401" s="207" t="s">
        <v>88</v>
      </c>
      <c r="AT401" s="216" t="s">
        <v>80</v>
      </c>
      <c r="AU401" s="216" t="s">
        <v>88</v>
      </c>
      <c r="AY401" s="207" t="s">
        <v>220</v>
      </c>
      <c r="BK401" s="217">
        <f>BK402</f>
        <v>0</v>
      </c>
    </row>
    <row r="402" s="2" customFormat="1" ht="24.15" customHeight="1">
      <c r="A402" s="42"/>
      <c r="B402" s="186"/>
      <c r="C402" s="220" t="s">
        <v>383</v>
      </c>
      <c r="D402" s="220" t="s">
        <v>223</v>
      </c>
      <c r="E402" s="221" t="s">
        <v>517</v>
      </c>
      <c r="F402" s="222" t="s">
        <v>518</v>
      </c>
      <c r="G402" s="223" t="s">
        <v>359</v>
      </c>
      <c r="H402" s="224">
        <v>21.079999999999998</v>
      </c>
      <c r="I402" s="225"/>
      <c r="J402" s="225"/>
      <c r="K402" s="226">
        <f>ROUND(P402*H402,2)</f>
        <v>0</v>
      </c>
      <c r="L402" s="227"/>
      <c r="M402" s="43"/>
      <c r="N402" s="228" t="s">
        <v>1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2"/>
      <c r="Z402" s="42"/>
      <c r="AA402" s="42"/>
      <c r="AB402" s="42"/>
      <c r="AC402" s="42"/>
      <c r="AD402" s="42"/>
      <c r="AE402" s="42"/>
      <c r="AR402" s="233" t="s">
        <v>105</v>
      </c>
      <c r="AT402" s="233" t="s">
        <v>223</v>
      </c>
      <c r="AU402" s="233" t="s">
        <v>93</v>
      </c>
      <c r="AY402" s="19" t="s">
        <v>220</v>
      </c>
      <c r="BE402" s="147">
        <f>IF(O402="základná",K402,0)</f>
        <v>0</v>
      </c>
      <c r="BF402" s="147">
        <f>IF(O402="znížená",K402,0)</f>
        <v>0</v>
      </c>
      <c r="BG402" s="147">
        <f>IF(O402="zákl. prenesená",K402,0)</f>
        <v>0</v>
      </c>
      <c r="BH402" s="147">
        <f>IF(O402="zníž. prenesená",K402,0)</f>
        <v>0</v>
      </c>
      <c r="BI402" s="147">
        <f>IF(O402="nulová",K402,0)</f>
        <v>0</v>
      </c>
      <c r="BJ402" s="19" t="s">
        <v>93</v>
      </c>
      <c r="BK402" s="147">
        <f>ROUND(P402*H402,2)</f>
        <v>0</v>
      </c>
      <c r="BL402" s="19" t="s">
        <v>105</v>
      </c>
      <c r="BM402" s="233" t="s">
        <v>1628</v>
      </c>
    </row>
    <row r="403" s="12" customFormat="1" ht="25.92" customHeight="1">
      <c r="A403" s="12"/>
      <c r="B403" s="206"/>
      <c r="C403" s="12"/>
      <c r="D403" s="207" t="s">
        <v>80</v>
      </c>
      <c r="E403" s="208" t="s">
        <v>379</v>
      </c>
      <c r="F403" s="208" t="s">
        <v>380</v>
      </c>
      <c r="G403" s="12"/>
      <c r="H403" s="12"/>
      <c r="I403" s="209"/>
      <c r="J403" s="209"/>
      <c r="K403" s="210">
        <f>BK403</f>
        <v>0</v>
      </c>
      <c r="L403" s="12"/>
      <c r="M403" s="206"/>
      <c r="N403" s="211"/>
      <c r="O403" s="212"/>
      <c r="P403" s="212"/>
      <c r="Q403" s="213">
        <f>Q404+Q440+Q442+Q521+Q539</f>
        <v>0</v>
      </c>
      <c r="R403" s="213">
        <f>R404+R440+R442+R521+R539</f>
        <v>0</v>
      </c>
      <c r="S403" s="212"/>
      <c r="T403" s="214">
        <f>T404+T440+T442+T521+T539</f>
        <v>0</v>
      </c>
      <c r="U403" s="212"/>
      <c r="V403" s="214">
        <f>V404+V440+V442+V521+V539</f>
        <v>4.8566883800000005</v>
      </c>
      <c r="W403" s="212"/>
      <c r="X403" s="215">
        <f>X404+X440+X442+X521+X539</f>
        <v>0</v>
      </c>
      <c r="Y403" s="12"/>
      <c r="Z403" s="12"/>
      <c r="AA403" s="12"/>
      <c r="AB403" s="12"/>
      <c r="AC403" s="12"/>
      <c r="AD403" s="12"/>
      <c r="AE403" s="12"/>
      <c r="AR403" s="207" t="s">
        <v>93</v>
      </c>
      <c r="AT403" s="216" t="s">
        <v>80</v>
      </c>
      <c r="AU403" s="216" t="s">
        <v>81</v>
      </c>
      <c r="AY403" s="207" t="s">
        <v>220</v>
      </c>
      <c r="BK403" s="217">
        <f>BK404+BK440+BK442+BK521+BK539</f>
        <v>0</v>
      </c>
    </row>
    <row r="404" s="12" customFormat="1" ht="22.8" customHeight="1">
      <c r="A404" s="12"/>
      <c r="B404" s="206"/>
      <c r="C404" s="12"/>
      <c r="D404" s="207" t="s">
        <v>80</v>
      </c>
      <c r="E404" s="218" t="s">
        <v>556</v>
      </c>
      <c r="F404" s="218" t="s">
        <v>557</v>
      </c>
      <c r="G404" s="12"/>
      <c r="H404" s="12"/>
      <c r="I404" s="209"/>
      <c r="J404" s="209"/>
      <c r="K404" s="219">
        <f>BK404</f>
        <v>0</v>
      </c>
      <c r="L404" s="12"/>
      <c r="M404" s="206"/>
      <c r="N404" s="211"/>
      <c r="O404" s="212"/>
      <c r="P404" s="212"/>
      <c r="Q404" s="213">
        <f>SUM(Q405:Q439)</f>
        <v>0</v>
      </c>
      <c r="R404" s="213">
        <f>SUM(R405:R439)</f>
        <v>0</v>
      </c>
      <c r="S404" s="212"/>
      <c r="T404" s="214">
        <f>SUM(T405:T439)</f>
        <v>0</v>
      </c>
      <c r="U404" s="212"/>
      <c r="V404" s="214">
        <f>SUM(V405:V439)</f>
        <v>0.10632000000000001</v>
      </c>
      <c r="W404" s="212"/>
      <c r="X404" s="215">
        <f>SUM(X405:X439)</f>
        <v>0</v>
      </c>
      <c r="Y404" s="12"/>
      <c r="Z404" s="12"/>
      <c r="AA404" s="12"/>
      <c r="AB404" s="12"/>
      <c r="AC404" s="12"/>
      <c r="AD404" s="12"/>
      <c r="AE404" s="12"/>
      <c r="AR404" s="207" t="s">
        <v>93</v>
      </c>
      <c r="AT404" s="216" t="s">
        <v>80</v>
      </c>
      <c r="AU404" s="216" t="s">
        <v>88</v>
      </c>
      <c r="AY404" s="207" t="s">
        <v>220</v>
      </c>
      <c r="BK404" s="217">
        <f>SUM(BK405:BK439)</f>
        <v>0</v>
      </c>
    </row>
    <row r="405" s="2" customFormat="1" ht="24.15" customHeight="1">
      <c r="A405" s="42"/>
      <c r="B405" s="186"/>
      <c r="C405" s="220" t="s">
        <v>390</v>
      </c>
      <c r="D405" s="220" t="s">
        <v>223</v>
      </c>
      <c r="E405" s="221" t="s">
        <v>1629</v>
      </c>
      <c r="F405" s="222" t="s">
        <v>1630</v>
      </c>
      <c r="G405" s="223" t="s">
        <v>226</v>
      </c>
      <c r="H405" s="224">
        <v>332.25</v>
      </c>
      <c r="I405" s="225"/>
      <c r="J405" s="225"/>
      <c r="K405" s="226">
        <f>ROUND(P405*H405,2)</f>
        <v>0</v>
      </c>
      <c r="L405" s="227"/>
      <c r="M405" s="43"/>
      <c r="N405" s="228" t="s">
        <v>1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0.00032000000000000003</v>
      </c>
      <c r="V405" s="231">
        <f>U405*H405</f>
        <v>0.10632000000000001</v>
      </c>
      <c r="W405" s="231">
        <v>0</v>
      </c>
      <c r="X405" s="232">
        <f>W405*H405</f>
        <v>0</v>
      </c>
      <c r="Y405" s="42"/>
      <c r="Z405" s="42"/>
      <c r="AA405" s="42"/>
      <c r="AB405" s="42"/>
      <c r="AC405" s="42"/>
      <c r="AD405" s="42"/>
      <c r="AE405" s="42"/>
      <c r="AR405" s="233" t="s">
        <v>387</v>
      </c>
      <c r="AT405" s="233" t="s">
        <v>223</v>
      </c>
      <c r="AU405" s="233" t="s">
        <v>93</v>
      </c>
      <c r="AY405" s="19" t="s">
        <v>220</v>
      </c>
      <c r="BE405" s="147">
        <f>IF(O405="základná",K405,0)</f>
        <v>0</v>
      </c>
      <c r="BF405" s="147">
        <f>IF(O405="znížená",K405,0)</f>
        <v>0</v>
      </c>
      <c r="BG405" s="147">
        <f>IF(O405="zákl. prenesená",K405,0)</f>
        <v>0</v>
      </c>
      <c r="BH405" s="147">
        <f>IF(O405="zníž. prenesená",K405,0)</f>
        <v>0</v>
      </c>
      <c r="BI405" s="147">
        <f>IF(O405="nulová",K405,0)</f>
        <v>0</v>
      </c>
      <c r="BJ405" s="19" t="s">
        <v>93</v>
      </c>
      <c r="BK405" s="147">
        <f>ROUND(P405*H405,2)</f>
        <v>0</v>
      </c>
      <c r="BL405" s="19" t="s">
        <v>387</v>
      </c>
      <c r="BM405" s="233" t="s">
        <v>1631</v>
      </c>
    </row>
    <row r="406" s="13" customFormat="1">
      <c r="A406" s="13"/>
      <c r="B406" s="234"/>
      <c r="C406" s="13"/>
      <c r="D406" s="235" t="s">
        <v>228</v>
      </c>
      <c r="E406" s="236" t="s">
        <v>1</v>
      </c>
      <c r="F406" s="237" t="s">
        <v>1632</v>
      </c>
      <c r="G406" s="13"/>
      <c r="H406" s="236" t="s">
        <v>1</v>
      </c>
      <c r="I406" s="238"/>
      <c r="J406" s="238"/>
      <c r="K406" s="13"/>
      <c r="L406" s="13"/>
      <c r="M406" s="234"/>
      <c r="N406" s="239"/>
      <c r="O406" s="240"/>
      <c r="P406" s="240"/>
      <c r="Q406" s="240"/>
      <c r="R406" s="240"/>
      <c r="S406" s="240"/>
      <c r="T406" s="240"/>
      <c r="U406" s="240"/>
      <c r="V406" s="240"/>
      <c r="W406" s="240"/>
      <c r="X406" s="241"/>
      <c r="Y406" s="13"/>
      <c r="Z406" s="13"/>
      <c r="AA406" s="13"/>
      <c r="AB406" s="13"/>
      <c r="AC406" s="13"/>
      <c r="AD406" s="13"/>
      <c r="AE406" s="13"/>
      <c r="AT406" s="236" t="s">
        <v>228</v>
      </c>
      <c r="AU406" s="236" t="s">
        <v>93</v>
      </c>
      <c r="AV406" s="13" t="s">
        <v>88</v>
      </c>
      <c r="AW406" s="13" t="s">
        <v>4</v>
      </c>
      <c r="AX406" s="13" t="s">
        <v>81</v>
      </c>
      <c r="AY406" s="236" t="s">
        <v>220</v>
      </c>
    </row>
    <row r="407" s="13" customFormat="1">
      <c r="A407" s="13"/>
      <c r="B407" s="234"/>
      <c r="C407" s="13"/>
      <c r="D407" s="235" t="s">
        <v>228</v>
      </c>
      <c r="E407" s="236" t="s">
        <v>1</v>
      </c>
      <c r="F407" s="237" t="s">
        <v>802</v>
      </c>
      <c r="G407" s="13"/>
      <c r="H407" s="236" t="s">
        <v>1</v>
      </c>
      <c r="I407" s="238"/>
      <c r="J407" s="238"/>
      <c r="K407" s="13"/>
      <c r="L407" s="13"/>
      <c r="M407" s="234"/>
      <c r="N407" s="239"/>
      <c r="O407" s="240"/>
      <c r="P407" s="240"/>
      <c r="Q407" s="240"/>
      <c r="R407" s="240"/>
      <c r="S407" s="240"/>
      <c r="T407" s="240"/>
      <c r="U407" s="240"/>
      <c r="V407" s="240"/>
      <c r="W407" s="240"/>
      <c r="X407" s="241"/>
      <c r="Y407" s="13"/>
      <c r="Z407" s="13"/>
      <c r="AA407" s="13"/>
      <c r="AB407" s="13"/>
      <c r="AC407" s="13"/>
      <c r="AD407" s="13"/>
      <c r="AE407" s="13"/>
      <c r="AT407" s="236" t="s">
        <v>228</v>
      </c>
      <c r="AU407" s="236" t="s">
        <v>93</v>
      </c>
      <c r="AV407" s="13" t="s">
        <v>88</v>
      </c>
      <c r="AW407" s="13" t="s">
        <v>4</v>
      </c>
      <c r="AX407" s="13" t="s">
        <v>81</v>
      </c>
      <c r="AY407" s="236" t="s">
        <v>220</v>
      </c>
    </row>
    <row r="408" s="14" customFormat="1">
      <c r="A408" s="14"/>
      <c r="B408" s="242"/>
      <c r="C408" s="14"/>
      <c r="D408" s="235" t="s">
        <v>228</v>
      </c>
      <c r="E408" s="243" t="s">
        <v>1</v>
      </c>
      <c r="F408" s="244" t="s">
        <v>803</v>
      </c>
      <c r="G408" s="14"/>
      <c r="H408" s="245">
        <v>20.239999999999998</v>
      </c>
      <c r="I408" s="246"/>
      <c r="J408" s="246"/>
      <c r="K408" s="14"/>
      <c r="L408" s="14"/>
      <c r="M408" s="242"/>
      <c r="N408" s="247"/>
      <c r="O408" s="248"/>
      <c r="P408" s="248"/>
      <c r="Q408" s="248"/>
      <c r="R408" s="248"/>
      <c r="S408" s="248"/>
      <c r="T408" s="248"/>
      <c r="U408" s="248"/>
      <c r="V408" s="248"/>
      <c r="W408" s="248"/>
      <c r="X408" s="249"/>
      <c r="Y408" s="14"/>
      <c r="Z408" s="14"/>
      <c r="AA408" s="14"/>
      <c r="AB408" s="14"/>
      <c r="AC408" s="14"/>
      <c r="AD408" s="14"/>
      <c r="AE408" s="14"/>
      <c r="AT408" s="243" t="s">
        <v>228</v>
      </c>
      <c r="AU408" s="243" t="s">
        <v>93</v>
      </c>
      <c r="AV408" s="14" t="s">
        <v>93</v>
      </c>
      <c r="AW408" s="14" t="s">
        <v>4</v>
      </c>
      <c r="AX408" s="14" t="s">
        <v>81</v>
      </c>
      <c r="AY408" s="243" t="s">
        <v>220</v>
      </c>
    </row>
    <row r="409" s="14" customFormat="1">
      <c r="A409" s="14"/>
      <c r="B409" s="242"/>
      <c r="C409" s="14"/>
      <c r="D409" s="235" t="s">
        <v>228</v>
      </c>
      <c r="E409" s="243" t="s">
        <v>1</v>
      </c>
      <c r="F409" s="244" t="s">
        <v>804</v>
      </c>
      <c r="G409" s="14"/>
      <c r="H409" s="245">
        <v>20.199999999999999</v>
      </c>
      <c r="I409" s="246"/>
      <c r="J409" s="246"/>
      <c r="K409" s="14"/>
      <c r="L409" s="14"/>
      <c r="M409" s="242"/>
      <c r="N409" s="247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14"/>
      <c r="Z409" s="14"/>
      <c r="AA409" s="14"/>
      <c r="AB409" s="14"/>
      <c r="AC409" s="14"/>
      <c r="AD409" s="14"/>
      <c r="AE409" s="14"/>
      <c r="AT409" s="243" t="s">
        <v>228</v>
      </c>
      <c r="AU409" s="243" t="s">
        <v>93</v>
      </c>
      <c r="AV409" s="14" t="s">
        <v>93</v>
      </c>
      <c r="AW409" s="14" t="s">
        <v>4</v>
      </c>
      <c r="AX409" s="14" t="s">
        <v>81</v>
      </c>
      <c r="AY409" s="243" t="s">
        <v>220</v>
      </c>
    </row>
    <row r="410" s="14" customFormat="1">
      <c r="A410" s="14"/>
      <c r="B410" s="242"/>
      <c r="C410" s="14"/>
      <c r="D410" s="235" t="s">
        <v>228</v>
      </c>
      <c r="E410" s="243" t="s">
        <v>1</v>
      </c>
      <c r="F410" s="244" t="s">
        <v>852</v>
      </c>
      <c r="G410" s="14"/>
      <c r="H410" s="245">
        <v>10.810000000000001</v>
      </c>
      <c r="I410" s="246"/>
      <c r="J410" s="246"/>
      <c r="K410" s="14"/>
      <c r="L410" s="14"/>
      <c r="M410" s="242"/>
      <c r="N410" s="247"/>
      <c r="O410" s="248"/>
      <c r="P410" s="248"/>
      <c r="Q410" s="248"/>
      <c r="R410" s="248"/>
      <c r="S410" s="248"/>
      <c r="T410" s="248"/>
      <c r="U410" s="248"/>
      <c r="V410" s="248"/>
      <c r="W410" s="248"/>
      <c r="X410" s="249"/>
      <c r="Y410" s="14"/>
      <c r="Z410" s="14"/>
      <c r="AA410" s="14"/>
      <c r="AB410" s="14"/>
      <c r="AC410" s="14"/>
      <c r="AD410" s="14"/>
      <c r="AE410" s="14"/>
      <c r="AT410" s="243" t="s">
        <v>228</v>
      </c>
      <c r="AU410" s="243" t="s">
        <v>93</v>
      </c>
      <c r="AV410" s="14" t="s">
        <v>93</v>
      </c>
      <c r="AW410" s="14" t="s">
        <v>4</v>
      </c>
      <c r="AX410" s="14" t="s">
        <v>81</v>
      </c>
      <c r="AY410" s="243" t="s">
        <v>220</v>
      </c>
    </row>
    <row r="411" s="14" customFormat="1">
      <c r="A411" s="14"/>
      <c r="B411" s="242"/>
      <c r="C411" s="14"/>
      <c r="D411" s="235" t="s">
        <v>228</v>
      </c>
      <c r="E411" s="243" t="s">
        <v>1</v>
      </c>
      <c r="F411" s="244" t="s">
        <v>805</v>
      </c>
      <c r="G411" s="14"/>
      <c r="H411" s="245">
        <v>29.5</v>
      </c>
      <c r="I411" s="246"/>
      <c r="J411" s="246"/>
      <c r="K411" s="14"/>
      <c r="L411" s="14"/>
      <c r="M411" s="242"/>
      <c r="N411" s="247"/>
      <c r="O411" s="248"/>
      <c r="P411" s="248"/>
      <c r="Q411" s="248"/>
      <c r="R411" s="248"/>
      <c r="S411" s="248"/>
      <c r="T411" s="248"/>
      <c r="U411" s="248"/>
      <c r="V411" s="248"/>
      <c r="W411" s="248"/>
      <c r="X411" s="249"/>
      <c r="Y411" s="14"/>
      <c r="Z411" s="14"/>
      <c r="AA411" s="14"/>
      <c r="AB411" s="14"/>
      <c r="AC411" s="14"/>
      <c r="AD411" s="14"/>
      <c r="AE411" s="14"/>
      <c r="AT411" s="243" t="s">
        <v>228</v>
      </c>
      <c r="AU411" s="243" t="s">
        <v>93</v>
      </c>
      <c r="AV411" s="14" t="s">
        <v>93</v>
      </c>
      <c r="AW411" s="14" t="s">
        <v>4</v>
      </c>
      <c r="AX411" s="14" t="s">
        <v>81</v>
      </c>
      <c r="AY411" s="243" t="s">
        <v>220</v>
      </c>
    </row>
    <row r="412" s="14" customFormat="1">
      <c r="A412" s="14"/>
      <c r="B412" s="242"/>
      <c r="C412" s="14"/>
      <c r="D412" s="235" t="s">
        <v>228</v>
      </c>
      <c r="E412" s="243" t="s">
        <v>1</v>
      </c>
      <c r="F412" s="244" t="s">
        <v>806</v>
      </c>
      <c r="G412" s="14"/>
      <c r="H412" s="245">
        <v>18.84</v>
      </c>
      <c r="I412" s="246"/>
      <c r="J412" s="246"/>
      <c r="K412" s="14"/>
      <c r="L412" s="14"/>
      <c r="M412" s="242"/>
      <c r="N412" s="247"/>
      <c r="O412" s="248"/>
      <c r="P412" s="248"/>
      <c r="Q412" s="248"/>
      <c r="R412" s="248"/>
      <c r="S412" s="248"/>
      <c r="T412" s="248"/>
      <c r="U412" s="248"/>
      <c r="V412" s="248"/>
      <c r="W412" s="248"/>
      <c r="X412" s="249"/>
      <c r="Y412" s="14"/>
      <c r="Z412" s="14"/>
      <c r="AA412" s="14"/>
      <c r="AB412" s="14"/>
      <c r="AC412" s="14"/>
      <c r="AD412" s="14"/>
      <c r="AE412" s="14"/>
      <c r="AT412" s="243" t="s">
        <v>228</v>
      </c>
      <c r="AU412" s="243" t="s">
        <v>93</v>
      </c>
      <c r="AV412" s="14" t="s">
        <v>93</v>
      </c>
      <c r="AW412" s="14" t="s">
        <v>4</v>
      </c>
      <c r="AX412" s="14" t="s">
        <v>81</v>
      </c>
      <c r="AY412" s="243" t="s">
        <v>220</v>
      </c>
    </row>
    <row r="413" s="14" customFormat="1">
      <c r="A413" s="14"/>
      <c r="B413" s="242"/>
      <c r="C413" s="14"/>
      <c r="D413" s="235" t="s">
        <v>228</v>
      </c>
      <c r="E413" s="243" t="s">
        <v>1</v>
      </c>
      <c r="F413" s="244" t="s">
        <v>807</v>
      </c>
      <c r="G413" s="14"/>
      <c r="H413" s="245">
        <v>14.720000000000001</v>
      </c>
      <c r="I413" s="246"/>
      <c r="J413" s="246"/>
      <c r="K413" s="14"/>
      <c r="L413" s="14"/>
      <c r="M413" s="242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Y413" s="14"/>
      <c r="Z413" s="14"/>
      <c r="AA413" s="14"/>
      <c r="AB413" s="14"/>
      <c r="AC413" s="14"/>
      <c r="AD413" s="14"/>
      <c r="AE413" s="14"/>
      <c r="AT413" s="243" t="s">
        <v>228</v>
      </c>
      <c r="AU413" s="243" t="s">
        <v>93</v>
      </c>
      <c r="AV413" s="14" t="s">
        <v>93</v>
      </c>
      <c r="AW413" s="14" t="s">
        <v>4</v>
      </c>
      <c r="AX413" s="14" t="s">
        <v>81</v>
      </c>
      <c r="AY413" s="243" t="s">
        <v>220</v>
      </c>
    </row>
    <row r="414" s="14" customFormat="1">
      <c r="A414" s="14"/>
      <c r="B414" s="242"/>
      <c r="C414" s="14"/>
      <c r="D414" s="235" t="s">
        <v>228</v>
      </c>
      <c r="E414" s="243" t="s">
        <v>1</v>
      </c>
      <c r="F414" s="244" t="s">
        <v>808</v>
      </c>
      <c r="G414" s="14"/>
      <c r="H414" s="245">
        <v>5.2199999999999998</v>
      </c>
      <c r="I414" s="246"/>
      <c r="J414" s="246"/>
      <c r="K414" s="14"/>
      <c r="L414" s="14"/>
      <c r="M414" s="242"/>
      <c r="N414" s="247"/>
      <c r="O414" s="248"/>
      <c r="P414" s="248"/>
      <c r="Q414" s="248"/>
      <c r="R414" s="248"/>
      <c r="S414" s="248"/>
      <c r="T414" s="248"/>
      <c r="U414" s="248"/>
      <c r="V414" s="248"/>
      <c r="W414" s="248"/>
      <c r="X414" s="249"/>
      <c r="Y414" s="14"/>
      <c r="Z414" s="14"/>
      <c r="AA414" s="14"/>
      <c r="AB414" s="14"/>
      <c r="AC414" s="14"/>
      <c r="AD414" s="14"/>
      <c r="AE414" s="14"/>
      <c r="AT414" s="243" t="s">
        <v>228</v>
      </c>
      <c r="AU414" s="243" t="s">
        <v>93</v>
      </c>
      <c r="AV414" s="14" t="s">
        <v>93</v>
      </c>
      <c r="AW414" s="14" t="s">
        <v>4</v>
      </c>
      <c r="AX414" s="14" t="s">
        <v>81</v>
      </c>
      <c r="AY414" s="243" t="s">
        <v>220</v>
      </c>
    </row>
    <row r="415" s="14" customFormat="1">
      <c r="A415" s="14"/>
      <c r="B415" s="242"/>
      <c r="C415" s="14"/>
      <c r="D415" s="235" t="s">
        <v>228</v>
      </c>
      <c r="E415" s="243" t="s">
        <v>1</v>
      </c>
      <c r="F415" s="244" t="s">
        <v>809</v>
      </c>
      <c r="G415" s="14"/>
      <c r="H415" s="245">
        <v>4.6100000000000003</v>
      </c>
      <c r="I415" s="246"/>
      <c r="J415" s="246"/>
      <c r="K415" s="14"/>
      <c r="L415" s="14"/>
      <c r="M415" s="242"/>
      <c r="N415" s="247"/>
      <c r="O415" s="248"/>
      <c r="P415" s="248"/>
      <c r="Q415" s="248"/>
      <c r="R415" s="248"/>
      <c r="S415" s="248"/>
      <c r="T415" s="248"/>
      <c r="U415" s="248"/>
      <c r="V415" s="248"/>
      <c r="W415" s="248"/>
      <c r="X415" s="249"/>
      <c r="Y415" s="14"/>
      <c r="Z415" s="14"/>
      <c r="AA415" s="14"/>
      <c r="AB415" s="14"/>
      <c r="AC415" s="14"/>
      <c r="AD415" s="14"/>
      <c r="AE415" s="14"/>
      <c r="AT415" s="243" t="s">
        <v>228</v>
      </c>
      <c r="AU415" s="243" t="s">
        <v>93</v>
      </c>
      <c r="AV415" s="14" t="s">
        <v>93</v>
      </c>
      <c r="AW415" s="14" t="s">
        <v>4</v>
      </c>
      <c r="AX415" s="14" t="s">
        <v>81</v>
      </c>
      <c r="AY415" s="243" t="s">
        <v>220</v>
      </c>
    </row>
    <row r="416" s="14" customFormat="1">
      <c r="A416" s="14"/>
      <c r="B416" s="242"/>
      <c r="C416" s="14"/>
      <c r="D416" s="235" t="s">
        <v>228</v>
      </c>
      <c r="E416" s="243" t="s">
        <v>1</v>
      </c>
      <c r="F416" s="244" t="s">
        <v>810</v>
      </c>
      <c r="G416" s="14"/>
      <c r="H416" s="245">
        <v>39.450000000000003</v>
      </c>
      <c r="I416" s="246"/>
      <c r="J416" s="246"/>
      <c r="K416" s="14"/>
      <c r="L416" s="14"/>
      <c r="M416" s="242"/>
      <c r="N416" s="247"/>
      <c r="O416" s="248"/>
      <c r="P416" s="248"/>
      <c r="Q416" s="248"/>
      <c r="R416" s="248"/>
      <c r="S416" s="248"/>
      <c r="T416" s="248"/>
      <c r="U416" s="248"/>
      <c r="V416" s="248"/>
      <c r="W416" s="248"/>
      <c r="X416" s="249"/>
      <c r="Y416" s="14"/>
      <c r="Z416" s="14"/>
      <c r="AA416" s="14"/>
      <c r="AB416" s="14"/>
      <c r="AC416" s="14"/>
      <c r="AD416" s="14"/>
      <c r="AE416" s="14"/>
      <c r="AT416" s="243" t="s">
        <v>228</v>
      </c>
      <c r="AU416" s="243" t="s">
        <v>93</v>
      </c>
      <c r="AV416" s="14" t="s">
        <v>93</v>
      </c>
      <c r="AW416" s="14" t="s">
        <v>4</v>
      </c>
      <c r="AX416" s="14" t="s">
        <v>81</v>
      </c>
      <c r="AY416" s="243" t="s">
        <v>220</v>
      </c>
    </row>
    <row r="417" s="14" customFormat="1">
      <c r="A417" s="14"/>
      <c r="B417" s="242"/>
      <c r="C417" s="14"/>
      <c r="D417" s="235" t="s">
        <v>228</v>
      </c>
      <c r="E417" s="243" t="s">
        <v>1</v>
      </c>
      <c r="F417" s="244" t="s">
        <v>811</v>
      </c>
      <c r="G417" s="14"/>
      <c r="H417" s="245">
        <v>36.82</v>
      </c>
      <c r="I417" s="246"/>
      <c r="J417" s="246"/>
      <c r="K417" s="14"/>
      <c r="L417" s="14"/>
      <c r="M417" s="242"/>
      <c r="N417" s="247"/>
      <c r="O417" s="248"/>
      <c r="P417" s="248"/>
      <c r="Q417" s="248"/>
      <c r="R417" s="248"/>
      <c r="S417" s="248"/>
      <c r="T417" s="248"/>
      <c r="U417" s="248"/>
      <c r="V417" s="248"/>
      <c r="W417" s="248"/>
      <c r="X417" s="249"/>
      <c r="Y417" s="14"/>
      <c r="Z417" s="14"/>
      <c r="AA417" s="14"/>
      <c r="AB417" s="14"/>
      <c r="AC417" s="14"/>
      <c r="AD417" s="14"/>
      <c r="AE417" s="14"/>
      <c r="AT417" s="243" t="s">
        <v>228</v>
      </c>
      <c r="AU417" s="243" t="s">
        <v>93</v>
      </c>
      <c r="AV417" s="14" t="s">
        <v>93</v>
      </c>
      <c r="AW417" s="14" t="s">
        <v>4</v>
      </c>
      <c r="AX417" s="14" t="s">
        <v>81</v>
      </c>
      <c r="AY417" s="243" t="s">
        <v>220</v>
      </c>
    </row>
    <row r="418" s="14" customFormat="1">
      <c r="A418" s="14"/>
      <c r="B418" s="242"/>
      <c r="C418" s="14"/>
      <c r="D418" s="235" t="s">
        <v>228</v>
      </c>
      <c r="E418" s="243" t="s">
        <v>1</v>
      </c>
      <c r="F418" s="244" t="s">
        <v>812</v>
      </c>
      <c r="G418" s="14"/>
      <c r="H418" s="245">
        <v>42.759999999999998</v>
      </c>
      <c r="I418" s="246"/>
      <c r="J418" s="246"/>
      <c r="K418" s="14"/>
      <c r="L418" s="14"/>
      <c r="M418" s="242"/>
      <c r="N418" s="247"/>
      <c r="O418" s="248"/>
      <c r="P418" s="248"/>
      <c r="Q418" s="248"/>
      <c r="R418" s="248"/>
      <c r="S418" s="248"/>
      <c r="T418" s="248"/>
      <c r="U418" s="248"/>
      <c r="V418" s="248"/>
      <c r="W418" s="248"/>
      <c r="X418" s="249"/>
      <c r="Y418" s="14"/>
      <c r="Z418" s="14"/>
      <c r="AA418" s="14"/>
      <c r="AB418" s="14"/>
      <c r="AC418" s="14"/>
      <c r="AD418" s="14"/>
      <c r="AE418" s="14"/>
      <c r="AT418" s="243" t="s">
        <v>228</v>
      </c>
      <c r="AU418" s="243" t="s">
        <v>93</v>
      </c>
      <c r="AV418" s="14" t="s">
        <v>93</v>
      </c>
      <c r="AW418" s="14" t="s">
        <v>4</v>
      </c>
      <c r="AX418" s="14" t="s">
        <v>81</v>
      </c>
      <c r="AY418" s="243" t="s">
        <v>220</v>
      </c>
    </row>
    <row r="419" s="14" customFormat="1">
      <c r="A419" s="14"/>
      <c r="B419" s="242"/>
      <c r="C419" s="14"/>
      <c r="D419" s="235" t="s">
        <v>228</v>
      </c>
      <c r="E419" s="243" t="s">
        <v>1</v>
      </c>
      <c r="F419" s="244" t="s">
        <v>813</v>
      </c>
      <c r="G419" s="14"/>
      <c r="H419" s="245">
        <v>5.46</v>
      </c>
      <c r="I419" s="246"/>
      <c r="J419" s="246"/>
      <c r="K419" s="14"/>
      <c r="L419" s="14"/>
      <c r="M419" s="242"/>
      <c r="N419" s="247"/>
      <c r="O419" s="248"/>
      <c r="P419" s="248"/>
      <c r="Q419" s="248"/>
      <c r="R419" s="248"/>
      <c r="S419" s="248"/>
      <c r="T419" s="248"/>
      <c r="U419" s="248"/>
      <c r="V419" s="248"/>
      <c r="W419" s="248"/>
      <c r="X419" s="249"/>
      <c r="Y419" s="14"/>
      <c r="Z419" s="14"/>
      <c r="AA419" s="14"/>
      <c r="AB419" s="14"/>
      <c r="AC419" s="14"/>
      <c r="AD419" s="14"/>
      <c r="AE419" s="14"/>
      <c r="AT419" s="243" t="s">
        <v>228</v>
      </c>
      <c r="AU419" s="243" t="s">
        <v>93</v>
      </c>
      <c r="AV419" s="14" t="s">
        <v>93</v>
      </c>
      <c r="AW419" s="14" t="s">
        <v>4</v>
      </c>
      <c r="AX419" s="14" t="s">
        <v>81</v>
      </c>
      <c r="AY419" s="243" t="s">
        <v>220</v>
      </c>
    </row>
    <row r="420" s="14" customFormat="1">
      <c r="A420" s="14"/>
      <c r="B420" s="242"/>
      <c r="C420" s="14"/>
      <c r="D420" s="235" t="s">
        <v>228</v>
      </c>
      <c r="E420" s="243" t="s">
        <v>1</v>
      </c>
      <c r="F420" s="244" t="s">
        <v>814</v>
      </c>
      <c r="G420" s="14"/>
      <c r="H420" s="245">
        <v>4.7199999999999998</v>
      </c>
      <c r="I420" s="246"/>
      <c r="J420" s="246"/>
      <c r="K420" s="14"/>
      <c r="L420" s="14"/>
      <c r="M420" s="242"/>
      <c r="N420" s="247"/>
      <c r="O420" s="248"/>
      <c r="P420" s="248"/>
      <c r="Q420" s="248"/>
      <c r="R420" s="248"/>
      <c r="S420" s="248"/>
      <c r="T420" s="248"/>
      <c r="U420" s="248"/>
      <c r="V420" s="248"/>
      <c r="W420" s="248"/>
      <c r="X420" s="249"/>
      <c r="Y420" s="14"/>
      <c r="Z420" s="14"/>
      <c r="AA420" s="14"/>
      <c r="AB420" s="14"/>
      <c r="AC420" s="14"/>
      <c r="AD420" s="14"/>
      <c r="AE420" s="14"/>
      <c r="AT420" s="243" t="s">
        <v>228</v>
      </c>
      <c r="AU420" s="243" t="s">
        <v>93</v>
      </c>
      <c r="AV420" s="14" t="s">
        <v>93</v>
      </c>
      <c r="AW420" s="14" t="s">
        <v>4</v>
      </c>
      <c r="AX420" s="14" t="s">
        <v>81</v>
      </c>
      <c r="AY420" s="243" t="s">
        <v>220</v>
      </c>
    </row>
    <row r="421" s="14" customFormat="1">
      <c r="A421" s="14"/>
      <c r="B421" s="242"/>
      <c r="C421" s="14"/>
      <c r="D421" s="235" t="s">
        <v>228</v>
      </c>
      <c r="E421" s="243" t="s">
        <v>1</v>
      </c>
      <c r="F421" s="244" t="s">
        <v>815</v>
      </c>
      <c r="G421" s="14"/>
      <c r="H421" s="245">
        <v>7.5199999999999996</v>
      </c>
      <c r="I421" s="246"/>
      <c r="J421" s="246"/>
      <c r="K421" s="14"/>
      <c r="L421" s="14"/>
      <c r="M421" s="242"/>
      <c r="N421" s="247"/>
      <c r="O421" s="248"/>
      <c r="P421" s="248"/>
      <c r="Q421" s="248"/>
      <c r="R421" s="248"/>
      <c r="S421" s="248"/>
      <c r="T421" s="248"/>
      <c r="U421" s="248"/>
      <c r="V421" s="248"/>
      <c r="W421" s="248"/>
      <c r="X421" s="249"/>
      <c r="Y421" s="14"/>
      <c r="Z421" s="14"/>
      <c r="AA421" s="14"/>
      <c r="AB421" s="14"/>
      <c r="AC421" s="14"/>
      <c r="AD421" s="14"/>
      <c r="AE421" s="14"/>
      <c r="AT421" s="243" t="s">
        <v>228</v>
      </c>
      <c r="AU421" s="243" t="s">
        <v>93</v>
      </c>
      <c r="AV421" s="14" t="s">
        <v>93</v>
      </c>
      <c r="AW421" s="14" t="s">
        <v>4</v>
      </c>
      <c r="AX421" s="14" t="s">
        <v>81</v>
      </c>
      <c r="AY421" s="243" t="s">
        <v>220</v>
      </c>
    </row>
    <row r="422" s="14" customFormat="1">
      <c r="A422" s="14"/>
      <c r="B422" s="242"/>
      <c r="C422" s="14"/>
      <c r="D422" s="235" t="s">
        <v>228</v>
      </c>
      <c r="E422" s="243" t="s">
        <v>1</v>
      </c>
      <c r="F422" s="244" t="s">
        <v>816</v>
      </c>
      <c r="G422" s="14"/>
      <c r="H422" s="245">
        <v>26.850000000000001</v>
      </c>
      <c r="I422" s="246"/>
      <c r="J422" s="246"/>
      <c r="K422" s="14"/>
      <c r="L422" s="14"/>
      <c r="M422" s="242"/>
      <c r="N422" s="247"/>
      <c r="O422" s="248"/>
      <c r="P422" s="248"/>
      <c r="Q422" s="248"/>
      <c r="R422" s="248"/>
      <c r="S422" s="248"/>
      <c r="T422" s="248"/>
      <c r="U422" s="248"/>
      <c r="V422" s="248"/>
      <c r="W422" s="248"/>
      <c r="X422" s="249"/>
      <c r="Y422" s="14"/>
      <c r="Z422" s="14"/>
      <c r="AA422" s="14"/>
      <c r="AB422" s="14"/>
      <c r="AC422" s="14"/>
      <c r="AD422" s="14"/>
      <c r="AE422" s="14"/>
      <c r="AT422" s="243" t="s">
        <v>228</v>
      </c>
      <c r="AU422" s="243" t="s">
        <v>93</v>
      </c>
      <c r="AV422" s="14" t="s">
        <v>93</v>
      </c>
      <c r="AW422" s="14" t="s">
        <v>4</v>
      </c>
      <c r="AX422" s="14" t="s">
        <v>81</v>
      </c>
      <c r="AY422" s="243" t="s">
        <v>220</v>
      </c>
    </row>
    <row r="423" s="15" customFormat="1">
      <c r="A423" s="15"/>
      <c r="B423" s="250"/>
      <c r="C423" s="15"/>
      <c r="D423" s="235" t="s">
        <v>228</v>
      </c>
      <c r="E423" s="251" t="s">
        <v>1</v>
      </c>
      <c r="F423" s="252" t="s">
        <v>242</v>
      </c>
      <c r="G423" s="15"/>
      <c r="H423" s="253">
        <v>287.72000000000003</v>
      </c>
      <c r="I423" s="254"/>
      <c r="J423" s="254"/>
      <c r="K423" s="15"/>
      <c r="L423" s="15"/>
      <c r="M423" s="250"/>
      <c r="N423" s="255"/>
      <c r="O423" s="256"/>
      <c r="P423" s="256"/>
      <c r="Q423" s="256"/>
      <c r="R423" s="256"/>
      <c r="S423" s="256"/>
      <c r="T423" s="256"/>
      <c r="U423" s="256"/>
      <c r="V423" s="256"/>
      <c r="W423" s="256"/>
      <c r="X423" s="257"/>
      <c r="Y423" s="15"/>
      <c r="Z423" s="15"/>
      <c r="AA423" s="15"/>
      <c r="AB423" s="15"/>
      <c r="AC423" s="15"/>
      <c r="AD423" s="15"/>
      <c r="AE423" s="15"/>
      <c r="AT423" s="251" t="s">
        <v>228</v>
      </c>
      <c r="AU423" s="251" t="s">
        <v>93</v>
      </c>
      <c r="AV423" s="15" t="s">
        <v>98</v>
      </c>
      <c r="AW423" s="15" t="s">
        <v>4</v>
      </c>
      <c r="AX423" s="15" t="s">
        <v>81</v>
      </c>
      <c r="AY423" s="251" t="s">
        <v>220</v>
      </c>
    </row>
    <row r="424" s="13" customFormat="1">
      <c r="A424" s="13"/>
      <c r="B424" s="234"/>
      <c r="C424" s="13"/>
      <c r="D424" s="235" t="s">
        <v>228</v>
      </c>
      <c r="E424" s="236" t="s">
        <v>1</v>
      </c>
      <c r="F424" s="237" t="s">
        <v>817</v>
      </c>
      <c r="G424" s="13"/>
      <c r="H424" s="236" t="s">
        <v>1</v>
      </c>
      <c r="I424" s="238"/>
      <c r="J424" s="238"/>
      <c r="K424" s="13"/>
      <c r="L424" s="13"/>
      <c r="M424" s="234"/>
      <c r="N424" s="239"/>
      <c r="O424" s="240"/>
      <c r="P424" s="240"/>
      <c r="Q424" s="240"/>
      <c r="R424" s="240"/>
      <c r="S424" s="240"/>
      <c r="T424" s="240"/>
      <c r="U424" s="240"/>
      <c r="V424" s="240"/>
      <c r="W424" s="240"/>
      <c r="X424" s="241"/>
      <c r="Y424" s="13"/>
      <c r="Z424" s="13"/>
      <c r="AA424" s="13"/>
      <c r="AB424" s="13"/>
      <c r="AC424" s="13"/>
      <c r="AD424" s="13"/>
      <c r="AE424" s="13"/>
      <c r="AT424" s="236" t="s">
        <v>228</v>
      </c>
      <c r="AU424" s="236" t="s">
        <v>93</v>
      </c>
      <c r="AV424" s="13" t="s">
        <v>88</v>
      </c>
      <c r="AW424" s="13" t="s">
        <v>4</v>
      </c>
      <c r="AX424" s="13" t="s">
        <v>81</v>
      </c>
      <c r="AY424" s="236" t="s">
        <v>220</v>
      </c>
    </row>
    <row r="425" s="14" customFormat="1">
      <c r="A425" s="14"/>
      <c r="B425" s="242"/>
      <c r="C425" s="14"/>
      <c r="D425" s="235" t="s">
        <v>228</v>
      </c>
      <c r="E425" s="243" t="s">
        <v>1</v>
      </c>
      <c r="F425" s="244" t="s">
        <v>818</v>
      </c>
      <c r="G425" s="14"/>
      <c r="H425" s="245">
        <v>7.3200000000000003</v>
      </c>
      <c r="I425" s="246"/>
      <c r="J425" s="246"/>
      <c r="K425" s="14"/>
      <c r="L425" s="14"/>
      <c r="M425" s="242"/>
      <c r="N425" s="247"/>
      <c r="O425" s="248"/>
      <c r="P425" s="248"/>
      <c r="Q425" s="248"/>
      <c r="R425" s="248"/>
      <c r="S425" s="248"/>
      <c r="T425" s="248"/>
      <c r="U425" s="248"/>
      <c r="V425" s="248"/>
      <c r="W425" s="248"/>
      <c r="X425" s="249"/>
      <c r="Y425" s="14"/>
      <c r="Z425" s="14"/>
      <c r="AA425" s="14"/>
      <c r="AB425" s="14"/>
      <c r="AC425" s="14"/>
      <c r="AD425" s="14"/>
      <c r="AE425" s="14"/>
      <c r="AT425" s="243" t="s">
        <v>228</v>
      </c>
      <c r="AU425" s="243" t="s">
        <v>93</v>
      </c>
      <c r="AV425" s="14" t="s">
        <v>93</v>
      </c>
      <c r="AW425" s="14" t="s">
        <v>4</v>
      </c>
      <c r="AX425" s="14" t="s">
        <v>81</v>
      </c>
      <c r="AY425" s="243" t="s">
        <v>220</v>
      </c>
    </row>
    <row r="426" s="14" customFormat="1">
      <c r="A426" s="14"/>
      <c r="B426" s="242"/>
      <c r="C426" s="14"/>
      <c r="D426" s="235" t="s">
        <v>228</v>
      </c>
      <c r="E426" s="243" t="s">
        <v>1</v>
      </c>
      <c r="F426" s="244" t="s">
        <v>819</v>
      </c>
      <c r="G426" s="14"/>
      <c r="H426" s="245">
        <v>8.0800000000000001</v>
      </c>
      <c r="I426" s="246"/>
      <c r="J426" s="246"/>
      <c r="K426" s="14"/>
      <c r="L426" s="14"/>
      <c r="M426" s="242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Y426" s="14"/>
      <c r="Z426" s="14"/>
      <c r="AA426" s="14"/>
      <c r="AB426" s="14"/>
      <c r="AC426" s="14"/>
      <c r="AD426" s="14"/>
      <c r="AE426" s="14"/>
      <c r="AT426" s="243" t="s">
        <v>228</v>
      </c>
      <c r="AU426" s="243" t="s">
        <v>93</v>
      </c>
      <c r="AV426" s="14" t="s">
        <v>93</v>
      </c>
      <c r="AW426" s="14" t="s">
        <v>4</v>
      </c>
      <c r="AX426" s="14" t="s">
        <v>81</v>
      </c>
      <c r="AY426" s="243" t="s">
        <v>220</v>
      </c>
    </row>
    <row r="427" s="14" customFormat="1">
      <c r="A427" s="14"/>
      <c r="B427" s="242"/>
      <c r="C427" s="14"/>
      <c r="D427" s="235" t="s">
        <v>228</v>
      </c>
      <c r="E427" s="243" t="s">
        <v>1</v>
      </c>
      <c r="F427" s="244" t="s">
        <v>820</v>
      </c>
      <c r="G427" s="14"/>
      <c r="H427" s="245">
        <v>2.7999999999999998</v>
      </c>
      <c r="I427" s="246"/>
      <c r="J427" s="246"/>
      <c r="K427" s="14"/>
      <c r="L427" s="14"/>
      <c r="M427" s="242"/>
      <c r="N427" s="247"/>
      <c r="O427" s="248"/>
      <c r="P427" s="248"/>
      <c r="Q427" s="248"/>
      <c r="R427" s="248"/>
      <c r="S427" s="248"/>
      <c r="T427" s="248"/>
      <c r="U427" s="248"/>
      <c r="V427" s="248"/>
      <c r="W427" s="248"/>
      <c r="X427" s="249"/>
      <c r="Y427" s="14"/>
      <c r="Z427" s="14"/>
      <c r="AA427" s="14"/>
      <c r="AB427" s="14"/>
      <c r="AC427" s="14"/>
      <c r="AD427" s="14"/>
      <c r="AE427" s="14"/>
      <c r="AT427" s="243" t="s">
        <v>228</v>
      </c>
      <c r="AU427" s="243" t="s">
        <v>93</v>
      </c>
      <c r="AV427" s="14" t="s">
        <v>93</v>
      </c>
      <c r="AW427" s="14" t="s">
        <v>4</v>
      </c>
      <c r="AX427" s="14" t="s">
        <v>81</v>
      </c>
      <c r="AY427" s="243" t="s">
        <v>220</v>
      </c>
    </row>
    <row r="428" s="14" customFormat="1">
      <c r="A428" s="14"/>
      <c r="B428" s="242"/>
      <c r="C428" s="14"/>
      <c r="D428" s="235" t="s">
        <v>228</v>
      </c>
      <c r="E428" s="243" t="s">
        <v>1</v>
      </c>
      <c r="F428" s="244" t="s">
        <v>821</v>
      </c>
      <c r="G428" s="14"/>
      <c r="H428" s="245">
        <v>1.3899999999999999</v>
      </c>
      <c r="I428" s="246"/>
      <c r="J428" s="246"/>
      <c r="K428" s="14"/>
      <c r="L428" s="14"/>
      <c r="M428" s="242"/>
      <c r="N428" s="247"/>
      <c r="O428" s="248"/>
      <c r="P428" s="248"/>
      <c r="Q428" s="248"/>
      <c r="R428" s="248"/>
      <c r="S428" s="248"/>
      <c r="T428" s="248"/>
      <c r="U428" s="248"/>
      <c r="V428" s="248"/>
      <c r="W428" s="248"/>
      <c r="X428" s="249"/>
      <c r="Y428" s="14"/>
      <c r="Z428" s="14"/>
      <c r="AA428" s="14"/>
      <c r="AB428" s="14"/>
      <c r="AC428" s="14"/>
      <c r="AD428" s="14"/>
      <c r="AE428" s="14"/>
      <c r="AT428" s="243" t="s">
        <v>228</v>
      </c>
      <c r="AU428" s="243" t="s">
        <v>93</v>
      </c>
      <c r="AV428" s="14" t="s">
        <v>93</v>
      </c>
      <c r="AW428" s="14" t="s">
        <v>4</v>
      </c>
      <c r="AX428" s="14" t="s">
        <v>81</v>
      </c>
      <c r="AY428" s="243" t="s">
        <v>220</v>
      </c>
    </row>
    <row r="429" s="14" customFormat="1">
      <c r="A429" s="14"/>
      <c r="B429" s="242"/>
      <c r="C429" s="14"/>
      <c r="D429" s="235" t="s">
        <v>228</v>
      </c>
      <c r="E429" s="243" t="s">
        <v>1</v>
      </c>
      <c r="F429" s="244" t="s">
        <v>822</v>
      </c>
      <c r="G429" s="14"/>
      <c r="H429" s="245">
        <v>2.1499999999999999</v>
      </c>
      <c r="I429" s="246"/>
      <c r="J429" s="246"/>
      <c r="K429" s="14"/>
      <c r="L429" s="14"/>
      <c r="M429" s="242"/>
      <c r="N429" s="247"/>
      <c r="O429" s="248"/>
      <c r="P429" s="248"/>
      <c r="Q429" s="248"/>
      <c r="R429" s="248"/>
      <c r="S429" s="248"/>
      <c r="T429" s="248"/>
      <c r="U429" s="248"/>
      <c r="V429" s="248"/>
      <c r="W429" s="248"/>
      <c r="X429" s="249"/>
      <c r="Y429" s="14"/>
      <c r="Z429" s="14"/>
      <c r="AA429" s="14"/>
      <c r="AB429" s="14"/>
      <c r="AC429" s="14"/>
      <c r="AD429" s="14"/>
      <c r="AE429" s="14"/>
      <c r="AT429" s="243" t="s">
        <v>228</v>
      </c>
      <c r="AU429" s="243" t="s">
        <v>93</v>
      </c>
      <c r="AV429" s="14" t="s">
        <v>93</v>
      </c>
      <c r="AW429" s="14" t="s">
        <v>4</v>
      </c>
      <c r="AX429" s="14" t="s">
        <v>81</v>
      </c>
      <c r="AY429" s="243" t="s">
        <v>220</v>
      </c>
    </row>
    <row r="430" s="14" customFormat="1">
      <c r="A430" s="14"/>
      <c r="B430" s="242"/>
      <c r="C430" s="14"/>
      <c r="D430" s="235" t="s">
        <v>228</v>
      </c>
      <c r="E430" s="243" t="s">
        <v>1</v>
      </c>
      <c r="F430" s="244" t="s">
        <v>823</v>
      </c>
      <c r="G430" s="14"/>
      <c r="H430" s="245">
        <v>3.3599999999999999</v>
      </c>
      <c r="I430" s="246"/>
      <c r="J430" s="246"/>
      <c r="K430" s="14"/>
      <c r="L430" s="14"/>
      <c r="M430" s="242"/>
      <c r="N430" s="247"/>
      <c r="O430" s="248"/>
      <c r="P430" s="248"/>
      <c r="Q430" s="248"/>
      <c r="R430" s="248"/>
      <c r="S430" s="248"/>
      <c r="T430" s="248"/>
      <c r="U430" s="248"/>
      <c r="V430" s="248"/>
      <c r="W430" s="248"/>
      <c r="X430" s="249"/>
      <c r="Y430" s="14"/>
      <c r="Z430" s="14"/>
      <c r="AA430" s="14"/>
      <c r="AB430" s="14"/>
      <c r="AC430" s="14"/>
      <c r="AD430" s="14"/>
      <c r="AE430" s="14"/>
      <c r="AT430" s="243" t="s">
        <v>228</v>
      </c>
      <c r="AU430" s="243" t="s">
        <v>93</v>
      </c>
      <c r="AV430" s="14" t="s">
        <v>93</v>
      </c>
      <c r="AW430" s="14" t="s">
        <v>4</v>
      </c>
      <c r="AX430" s="14" t="s">
        <v>81</v>
      </c>
      <c r="AY430" s="243" t="s">
        <v>220</v>
      </c>
    </row>
    <row r="431" s="14" customFormat="1">
      <c r="A431" s="14"/>
      <c r="B431" s="242"/>
      <c r="C431" s="14"/>
      <c r="D431" s="235" t="s">
        <v>228</v>
      </c>
      <c r="E431" s="243" t="s">
        <v>1</v>
      </c>
      <c r="F431" s="244" t="s">
        <v>824</v>
      </c>
      <c r="G431" s="14"/>
      <c r="H431" s="245">
        <v>2.48</v>
      </c>
      <c r="I431" s="246"/>
      <c r="J431" s="246"/>
      <c r="K431" s="14"/>
      <c r="L431" s="14"/>
      <c r="M431" s="242"/>
      <c r="N431" s="247"/>
      <c r="O431" s="248"/>
      <c r="P431" s="248"/>
      <c r="Q431" s="248"/>
      <c r="R431" s="248"/>
      <c r="S431" s="248"/>
      <c r="T431" s="248"/>
      <c r="U431" s="248"/>
      <c r="V431" s="248"/>
      <c r="W431" s="248"/>
      <c r="X431" s="249"/>
      <c r="Y431" s="14"/>
      <c r="Z431" s="14"/>
      <c r="AA431" s="14"/>
      <c r="AB431" s="14"/>
      <c r="AC431" s="14"/>
      <c r="AD431" s="14"/>
      <c r="AE431" s="14"/>
      <c r="AT431" s="243" t="s">
        <v>228</v>
      </c>
      <c r="AU431" s="243" t="s">
        <v>93</v>
      </c>
      <c r="AV431" s="14" t="s">
        <v>93</v>
      </c>
      <c r="AW431" s="14" t="s">
        <v>4</v>
      </c>
      <c r="AX431" s="14" t="s">
        <v>81</v>
      </c>
      <c r="AY431" s="243" t="s">
        <v>220</v>
      </c>
    </row>
    <row r="432" s="14" customFormat="1">
      <c r="A432" s="14"/>
      <c r="B432" s="242"/>
      <c r="C432" s="14"/>
      <c r="D432" s="235" t="s">
        <v>228</v>
      </c>
      <c r="E432" s="243" t="s">
        <v>1</v>
      </c>
      <c r="F432" s="244" t="s">
        <v>825</v>
      </c>
      <c r="G432" s="14"/>
      <c r="H432" s="245">
        <v>1.47</v>
      </c>
      <c r="I432" s="246"/>
      <c r="J432" s="246"/>
      <c r="K432" s="14"/>
      <c r="L432" s="14"/>
      <c r="M432" s="242"/>
      <c r="N432" s="247"/>
      <c r="O432" s="248"/>
      <c r="P432" s="248"/>
      <c r="Q432" s="248"/>
      <c r="R432" s="248"/>
      <c r="S432" s="248"/>
      <c r="T432" s="248"/>
      <c r="U432" s="248"/>
      <c r="V432" s="248"/>
      <c r="W432" s="248"/>
      <c r="X432" s="249"/>
      <c r="Y432" s="14"/>
      <c r="Z432" s="14"/>
      <c r="AA432" s="14"/>
      <c r="AB432" s="14"/>
      <c r="AC432" s="14"/>
      <c r="AD432" s="14"/>
      <c r="AE432" s="14"/>
      <c r="AT432" s="243" t="s">
        <v>228</v>
      </c>
      <c r="AU432" s="243" t="s">
        <v>93</v>
      </c>
      <c r="AV432" s="14" t="s">
        <v>93</v>
      </c>
      <c r="AW432" s="14" t="s">
        <v>4</v>
      </c>
      <c r="AX432" s="14" t="s">
        <v>81</v>
      </c>
      <c r="AY432" s="243" t="s">
        <v>220</v>
      </c>
    </row>
    <row r="433" s="14" customFormat="1">
      <c r="A433" s="14"/>
      <c r="B433" s="242"/>
      <c r="C433" s="14"/>
      <c r="D433" s="235" t="s">
        <v>228</v>
      </c>
      <c r="E433" s="243" t="s">
        <v>1</v>
      </c>
      <c r="F433" s="244" t="s">
        <v>826</v>
      </c>
      <c r="G433" s="14"/>
      <c r="H433" s="245">
        <v>4.1600000000000001</v>
      </c>
      <c r="I433" s="246"/>
      <c r="J433" s="246"/>
      <c r="K433" s="14"/>
      <c r="L433" s="14"/>
      <c r="M433" s="242"/>
      <c r="N433" s="247"/>
      <c r="O433" s="248"/>
      <c r="P433" s="248"/>
      <c r="Q433" s="248"/>
      <c r="R433" s="248"/>
      <c r="S433" s="248"/>
      <c r="T433" s="248"/>
      <c r="U433" s="248"/>
      <c r="V433" s="248"/>
      <c r="W433" s="248"/>
      <c r="X433" s="249"/>
      <c r="Y433" s="14"/>
      <c r="Z433" s="14"/>
      <c r="AA433" s="14"/>
      <c r="AB433" s="14"/>
      <c r="AC433" s="14"/>
      <c r="AD433" s="14"/>
      <c r="AE433" s="14"/>
      <c r="AT433" s="243" t="s">
        <v>228</v>
      </c>
      <c r="AU433" s="243" t="s">
        <v>93</v>
      </c>
      <c r="AV433" s="14" t="s">
        <v>93</v>
      </c>
      <c r="AW433" s="14" t="s">
        <v>4</v>
      </c>
      <c r="AX433" s="14" t="s">
        <v>81</v>
      </c>
      <c r="AY433" s="243" t="s">
        <v>220</v>
      </c>
    </row>
    <row r="434" s="14" customFormat="1">
      <c r="A434" s="14"/>
      <c r="B434" s="242"/>
      <c r="C434" s="14"/>
      <c r="D434" s="235" t="s">
        <v>228</v>
      </c>
      <c r="E434" s="243" t="s">
        <v>1</v>
      </c>
      <c r="F434" s="244" t="s">
        <v>827</v>
      </c>
      <c r="G434" s="14"/>
      <c r="H434" s="245">
        <v>1.95</v>
      </c>
      <c r="I434" s="246"/>
      <c r="J434" s="246"/>
      <c r="K434" s="14"/>
      <c r="L434" s="14"/>
      <c r="M434" s="242"/>
      <c r="N434" s="247"/>
      <c r="O434" s="248"/>
      <c r="P434" s="248"/>
      <c r="Q434" s="248"/>
      <c r="R434" s="248"/>
      <c r="S434" s="248"/>
      <c r="T434" s="248"/>
      <c r="U434" s="248"/>
      <c r="V434" s="248"/>
      <c r="W434" s="248"/>
      <c r="X434" s="249"/>
      <c r="Y434" s="14"/>
      <c r="Z434" s="14"/>
      <c r="AA434" s="14"/>
      <c r="AB434" s="14"/>
      <c r="AC434" s="14"/>
      <c r="AD434" s="14"/>
      <c r="AE434" s="14"/>
      <c r="AT434" s="243" t="s">
        <v>228</v>
      </c>
      <c r="AU434" s="243" t="s">
        <v>93</v>
      </c>
      <c r="AV434" s="14" t="s">
        <v>93</v>
      </c>
      <c r="AW434" s="14" t="s">
        <v>4</v>
      </c>
      <c r="AX434" s="14" t="s">
        <v>81</v>
      </c>
      <c r="AY434" s="243" t="s">
        <v>220</v>
      </c>
    </row>
    <row r="435" s="14" customFormat="1">
      <c r="A435" s="14"/>
      <c r="B435" s="242"/>
      <c r="C435" s="14"/>
      <c r="D435" s="235" t="s">
        <v>228</v>
      </c>
      <c r="E435" s="243" t="s">
        <v>1</v>
      </c>
      <c r="F435" s="244" t="s">
        <v>828</v>
      </c>
      <c r="G435" s="14"/>
      <c r="H435" s="245">
        <v>1.1699999999999999</v>
      </c>
      <c r="I435" s="246"/>
      <c r="J435" s="246"/>
      <c r="K435" s="14"/>
      <c r="L435" s="14"/>
      <c r="M435" s="242"/>
      <c r="N435" s="247"/>
      <c r="O435" s="248"/>
      <c r="P435" s="248"/>
      <c r="Q435" s="248"/>
      <c r="R435" s="248"/>
      <c r="S435" s="248"/>
      <c r="T435" s="248"/>
      <c r="U435" s="248"/>
      <c r="V435" s="248"/>
      <c r="W435" s="248"/>
      <c r="X435" s="249"/>
      <c r="Y435" s="14"/>
      <c r="Z435" s="14"/>
      <c r="AA435" s="14"/>
      <c r="AB435" s="14"/>
      <c r="AC435" s="14"/>
      <c r="AD435" s="14"/>
      <c r="AE435" s="14"/>
      <c r="AT435" s="243" t="s">
        <v>228</v>
      </c>
      <c r="AU435" s="243" t="s">
        <v>93</v>
      </c>
      <c r="AV435" s="14" t="s">
        <v>93</v>
      </c>
      <c r="AW435" s="14" t="s">
        <v>4</v>
      </c>
      <c r="AX435" s="14" t="s">
        <v>81</v>
      </c>
      <c r="AY435" s="243" t="s">
        <v>220</v>
      </c>
    </row>
    <row r="436" s="14" customFormat="1">
      <c r="A436" s="14"/>
      <c r="B436" s="242"/>
      <c r="C436" s="14"/>
      <c r="D436" s="235" t="s">
        <v>228</v>
      </c>
      <c r="E436" s="243" t="s">
        <v>1</v>
      </c>
      <c r="F436" s="244" t="s">
        <v>829</v>
      </c>
      <c r="G436" s="14"/>
      <c r="H436" s="245">
        <v>8.1999999999999993</v>
      </c>
      <c r="I436" s="246"/>
      <c r="J436" s="246"/>
      <c r="K436" s="14"/>
      <c r="L436" s="14"/>
      <c r="M436" s="242"/>
      <c r="N436" s="247"/>
      <c r="O436" s="248"/>
      <c r="P436" s="248"/>
      <c r="Q436" s="248"/>
      <c r="R436" s="248"/>
      <c r="S436" s="248"/>
      <c r="T436" s="248"/>
      <c r="U436" s="248"/>
      <c r="V436" s="248"/>
      <c r="W436" s="248"/>
      <c r="X436" s="249"/>
      <c r="Y436" s="14"/>
      <c r="Z436" s="14"/>
      <c r="AA436" s="14"/>
      <c r="AB436" s="14"/>
      <c r="AC436" s="14"/>
      <c r="AD436" s="14"/>
      <c r="AE436" s="14"/>
      <c r="AT436" s="243" t="s">
        <v>228</v>
      </c>
      <c r="AU436" s="243" t="s">
        <v>93</v>
      </c>
      <c r="AV436" s="14" t="s">
        <v>93</v>
      </c>
      <c r="AW436" s="14" t="s">
        <v>4</v>
      </c>
      <c r="AX436" s="14" t="s">
        <v>81</v>
      </c>
      <c r="AY436" s="243" t="s">
        <v>220</v>
      </c>
    </row>
    <row r="437" s="15" customFormat="1">
      <c r="A437" s="15"/>
      <c r="B437" s="250"/>
      <c r="C437" s="15"/>
      <c r="D437" s="235" t="s">
        <v>228</v>
      </c>
      <c r="E437" s="251" t="s">
        <v>1</v>
      </c>
      <c r="F437" s="252" t="s">
        <v>242</v>
      </c>
      <c r="G437" s="15"/>
      <c r="H437" s="253">
        <v>44.530000000000001</v>
      </c>
      <c r="I437" s="254"/>
      <c r="J437" s="254"/>
      <c r="K437" s="15"/>
      <c r="L437" s="15"/>
      <c r="M437" s="250"/>
      <c r="N437" s="255"/>
      <c r="O437" s="256"/>
      <c r="P437" s="256"/>
      <c r="Q437" s="256"/>
      <c r="R437" s="256"/>
      <c r="S437" s="256"/>
      <c r="T437" s="256"/>
      <c r="U437" s="256"/>
      <c r="V437" s="256"/>
      <c r="W437" s="256"/>
      <c r="X437" s="257"/>
      <c r="Y437" s="15"/>
      <c r="Z437" s="15"/>
      <c r="AA437" s="15"/>
      <c r="AB437" s="15"/>
      <c r="AC437" s="15"/>
      <c r="AD437" s="15"/>
      <c r="AE437" s="15"/>
      <c r="AT437" s="251" t="s">
        <v>228</v>
      </c>
      <c r="AU437" s="251" t="s">
        <v>93</v>
      </c>
      <c r="AV437" s="15" t="s">
        <v>98</v>
      </c>
      <c r="AW437" s="15" t="s">
        <v>4</v>
      </c>
      <c r="AX437" s="15" t="s">
        <v>81</v>
      </c>
      <c r="AY437" s="251" t="s">
        <v>220</v>
      </c>
    </row>
    <row r="438" s="16" customFormat="1">
      <c r="A438" s="16"/>
      <c r="B438" s="258"/>
      <c r="C438" s="16"/>
      <c r="D438" s="235" t="s">
        <v>228</v>
      </c>
      <c r="E438" s="259" t="s">
        <v>1</v>
      </c>
      <c r="F438" s="260" t="s">
        <v>253</v>
      </c>
      <c r="G438" s="16"/>
      <c r="H438" s="261">
        <v>332.25</v>
      </c>
      <c r="I438" s="262"/>
      <c r="J438" s="262"/>
      <c r="K438" s="16"/>
      <c r="L438" s="16"/>
      <c r="M438" s="258"/>
      <c r="N438" s="263"/>
      <c r="O438" s="264"/>
      <c r="P438" s="264"/>
      <c r="Q438" s="264"/>
      <c r="R438" s="264"/>
      <c r="S438" s="264"/>
      <c r="T438" s="264"/>
      <c r="U438" s="264"/>
      <c r="V438" s="264"/>
      <c r="W438" s="264"/>
      <c r="X438" s="265"/>
      <c r="Y438" s="16"/>
      <c r="Z438" s="16"/>
      <c r="AA438" s="16"/>
      <c r="AB438" s="16"/>
      <c r="AC438" s="16"/>
      <c r="AD438" s="16"/>
      <c r="AE438" s="16"/>
      <c r="AT438" s="259" t="s">
        <v>228</v>
      </c>
      <c r="AU438" s="259" t="s">
        <v>93</v>
      </c>
      <c r="AV438" s="16" t="s">
        <v>105</v>
      </c>
      <c r="AW438" s="16" t="s">
        <v>4</v>
      </c>
      <c r="AX438" s="16" t="s">
        <v>88</v>
      </c>
      <c r="AY438" s="259" t="s">
        <v>220</v>
      </c>
    </row>
    <row r="439" s="2" customFormat="1" ht="24.15" customHeight="1">
      <c r="A439" s="42"/>
      <c r="B439" s="186"/>
      <c r="C439" s="220" t="s">
        <v>387</v>
      </c>
      <c r="D439" s="220" t="s">
        <v>223</v>
      </c>
      <c r="E439" s="221" t="s">
        <v>570</v>
      </c>
      <c r="F439" s="222" t="s">
        <v>571</v>
      </c>
      <c r="G439" s="223" t="s">
        <v>393</v>
      </c>
      <c r="H439" s="266"/>
      <c r="I439" s="225"/>
      <c r="J439" s="225"/>
      <c r="K439" s="226">
        <f>ROUND(P439*H439,2)</f>
        <v>0</v>
      </c>
      <c r="L439" s="227"/>
      <c r="M439" s="43"/>
      <c r="N439" s="228" t="s">
        <v>1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</v>
      </c>
      <c r="V439" s="231">
        <f>U439*H439</f>
        <v>0</v>
      </c>
      <c r="W439" s="231">
        <v>0</v>
      </c>
      <c r="X439" s="232">
        <f>W439*H439</f>
        <v>0</v>
      </c>
      <c r="Y439" s="42"/>
      <c r="Z439" s="42"/>
      <c r="AA439" s="42"/>
      <c r="AB439" s="42"/>
      <c r="AC439" s="42"/>
      <c r="AD439" s="42"/>
      <c r="AE439" s="42"/>
      <c r="AR439" s="233" t="s">
        <v>387</v>
      </c>
      <c r="AT439" s="233" t="s">
        <v>223</v>
      </c>
      <c r="AU439" s="233" t="s">
        <v>93</v>
      </c>
      <c r="AY439" s="19" t="s">
        <v>220</v>
      </c>
      <c r="BE439" s="147">
        <f>IF(O439="základná",K439,0)</f>
        <v>0</v>
      </c>
      <c r="BF439" s="147">
        <f>IF(O439="znížená",K439,0)</f>
        <v>0</v>
      </c>
      <c r="BG439" s="147">
        <f>IF(O439="zákl. prenesená",K439,0)</f>
        <v>0</v>
      </c>
      <c r="BH439" s="147">
        <f>IF(O439="zníž. prenesená",K439,0)</f>
        <v>0</v>
      </c>
      <c r="BI439" s="147">
        <f>IF(O439="nulová",K439,0)</f>
        <v>0</v>
      </c>
      <c r="BJ439" s="19" t="s">
        <v>93</v>
      </c>
      <c r="BK439" s="147">
        <f>ROUND(P439*H439,2)</f>
        <v>0</v>
      </c>
      <c r="BL439" s="19" t="s">
        <v>387</v>
      </c>
      <c r="BM439" s="233" t="s">
        <v>1633</v>
      </c>
    </row>
    <row r="440" s="12" customFormat="1" ht="22.8" customHeight="1">
      <c r="A440" s="12"/>
      <c r="B440" s="206"/>
      <c r="C440" s="12"/>
      <c r="D440" s="207" t="s">
        <v>80</v>
      </c>
      <c r="E440" s="218" t="s">
        <v>879</v>
      </c>
      <c r="F440" s="218" t="s">
        <v>880</v>
      </c>
      <c r="G440" s="12"/>
      <c r="H440" s="12"/>
      <c r="I440" s="209"/>
      <c r="J440" s="209"/>
      <c r="K440" s="219">
        <f>BK440</f>
        <v>0</v>
      </c>
      <c r="L440" s="12"/>
      <c r="M440" s="206"/>
      <c r="N440" s="211"/>
      <c r="O440" s="212"/>
      <c r="P440" s="212"/>
      <c r="Q440" s="213">
        <f>Q441</f>
        <v>0</v>
      </c>
      <c r="R440" s="213">
        <f>R441</f>
        <v>0</v>
      </c>
      <c r="S440" s="212"/>
      <c r="T440" s="214">
        <f>T441</f>
        <v>0</v>
      </c>
      <c r="U440" s="212"/>
      <c r="V440" s="214">
        <f>V441</f>
        <v>0</v>
      </c>
      <c r="W440" s="212"/>
      <c r="X440" s="215">
        <f>X441</f>
        <v>0</v>
      </c>
      <c r="Y440" s="12"/>
      <c r="Z440" s="12"/>
      <c r="AA440" s="12"/>
      <c r="AB440" s="12"/>
      <c r="AC440" s="12"/>
      <c r="AD440" s="12"/>
      <c r="AE440" s="12"/>
      <c r="AR440" s="207" t="s">
        <v>93</v>
      </c>
      <c r="AT440" s="216" t="s">
        <v>80</v>
      </c>
      <c r="AU440" s="216" t="s">
        <v>88</v>
      </c>
      <c r="AY440" s="207" t="s">
        <v>220</v>
      </c>
      <c r="BK440" s="217">
        <f>BK441</f>
        <v>0</v>
      </c>
    </row>
    <row r="441" s="2" customFormat="1" ht="21.75" customHeight="1">
      <c r="A441" s="42"/>
      <c r="B441" s="186"/>
      <c r="C441" s="220" t="s">
        <v>427</v>
      </c>
      <c r="D441" s="220" t="s">
        <v>223</v>
      </c>
      <c r="E441" s="221" t="s">
        <v>882</v>
      </c>
      <c r="F441" s="222" t="s">
        <v>883</v>
      </c>
      <c r="G441" s="223" t="s">
        <v>884</v>
      </c>
      <c r="H441" s="224">
        <v>1</v>
      </c>
      <c r="I441" s="225"/>
      <c r="J441" s="225"/>
      <c r="K441" s="226">
        <f>ROUND(P441*H441,2)</f>
        <v>0</v>
      </c>
      <c r="L441" s="227"/>
      <c r="M441" s="43"/>
      <c r="N441" s="228" t="s">
        <v>1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</v>
      </c>
      <c r="V441" s="231">
        <f>U441*H441</f>
        <v>0</v>
      </c>
      <c r="W441" s="231">
        <v>0</v>
      </c>
      <c r="X441" s="232">
        <f>W441*H441</f>
        <v>0</v>
      </c>
      <c r="Y441" s="42"/>
      <c r="Z441" s="42"/>
      <c r="AA441" s="42"/>
      <c r="AB441" s="42"/>
      <c r="AC441" s="42"/>
      <c r="AD441" s="42"/>
      <c r="AE441" s="42"/>
      <c r="AR441" s="233" t="s">
        <v>387</v>
      </c>
      <c r="AT441" s="233" t="s">
        <v>223</v>
      </c>
      <c r="AU441" s="233" t="s">
        <v>93</v>
      </c>
      <c r="AY441" s="19" t="s">
        <v>220</v>
      </c>
      <c r="BE441" s="147">
        <f>IF(O441="základná",K441,0)</f>
        <v>0</v>
      </c>
      <c r="BF441" s="147">
        <f>IF(O441="znížená",K441,0)</f>
        <v>0</v>
      </c>
      <c r="BG441" s="147">
        <f>IF(O441="zákl. prenesená",K441,0)</f>
        <v>0</v>
      </c>
      <c r="BH441" s="147">
        <f>IF(O441="zníž. prenesená",K441,0)</f>
        <v>0</v>
      </c>
      <c r="BI441" s="147">
        <f>IF(O441="nulová",K441,0)</f>
        <v>0</v>
      </c>
      <c r="BJ441" s="19" t="s">
        <v>93</v>
      </c>
      <c r="BK441" s="147">
        <f>ROUND(P441*H441,2)</f>
        <v>0</v>
      </c>
      <c r="BL441" s="19" t="s">
        <v>387</v>
      </c>
      <c r="BM441" s="233" t="s">
        <v>1634</v>
      </c>
    </row>
    <row r="442" s="12" customFormat="1" ht="22.8" customHeight="1">
      <c r="A442" s="12"/>
      <c r="B442" s="206"/>
      <c r="C442" s="12"/>
      <c r="D442" s="207" t="s">
        <v>80</v>
      </c>
      <c r="E442" s="218" t="s">
        <v>628</v>
      </c>
      <c r="F442" s="218" t="s">
        <v>629</v>
      </c>
      <c r="G442" s="12"/>
      <c r="H442" s="12"/>
      <c r="I442" s="209"/>
      <c r="J442" s="209"/>
      <c r="K442" s="219">
        <f>BK442</f>
        <v>0</v>
      </c>
      <c r="L442" s="12"/>
      <c r="M442" s="206"/>
      <c r="N442" s="211"/>
      <c r="O442" s="212"/>
      <c r="P442" s="212"/>
      <c r="Q442" s="213">
        <f>SUM(Q443:Q520)</f>
        <v>0</v>
      </c>
      <c r="R442" s="213">
        <f>SUM(R443:R520)</f>
        <v>0</v>
      </c>
      <c r="S442" s="212"/>
      <c r="T442" s="214">
        <f>SUM(T443:T520)</f>
        <v>0</v>
      </c>
      <c r="U442" s="212"/>
      <c r="V442" s="214">
        <f>SUM(V443:V520)</f>
        <v>0.87802000000000013</v>
      </c>
      <c r="W442" s="212"/>
      <c r="X442" s="215">
        <f>SUM(X443:X520)</f>
        <v>0</v>
      </c>
      <c r="Y442" s="12"/>
      <c r="Z442" s="12"/>
      <c r="AA442" s="12"/>
      <c r="AB442" s="12"/>
      <c r="AC442" s="12"/>
      <c r="AD442" s="12"/>
      <c r="AE442" s="12"/>
      <c r="AR442" s="207" t="s">
        <v>93</v>
      </c>
      <c r="AT442" s="216" t="s">
        <v>80</v>
      </c>
      <c r="AU442" s="216" t="s">
        <v>88</v>
      </c>
      <c r="AY442" s="207" t="s">
        <v>220</v>
      </c>
      <c r="BK442" s="217">
        <f>SUM(BK443:BK520)</f>
        <v>0</v>
      </c>
    </row>
    <row r="443" s="2" customFormat="1" ht="24.15" customHeight="1">
      <c r="A443" s="42"/>
      <c r="B443" s="186"/>
      <c r="C443" s="220" t="s">
        <v>620</v>
      </c>
      <c r="D443" s="220" t="s">
        <v>223</v>
      </c>
      <c r="E443" s="221" t="s">
        <v>1635</v>
      </c>
      <c r="F443" s="222" t="s">
        <v>1636</v>
      </c>
      <c r="G443" s="223" t="s">
        <v>583</v>
      </c>
      <c r="H443" s="224">
        <v>1</v>
      </c>
      <c r="I443" s="225"/>
      <c r="J443" s="225"/>
      <c r="K443" s="226">
        <f>ROUND(P443*H443,2)</f>
        <v>0</v>
      </c>
      <c r="L443" s="227"/>
      <c r="M443" s="43"/>
      <c r="N443" s="228" t="s">
        <v>1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</v>
      </c>
      <c r="V443" s="231">
        <f>U443*H443</f>
        <v>0</v>
      </c>
      <c r="W443" s="231">
        <v>0</v>
      </c>
      <c r="X443" s="232">
        <f>W443*H443</f>
        <v>0</v>
      </c>
      <c r="Y443" s="42"/>
      <c r="Z443" s="42"/>
      <c r="AA443" s="42"/>
      <c r="AB443" s="42"/>
      <c r="AC443" s="42"/>
      <c r="AD443" s="42"/>
      <c r="AE443" s="42"/>
      <c r="AR443" s="233" t="s">
        <v>387</v>
      </c>
      <c r="AT443" s="233" t="s">
        <v>223</v>
      </c>
      <c r="AU443" s="233" t="s">
        <v>93</v>
      </c>
      <c r="AY443" s="19" t="s">
        <v>220</v>
      </c>
      <c r="BE443" s="147">
        <f>IF(O443="základná",K443,0)</f>
        <v>0</v>
      </c>
      <c r="BF443" s="147">
        <f>IF(O443="znížená",K443,0)</f>
        <v>0</v>
      </c>
      <c r="BG443" s="147">
        <f>IF(O443="zákl. prenesená",K443,0)</f>
        <v>0</v>
      </c>
      <c r="BH443" s="147">
        <f>IF(O443="zníž. prenesená",K443,0)</f>
        <v>0</v>
      </c>
      <c r="BI443" s="147">
        <f>IF(O443="nulová",K443,0)</f>
        <v>0</v>
      </c>
      <c r="BJ443" s="19" t="s">
        <v>93</v>
      </c>
      <c r="BK443" s="147">
        <f>ROUND(P443*H443,2)</f>
        <v>0</v>
      </c>
      <c r="BL443" s="19" t="s">
        <v>387</v>
      </c>
      <c r="BM443" s="233" t="s">
        <v>1637</v>
      </c>
    </row>
    <row r="444" s="14" customFormat="1">
      <c r="A444" s="14"/>
      <c r="B444" s="242"/>
      <c r="C444" s="14"/>
      <c r="D444" s="235" t="s">
        <v>228</v>
      </c>
      <c r="E444" s="243" t="s">
        <v>1</v>
      </c>
      <c r="F444" s="244" t="s">
        <v>1638</v>
      </c>
      <c r="G444" s="14"/>
      <c r="H444" s="245">
        <v>1</v>
      </c>
      <c r="I444" s="246"/>
      <c r="J444" s="246"/>
      <c r="K444" s="14"/>
      <c r="L444" s="14"/>
      <c r="M444" s="242"/>
      <c r="N444" s="247"/>
      <c r="O444" s="248"/>
      <c r="P444" s="248"/>
      <c r="Q444" s="248"/>
      <c r="R444" s="248"/>
      <c r="S444" s="248"/>
      <c r="T444" s="248"/>
      <c r="U444" s="248"/>
      <c r="V444" s="248"/>
      <c r="W444" s="248"/>
      <c r="X444" s="249"/>
      <c r="Y444" s="14"/>
      <c r="Z444" s="14"/>
      <c r="AA444" s="14"/>
      <c r="AB444" s="14"/>
      <c r="AC444" s="14"/>
      <c r="AD444" s="14"/>
      <c r="AE444" s="14"/>
      <c r="AT444" s="243" t="s">
        <v>228</v>
      </c>
      <c r="AU444" s="243" t="s">
        <v>93</v>
      </c>
      <c r="AV444" s="14" t="s">
        <v>93</v>
      </c>
      <c r="AW444" s="14" t="s">
        <v>4</v>
      </c>
      <c r="AX444" s="14" t="s">
        <v>88</v>
      </c>
      <c r="AY444" s="243" t="s">
        <v>220</v>
      </c>
    </row>
    <row r="445" s="2" customFormat="1" ht="37.8" customHeight="1">
      <c r="A445" s="42"/>
      <c r="B445" s="186"/>
      <c r="C445" s="273" t="s">
        <v>624</v>
      </c>
      <c r="D445" s="273" t="s">
        <v>564</v>
      </c>
      <c r="E445" s="274" t="s">
        <v>1639</v>
      </c>
      <c r="F445" s="275" t="s">
        <v>1640</v>
      </c>
      <c r="G445" s="276" t="s">
        <v>583</v>
      </c>
      <c r="H445" s="277">
        <v>1</v>
      </c>
      <c r="I445" s="278"/>
      <c r="J445" s="279"/>
      <c r="K445" s="280">
        <f>ROUND(P445*H445,2)</f>
        <v>0</v>
      </c>
      <c r="L445" s="279"/>
      <c r="M445" s="281"/>
      <c r="N445" s="282" t="s">
        <v>1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0.025000000000000001</v>
      </c>
      <c r="V445" s="231">
        <f>U445*H445</f>
        <v>0.025000000000000001</v>
      </c>
      <c r="W445" s="231">
        <v>0</v>
      </c>
      <c r="X445" s="232">
        <f>W445*H445</f>
        <v>0</v>
      </c>
      <c r="Y445" s="42"/>
      <c r="Z445" s="42"/>
      <c r="AA445" s="42"/>
      <c r="AB445" s="42"/>
      <c r="AC445" s="42"/>
      <c r="AD445" s="42"/>
      <c r="AE445" s="42"/>
      <c r="AR445" s="233" t="s">
        <v>567</v>
      </c>
      <c r="AT445" s="233" t="s">
        <v>564</v>
      </c>
      <c r="AU445" s="233" t="s">
        <v>93</v>
      </c>
      <c r="AY445" s="19" t="s">
        <v>220</v>
      </c>
      <c r="BE445" s="147">
        <f>IF(O445="základná",K445,0)</f>
        <v>0</v>
      </c>
      <c r="BF445" s="147">
        <f>IF(O445="znížená",K445,0)</f>
        <v>0</v>
      </c>
      <c r="BG445" s="147">
        <f>IF(O445="zákl. prenesená",K445,0)</f>
        <v>0</v>
      </c>
      <c r="BH445" s="147">
        <f>IF(O445="zníž. prenesená",K445,0)</f>
        <v>0</v>
      </c>
      <c r="BI445" s="147">
        <f>IF(O445="nulová",K445,0)</f>
        <v>0</v>
      </c>
      <c r="BJ445" s="19" t="s">
        <v>93</v>
      </c>
      <c r="BK445" s="147">
        <f>ROUND(P445*H445,2)</f>
        <v>0</v>
      </c>
      <c r="BL445" s="19" t="s">
        <v>387</v>
      </c>
      <c r="BM445" s="233" t="s">
        <v>1641</v>
      </c>
    </row>
    <row r="446" s="2" customFormat="1" ht="16.5" customHeight="1">
      <c r="A446" s="42"/>
      <c r="B446" s="186"/>
      <c r="C446" s="273" t="s">
        <v>8</v>
      </c>
      <c r="D446" s="273" t="s">
        <v>564</v>
      </c>
      <c r="E446" s="274" t="s">
        <v>1642</v>
      </c>
      <c r="F446" s="275" t="s">
        <v>1643</v>
      </c>
      <c r="G446" s="276" t="s">
        <v>1644</v>
      </c>
      <c r="H446" s="277">
        <v>94</v>
      </c>
      <c r="I446" s="278"/>
      <c r="J446" s="279"/>
      <c r="K446" s="280">
        <f>ROUND(P446*H446,2)</f>
        <v>0</v>
      </c>
      <c r="L446" s="279"/>
      <c r="M446" s="281"/>
      <c r="N446" s="282" t="s">
        <v>1</v>
      </c>
      <c r="O446" s="229" t="s">
        <v>45</v>
      </c>
      <c r="P446" s="230">
        <f>I446+J446</f>
        <v>0</v>
      </c>
      <c r="Q446" s="230">
        <f>ROUND(I446*H446,2)</f>
        <v>0</v>
      </c>
      <c r="R446" s="230">
        <f>ROUND(J446*H446,2)</f>
        <v>0</v>
      </c>
      <c r="S446" s="86"/>
      <c r="T446" s="231">
        <f>S446*H446</f>
        <v>0</v>
      </c>
      <c r="U446" s="231">
        <v>0</v>
      </c>
      <c r="V446" s="231">
        <f>U446*H446</f>
        <v>0</v>
      </c>
      <c r="W446" s="231">
        <v>0</v>
      </c>
      <c r="X446" s="232">
        <f>W446*H446</f>
        <v>0</v>
      </c>
      <c r="Y446" s="42"/>
      <c r="Z446" s="42"/>
      <c r="AA446" s="42"/>
      <c r="AB446" s="42"/>
      <c r="AC446" s="42"/>
      <c r="AD446" s="42"/>
      <c r="AE446" s="42"/>
      <c r="AR446" s="233" t="s">
        <v>567</v>
      </c>
      <c r="AT446" s="233" t="s">
        <v>564</v>
      </c>
      <c r="AU446" s="233" t="s">
        <v>93</v>
      </c>
      <c r="AY446" s="19" t="s">
        <v>220</v>
      </c>
      <c r="BE446" s="147">
        <f>IF(O446="základná",K446,0)</f>
        <v>0</v>
      </c>
      <c r="BF446" s="147">
        <f>IF(O446="znížená",K446,0)</f>
        <v>0</v>
      </c>
      <c r="BG446" s="147">
        <f>IF(O446="zákl. prenesená",K446,0)</f>
        <v>0</v>
      </c>
      <c r="BH446" s="147">
        <f>IF(O446="zníž. prenesená",K446,0)</f>
        <v>0</v>
      </c>
      <c r="BI446" s="147">
        <f>IF(O446="nulová",K446,0)</f>
        <v>0</v>
      </c>
      <c r="BJ446" s="19" t="s">
        <v>93</v>
      </c>
      <c r="BK446" s="147">
        <f>ROUND(P446*H446,2)</f>
        <v>0</v>
      </c>
      <c r="BL446" s="19" t="s">
        <v>387</v>
      </c>
      <c r="BM446" s="233" t="s">
        <v>1645</v>
      </c>
    </row>
    <row r="447" s="2" customFormat="1" ht="33" customHeight="1">
      <c r="A447" s="42"/>
      <c r="B447" s="186"/>
      <c r="C447" s="220" t="s">
        <v>873</v>
      </c>
      <c r="D447" s="220" t="s">
        <v>223</v>
      </c>
      <c r="E447" s="221" t="s">
        <v>1646</v>
      </c>
      <c r="F447" s="222" t="s">
        <v>1647</v>
      </c>
      <c r="G447" s="223" t="s">
        <v>583</v>
      </c>
      <c r="H447" s="224">
        <v>31</v>
      </c>
      <c r="I447" s="225"/>
      <c r="J447" s="225"/>
      <c r="K447" s="226">
        <f>ROUND(P447*H447,2)</f>
        <v>0</v>
      </c>
      <c r="L447" s="227"/>
      <c r="M447" s="43"/>
      <c r="N447" s="228" t="s">
        <v>1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</v>
      </c>
      <c r="V447" s="231">
        <f>U447*H447</f>
        <v>0</v>
      </c>
      <c r="W447" s="231">
        <v>0</v>
      </c>
      <c r="X447" s="232">
        <f>W447*H447</f>
        <v>0</v>
      </c>
      <c r="Y447" s="42"/>
      <c r="Z447" s="42"/>
      <c r="AA447" s="42"/>
      <c r="AB447" s="42"/>
      <c r="AC447" s="42"/>
      <c r="AD447" s="42"/>
      <c r="AE447" s="42"/>
      <c r="AR447" s="233" t="s">
        <v>387</v>
      </c>
      <c r="AT447" s="233" t="s">
        <v>223</v>
      </c>
      <c r="AU447" s="233" t="s">
        <v>93</v>
      </c>
      <c r="AY447" s="19" t="s">
        <v>220</v>
      </c>
      <c r="BE447" s="147">
        <f>IF(O447="základná",K447,0)</f>
        <v>0</v>
      </c>
      <c r="BF447" s="147">
        <f>IF(O447="znížená",K447,0)</f>
        <v>0</v>
      </c>
      <c r="BG447" s="147">
        <f>IF(O447="zákl. prenesená",K447,0)</f>
        <v>0</v>
      </c>
      <c r="BH447" s="147">
        <f>IF(O447="zníž. prenesená",K447,0)</f>
        <v>0</v>
      </c>
      <c r="BI447" s="147">
        <f>IF(O447="nulová",K447,0)</f>
        <v>0</v>
      </c>
      <c r="BJ447" s="19" t="s">
        <v>93</v>
      </c>
      <c r="BK447" s="147">
        <f>ROUND(P447*H447,2)</f>
        <v>0</v>
      </c>
      <c r="BL447" s="19" t="s">
        <v>387</v>
      </c>
      <c r="BM447" s="233" t="s">
        <v>1648</v>
      </c>
    </row>
    <row r="448" s="14" customFormat="1">
      <c r="A448" s="14"/>
      <c r="B448" s="242"/>
      <c r="C448" s="14"/>
      <c r="D448" s="235" t="s">
        <v>228</v>
      </c>
      <c r="E448" s="243" t="s">
        <v>1</v>
      </c>
      <c r="F448" s="244" t="s">
        <v>1649</v>
      </c>
      <c r="G448" s="14"/>
      <c r="H448" s="245">
        <v>2</v>
      </c>
      <c r="I448" s="246"/>
      <c r="J448" s="246"/>
      <c r="K448" s="14"/>
      <c r="L448" s="14"/>
      <c r="M448" s="242"/>
      <c r="N448" s="247"/>
      <c r="O448" s="248"/>
      <c r="P448" s="248"/>
      <c r="Q448" s="248"/>
      <c r="R448" s="248"/>
      <c r="S448" s="248"/>
      <c r="T448" s="248"/>
      <c r="U448" s="248"/>
      <c r="V448" s="248"/>
      <c r="W448" s="248"/>
      <c r="X448" s="249"/>
      <c r="Y448" s="14"/>
      <c r="Z448" s="14"/>
      <c r="AA448" s="14"/>
      <c r="AB448" s="14"/>
      <c r="AC448" s="14"/>
      <c r="AD448" s="14"/>
      <c r="AE448" s="14"/>
      <c r="AT448" s="243" t="s">
        <v>228</v>
      </c>
      <c r="AU448" s="243" t="s">
        <v>93</v>
      </c>
      <c r="AV448" s="14" t="s">
        <v>93</v>
      </c>
      <c r="AW448" s="14" t="s">
        <v>4</v>
      </c>
      <c r="AX448" s="14" t="s">
        <v>81</v>
      </c>
      <c r="AY448" s="243" t="s">
        <v>220</v>
      </c>
    </row>
    <row r="449" s="14" customFormat="1">
      <c r="A449" s="14"/>
      <c r="B449" s="242"/>
      <c r="C449" s="14"/>
      <c r="D449" s="235" t="s">
        <v>228</v>
      </c>
      <c r="E449" s="243" t="s">
        <v>1</v>
      </c>
      <c r="F449" s="244" t="s">
        <v>1603</v>
      </c>
      <c r="G449" s="14"/>
      <c r="H449" s="245">
        <v>2</v>
      </c>
      <c r="I449" s="246"/>
      <c r="J449" s="246"/>
      <c r="K449" s="14"/>
      <c r="L449" s="14"/>
      <c r="M449" s="242"/>
      <c r="N449" s="247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4"/>
      <c r="Z449" s="14"/>
      <c r="AA449" s="14"/>
      <c r="AB449" s="14"/>
      <c r="AC449" s="14"/>
      <c r="AD449" s="14"/>
      <c r="AE449" s="14"/>
      <c r="AT449" s="243" t="s">
        <v>228</v>
      </c>
      <c r="AU449" s="243" t="s">
        <v>93</v>
      </c>
      <c r="AV449" s="14" t="s">
        <v>93</v>
      </c>
      <c r="AW449" s="14" t="s">
        <v>4</v>
      </c>
      <c r="AX449" s="14" t="s">
        <v>81</v>
      </c>
      <c r="AY449" s="243" t="s">
        <v>220</v>
      </c>
    </row>
    <row r="450" s="14" customFormat="1">
      <c r="A450" s="14"/>
      <c r="B450" s="242"/>
      <c r="C450" s="14"/>
      <c r="D450" s="235" t="s">
        <v>228</v>
      </c>
      <c r="E450" s="243" t="s">
        <v>1</v>
      </c>
      <c r="F450" s="244" t="s">
        <v>1604</v>
      </c>
      <c r="G450" s="14"/>
      <c r="H450" s="245">
        <v>4</v>
      </c>
      <c r="I450" s="246"/>
      <c r="J450" s="246"/>
      <c r="K450" s="14"/>
      <c r="L450" s="14"/>
      <c r="M450" s="242"/>
      <c r="N450" s="247"/>
      <c r="O450" s="248"/>
      <c r="P450" s="248"/>
      <c r="Q450" s="248"/>
      <c r="R450" s="248"/>
      <c r="S450" s="248"/>
      <c r="T450" s="248"/>
      <c r="U450" s="248"/>
      <c r="V450" s="248"/>
      <c r="W450" s="248"/>
      <c r="X450" s="249"/>
      <c r="Y450" s="14"/>
      <c r="Z450" s="14"/>
      <c r="AA450" s="14"/>
      <c r="AB450" s="14"/>
      <c r="AC450" s="14"/>
      <c r="AD450" s="14"/>
      <c r="AE450" s="14"/>
      <c r="AT450" s="243" t="s">
        <v>228</v>
      </c>
      <c r="AU450" s="243" t="s">
        <v>93</v>
      </c>
      <c r="AV450" s="14" t="s">
        <v>93</v>
      </c>
      <c r="AW450" s="14" t="s">
        <v>4</v>
      </c>
      <c r="AX450" s="14" t="s">
        <v>81</v>
      </c>
      <c r="AY450" s="243" t="s">
        <v>220</v>
      </c>
    </row>
    <row r="451" s="14" customFormat="1">
      <c r="A451" s="14"/>
      <c r="B451" s="242"/>
      <c r="C451" s="14"/>
      <c r="D451" s="235" t="s">
        <v>228</v>
      </c>
      <c r="E451" s="243" t="s">
        <v>1</v>
      </c>
      <c r="F451" s="244" t="s">
        <v>1605</v>
      </c>
      <c r="G451" s="14"/>
      <c r="H451" s="245">
        <v>3</v>
      </c>
      <c r="I451" s="246"/>
      <c r="J451" s="246"/>
      <c r="K451" s="14"/>
      <c r="L451" s="14"/>
      <c r="M451" s="242"/>
      <c r="N451" s="247"/>
      <c r="O451" s="248"/>
      <c r="P451" s="248"/>
      <c r="Q451" s="248"/>
      <c r="R451" s="248"/>
      <c r="S451" s="248"/>
      <c r="T451" s="248"/>
      <c r="U451" s="248"/>
      <c r="V451" s="248"/>
      <c r="W451" s="248"/>
      <c r="X451" s="249"/>
      <c r="Y451" s="14"/>
      <c r="Z451" s="14"/>
      <c r="AA451" s="14"/>
      <c r="AB451" s="14"/>
      <c r="AC451" s="14"/>
      <c r="AD451" s="14"/>
      <c r="AE451" s="14"/>
      <c r="AT451" s="243" t="s">
        <v>228</v>
      </c>
      <c r="AU451" s="243" t="s">
        <v>93</v>
      </c>
      <c r="AV451" s="14" t="s">
        <v>93</v>
      </c>
      <c r="AW451" s="14" t="s">
        <v>4</v>
      </c>
      <c r="AX451" s="14" t="s">
        <v>81</v>
      </c>
      <c r="AY451" s="243" t="s">
        <v>220</v>
      </c>
    </row>
    <row r="452" s="14" customFormat="1">
      <c r="A452" s="14"/>
      <c r="B452" s="242"/>
      <c r="C452" s="14"/>
      <c r="D452" s="235" t="s">
        <v>228</v>
      </c>
      <c r="E452" s="243" t="s">
        <v>1</v>
      </c>
      <c r="F452" s="244" t="s">
        <v>1606</v>
      </c>
      <c r="G452" s="14"/>
      <c r="H452" s="245">
        <v>2</v>
      </c>
      <c r="I452" s="246"/>
      <c r="J452" s="246"/>
      <c r="K452" s="14"/>
      <c r="L452" s="14"/>
      <c r="M452" s="242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Y452" s="14"/>
      <c r="Z452" s="14"/>
      <c r="AA452" s="14"/>
      <c r="AB452" s="14"/>
      <c r="AC452" s="14"/>
      <c r="AD452" s="14"/>
      <c r="AE452" s="14"/>
      <c r="AT452" s="243" t="s">
        <v>228</v>
      </c>
      <c r="AU452" s="243" t="s">
        <v>93</v>
      </c>
      <c r="AV452" s="14" t="s">
        <v>93</v>
      </c>
      <c r="AW452" s="14" t="s">
        <v>4</v>
      </c>
      <c r="AX452" s="14" t="s">
        <v>81</v>
      </c>
      <c r="AY452" s="243" t="s">
        <v>220</v>
      </c>
    </row>
    <row r="453" s="14" customFormat="1">
      <c r="A453" s="14"/>
      <c r="B453" s="242"/>
      <c r="C453" s="14"/>
      <c r="D453" s="235" t="s">
        <v>228</v>
      </c>
      <c r="E453" s="243" t="s">
        <v>1</v>
      </c>
      <c r="F453" s="244" t="s">
        <v>1650</v>
      </c>
      <c r="G453" s="14"/>
      <c r="H453" s="245">
        <v>1</v>
      </c>
      <c r="I453" s="246"/>
      <c r="J453" s="246"/>
      <c r="K453" s="14"/>
      <c r="L453" s="14"/>
      <c r="M453" s="242"/>
      <c r="N453" s="247"/>
      <c r="O453" s="248"/>
      <c r="P453" s="248"/>
      <c r="Q453" s="248"/>
      <c r="R453" s="248"/>
      <c r="S453" s="248"/>
      <c r="T453" s="248"/>
      <c r="U453" s="248"/>
      <c r="V453" s="248"/>
      <c r="W453" s="248"/>
      <c r="X453" s="249"/>
      <c r="Y453" s="14"/>
      <c r="Z453" s="14"/>
      <c r="AA453" s="14"/>
      <c r="AB453" s="14"/>
      <c r="AC453" s="14"/>
      <c r="AD453" s="14"/>
      <c r="AE453" s="14"/>
      <c r="AT453" s="243" t="s">
        <v>228</v>
      </c>
      <c r="AU453" s="243" t="s">
        <v>93</v>
      </c>
      <c r="AV453" s="14" t="s">
        <v>93</v>
      </c>
      <c r="AW453" s="14" t="s">
        <v>4</v>
      </c>
      <c r="AX453" s="14" t="s">
        <v>81</v>
      </c>
      <c r="AY453" s="243" t="s">
        <v>220</v>
      </c>
    </row>
    <row r="454" s="14" customFormat="1">
      <c r="A454" s="14"/>
      <c r="B454" s="242"/>
      <c r="C454" s="14"/>
      <c r="D454" s="235" t="s">
        <v>228</v>
      </c>
      <c r="E454" s="243" t="s">
        <v>1</v>
      </c>
      <c r="F454" s="244" t="s">
        <v>1607</v>
      </c>
      <c r="G454" s="14"/>
      <c r="H454" s="245">
        <v>3</v>
      </c>
      <c r="I454" s="246"/>
      <c r="J454" s="246"/>
      <c r="K454" s="14"/>
      <c r="L454" s="14"/>
      <c r="M454" s="242"/>
      <c r="N454" s="247"/>
      <c r="O454" s="248"/>
      <c r="P454" s="248"/>
      <c r="Q454" s="248"/>
      <c r="R454" s="248"/>
      <c r="S454" s="248"/>
      <c r="T454" s="248"/>
      <c r="U454" s="248"/>
      <c r="V454" s="248"/>
      <c r="W454" s="248"/>
      <c r="X454" s="249"/>
      <c r="Y454" s="14"/>
      <c r="Z454" s="14"/>
      <c r="AA454" s="14"/>
      <c r="AB454" s="14"/>
      <c r="AC454" s="14"/>
      <c r="AD454" s="14"/>
      <c r="AE454" s="14"/>
      <c r="AT454" s="243" t="s">
        <v>228</v>
      </c>
      <c r="AU454" s="243" t="s">
        <v>93</v>
      </c>
      <c r="AV454" s="14" t="s">
        <v>93</v>
      </c>
      <c r="AW454" s="14" t="s">
        <v>4</v>
      </c>
      <c r="AX454" s="14" t="s">
        <v>81</v>
      </c>
      <c r="AY454" s="243" t="s">
        <v>220</v>
      </c>
    </row>
    <row r="455" s="15" customFormat="1">
      <c r="A455" s="15"/>
      <c r="B455" s="250"/>
      <c r="C455" s="15"/>
      <c r="D455" s="235" t="s">
        <v>228</v>
      </c>
      <c r="E455" s="251" t="s">
        <v>1</v>
      </c>
      <c r="F455" s="252" t="s">
        <v>242</v>
      </c>
      <c r="G455" s="15"/>
      <c r="H455" s="253">
        <v>17</v>
      </c>
      <c r="I455" s="254"/>
      <c r="J455" s="254"/>
      <c r="K455" s="15"/>
      <c r="L455" s="15"/>
      <c r="M455" s="250"/>
      <c r="N455" s="255"/>
      <c r="O455" s="256"/>
      <c r="P455" s="256"/>
      <c r="Q455" s="256"/>
      <c r="R455" s="256"/>
      <c r="S455" s="256"/>
      <c r="T455" s="256"/>
      <c r="U455" s="256"/>
      <c r="V455" s="256"/>
      <c r="W455" s="256"/>
      <c r="X455" s="257"/>
      <c r="Y455" s="15"/>
      <c r="Z455" s="15"/>
      <c r="AA455" s="15"/>
      <c r="AB455" s="15"/>
      <c r="AC455" s="15"/>
      <c r="AD455" s="15"/>
      <c r="AE455" s="15"/>
      <c r="AT455" s="251" t="s">
        <v>228</v>
      </c>
      <c r="AU455" s="251" t="s">
        <v>93</v>
      </c>
      <c r="AV455" s="15" t="s">
        <v>98</v>
      </c>
      <c r="AW455" s="15" t="s">
        <v>4</v>
      </c>
      <c r="AX455" s="15" t="s">
        <v>81</v>
      </c>
      <c r="AY455" s="251" t="s">
        <v>220</v>
      </c>
    </row>
    <row r="456" s="14" customFormat="1">
      <c r="A456" s="14"/>
      <c r="B456" s="242"/>
      <c r="C456" s="14"/>
      <c r="D456" s="235" t="s">
        <v>228</v>
      </c>
      <c r="E456" s="243" t="s">
        <v>1</v>
      </c>
      <c r="F456" s="244" t="s">
        <v>1651</v>
      </c>
      <c r="G456" s="14"/>
      <c r="H456" s="245">
        <v>2</v>
      </c>
      <c r="I456" s="246"/>
      <c r="J456" s="246"/>
      <c r="K456" s="14"/>
      <c r="L456" s="14"/>
      <c r="M456" s="242"/>
      <c r="N456" s="247"/>
      <c r="O456" s="248"/>
      <c r="P456" s="248"/>
      <c r="Q456" s="248"/>
      <c r="R456" s="248"/>
      <c r="S456" s="248"/>
      <c r="T456" s="248"/>
      <c r="U456" s="248"/>
      <c r="V456" s="248"/>
      <c r="W456" s="248"/>
      <c r="X456" s="249"/>
      <c r="Y456" s="14"/>
      <c r="Z456" s="14"/>
      <c r="AA456" s="14"/>
      <c r="AB456" s="14"/>
      <c r="AC456" s="14"/>
      <c r="AD456" s="14"/>
      <c r="AE456" s="14"/>
      <c r="AT456" s="243" t="s">
        <v>228</v>
      </c>
      <c r="AU456" s="243" t="s">
        <v>93</v>
      </c>
      <c r="AV456" s="14" t="s">
        <v>93</v>
      </c>
      <c r="AW456" s="14" t="s">
        <v>4</v>
      </c>
      <c r="AX456" s="14" t="s">
        <v>81</v>
      </c>
      <c r="AY456" s="243" t="s">
        <v>220</v>
      </c>
    </row>
    <row r="457" s="14" customFormat="1">
      <c r="A457" s="14"/>
      <c r="B457" s="242"/>
      <c r="C457" s="14"/>
      <c r="D457" s="235" t="s">
        <v>228</v>
      </c>
      <c r="E457" s="243" t="s">
        <v>1</v>
      </c>
      <c r="F457" s="244" t="s">
        <v>1652</v>
      </c>
      <c r="G457" s="14"/>
      <c r="H457" s="245">
        <v>5</v>
      </c>
      <c r="I457" s="246"/>
      <c r="J457" s="246"/>
      <c r="K457" s="14"/>
      <c r="L457" s="14"/>
      <c r="M457" s="242"/>
      <c r="N457" s="247"/>
      <c r="O457" s="248"/>
      <c r="P457" s="248"/>
      <c r="Q457" s="248"/>
      <c r="R457" s="248"/>
      <c r="S457" s="248"/>
      <c r="T457" s="248"/>
      <c r="U457" s="248"/>
      <c r="V457" s="248"/>
      <c r="W457" s="248"/>
      <c r="X457" s="249"/>
      <c r="Y457" s="14"/>
      <c r="Z457" s="14"/>
      <c r="AA457" s="14"/>
      <c r="AB457" s="14"/>
      <c r="AC457" s="14"/>
      <c r="AD457" s="14"/>
      <c r="AE457" s="14"/>
      <c r="AT457" s="243" t="s">
        <v>228</v>
      </c>
      <c r="AU457" s="243" t="s">
        <v>93</v>
      </c>
      <c r="AV457" s="14" t="s">
        <v>93</v>
      </c>
      <c r="AW457" s="14" t="s">
        <v>4</v>
      </c>
      <c r="AX457" s="14" t="s">
        <v>81</v>
      </c>
      <c r="AY457" s="243" t="s">
        <v>220</v>
      </c>
    </row>
    <row r="458" s="14" customFormat="1">
      <c r="A458" s="14"/>
      <c r="B458" s="242"/>
      <c r="C458" s="14"/>
      <c r="D458" s="235" t="s">
        <v>228</v>
      </c>
      <c r="E458" s="243" t="s">
        <v>1</v>
      </c>
      <c r="F458" s="244" t="s">
        <v>1653</v>
      </c>
      <c r="G458" s="14"/>
      <c r="H458" s="245">
        <v>2</v>
      </c>
      <c r="I458" s="246"/>
      <c r="J458" s="246"/>
      <c r="K458" s="14"/>
      <c r="L458" s="14"/>
      <c r="M458" s="242"/>
      <c r="N458" s="247"/>
      <c r="O458" s="248"/>
      <c r="P458" s="248"/>
      <c r="Q458" s="248"/>
      <c r="R458" s="248"/>
      <c r="S458" s="248"/>
      <c r="T458" s="248"/>
      <c r="U458" s="248"/>
      <c r="V458" s="248"/>
      <c r="W458" s="248"/>
      <c r="X458" s="249"/>
      <c r="Y458" s="14"/>
      <c r="Z458" s="14"/>
      <c r="AA458" s="14"/>
      <c r="AB458" s="14"/>
      <c r="AC458" s="14"/>
      <c r="AD458" s="14"/>
      <c r="AE458" s="14"/>
      <c r="AT458" s="243" t="s">
        <v>228</v>
      </c>
      <c r="AU458" s="243" t="s">
        <v>93</v>
      </c>
      <c r="AV458" s="14" t="s">
        <v>93</v>
      </c>
      <c r="AW458" s="14" t="s">
        <v>4</v>
      </c>
      <c r="AX458" s="14" t="s">
        <v>81</v>
      </c>
      <c r="AY458" s="243" t="s">
        <v>220</v>
      </c>
    </row>
    <row r="459" s="14" customFormat="1">
      <c r="A459" s="14"/>
      <c r="B459" s="242"/>
      <c r="C459" s="14"/>
      <c r="D459" s="235" t="s">
        <v>228</v>
      </c>
      <c r="E459" s="243" t="s">
        <v>1</v>
      </c>
      <c r="F459" s="244" t="s">
        <v>1654</v>
      </c>
      <c r="G459" s="14"/>
      <c r="H459" s="245">
        <v>1</v>
      </c>
      <c r="I459" s="246"/>
      <c r="J459" s="246"/>
      <c r="K459" s="14"/>
      <c r="L459" s="14"/>
      <c r="M459" s="242"/>
      <c r="N459" s="247"/>
      <c r="O459" s="248"/>
      <c r="P459" s="248"/>
      <c r="Q459" s="248"/>
      <c r="R459" s="248"/>
      <c r="S459" s="248"/>
      <c r="T459" s="248"/>
      <c r="U459" s="248"/>
      <c r="V459" s="248"/>
      <c r="W459" s="248"/>
      <c r="X459" s="249"/>
      <c r="Y459" s="14"/>
      <c r="Z459" s="14"/>
      <c r="AA459" s="14"/>
      <c r="AB459" s="14"/>
      <c r="AC459" s="14"/>
      <c r="AD459" s="14"/>
      <c r="AE459" s="14"/>
      <c r="AT459" s="243" t="s">
        <v>228</v>
      </c>
      <c r="AU459" s="243" t="s">
        <v>93</v>
      </c>
      <c r="AV459" s="14" t="s">
        <v>93</v>
      </c>
      <c r="AW459" s="14" t="s">
        <v>4</v>
      </c>
      <c r="AX459" s="14" t="s">
        <v>81</v>
      </c>
      <c r="AY459" s="243" t="s">
        <v>220</v>
      </c>
    </row>
    <row r="460" s="14" customFormat="1">
      <c r="A460" s="14"/>
      <c r="B460" s="242"/>
      <c r="C460" s="14"/>
      <c r="D460" s="235" t="s">
        <v>228</v>
      </c>
      <c r="E460" s="243" t="s">
        <v>1</v>
      </c>
      <c r="F460" s="244" t="s">
        <v>1655</v>
      </c>
      <c r="G460" s="14"/>
      <c r="H460" s="245">
        <v>1</v>
      </c>
      <c r="I460" s="246"/>
      <c r="J460" s="246"/>
      <c r="K460" s="14"/>
      <c r="L460" s="14"/>
      <c r="M460" s="242"/>
      <c r="N460" s="247"/>
      <c r="O460" s="248"/>
      <c r="P460" s="248"/>
      <c r="Q460" s="248"/>
      <c r="R460" s="248"/>
      <c r="S460" s="248"/>
      <c r="T460" s="248"/>
      <c r="U460" s="248"/>
      <c r="V460" s="248"/>
      <c r="W460" s="248"/>
      <c r="X460" s="249"/>
      <c r="Y460" s="14"/>
      <c r="Z460" s="14"/>
      <c r="AA460" s="14"/>
      <c r="AB460" s="14"/>
      <c r="AC460" s="14"/>
      <c r="AD460" s="14"/>
      <c r="AE460" s="14"/>
      <c r="AT460" s="243" t="s">
        <v>228</v>
      </c>
      <c r="AU460" s="243" t="s">
        <v>93</v>
      </c>
      <c r="AV460" s="14" t="s">
        <v>93</v>
      </c>
      <c r="AW460" s="14" t="s">
        <v>4</v>
      </c>
      <c r="AX460" s="14" t="s">
        <v>81</v>
      </c>
      <c r="AY460" s="243" t="s">
        <v>220</v>
      </c>
    </row>
    <row r="461" s="14" customFormat="1">
      <c r="A461" s="14"/>
      <c r="B461" s="242"/>
      <c r="C461" s="14"/>
      <c r="D461" s="235" t="s">
        <v>228</v>
      </c>
      <c r="E461" s="243" t="s">
        <v>1</v>
      </c>
      <c r="F461" s="244" t="s">
        <v>1656</v>
      </c>
      <c r="G461" s="14"/>
      <c r="H461" s="245">
        <v>3</v>
      </c>
      <c r="I461" s="246"/>
      <c r="J461" s="246"/>
      <c r="K461" s="14"/>
      <c r="L461" s="14"/>
      <c r="M461" s="242"/>
      <c r="N461" s="247"/>
      <c r="O461" s="248"/>
      <c r="P461" s="248"/>
      <c r="Q461" s="248"/>
      <c r="R461" s="248"/>
      <c r="S461" s="248"/>
      <c r="T461" s="248"/>
      <c r="U461" s="248"/>
      <c r="V461" s="248"/>
      <c r="W461" s="248"/>
      <c r="X461" s="249"/>
      <c r="Y461" s="14"/>
      <c r="Z461" s="14"/>
      <c r="AA461" s="14"/>
      <c r="AB461" s="14"/>
      <c r="AC461" s="14"/>
      <c r="AD461" s="14"/>
      <c r="AE461" s="14"/>
      <c r="AT461" s="243" t="s">
        <v>228</v>
      </c>
      <c r="AU461" s="243" t="s">
        <v>93</v>
      </c>
      <c r="AV461" s="14" t="s">
        <v>93</v>
      </c>
      <c r="AW461" s="14" t="s">
        <v>4</v>
      </c>
      <c r="AX461" s="14" t="s">
        <v>81</v>
      </c>
      <c r="AY461" s="243" t="s">
        <v>220</v>
      </c>
    </row>
    <row r="462" s="15" customFormat="1">
      <c r="A462" s="15"/>
      <c r="B462" s="250"/>
      <c r="C462" s="15"/>
      <c r="D462" s="235" t="s">
        <v>228</v>
      </c>
      <c r="E462" s="251" t="s">
        <v>1</v>
      </c>
      <c r="F462" s="252" t="s">
        <v>242</v>
      </c>
      <c r="G462" s="15"/>
      <c r="H462" s="253">
        <v>14</v>
      </c>
      <c r="I462" s="254"/>
      <c r="J462" s="254"/>
      <c r="K462" s="15"/>
      <c r="L462" s="15"/>
      <c r="M462" s="250"/>
      <c r="N462" s="255"/>
      <c r="O462" s="256"/>
      <c r="P462" s="256"/>
      <c r="Q462" s="256"/>
      <c r="R462" s="256"/>
      <c r="S462" s="256"/>
      <c r="T462" s="256"/>
      <c r="U462" s="256"/>
      <c r="V462" s="256"/>
      <c r="W462" s="256"/>
      <c r="X462" s="257"/>
      <c r="Y462" s="15"/>
      <c r="Z462" s="15"/>
      <c r="AA462" s="15"/>
      <c r="AB462" s="15"/>
      <c r="AC462" s="15"/>
      <c r="AD462" s="15"/>
      <c r="AE462" s="15"/>
      <c r="AT462" s="251" t="s">
        <v>228</v>
      </c>
      <c r="AU462" s="251" t="s">
        <v>93</v>
      </c>
      <c r="AV462" s="15" t="s">
        <v>98</v>
      </c>
      <c r="AW462" s="15" t="s">
        <v>4</v>
      </c>
      <c r="AX462" s="15" t="s">
        <v>81</v>
      </c>
      <c r="AY462" s="251" t="s">
        <v>220</v>
      </c>
    </row>
    <row r="463" s="16" customFormat="1">
      <c r="A463" s="16"/>
      <c r="B463" s="258"/>
      <c r="C463" s="16"/>
      <c r="D463" s="235" t="s">
        <v>228</v>
      </c>
      <c r="E463" s="259" t="s">
        <v>1</v>
      </c>
      <c r="F463" s="260" t="s">
        <v>253</v>
      </c>
      <c r="G463" s="16"/>
      <c r="H463" s="261">
        <v>31</v>
      </c>
      <c r="I463" s="262"/>
      <c r="J463" s="262"/>
      <c r="K463" s="16"/>
      <c r="L463" s="16"/>
      <c r="M463" s="258"/>
      <c r="N463" s="263"/>
      <c r="O463" s="264"/>
      <c r="P463" s="264"/>
      <c r="Q463" s="264"/>
      <c r="R463" s="264"/>
      <c r="S463" s="264"/>
      <c r="T463" s="264"/>
      <c r="U463" s="264"/>
      <c r="V463" s="264"/>
      <c r="W463" s="264"/>
      <c r="X463" s="265"/>
      <c r="Y463" s="16"/>
      <c r="Z463" s="16"/>
      <c r="AA463" s="16"/>
      <c r="AB463" s="16"/>
      <c r="AC463" s="16"/>
      <c r="AD463" s="16"/>
      <c r="AE463" s="16"/>
      <c r="AT463" s="259" t="s">
        <v>228</v>
      </c>
      <c r="AU463" s="259" t="s">
        <v>93</v>
      </c>
      <c r="AV463" s="16" t="s">
        <v>105</v>
      </c>
      <c r="AW463" s="16" t="s">
        <v>4</v>
      </c>
      <c r="AX463" s="16" t="s">
        <v>88</v>
      </c>
      <c r="AY463" s="259" t="s">
        <v>220</v>
      </c>
    </row>
    <row r="464" s="2" customFormat="1" ht="24.15" customHeight="1">
      <c r="A464" s="42"/>
      <c r="B464" s="186"/>
      <c r="C464" s="273" t="s">
        <v>877</v>
      </c>
      <c r="D464" s="273" t="s">
        <v>564</v>
      </c>
      <c r="E464" s="274" t="s">
        <v>1316</v>
      </c>
      <c r="F464" s="275" t="s">
        <v>1317</v>
      </c>
      <c r="G464" s="276" t="s">
        <v>583</v>
      </c>
      <c r="H464" s="277">
        <v>31</v>
      </c>
      <c r="I464" s="278"/>
      <c r="J464" s="279"/>
      <c r="K464" s="280">
        <f>ROUND(P464*H464,2)</f>
        <v>0</v>
      </c>
      <c r="L464" s="279"/>
      <c r="M464" s="281"/>
      <c r="N464" s="282" t="s">
        <v>1</v>
      </c>
      <c r="O464" s="229" t="s">
        <v>45</v>
      </c>
      <c r="P464" s="230">
        <f>I464+J464</f>
        <v>0</v>
      </c>
      <c r="Q464" s="230">
        <f>ROUND(I464*H464,2)</f>
        <v>0</v>
      </c>
      <c r="R464" s="230">
        <f>ROUND(J464*H464,2)</f>
        <v>0</v>
      </c>
      <c r="S464" s="86"/>
      <c r="T464" s="231">
        <f>S464*H464</f>
        <v>0</v>
      </c>
      <c r="U464" s="231">
        <v>0.001</v>
      </c>
      <c r="V464" s="231">
        <f>U464*H464</f>
        <v>0.031</v>
      </c>
      <c r="W464" s="231">
        <v>0</v>
      </c>
      <c r="X464" s="232">
        <f>W464*H464</f>
        <v>0</v>
      </c>
      <c r="Y464" s="42"/>
      <c r="Z464" s="42"/>
      <c r="AA464" s="42"/>
      <c r="AB464" s="42"/>
      <c r="AC464" s="42"/>
      <c r="AD464" s="42"/>
      <c r="AE464" s="42"/>
      <c r="AR464" s="233" t="s">
        <v>567</v>
      </c>
      <c r="AT464" s="233" t="s">
        <v>564</v>
      </c>
      <c r="AU464" s="233" t="s">
        <v>93</v>
      </c>
      <c r="AY464" s="19" t="s">
        <v>220</v>
      </c>
      <c r="BE464" s="147">
        <f>IF(O464="základná",K464,0)</f>
        <v>0</v>
      </c>
      <c r="BF464" s="147">
        <f>IF(O464="znížená",K464,0)</f>
        <v>0</v>
      </c>
      <c r="BG464" s="147">
        <f>IF(O464="zákl. prenesená",K464,0)</f>
        <v>0</v>
      </c>
      <c r="BH464" s="147">
        <f>IF(O464="zníž. prenesená",K464,0)</f>
        <v>0</v>
      </c>
      <c r="BI464" s="147">
        <f>IF(O464="nulová",K464,0)</f>
        <v>0</v>
      </c>
      <c r="BJ464" s="19" t="s">
        <v>93</v>
      </c>
      <c r="BK464" s="147">
        <f>ROUND(P464*H464,2)</f>
        <v>0</v>
      </c>
      <c r="BL464" s="19" t="s">
        <v>387</v>
      </c>
      <c r="BM464" s="233" t="s">
        <v>1657</v>
      </c>
    </row>
    <row r="465" s="14" customFormat="1">
      <c r="A465" s="14"/>
      <c r="B465" s="242"/>
      <c r="C465" s="14"/>
      <c r="D465" s="235" t="s">
        <v>228</v>
      </c>
      <c r="E465" s="243" t="s">
        <v>1</v>
      </c>
      <c r="F465" s="244" t="s">
        <v>1649</v>
      </c>
      <c r="G465" s="14"/>
      <c r="H465" s="245">
        <v>2</v>
      </c>
      <c r="I465" s="246"/>
      <c r="J465" s="246"/>
      <c r="K465" s="14"/>
      <c r="L465" s="14"/>
      <c r="M465" s="242"/>
      <c r="N465" s="247"/>
      <c r="O465" s="248"/>
      <c r="P465" s="248"/>
      <c r="Q465" s="248"/>
      <c r="R465" s="248"/>
      <c r="S465" s="248"/>
      <c r="T465" s="248"/>
      <c r="U465" s="248"/>
      <c r="V465" s="248"/>
      <c r="W465" s="248"/>
      <c r="X465" s="249"/>
      <c r="Y465" s="14"/>
      <c r="Z465" s="14"/>
      <c r="AA465" s="14"/>
      <c r="AB465" s="14"/>
      <c r="AC465" s="14"/>
      <c r="AD465" s="14"/>
      <c r="AE465" s="14"/>
      <c r="AT465" s="243" t="s">
        <v>228</v>
      </c>
      <c r="AU465" s="243" t="s">
        <v>93</v>
      </c>
      <c r="AV465" s="14" t="s">
        <v>93</v>
      </c>
      <c r="AW465" s="14" t="s">
        <v>4</v>
      </c>
      <c r="AX465" s="14" t="s">
        <v>81</v>
      </c>
      <c r="AY465" s="243" t="s">
        <v>220</v>
      </c>
    </row>
    <row r="466" s="14" customFormat="1">
      <c r="A466" s="14"/>
      <c r="B466" s="242"/>
      <c r="C466" s="14"/>
      <c r="D466" s="235" t="s">
        <v>228</v>
      </c>
      <c r="E466" s="243" t="s">
        <v>1</v>
      </c>
      <c r="F466" s="244" t="s">
        <v>1603</v>
      </c>
      <c r="G466" s="14"/>
      <c r="H466" s="245">
        <v>2</v>
      </c>
      <c r="I466" s="246"/>
      <c r="J466" s="246"/>
      <c r="K466" s="14"/>
      <c r="L466" s="14"/>
      <c r="M466" s="242"/>
      <c r="N466" s="247"/>
      <c r="O466" s="248"/>
      <c r="P466" s="248"/>
      <c r="Q466" s="248"/>
      <c r="R466" s="248"/>
      <c r="S466" s="248"/>
      <c r="T466" s="248"/>
      <c r="U466" s="248"/>
      <c r="V466" s="248"/>
      <c r="W466" s="248"/>
      <c r="X466" s="249"/>
      <c r="Y466" s="14"/>
      <c r="Z466" s="14"/>
      <c r="AA466" s="14"/>
      <c r="AB466" s="14"/>
      <c r="AC466" s="14"/>
      <c r="AD466" s="14"/>
      <c r="AE466" s="14"/>
      <c r="AT466" s="243" t="s">
        <v>228</v>
      </c>
      <c r="AU466" s="243" t="s">
        <v>93</v>
      </c>
      <c r="AV466" s="14" t="s">
        <v>93</v>
      </c>
      <c r="AW466" s="14" t="s">
        <v>4</v>
      </c>
      <c r="AX466" s="14" t="s">
        <v>81</v>
      </c>
      <c r="AY466" s="243" t="s">
        <v>220</v>
      </c>
    </row>
    <row r="467" s="14" customFormat="1">
      <c r="A467" s="14"/>
      <c r="B467" s="242"/>
      <c r="C467" s="14"/>
      <c r="D467" s="235" t="s">
        <v>228</v>
      </c>
      <c r="E467" s="243" t="s">
        <v>1</v>
      </c>
      <c r="F467" s="244" t="s">
        <v>1604</v>
      </c>
      <c r="G467" s="14"/>
      <c r="H467" s="245">
        <v>4</v>
      </c>
      <c r="I467" s="246"/>
      <c r="J467" s="246"/>
      <c r="K467" s="14"/>
      <c r="L467" s="14"/>
      <c r="M467" s="242"/>
      <c r="N467" s="247"/>
      <c r="O467" s="248"/>
      <c r="P467" s="248"/>
      <c r="Q467" s="248"/>
      <c r="R467" s="248"/>
      <c r="S467" s="248"/>
      <c r="T467" s="248"/>
      <c r="U467" s="248"/>
      <c r="V467" s="248"/>
      <c r="W467" s="248"/>
      <c r="X467" s="249"/>
      <c r="Y467" s="14"/>
      <c r="Z467" s="14"/>
      <c r="AA467" s="14"/>
      <c r="AB467" s="14"/>
      <c r="AC467" s="14"/>
      <c r="AD467" s="14"/>
      <c r="AE467" s="14"/>
      <c r="AT467" s="243" t="s">
        <v>228</v>
      </c>
      <c r="AU467" s="243" t="s">
        <v>93</v>
      </c>
      <c r="AV467" s="14" t="s">
        <v>93</v>
      </c>
      <c r="AW467" s="14" t="s">
        <v>4</v>
      </c>
      <c r="AX467" s="14" t="s">
        <v>81</v>
      </c>
      <c r="AY467" s="243" t="s">
        <v>220</v>
      </c>
    </row>
    <row r="468" s="14" customFormat="1">
      <c r="A468" s="14"/>
      <c r="B468" s="242"/>
      <c r="C468" s="14"/>
      <c r="D468" s="235" t="s">
        <v>228</v>
      </c>
      <c r="E468" s="243" t="s">
        <v>1</v>
      </c>
      <c r="F468" s="244" t="s">
        <v>1605</v>
      </c>
      <c r="G468" s="14"/>
      <c r="H468" s="245">
        <v>3</v>
      </c>
      <c r="I468" s="246"/>
      <c r="J468" s="246"/>
      <c r="K468" s="14"/>
      <c r="L468" s="14"/>
      <c r="M468" s="242"/>
      <c r="N468" s="247"/>
      <c r="O468" s="248"/>
      <c r="P468" s="248"/>
      <c r="Q468" s="248"/>
      <c r="R468" s="248"/>
      <c r="S468" s="248"/>
      <c r="T468" s="248"/>
      <c r="U468" s="248"/>
      <c r="V468" s="248"/>
      <c r="W468" s="248"/>
      <c r="X468" s="249"/>
      <c r="Y468" s="14"/>
      <c r="Z468" s="14"/>
      <c r="AA468" s="14"/>
      <c r="AB468" s="14"/>
      <c r="AC468" s="14"/>
      <c r="AD468" s="14"/>
      <c r="AE468" s="14"/>
      <c r="AT468" s="243" t="s">
        <v>228</v>
      </c>
      <c r="AU468" s="243" t="s">
        <v>93</v>
      </c>
      <c r="AV468" s="14" t="s">
        <v>93</v>
      </c>
      <c r="AW468" s="14" t="s">
        <v>4</v>
      </c>
      <c r="AX468" s="14" t="s">
        <v>81</v>
      </c>
      <c r="AY468" s="243" t="s">
        <v>220</v>
      </c>
    </row>
    <row r="469" s="14" customFormat="1">
      <c r="A469" s="14"/>
      <c r="B469" s="242"/>
      <c r="C469" s="14"/>
      <c r="D469" s="235" t="s">
        <v>228</v>
      </c>
      <c r="E469" s="243" t="s">
        <v>1</v>
      </c>
      <c r="F469" s="244" t="s">
        <v>1606</v>
      </c>
      <c r="G469" s="14"/>
      <c r="H469" s="245">
        <v>2</v>
      </c>
      <c r="I469" s="246"/>
      <c r="J469" s="246"/>
      <c r="K469" s="14"/>
      <c r="L469" s="14"/>
      <c r="M469" s="242"/>
      <c r="N469" s="247"/>
      <c r="O469" s="248"/>
      <c r="P469" s="248"/>
      <c r="Q469" s="248"/>
      <c r="R469" s="248"/>
      <c r="S469" s="248"/>
      <c r="T469" s="248"/>
      <c r="U469" s="248"/>
      <c r="V469" s="248"/>
      <c r="W469" s="248"/>
      <c r="X469" s="249"/>
      <c r="Y469" s="14"/>
      <c r="Z469" s="14"/>
      <c r="AA469" s="14"/>
      <c r="AB469" s="14"/>
      <c r="AC469" s="14"/>
      <c r="AD469" s="14"/>
      <c r="AE469" s="14"/>
      <c r="AT469" s="243" t="s">
        <v>228</v>
      </c>
      <c r="AU469" s="243" t="s">
        <v>93</v>
      </c>
      <c r="AV469" s="14" t="s">
        <v>93</v>
      </c>
      <c r="AW469" s="14" t="s">
        <v>4</v>
      </c>
      <c r="AX469" s="14" t="s">
        <v>81</v>
      </c>
      <c r="AY469" s="243" t="s">
        <v>220</v>
      </c>
    </row>
    <row r="470" s="14" customFormat="1">
      <c r="A470" s="14"/>
      <c r="B470" s="242"/>
      <c r="C470" s="14"/>
      <c r="D470" s="235" t="s">
        <v>228</v>
      </c>
      <c r="E470" s="243" t="s">
        <v>1</v>
      </c>
      <c r="F470" s="244" t="s">
        <v>1650</v>
      </c>
      <c r="G470" s="14"/>
      <c r="H470" s="245">
        <v>1</v>
      </c>
      <c r="I470" s="246"/>
      <c r="J470" s="246"/>
      <c r="K470" s="14"/>
      <c r="L470" s="14"/>
      <c r="M470" s="242"/>
      <c r="N470" s="247"/>
      <c r="O470" s="248"/>
      <c r="P470" s="248"/>
      <c r="Q470" s="248"/>
      <c r="R470" s="248"/>
      <c r="S470" s="248"/>
      <c r="T470" s="248"/>
      <c r="U470" s="248"/>
      <c r="V470" s="248"/>
      <c r="W470" s="248"/>
      <c r="X470" s="249"/>
      <c r="Y470" s="14"/>
      <c r="Z470" s="14"/>
      <c r="AA470" s="14"/>
      <c r="AB470" s="14"/>
      <c r="AC470" s="14"/>
      <c r="AD470" s="14"/>
      <c r="AE470" s="14"/>
      <c r="AT470" s="243" t="s">
        <v>228</v>
      </c>
      <c r="AU470" s="243" t="s">
        <v>93</v>
      </c>
      <c r="AV470" s="14" t="s">
        <v>93</v>
      </c>
      <c r="AW470" s="14" t="s">
        <v>4</v>
      </c>
      <c r="AX470" s="14" t="s">
        <v>81</v>
      </c>
      <c r="AY470" s="243" t="s">
        <v>220</v>
      </c>
    </row>
    <row r="471" s="14" customFormat="1">
      <c r="A471" s="14"/>
      <c r="B471" s="242"/>
      <c r="C471" s="14"/>
      <c r="D471" s="235" t="s">
        <v>228</v>
      </c>
      <c r="E471" s="243" t="s">
        <v>1</v>
      </c>
      <c r="F471" s="244" t="s">
        <v>1607</v>
      </c>
      <c r="G471" s="14"/>
      <c r="H471" s="245">
        <v>3</v>
      </c>
      <c r="I471" s="246"/>
      <c r="J471" s="246"/>
      <c r="K471" s="14"/>
      <c r="L471" s="14"/>
      <c r="M471" s="242"/>
      <c r="N471" s="247"/>
      <c r="O471" s="248"/>
      <c r="P471" s="248"/>
      <c r="Q471" s="248"/>
      <c r="R471" s="248"/>
      <c r="S471" s="248"/>
      <c r="T471" s="248"/>
      <c r="U471" s="248"/>
      <c r="V471" s="248"/>
      <c r="W471" s="248"/>
      <c r="X471" s="249"/>
      <c r="Y471" s="14"/>
      <c r="Z471" s="14"/>
      <c r="AA471" s="14"/>
      <c r="AB471" s="14"/>
      <c r="AC471" s="14"/>
      <c r="AD471" s="14"/>
      <c r="AE471" s="14"/>
      <c r="AT471" s="243" t="s">
        <v>228</v>
      </c>
      <c r="AU471" s="243" t="s">
        <v>93</v>
      </c>
      <c r="AV471" s="14" t="s">
        <v>93</v>
      </c>
      <c r="AW471" s="14" t="s">
        <v>4</v>
      </c>
      <c r="AX471" s="14" t="s">
        <v>81</v>
      </c>
      <c r="AY471" s="243" t="s">
        <v>220</v>
      </c>
    </row>
    <row r="472" s="15" customFormat="1">
      <c r="A472" s="15"/>
      <c r="B472" s="250"/>
      <c r="C472" s="15"/>
      <c r="D472" s="235" t="s">
        <v>228</v>
      </c>
      <c r="E472" s="251" t="s">
        <v>1</v>
      </c>
      <c r="F472" s="252" t="s">
        <v>242</v>
      </c>
      <c r="G472" s="15"/>
      <c r="H472" s="253">
        <v>17</v>
      </c>
      <c r="I472" s="254"/>
      <c r="J472" s="254"/>
      <c r="K472" s="15"/>
      <c r="L472" s="15"/>
      <c r="M472" s="250"/>
      <c r="N472" s="255"/>
      <c r="O472" s="256"/>
      <c r="P472" s="256"/>
      <c r="Q472" s="256"/>
      <c r="R472" s="256"/>
      <c r="S472" s="256"/>
      <c r="T472" s="256"/>
      <c r="U472" s="256"/>
      <c r="V472" s="256"/>
      <c r="W472" s="256"/>
      <c r="X472" s="257"/>
      <c r="Y472" s="15"/>
      <c r="Z472" s="15"/>
      <c r="AA472" s="15"/>
      <c r="AB472" s="15"/>
      <c r="AC472" s="15"/>
      <c r="AD472" s="15"/>
      <c r="AE472" s="15"/>
      <c r="AT472" s="251" t="s">
        <v>228</v>
      </c>
      <c r="AU472" s="251" t="s">
        <v>93</v>
      </c>
      <c r="AV472" s="15" t="s">
        <v>98</v>
      </c>
      <c r="AW472" s="15" t="s">
        <v>4</v>
      </c>
      <c r="AX472" s="15" t="s">
        <v>81</v>
      </c>
      <c r="AY472" s="251" t="s">
        <v>220</v>
      </c>
    </row>
    <row r="473" s="14" customFormat="1">
      <c r="A473" s="14"/>
      <c r="B473" s="242"/>
      <c r="C473" s="14"/>
      <c r="D473" s="235" t="s">
        <v>228</v>
      </c>
      <c r="E473" s="243" t="s">
        <v>1</v>
      </c>
      <c r="F473" s="244" t="s">
        <v>1651</v>
      </c>
      <c r="G473" s="14"/>
      <c r="H473" s="245">
        <v>2</v>
      </c>
      <c r="I473" s="246"/>
      <c r="J473" s="246"/>
      <c r="K473" s="14"/>
      <c r="L473" s="14"/>
      <c r="M473" s="242"/>
      <c r="N473" s="247"/>
      <c r="O473" s="248"/>
      <c r="P473" s="248"/>
      <c r="Q473" s="248"/>
      <c r="R473" s="248"/>
      <c r="S473" s="248"/>
      <c r="T473" s="248"/>
      <c r="U473" s="248"/>
      <c r="V473" s="248"/>
      <c r="W473" s="248"/>
      <c r="X473" s="249"/>
      <c r="Y473" s="14"/>
      <c r="Z473" s="14"/>
      <c r="AA473" s="14"/>
      <c r="AB473" s="14"/>
      <c r="AC473" s="14"/>
      <c r="AD473" s="14"/>
      <c r="AE473" s="14"/>
      <c r="AT473" s="243" t="s">
        <v>228</v>
      </c>
      <c r="AU473" s="243" t="s">
        <v>93</v>
      </c>
      <c r="AV473" s="14" t="s">
        <v>93</v>
      </c>
      <c r="AW473" s="14" t="s">
        <v>4</v>
      </c>
      <c r="AX473" s="14" t="s">
        <v>81</v>
      </c>
      <c r="AY473" s="243" t="s">
        <v>220</v>
      </c>
    </row>
    <row r="474" s="14" customFormat="1">
      <c r="A474" s="14"/>
      <c r="B474" s="242"/>
      <c r="C474" s="14"/>
      <c r="D474" s="235" t="s">
        <v>228</v>
      </c>
      <c r="E474" s="243" t="s">
        <v>1</v>
      </c>
      <c r="F474" s="244" t="s">
        <v>1652</v>
      </c>
      <c r="G474" s="14"/>
      <c r="H474" s="245">
        <v>5</v>
      </c>
      <c r="I474" s="246"/>
      <c r="J474" s="246"/>
      <c r="K474" s="14"/>
      <c r="L474" s="14"/>
      <c r="M474" s="242"/>
      <c r="N474" s="247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14"/>
      <c r="Z474" s="14"/>
      <c r="AA474" s="14"/>
      <c r="AB474" s="14"/>
      <c r="AC474" s="14"/>
      <c r="AD474" s="14"/>
      <c r="AE474" s="14"/>
      <c r="AT474" s="243" t="s">
        <v>228</v>
      </c>
      <c r="AU474" s="243" t="s">
        <v>93</v>
      </c>
      <c r="AV474" s="14" t="s">
        <v>93</v>
      </c>
      <c r="AW474" s="14" t="s">
        <v>4</v>
      </c>
      <c r="AX474" s="14" t="s">
        <v>81</v>
      </c>
      <c r="AY474" s="243" t="s">
        <v>220</v>
      </c>
    </row>
    <row r="475" s="14" customFormat="1">
      <c r="A475" s="14"/>
      <c r="B475" s="242"/>
      <c r="C475" s="14"/>
      <c r="D475" s="235" t="s">
        <v>228</v>
      </c>
      <c r="E475" s="243" t="s">
        <v>1</v>
      </c>
      <c r="F475" s="244" t="s">
        <v>1653</v>
      </c>
      <c r="G475" s="14"/>
      <c r="H475" s="245">
        <v>2</v>
      </c>
      <c r="I475" s="246"/>
      <c r="J475" s="246"/>
      <c r="K475" s="14"/>
      <c r="L475" s="14"/>
      <c r="M475" s="242"/>
      <c r="N475" s="247"/>
      <c r="O475" s="248"/>
      <c r="P475" s="248"/>
      <c r="Q475" s="248"/>
      <c r="R475" s="248"/>
      <c r="S475" s="248"/>
      <c r="T475" s="248"/>
      <c r="U475" s="248"/>
      <c r="V475" s="248"/>
      <c r="W475" s="248"/>
      <c r="X475" s="249"/>
      <c r="Y475" s="14"/>
      <c r="Z475" s="14"/>
      <c r="AA475" s="14"/>
      <c r="AB475" s="14"/>
      <c r="AC475" s="14"/>
      <c r="AD475" s="14"/>
      <c r="AE475" s="14"/>
      <c r="AT475" s="243" t="s">
        <v>228</v>
      </c>
      <c r="AU475" s="243" t="s">
        <v>93</v>
      </c>
      <c r="AV475" s="14" t="s">
        <v>93</v>
      </c>
      <c r="AW475" s="14" t="s">
        <v>4</v>
      </c>
      <c r="AX475" s="14" t="s">
        <v>81</v>
      </c>
      <c r="AY475" s="243" t="s">
        <v>220</v>
      </c>
    </row>
    <row r="476" s="14" customFormat="1">
      <c r="A476" s="14"/>
      <c r="B476" s="242"/>
      <c r="C476" s="14"/>
      <c r="D476" s="235" t="s">
        <v>228</v>
      </c>
      <c r="E476" s="243" t="s">
        <v>1</v>
      </c>
      <c r="F476" s="244" t="s">
        <v>1654</v>
      </c>
      <c r="G476" s="14"/>
      <c r="H476" s="245">
        <v>1</v>
      </c>
      <c r="I476" s="246"/>
      <c r="J476" s="246"/>
      <c r="K476" s="14"/>
      <c r="L476" s="14"/>
      <c r="M476" s="242"/>
      <c r="N476" s="247"/>
      <c r="O476" s="248"/>
      <c r="P476" s="248"/>
      <c r="Q476" s="248"/>
      <c r="R476" s="248"/>
      <c r="S476" s="248"/>
      <c r="T476" s="248"/>
      <c r="U476" s="248"/>
      <c r="V476" s="248"/>
      <c r="W476" s="248"/>
      <c r="X476" s="249"/>
      <c r="Y476" s="14"/>
      <c r="Z476" s="14"/>
      <c r="AA476" s="14"/>
      <c r="AB476" s="14"/>
      <c r="AC476" s="14"/>
      <c r="AD476" s="14"/>
      <c r="AE476" s="14"/>
      <c r="AT476" s="243" t="s">
        <v>228</v>
      </c>
      <c r="AU476" s="243" t="s">
        <v>93</v>
      </c>
      <c r="AV476" s="14" t="s">
        <v>93</v>
      </c>
      <c r="AW476" s="14" t="s">
        <v>4</v>
      </c>
      <c r="AX476" s="14" t="s">
        <v>81</v>
      </c>
      <c r="AY476" s="243" t="s">
        <v>220</v>
      </c>
    </row>
    <row r="477" s="14" customFormat="1">
      <c r="A477" s="14"/>
      <c r="B477" s="242"/>
      <c r="C477" s="14"/>
      <c r="D477" s="235" t="s">
        <v>228</v>
      </c>
      <c r="E477" s="243" t="s">
        <v>1</v>
      </c>
      <c r="F477" s="244" t="s">
        <v>1655</v>
      </c>
      <c r="G477" s="14"/>
      <c r="H477" s="245">
        <v>1</v>
      </c>
      <c r="I477" s="246"/>
      <c r="J477" s="246"/>
      <c r="K477" s="14"/>
      <c r="L477" s="14"/>
      <c r="M477" s="242"/>
      <c r="N477" s="247"/>
      <c r="O477" s="248"/>
      <c r="P477" s="248"/>
      <c r="Q477" s="248"/>
      <c r="R477" s="248"/>
      <c r="S477" s="248"/>
      <c r="T477" s="248"/>
      <c r="U477" s="248"/>
      <c r="V477" s="248"/>
      <c r="W477" s="248"/>
      <c r="X477" s="249"/>
      <c r="Y477" s="14"/>
      <c r="Z477" s="14"/>
      <c r="AA477" s="14"/>
      <c r="AB477" s="14"/>
      <c r="AC477" s="14"/>
      <c r="AD477" s="14"/>
      <c r="AE477" s="14"/>
      <c r="AT477" s="243" t="s">
        <v>228</v>
      </c>
      <c r="AU477" s="243" t="s">
        <v>93</v>
      </c>
      <c r="AV477" s="14" t="s">
        <v>93</v>
      </c>
      <c r="AW477" s="14" t="s">
        <v>4</v>
      </c>
      <c r="AX477" s="14" t="s">
        <v>81</v>
      </c>
      <c r="AY477" s="243" t="s">
        <v>220</v>
      </c>
    </row>
    <row r="478" s="14" customFormat="1">
      <c r="A478" s="14"/>
      <c r="B478" s="242"/>
      <c r="C478" s="14"/>
      <c r="D478" s="235" t="s">
        <v>228</v>
      </c>
      <c r="E478" s="243" t="s">
        <v>1</v>
      </c>
      <c r="F478" s="244" t="s">
        <v>1656</v>
      </c>
      <c r="G478" s="14"/>
      <c r="H478" s="245">
        <v>3</v>
      </c>
      <c r="I478" s="246"/>
      <c r="J478" s="246"/>
      <c r="K478" s="14"/>
      <c r="L478" s="14"/>
      <c r="M478" s="242"/>
      <c r="N478" s="247"/>
      <c r="O478" s="248"/>
      <c r="P478" s="248"/>
      <c r="Q478" s="248"/>
      <c r="R478" s="248"/>
      <c r="S478" s="248"/>
      <c r="T478" s="248"/>
      <c r="U478" s="248"/>
      <c r="V478" s="248"/>
      <c r="W478" s="248"/>
      <c r="X478" s="249"/>
      <c r="Y478" s="14"/>
      <c r="Z478" s="14"/>
      <c r="AA478" s="14"/>
      <c r="AB478" s="14"/>
      <c r="AC478" s="14"/>
      <c r="AD478" s="14"/>
      <c r="AE478" s="14"/>
      <c r="AT478" s="243" t="s">
        <v>228</v>
      </c>
      <c r="AU478" s="243" t="s">
        <v>93</v>
      </c>
      <c r="AV478" s="14" t="s">
        <v>93</v>
      </c>
      <c r="AW478" s="14" t="s">
        <v>4</v>
      </c>
      <c r="AX478" s="14" t="s">
        <v>81</v>
      </c>
      <c r="AY478" s="243" t="s">
        <v>220</v>
      </c>
    </row>
    <row r="479" s="15" customFormat="1">
      <c r="A479" s="15"/>
      <c r="B479" s="250"/>
      <c r="C479" s="15"/>
      <c r="D479" s="235" t="s">
        <v>228</v>
      </c>
      <c r="E479" s="251" t="s">
        <v>1</v>
      </c>
      <c r="F479" s="252" t="s">
        <v>242</v>
      </c>
      <c r="G479" s="15"/>
      <c r="H479" s="253">
        <v>14</v>
      </c>
      <c r="I479" s="254"/>
      <c r="J479" s="254"/>
      <c r="K479" s="15"/>
      <c r="L479" s="15"/>
      <c r="M479" s="250"/>
      <c r="N479" s="255"/>
      <c r="O479" s="256"/>
      <c r="P479" s="256"/>
      <c r="Q479" s="256"/>
      <c r="R479" s="256"/>
      <c r="S479" s="256"/>
      <c r="T479" s="256"/>
      <c r="U479" s="256"/>
      <c r="V479" s="256"/>
      <c r="W479" s="256"/>
      <c r="X479" s="257"/>
      <c r="Y479" s="15"/>
      <c r="Z479" s="15"/>
      <c r="AA479" s="15"/>
      <c r="AB479" s="15"/>
      <c r="AC479" s="15"/>
      <c r="AD479" s="15"/>
      <c r="AE479" s="15"/>
      <c r="AT479" s="251" t="s">
        <v>228</v>
      </c>
      <c r="AU479" s="251" t="s">
        <v>93</v>
      </c>
      <c r="AV479" s="15" t="s">
        <v>98</v>
      </c>
      <c r="AW479" s="15" t="s">
        <v>4</v>
      </c>
      <c r="AX479" s="15" t="s">
        <v>81</v>
      </c>
      <c r="AY479" s="251" t="s">
        <v>220</v>
      </c>
    </row>
    <row r="480" s="16" customFormat="1">
      <c r="A480" s="16"/>
      <c r="B480" s="258"/>
      <c r="C480" s="16"/>
      <c r="D480" s="235" t="s">
        <v>228</v>
      </c>
      <c r="E480" s="259" t="s">
        <v>1</v>
      </c>
      <c r="F480" s="260" t="s">
        <v>253</v>
      </c>
      <c r="G480" s="16"/>
      <c r="H480" s="261">
        <v>31</v>
      </c>
      <c r="I480" s="262"/>
      <c r="J480" s="262"/>
      <c r="K480" s="16"/>
      <c r="L480" s="16"/>
      <c r="M480" s="258"/>
      <c r="N480" s="263"/>
      <c r="O480" s="264"/>
      <c r="P480" s="264"/>
      <c r="Q480" s="264"/>
      <c r="R480" s="264"/>
      <c r="S480" s="264"/>
      <c r="T480" s="264"/>
      <c r="U480" s="264"/>
      <c r="V480" s="264"/>
      <c r="W480" s="264"/>
      <c r="X480" s="265"/>
      <c r="Y480" s="16"/>
      <c r="Z480" s="16"/>
      <c r="AA480" s="16"/>
      <c r="AB480" s="16"/>
      <c r="AC480" s="16"/>
      <c r="AD480" s="16"/>
      <c r="AE480" s="16"/>
      <c r="AT480" s="259" t="s">
        <v>228</v>
      </c>
      <c r="AU480" s="259" t="s">
        <v>93</v>
      </c>
      <c r="AV480" s="16" t="s">
        <v>105</v>
      </c>
      <c r="AW480" s="16" t="s">
        <v>4</v>
      </c>
      <c r="AX480" s="16" t="s">
        <v>88</v>
      </c>
      <c r="AY480" s="259" t="s">
        <v>220</v>
      </c>
    </row>
    <row r="481" s="2" customFormat="1" ht="24.15" customHeight="1">
      <c r="A481" s="42"/>
      <c r="B481" s="186"/>
      <c r="C481" s="273" t="s">
        <v>881</v>
      </c>
      <c r="D481" s="273" t="s">
        <v>564</v>
      </c>
      <c r="E481" s="274" t="s">
        <v>1658</v>
      </c>
      <c r="F481" s="275" t="s">
        <v>1659</v>
      </c>
      <c r="G481" s="276" t="s">
        <v>583</v>
      </c>
      <c r="H481" s="277">
        <v>17</v>
      </c>
      <c r="I481" s="278"/>
      <c r="J481" s="279"/>
      <c r="K481" s="280">
        <f>ROUND(P481*H481,2)</f>
        <v>0</v>
      </c>
      <c r="L481" s="279"/>
      <c r="M481" s="281"/>
      <c r="N481" s="282" t="s">
        <v>1</v>
      </c>
      <c r="O481" s="229" t="s">
        <v>45</v>
      </c>
      <c r="P481" s="230">
        <f>I481+J481</f>
        <v>0</v>
      </c>
      <c r="Q481" s="230">
        <f>ROUND(I481*H481,2)</f>
        <v>0</v>
      </c>
      <c r="R481" s="230">
        <f>ROUND(J481*H481,2)</f>
        <v>0</v>
      </c>
      <c r="S481" s="86"/>
      <c r="T481" s="231">
        <f>S481*H481</f>
        <v>0</v>
      </c>
      <c r="U481" s="231">
        <v>0.025000000000000001</v>
      </c>
      <c r="V481" s="231">
        <f>U481*H481</f>
        <v>0.42500000000000004</v>
      </c>
      <c r="W481" s="231">
        <v>0</v>
      </c>
      <c r="X481" s="232">
        <f>W481*H481</f>
        <v>0</v>
      </c>
      <c r="Y481" s="42"/>
      <c r="Z481" s="42"/>
      <c r="AA481" s="42"/>
      <c r="AB481" s="42"/>
      <c r="AC481" s="42"/>
      <c r="AD481" s="42"/>
      <c r="AE481" s="42"/>
      <c r="AR481" s="233" t="s">
        <v>567</v>
      </c>
      <c r="AT481" s="233" t="s">
        <v>564</v>
      </c>
      <c r="AU481" s="233" t="s">
        <v>93</v>
      </c>
      <c r="AY481" s="19" t="s">
        <v>220</v>
      </c>
      <c r="BE481" s="147">
        <f>IF(O481="základná",K481,0)</f>
        <v>0</v>
      </c>
      <c r="BF481" s="147">
        <f>IF(O481="znížená",K481,0)</f>
        <v>0</v>
      </c>
      <c r="BG481" s="147">
        <f>IF(O481="zákl. prenesená",K481,0)</f>
        <v>0</v>
      </c>
      <c r="BH481" s="147">
        <f>IF(O481="zníž. prenesená",K481,0)</f>
        <v>0</v>
      </c>
      <c r="BI481" s="147">
        <f>IF(O481="nulová",K481,0)</f>
        <v>0</v>
      </c>
      <c r="BJ481" s="19" t="s">
        <v>93</v>
      </c>
      <c r="BK481" s="147">
        <f>ROUND(P481*H481,2)</f>
        <v>0</v>
      </c>
      <c r="BL481" s="19" t="s">
        <v>387</v>
      </c>
      <c r="BM481" s="233" t="s">
        <v>1660</v>
      </c>
    </row>
    <row r="482" s="14" customFormat="1">
      <c r="A482" s="14"/>
      <c r="B482" s="242"/>
      <c r="C482" s="14"/>
      <c r="D482" s="235" t="s">
        <v>228</v>
      </c>
      <c r="E482" s="243" t="s">
        <v>1</v>
      </c>
      <c r="F482" s="244" t="s">
        <v>1649</v>
      </c>
      <c r="G482" s="14"/>
      <c r="H482" s="245">
        <v>2</v>
      </c>
      <c r="I482" s="246"/>
      <c r="J482" s="246"/>
      <c r="K482" s="14"/>
      <c r="L482" s="14"/>
      <c r="M482" s="242"/>
      <c r="N482" s="247"/>
      <c r="O482" s="248"/>
      <c r="P482" s="248"/>
      <c r="Q482" s="248"/>
      <c r="R482" s="248"/>
      <c r="S482" s="248"/>
      <c r="T482" s="248"/>
      <c r="U482" s="248"/>
      <c r="V482" s="248"/>
      <c r="W482" s="248"/>
      <c r="X482" s="249"/>
      <c r="Y482" s="14"/>
      <c r="Z482" s="14"/>
      <c r="AA482" s="14"/>
      <c r="AB482" s="14"/>
      <c r="AC482" s="14"/>
      <c r="AD482" s="14"/>
      <c r="AE482" s="14"/>
      <c r="AT482" s="243" t="s">
        <v>228</v>
      </c>
      <c r="AU482" s="243" t="s">
        <v>93</v>
      </c>
      <c r="AV482" s="14" t="s">
        <v>93</v>
      </c>
      <c r="AW482" s="14" t="s">
        <v>4</v>
      </c>
      <c r="AX482" s="14" t="s">
        <v>81</v>
      </c>
      <c r="AY482" s="243" t="s">
        <v>220</v>
      </c>
    </row>
    <row r="483" s="14" customFormat="1">
      <c r="A483" s="14"/>
      <c r="B483" s="242"/>
      <c r="C483" s="14"/>
      <c r="D483" s="235" t="s">
        <v>228</v>
      </c>
      <c r="E483" s="243" t="s">
        <v>1</v>
      </c>
      <c r="F483" s="244" t="s">
        <v>1603</v>
      </c>
      <c r="G483" s="14"/>
      <c r="H483" s="245">
        <v>2</v>
      </c>
      <c r="I483" s="246"/>
      <c r="J483" s="246"/>
      <c r="K483" s="14"/>
      <c r="L483" s="14"/>
      <c r="M483" s="242"/>
      <c r="N483" s="247"/>
      <c r="O483" s="248"/>
      <c r="P483" s="248"/>
      <c r="Q483" s="248"/>
      <c r="R483" s="248"/>
      <c r="S483" s="248"/>
      <c r="T483" s="248"/>
      <c r="U483" s="248"/>
      <c r="V483" s="248"/>
      <c r="W483" s="248"/>
      <c r="X483" s="249"/>
      <c r="Y483" s="14"/>
      <c r="Z483" s="14"/>
      <c r="AA483" s="14"/>
      <c r="AB483" s="14"/>
      <c r="AC483" s="14"/>
      <c r="AD483" s="14"/>
      <c r="AE483" s="14"/>
      <c r="AT483" s="243" t="s">
        <v>228</v>
      </c>
      <c r="AU483" s="243" t="s">
        <v>93</v>
      </c>
      <c r="AV483" s="14" t="s">
        <v>93</v>
      </c>
      <c r="AW483" s="14" t="s">
        <v>4</v>
      </c>
      <c r="AX483" s="14" t="s">
        <v>81</v>
      </c>
      <c r="AY483" s="243" t="s">
        <v>220</v>
      </c>
    </row>
    <row r="484" s="14" customFormat="1">
      <c r="A484" s="14"/>
      <c r="B484" s="242"/>
      <c r="C484" s="14"/>
      <c r="D484" s="235" t="s">
        <v>228</v>
      </c>
      <c r="E484" s="243" t="s">
        <v>1</v>
      </c>
      <c r="F484" s="244" t="s">
        <v>1604</v>
      </c>
      <c r="G484" s="14"/>
      <c r="H484" s="245">
        <v>4</v>
      </c>
      <c r="I484" s="246"/>
      <c r="J484" s="246"/>
      <c r="K484" s="14"/>
      <c r="L484" s="14"/>
      <c r="M484" s="242"/>
      <c r="N484" s="247"/>
      <c r="O484" s="248"/>
      <c r="P484" s="248"/>
      <c r="Q484" s="248"/>
      <c r="R484" s="248"/>
      <c r="S484" s="248"/>
      <c r="T484" s="248"/>
      <c r="U484" s="248"/>
      <c r="V484" s="248"/>
      <c r="W484" s="248"/>
      <c r="X484" s="249"/>
      <c r="Y484" s="14"/>
      <c r="Z484" s="14"/>
      <c r="AA484" s="14"/>
      <c r="AB484" s="14"/>
      <c r="AC484" s="14"/>
      <c r="AD484" s="14"/>
      <c r="AE484" s="14"/>
      <c r="AT484" s="243" t="s">
        <v>228</v>
      </c>
      <c r="AU484" s="243" t="s">
        <v>93</v>
      </c>
      <c r="AV484" s="14" t="s">
        <v>93</v>
      </c>
      <c r="AW484" s="14" t="s">
        <v>4</v>
      </c>
      <c r="AX484" s="14" t="s">
        <v>81</v>
      </c>
      <c r="AY484" s="243" t="s">
        <v>220</v>
      </c>
    </row>
    <row r="485" s="14" customFormat="1">
      <c r="A485" s="14"/>
      <c r="B485" s="242"/>
      <c r="C485" s="14"/>
      <c r="D485" s="235" t="s">
        <v>228</v>
      </c>
      <c r="E485" s="243" t="s">
        <v>1</v>
      </c>
      <c r="F485" s="244" t="s">
        <v>1605</v>
      </c>
      <c r="G485" s="14"/>
      <c r="H485" s="245">
        <v>3</v>
      </c>
      <c r="I485" s="246"/>
      <c r="J485" s="246"/>
      <c r="K485" s="14"/>
      <c r="L485" s="14"/>
      <c r="M485" s="242"/>
      <c r="N485" s="247"/>
      <c r="O485" s="248"/>
      <c r="P485" s="248"/>
      <c r="Q485" s="248"/>
      <c r="R485" s="248"/>
      <c r="S485" s="248"/>
      <c r="T485" s="248"/>
      <c r="U485" s="248"/>
      <c r="V485" s="248"/>
      <c r="W485" s="248"/>
      <c r="X485" s="249"/>
      <c r="Y485" s="14"/>
      <c r="Z485" s="14"/>
      <c r="AA485" s="14"/>
      <c r="AB485" s="14"/>
      <c r="AC485" s="14"/>
      <c r="AD485" s="14"/>
      <c r="AE485" s="14"/>
      <c r="AT485" s="243" t="s">
        <v>228</v>
      </c>
      <c r="AU485" s="243" t="s">
        <v>93</v>
      </c>
      <c r="AV485" s="14" t="s">
        <v>93</v>
      </c>
      <c r="AW485" s="14" t="s">
        <v>4</v>
      </c>
      <c r="AX485" s="14" t="s">
        <v>81</v>
      </c>
      <c r="AY485" s="243" t="s">
        <v>220</v>
      </c>
    </row>
    <row r="486" s="14" customFormat="1">
      <c r="A486" s="14"/>
      <c r="B486" s="242"/>
      <c r="C486" s="14"/>
      <c r="D486" s="235" t="s">
        <v>228</v>
      </c>
      <c r="E486" s="243" t="s">
        <v>1</v>
      </c>
      <c r="F486" s="244" t="s">
        <v>1606</v>
      </c>
      <c r="G486" s="14"/>
      <c r="H486" s="245">
        <v>2</v>
      </c>
      <c r="I486" s="246"/>
      <c r="J486" s="246"/>
      <c r="K486" s="14"/>
      <c r="L486" s="14"/>
      <c r="M486" s="242"/>
      <c r="N486" s="247"/>
      <c r="O486" s="248"/>
      <c r="P486" s="248"/>
      <c r="Q486" s="248"/>
      <c r="R486" s="248"/>
      <c r="S486" s="248"/>
      <c r="T486" s="248"/>
      <c r="U486" s="248"/>
      <c r="V486" s="248"/>
      <c r="W486" s="248"/>
      <c r="X486" s="249"/>
      <c r="Y486" s="14"/>
      <c r="Z486" s="14"/>
      <c r="AA486" s="14"/>
      <c r="AB486" s="14"/>
      <c r="AC486" s="14"/>
      <c r="AD486" s="14"/>
      <c r="AE486" s="14"/>
      <c r="AT486" s="243" t="s">
        <v>228</v>
      </c>
      <c r="AU486" s="243" t="s">
        <v>93</v>
      </c>
      <c r="AV486" s="14" t="s">
        <v>93</v>
      </c>
      <c r="AW486" s="14" t="s">
        <v>4</v>
      </c>
      <c r="AX486" s="14" t="s">
        <v>81</v>
      </c>
      <c r="AY486" s="243" t="s">
        <v>220</v>
      </c>
    </row>
    <row r="487" s="14" customFormat="1">
      <c r="A487" s="14"/>
      <c r="B487" s="242"/>
      <c r="C487" s="14"/>
      <c r="D487" s="235" t="s">
        <v>228</v>
      </c>
      <c r="E487" s="243" t="s">
        <v>1</v>
      </c>
      <c r="F487" s="244" t="s">
        <v>1650</v>
      </c>
      <c r="G487" s="14"/>
      <c r="H487" s="245">
        <v>1</v>
      </c>
      <c r="I487" s="246"/>
      <c r="J487" s="246"/>
      <c r="K487" s="14"/>
      <c r="L487" s="14"/>
      <c r="M487" s="242"/>
      <c r="N487" s="247"/>
      <c r="O487" s="248"/>
      <c r="P487" s="248"/>
      <c r="Q487" s="248"/>
      <c r="R487" s="248"/>
      <c r="S487" s="248"/>
      <c r="T487" s="248"/>
      <c r="U487" s="248"/>
      <c r="V487" s="248"/>
      <c r="W487" s="248"/>
      <c r="X487" s="249"/>
      <c r="Y487" s="14"/>
      <c r="Z487" s="14"/>
      <c r="AA487" s="14"/>
      <c r="AB487" s="14"/>
      <c r="AC487" s="14"/>
      <c r="AD487" s="14"/>
      <c r="AE487" s="14"/>
      <c r="AT487" s="243" t="s">
        <v>228</v>
      </c>
      <c r="AU487" s="243" t="s">
        <v>93</v>
      </c>
      <c r="AV487" s="14" t="s">
        <v>93</v>
      </c>
      <c r="AW487" s="14" t="s">
        <v>4</v>
      </c>
      <c r="AX487" s="14" t="s">
        <v>81</v>
      </c>
      <c r="AY487" s="243" t="s">
        <v>220</v>
      </c>
    </row>
    <row r="488" s="14" customFormat="1">
      <c r="A488" s="14"/>
      <c r="B488" s="242"/>
      <c r="C488" s="14"/>
      <c r="D488" s="235" t="s">
        <v>228</v>
      </c>
      <c r="E488" s="243" t="s">
        <v>1</v>
      </c>
      <c r="F488" s="244" t="s">
        <v>1607</v>
      </c>
      <c r="G488" s="14"/>
      <c r="H488" s="245">
        <v>3</v>
      </c>
      <c r="I488" s="246"/>
      <c r="J488" s="246"/>
      <c r="K488" s="14"/>
      <c r="L488" s="14"/>
      <c r="M488" s="242"/>
      <c r="N488" s="247"/>
      <c r="O488" s="248"/>
      <c r="P488" s="248"/>
      <c r="Q488" s="248"/>
      <c r="R488" s="248"/>
      <c r="S488" s="248"/>
      <c r="T488" s="248"/>
      <c r="U488" s="248"/>
      <c r="V488" s="248"/>
      <c r="W488" s="248"/>
      <c r="X488" s="249"/>
      <c r="Y488" s="14"/>
      <c r="Z488" s="14"/>
      <c r="AA488" s="14"/>
      <c r="AB488" s="14"/>
      <c r="AC488" s="14"/>
      <c r="AD488" s="14"/>
      <c r="AE488" s="14"/>
      <c r="AT488" s="243" t="s">
        <v>228</v>
      </c>
      <c r="AU488" s="243" t="s">
        <v>93</v>
      </c>
      <c r="AV488" s="14" t="s">
        <v>93</v>
      </c>
      <c r="AW488" s="14" t="s">
        <v>4</v>
      </c>
      <c r="AX488" s="14" t="s">
        <v>81</v>
      </c>
      <c r="AY488" s="243" t="s">
        <v>220</v>
      </c>
    </row>
    <row r="489" s="15" customFormat="1">
      <c r="A489" s="15"/>
      <c r="B489" s="250"/>
      <c r="C489" s="15"/>
      <c r="D489" s="235" t="s">
        <v>228</v>
      </c>
      <c r="E489" s="251" t="s">
        <v>1</v>
      </c>
      <c r="F489" s="252" t="s">
        <v>242</v>
      </c>
      <c r="G489" s="15"/>
      <c r="H489" s="253">
        <v>17</v>
      </c>
      <c r="I489" s="254"/>
      <c r="J489" s="254"/>
      <c r="K489" s="15"/>
      <c r="L489" s="15"/>
      <c r="M489" s="250"/>
      <c r="N489" s="255"/>
      <c r="O489" s="256"/>
      <c r="P489" s="256"/>
      <c r="Q489" s="256"/>
      <c r="R489" s="256"/>
      <c r="S489" s="256"/>
      <c r="T489" s="256"/>
      <c r="U489" s="256"/>
      <c r="V489" s="256"/>
      <c r="W489" s="256"/>
      <c r="X489" s="257"/>
      <c r="Y489" s="15"/>
      <c r="Z489" s="15"/>
      <c r="AA489" s="15"/>
      <c r="AB489" s="15"/>
      <c r="AC489" s="15"/>
      <c r="AD489" s="15"/>
      <c r="AE489" s="15"/>
      <c r="AT489" s="251" t="s">
        <v>228</v>
      </c>
      <c r="AU489" s="251" t="s">
        <v>93</v>
      </c>
      <c r="AV489" s="15" t="s">
        <v>98</v>
      </c>
      <c r="AW489" s="15" t="s">
        <v>4</v>
      </c>
      <c r="AX489" s="15" t="s">
        <v>88</v>
      </c>
      <c r="AY489" s="251" t="s">
        <v>220</v>
      </c>
    </row>
    <row r="490" s="2" customFormat="1" ht="24.15" customHeight="1">
      <c r="A490" s="42"/>
      <c r="B490" s="186"/>
      <c r="C490" s="273" t="s">
        <v>888</v>
      </c>
      <c r="D490" s="273" t="s">
        <v>564</v>
      </c>
      <c r="E490" s="274" t="s">
        <v>1661</v>
      </c>
      <c r="F490" s="275" t="s">
        <v>1662</v>
      </c>
      <c r="G490" s="276" t="s">
        <v>583</v>
      </c>
      <c r="H490" s="277">
        <v>14</v>
      </c>
      <c r="I490" s="278"/>
      <c r="J490" s="279"/>
      <c r="K490" s="280">
        <f>ROUND(P490*H490,2)</f>
        <v>0</v>
      </c>
      <c r="L490" s="279"/>
      <c r="M490" s="281"/>
      <c r="N490" s="282" t="s">
        <v>1</v>
      </c>
      <c r="O490" s="229" t="s">
        <v>45</v>
      </c>
      <c r="P490" s="230">
        <f>I490+J490</f>
        <v>0</v>
      </c>
      <c r="Q490" s="230">
        <f>ROUND(I490*H490,2)</f>
        <v>0</v>
      </c>
      <c r="R490" s="230">
        <f>ROUND(J490*H490,2)</f>
        <v>0</v>
      </c>
      <c r="S490" s="86"/>
      <c r="T490" s="231">
        <f>S490*H490</f>
        <v>0</v>
      </c>
      <c r="U490" s="231">
        <v>0.025000000000000001</v>
      </c>
      <c r="V490" s="231">
        <f>U490*H490</f>
        <v>0.35000000000000003</v>
      </c>
      <c r="W490" s="231">
        <v>0</v>
      </c>
      <c r="X490" s="232">
        <f>W490*H490</f>
        <v>0</v>
      </c>
      <c r="Y490" s="42"/>
      <c r="Z490" s="42"/>
      <c r="AA490" s="42"/>
      <c r="AB490" s="42"/>
      <c r="AC490" s="42"/>
      <c r="AD490" s="42"/>
      <c r="AE490" s="42"/>
      <c r="AR490" s="233" t="s">
        <v>567</v>
      </c>
      <c r="AT490" s="233" t="s">
        <v>564</v>
      </c>
      <c r="AU490" s="233" t="s">
        <v>93</v>
      </c>
      <c r="AY490" s="19" t="s">
        <v>220</v>
      </c>
      <c r="BE490" s="147">
        <f>IF(O490="základná",K490,0)</f>
        <v>0</v>
      </c>
      <c r="BF490" s="147">
        <f>IF(O490="znížená",K490,0)</f>
        <v>0</v>
      </c>
      <c r="BG490" s="147">
        <f>IF(O490="zákl. prenesená",K490,0)</f>
        <v>0</v>
      </c>
      <c r="BH490" s="147">
        <f>IF(O490="zníž. prenesená",K490,0)</f>
        <v>0</v>
      </c>
      <c r="BI490" s="147">
        <f>IF(O490="nulová",K490,0)</f>
        <v>0</v>
      </c>
      <c r="BJ490" s="19" t="s">
        <v>93</v>
      </c>
      <c r="BK490" s="147">
        <f>ROUND(P490*H490,2)</f>
        <v>0</v>
      </c>
      <c r="BL490" s="19" t="s">
        <v>387</v>
      </c>
      <c r="BM490" s="233" t="s">
        <v>1663</v>
      </c>
    </row>
    <row r="491" s="14" customFormat="1">
      <c r="A491" s="14"/>
      <c r="B491" s="242"/>
      <c r="C491" s="14"/>
      <c r="D491" s="235" t="s">
        <v>228</v>
      </c>
      <c r="E491" s="243" t="s">
        <v>1</v>
      </c>
      <c r="F491" s="244" t="s">
        <v>1651</v>
      </c>
      <c r="G491" s="14"/>
      <c r="H491" s="245">
        <v>2</v>
      </c>
      <c r="I491" s="246"/>
      <c r="J491" s="246"/>
      <c r="K491" s="14"/>
      <c r="L491" s="14"/>
      <c r="M491" s="242"/>
      <c r="N491" s="247"/>
      <c r="O491" s="248"/>
      <c r="P491" s="248"/>
      <c r="Q491" s="248"/>
      <c r="R491" s="248"/>
      <c r="S491" s="248"/>
      <c r="T491" s="248"/>
      <c r="U491" s="248"/>
      <c r="V491" s="248"/>
      <c r="W491" s="248"/>
      <c r="X491" s="249"/>
      <c r="Y491" s="14"/>
      <c r="Z491" s="14"/>
      <c r="AA491" s="14"/>
      <c r="AB491" s="14"/>
      <c r="AC491" s="14"/>
      <c r="AD491" s="14"/>
      <c r="AE491" s="14"/>
      <c r="AT491" s="243" t="s">
        <v>228</v>
      </c>
      <c r="AU491" s="243" t="s">
        <v>93</v>
      </c>
      <c r="AV491" s="14" t="s">
        <v>93</v>
      </c>
      <c r="AW491" s="14" t="s">
        <v>4</v>
      </c>
      <c r="AX491" s="14" t="s">
        <v>81</v>
      </c>
      <c r="AY491" s="243" t="s">
        <v>220</v>
      </c>
    </row>
    <row r="492" s="14" customFormat="1">
      <c r="A492" s="14"/>
      <c r="B492" s="242"/>
      <c r="C492" s="14"/>
      <c r="D492" s="235" t="s">
        <v>228</v>
      </c>
      <c r="E492" s="243" t="s">
        <v>1</v>
      </c>
      <c r="F492" s="244" t="s">
        <v>1652</v>
      </c>
      <c r="G492" s="14"/>
      <c r="H492" s="245">
        <v>5</v>
      </c>
      <c r="I492" s="246"/>
      <c r="J492" s="246"/>
      <c r="K492" s="14"/>
      <c r="L492" s="14"/>
      <c r="M492" s="242"/>
      <c r="N492" s="247"/>
      <c r="O492" s="248"/>
      <c r="P492" s="248"/>
      <c r="Q492" s="248"/>
      <c r="R492" s="248"/>
      <c r="S492" s="248"/>
      <c r="T492" s="248"/>
      <c r="U492" s="248"/>
      <c r="V492" s="248"/>
      <c r="W492" s="248"/>
      <c r="X492" s="249"/>
      <c r="Y492" s="14"/>
      <c r="Z492" s="14"/>
      <c r="AA492" s="14"/>
      <c r="AB492" s="14"/>
      <c r="AC492" s="14"/>
      <c r="AD492" s="14"/>
      <c r="AE492" s="14"/>
      <c r="AT492" s="243" t="s">
        <v>228</v>
      </c>
      <c r="AU492" s="243" t="s">
        <v>93</v>
      </c>
      <c r="AV492" s="14" t="s">
        <v>93</v>
      </c>
      <c r="AW492" s="14" t="s">
        <v>4</v>
      </c>
      <c r="AX492" s="14" t="s">
        <v>81</v>
      </c>
      <c r="AY492" s="243" t="s">
        <v>220</v>
      </c>
    </row>
    <row r="493" s="14" customFormat="1">
      <c r="A493" s="14"/>
      <c r="B493" s="242"/>
      <c r="C493" s="14"/>
      <c r="D493" s="235" t="s">
        <v>228</v>
      </c>
      <c r="E493" s="243" t="s">
        <v>1</v>
      </c>
      <c r="F493" s="244" t="s">
        <v>1653</v>
      </c>
      <c r="G493" s="14"/>
      <c r="H493" s="245">
        <v>2</v>
      </c>
      <c r="I493" s="246"/>
      <c r="J493" s="246"/>
      <c r="K493" s="14"/>
      <c r="L493" s="14"/>
      <c r="M493" s="242"/>
      <c r="N493" s="247"/>
      <c r="O493" s="248"/>
      <c r="P493" s="248"/>
      <c r="Q493" s="248"/>
      <c r="R493" s="248"/>
      <c r="S493" s="248"/>
      <c r="T493" s="248"/>
      <c r="U493" s="248"/>
      <c r="V493" s="248"/>
      <c r="W493" s="248"/>
      <c r="X493" s="249"/>
      <c r="Y493" s="14"/>
      <c r="Z493" s="14"/>
      <c r="AA493" s="14"/>
      <c r="AB493" s="14"/>
      <c r="AC493" s="14"/>
      <c r="AD493" s="14"/>
      <c r="AE493" s="14"/>
      <c r="AT493" s="243" t="s">
        <v>228</v>
      </c>
      <c r="AU493" s="243" t="s">
        <v>93</v>
      </c>
      <c r="AV493" s="14" t="s">
        <v>93</v>
      </c>
      <c r="AW493" s="14" t="s">
        <v>4</v>
      </c>
      <c r="AX493" s="14" t="s">
        <v>81</v>
      </c>
      <c r="AY493" s="243" t="s">
        <v>220</v>
      </c>
    </row>
    <row r="494" s="14" customFormat="1">
      <c r="A494" s="14"/>
      <c r="B494" s="242"/>
      <c r="C494" s="14"/>
      <c r="D494" s="235" t="s">
        <v>228</v>
      </c>
      <c r="E494" s="243" t="s">
        <v>1</v>
      </c>
      <c r="F494" s="244" t="s">
        <v>1654</v>
      </c>
      <c r="G494" s="14"/>
      <c r="H494" s="245">
        <v>1</v>
      </c>
      <c r="I494" s="246"/>
      <c r="J494" s="246"/>
      <c r="K494" s="14"/>
      <c r="L494" s="14"/>
      <c r="M494" s="242"/>
      <c r="N494" s="247"/>
      <c r="O494" s="248"/>
      <c r="P494" s="248"/>
      <c r="Q494" s="248"/>
      <c r="R494" s="248"/>
      <c r="S494" s="248"/>
      <c r="T494" s="248"/>
      <c r="U494" s="248"/>
      <c r="V494" s="248"/>
      <c r="W494" s="248"/>
      <c r="X494" s="249"/>
      <c r="Y494" s="14"/>
      <c r="Z494" s="14"/>
      <c r="AA494" s="14"/>
      <c r="AB494" s="14"/>
      <c r="AC494" s="14"/>
      <c r="AD494" s="14"/>
      <c r="AE494" s="14"/>
      <c r="AT494" s="243" t="s">
        <v>228</v>
      </c>
      <c r="AU494" s="243" t="s">
        <v>93</v>
      </c>
      <c r="AV494" s="14" t="s">
        <v>93</v>
      </c>
      <c r="AW494" s="14" t="s">
        <v>4</v>
      </c>
      <c r="AX494" s="14" t="s">
        <v>81</v>
      </c>
      <c r="AY494" s="243" t="s">
        <v>220</v>
      </c>
    </row>
    <row r="495" s="14" customFormat="1">
      <c r="A495" s="14"/>
      <c r="B495" s="242"/>
      <c r="C495" s="14"/>
      <c r="D495" s="235" t="s">
        <v>228</v>
      </c>
      <c r="E495" s="243" t="s">
        <v>1</v>
      </c>
      <c r="F495" s="244" t="s">
        <v>1655</v>
      </c>
      <c r="G495" s="14"/>
      <c r="H495" s="245">
        <v>1</v>
      </c>
      <c r="I495" s="246"/>
      <c r="J495" s="246"/>
      <c r="K495" s="14"/>
      <c r="L495" s="14"/>
      <c r="M495" s="242"/>
      <c r="N495" s="247"/>
      <c r="O495" s="248"/>
      <c r="P495" s="248"/>
      <c r="Q495" s="248"/>
      <c r="R495" s="248"/>
      <c r="S495" s="248"/>
      <c r="T495" s="248"/>
      <c r="U495" s="248"/>
      <c r="V495" s="248"/>
      <c r="W495" s="248"/>
      <c r="X495" s="249"/>
      <c r="Y495" s="14"/>
      <c r="Z495" s="14"/>
      <c r="AA495" s="14"/>
      <c r="AB495" s="14"/>
      <c r="AC495" s="14"/>
      <c r="AD495" s="14"/>
      <c r="AE495" s="14"/>
      <c r="AT495" s="243" t="s">
        <v>228</v>
      </c>
      <c r="AU495" s="243" t="s">
        <v>93</v>
      </c>
      <c r="AV495" s="14" t="s">
        <v>93</v>
      </c>
      <c r="AW495" s="14" t="s">
        <v>4</v>
      </c>
      <c r="AX495" s="14" t="s">
        <v>81</v>
      </c>
      <c r="AY495" s="243" t="s">
        <v>220</v>
      </c>
    </row>
    <row r="496" s="14" customFormat="1">
      <c r="A496" s="14"/>
      <c r="B496" s="242"/>
      <c r="C496" s="14"/>
      <c r="D496" s="235" t="s">
        <v>228</v>
      </c>
      <c r="E496" s="243" t="s">
        <v>1</v>
      </c>
      <c r="F496" s="244" t="s">
        <v>1656</v>
      </c>
      <c r="G496" s="14"/>
      <c r="H496" s="245">
        <v>3</v>
      </c>
      <c r="I496" s="246"/>
      <c r="J496" s="246"/>
      <c r="K496" s="14"/>
      <c r="L496" s="14"/>
      <c r="M496" s="242"/>
      <c r="N496" s="247"/>
      <c r="O496" s="248"/>
      <c r="P496" s="248"/>
      <c r="Q496" s="248"/>
      <c r="R496" s="248"/>
      <c r="S496" s="248"/>
      <c r="T496" s="248"/>
      <c r="U496" s="248"/>
      <c r="V496" s="248"/>
      <c r="W496" s="248"/>
      <c r="X496" s="249"/>
      <c r="Y496" s="14"/>
      <c r="Z496" s="14"/>
      <c r="AA496" s="14"/>
      <c r="AB496" s="14"/>
      <c r="AC496" s="14"/>
      <c r="AD496" s="14"/>
      <c r="AE496" s="14"/>
      <c r="AT496" s="243" t="s">
        <v>228</v>
      </c>
      <c r="AU496" s="243" t="s">
        <v>93</v>
      </c>
      <c r="AV496" s="14" t="s">
        <v>93</v>
      </c>
      <c r="AW496" s="14" t="s">
        <v>4</v>
      </c>
      <c r="AX496" s="14" t="s">
        <v>81</v>
      </c>
      <c r="AY496" s="243" t="s">
        <v>220</v>
      </c>
    </row>
    <row r="497" s="15" customFormat="1">
      <c r="A497" s="15"/>
      <c r="B497" s="250"/>
      <c r="C497" s="15"/>
      <c r="D497" s="235" t="s">
        <v>228</v>
      </c>
      <c r="E497" s="251" t="s">
        <v>1</v>
      </c>
      <c r="F497" s="252" t="s">
        <v>242</v>
      </c>
      <c r="G497" s="15"/>
      <c r="H497" s="253">
        <v>14</v>
      </c>
      <c r="I497" s="254"/>
      <c r="J497" s="254"/>
      <c r="K497" s="15"/>
      <c r="L497" s="15"/>
      <c r="M497" s="250"/>
      <c r="N497" s="255"/>
      <c r="O497" s="256"/>
      <c r="P497" s="256"/>
      <c r="Q497" s="256"/>
      <c r="R497" s="256"/>
      <c r="S497" s="256"/>
      <c r="T497" s="256"/>
      <c r="U497" s="256"/>
      <c r="V497" s="256"/>
      <c r="W497" s="256"/>
      <c r="X497" s="257"/>
      <c r="Y497" s="15"/>
      <c r="Z497" s="15"/>
      <c r="AA497" s="15"/>
      <c r="AB497" s="15"/>
      <c r="AC497" s="15"/>
      <c r="AD497" s="15"/>
      <c r="AE497" s="15"/>
      <c r="AT497" s="251" t="s">
        <v>228</v>
      </c>
      <c r="AU497" s="251" t="s">
        <v>93</v>
      </c>
      <c r="AV497" s="15" t="s">
        <v>98</v>
      </c>
      <c r="AW497" s="15" t="s">
        <v>4</v>
      </c>
      <c r="AX497" s="15" t="s">
        <v>88</v>
      </c>
      <c r="AY497" s="251" t="s">
        <v>220</v>
      </c>
    </row>
    <row r="498" s="2" customFormat="1" ht="21.75" customHeight="1">
      <c r="A498" s="42"/>
      <c r="B498" s="186"/>
      <c r="C498" s="220" t="s">
        <v>894</v>
      </c>
      <c r="D498" s="220" t="s">
        <v>223</v>
      </c>
      <c r="E498" s="221" t="s">
        <v>1664</v>
      </c>
      <c r="F498" s="222" t="s">
        <v>1665</v>
      </c>
      <c r="G498" s="223" t="s">
        <v>583</v>
      </c>
      <c r="H498" s="224">
        <v>2</v>
      </c>
      <c r="I498" s="225"/>
      <c r="J498" s="225"/>
      <c r="K498" s="226">
        <f>ROUND(P498*H498,2)</f>
        <v>0</v>
      </c>
      <c r="L498" s="227"/>
      <c r="M498" s="43"/>
      <c r="N498" s="228" t="s">
        <v>1</v>
      </c>
      <c r="O498" s="229" t="s">
        <v>45</v>
      </c>
      <c r="P498" s="230">
        <f>I498+J498</f>
        <v>0</v>
      </c>
      <c r="Q498" s="230">
        <f>ROUND(I498*H498,2)</f>
        <v>0</v>
      </c>
      <c r="R498" s="230">
        <f>ROUND(J498*H498,2)</f>
        <v>0</v>
      </c>
      <c r="S498" s="86"/>
      <c r="T498" s="231">
        <f>S498*H498</f>
        <v>0</v>
      </c>
      <c r="U498" s="231">
        <v>0.00044999999999999999</v>
      </c>
      <c r="V498" s="231">
        <f>U498*H498</f>
        <v>0.00089999999999999998</v>
      </c>
      <c r="W498" s="231">
        <v>0</v>
      </c>
      <c r="X498" s="232">
        <f>W498*H498</f>
        <v>0</v>
      </c>
      <c r="Y498" s="42"/>
      <c r="Z498" s="42"/>
      <c r="AA498" s="42"/>
      <c r="AB498" s="42"/>
      <c r="AC498" s="42"/>
      <c r="AD498" s="42"/>
      <c r="AE498" s="42"/>
      <c r="AR498" s="233" t="s">
        <v>387</v>
      </c>
      <c r="AT498" s="233" t="s">
        <v>223</v>
      </c>
      <c r="AU498" s="233" t="s">
        <v>93</v>
      </c>
      <c r="AY498" s="19" t="s">
        <v>220</v>
      </c>
      <c r="BE498" s="147">
        <f>IF(O498="základná",K498,0)</f>
        <v>0</v>
      </c>
      <c r="BF498" s="147">
        <f>IF(O498="znížená",K498,0)</f>
        <v>0</v>
      </c>
      <c r="BG498" s="147">
        <f>IF(O498="zákl. prenesená",K498,0)</f>
        <v>0</v>
      </c>
      <c r="BH498" s="147">
        <f>IF(O498="zníž. prenesená",K498,0)</f>
        <v>0</v>
      </c>
      <c r="BI498" s="147">
        <f>IF(O498="nulová",K498,0)</f>
        <v>0</v>
      </c>
      <c r="BJ498" s="19" t="s">
        <v>93</v>
      </c>
      <c r="BK498" s="147">
        <f>ROUND(P498*H498,2)</f>
        <v>0</v>
      </c>
      <c r="BL498" s="19" t="s">
        <v>387</v>
      </c>
      <c r="BM498" s="233" t="s">
        <v>1666</v>
      </c>
    </row>
    <row r="499" s="14" customFormat="1">
      <c r="A499" s="14"/>
      <c r="B499" s="242"/>
      <c r="C499" s="14"/>
      <c r="D499" s="235" t="s">
        <v>228</v>
      </c>
      <c r="E499" s="243" t="s">
        <v>1</v>
      </c>
      <c r="F499" s="244" t="s">
        <v>1667</v>
      </c>
      <c r="G499" s="14"/>
      <c r="H499" s="245">
        <v>2</v>
      </c>
      <c r="I499" s="246"/>
      <c r="J499" s="246"/>
      <c r="K499" s="14"/>
      <c r="L499" s="14"/>
      <c r="M499" s="242"/>
      <c r="N499" s="247"/>
      <c r="O499" s="248"/>
      <c r="P499" s="248"/>
      <c r="Q499" s="248"/>
      <c r="R499" s="248"/>
      <c r="S499" s="248"/>
      <c r="T499" s="248"/>
      <c r="U499" s="248"/>
      <c r="V499" s="248"/>
      <c r="W499" s="248"/>
      <c r="X499" s="249"/>
      <c r="Y499" s="14"/>
      <c r="Z499" s="14"/>
      <c r="AA499" s="14"/>
      <c r="AB499" s="14"/>
      <c r="AC499" s="14"/>
      <c r="AD499" s="14"/>
      <c r="AE499" s="14"/>
      <c r="AT499" s="243" t="s">
        <v>228</v>
      </c>
      <c r="AU499" s="243" t="s">
        <v>93</v>
      </c>
      <c r="AV499" s="14" t="s">
        <v>93</v>
      </c>
      <c r="AW499" s="14" t="s">
        <v>4</v>
      </c>
      <c r="AX499" s="14" t="s">
        <v>88</v>
      </c>
      <c r="AY499" s="243" t="s">
        <v>220</v>
      </c>
    </row>
    <row r="500" s="2" customFormat="1" ht="44.25" customHeight="1">
      <c r="A500" s="42"/>
      <c r="B500" s="186"/>
      <c r="C500" s="273" t="s">
        <v>898</v>
      </c>
      <c r="D500" s="273" t="s">
        <v>564</v>
      </c>
      <c r="E500" s="274" t="s">
        <v>1668</v>
      </c>
      <c r="F500" s="275" t="s">
        <v>1669</v>
      </c>
      <c r="G500" s="276" t="s">
        <v>583</v>
      </c>
      <c r="H500" s="277">
        <v>1</v>
      </c>
      <c r="I500" s="278"/>
      <c r="J500" s="279"/>
      <c r="K500" s="280">
        <f>ROUND(P500*H500,2)</f>
        <v>0</v>
      </c>
      <c r="L500" s="279"/>
      <c r="M500" s="281"/>
      <c r="N500" s="282" t="s">
        <v>1</v>
      </c>
      <c r="O500" s="229" t="s">
        <v>45</v>
      </c>
      <c r="P500" s="230">
        <f>I500+J500</f>
        <v>0</v>
      </c>
      <c r="Q500" s="230">
        <f>ROUND(I500*H500,2)</f>
        <v>0</v>
      </c>
      <c r="R500" s="230">
        <f>ROUND(J500*H500,2)</f>
        <v>0</v>
      </c>
      <c r="S500" s="86"/>
      <c r="T500" s="231">
        <f>S500*H500</f>
        <v>0</v>
      </c>
      <c r="U500" s="231">
        <v>0.025000000000000001</v>
      </c>
      <c r="V500" s="231">
        <f>U500*H500</f>
        <v>0.025000000000000001</v>
      </c>
      <c r="W500" s="231">
        <v>0</v>
      </c>
      <c r="X500" s="232">
        <f>W500*H500</f>
        <v>0</v>
      </c>
      <c r="Y500" s="42"/>
      <c r="Z500" s="42"/>
      <c r="AA500" s="42"/>
      <c r="AB500" s="42"/>
      <c r="AC500" s="42"/>
      <c r="AD500" s="42"/>
      <c r="AE500" s="42"/>
      <c r="AR500" s="233" t="s">
        <v>567</v>
      </c>
      <c r="AT500" s="233" t="s">
        <v>564</v>
      </c>
      <c r="AU500" s="233" t="s">
        <v>93</v>
      </c>
      <c r="AY500" s="19" t="s">
        <v>220</v>
      </c>
      <c r="BE500" s="147">
        <f>IF(O500="základná",K500,0)</f>
        <v>0</v>
      </c>
      <c r="BF500" s="147">
        <f>IF(O500="znížená",K500,0)</f>
        <v>0</v>
      </c>
      <c r="BG500" s="147">
        <f>IF(O500="zákl. prenesená",K500,0)</f>
        <v>0</v>
      </c>
      <c r="BH500" s="147">
        <f>IF(O500="zníž. prenesená",K500,0)</f>
        <v>0</v>
      </c>
      <c r="BI500" s="147">
        <f>IF(O500="nulová",K500,0)</f>
        <v>0</v>
      </c>
      <c r="BJ500" s="19" t="s">
        <v>93</v>
      </c>
      <c r="BK500" s="147">
        <f>ROUND(P500*H500,2)</f>
        <v>0</v>
      </c>
      <c r="BL500" s="19" t="s">
        <v>387</v>
      </c>
      <c r="BM500" s="233" t="s">
        <v>1670</v>
      </c>
    </row>
    <row r="501" s="14" customFormat="1">
      <c r="A501" s="14"/>
      <c r="B501" s="242"/>
      <c r="C501" s="14"/>
      <c r="D501" s="235" t="s">
        <v>228</v>
      </c>
      <c r="E501" s="243" t="s">
        <v>1</v>
      </c>
      <c r="F501" s="244" t="s">
        <v>1671</v>
      </c>
      <c r="G501" s="14"/>
      <c r="H501" s="245">
        <v>1</v>
      </c>
      <c r="I501" s="246"/>
      <c r="J501" s="246"/>
      <c r="K501" s="14"/>
      <c r="L501" s="14"/>
      <c r="M501" s="242"/>
      <c r="N501" s="247"/>
      <c r="O501" s="248"/>
      <c r="P501" s="248"/>
      <c r="Q501" s="248"/>
      <c r="R501" s="248"/>
      <c r="S501" s="248"/>
      <c r="T501" s="248"/>
      <c r="U501" s="248"/>
      <c r="V501" s="248"/>
      <c r="W501" s="248"/>
      <c r="X501" s="249"/>
      <c r="Y501" s="14"/>
      <c r="Z501" s="14"/>
      <c r="AA501" s="14"/>
      <c r="AB501" s="14"/>
      <c r="AC501" s="14"/>
      <c r="AD501" s="14"/>
      <c r="AE501" s="14"/>
      <c r="AT501" s="243" t="s">
        <v>228</v>
      </c>
      <c r="AU501" s="243" t="s">
        <v>93</v>
      </c>
      <c r="AV501" s="14" t="s">
        <v>93</v>
      </c>
      <c r="AW501" s="14" t="s">
        <v>4</v>
      </c>
      <c r="AX501" s="14" t="s">
        <v>88</v>
      </c>
      <c r="AY501" s="243" t="s">
        <v>220</v>
      </c>
    </row>
    <row r="502" s="2" customFormat="1" ht="44.25" customHeight="1">
      <c r="A502" s="42"/>
      <c r="B502" s="186"/>
      <c r="C502" s="273" t="s">
        <v>904</v>
      </c>
      <c r="D502" s="273" t="s">
        <v>564</v>
      </c>
      <c r="E502" s="274" t="s">
        <v>1672</v>
      </c>
      <c r="F502" s="275" t="s">
        <v>1673</v>
      </c>
      <c r="G502" s="276" t="s">
        <v>583</v>
      </c>
      <c r="H502" s="277">
        <v>1</v>
      </c>
      <c r="I502" s="278"/>
      <c r="J502" s="279"/>
      <c r="K502" s="280">
        <f>ROUND(P502*H502,2)</f>
        <v>0</v>
      </c>
      <c r="L502" s="279"/>
      <c r="M502" s="281"/>
      <c r="N502" s="282" t="s">
        <v>1</v>
      </c>
      <c r="O502" s="229" t="s">
        <v>45</v>
      </c>
      <c r="P502" s="230">
        <f>I502+J502</f>
        <v>0</v>
      </c>
      <c r="Q502" s="230">
        <f>ROUND(I502*H502,2)</f>
        <v>0</v>
      </c>
      <c r="R502" s="230">
        <f>ROUND(J502*H502,2)</f>
        <v>0</v>
      </c>
      <c r="S502" s="86"/>
      <c r="T502" s="231">
        <f>S502*H502</f>
        <v>0</v>
      </c>
      <c r="U502" s="231">
        <v>0.021000000000000001</v>
      </c>
      <c r="V502" s="231">
        <f>U502*H502</f>
        <v>0.021000000000000001</v>
      </c>
      <c r="W502" s="231">
        <v>0</v>
      </c>
      <c r="X502" s="232">
        <f>W502*H502</f>
        <v>0</v>
      </c>
      <c r="Y502" s="42"/>
      <c r="Z502" s="42"/>
      <c r="AA502" s="42"/>
      <c r="AB502" s="42"/>
      <c r="AC502" s="42"/>
      <c r="AD502" s="42"/>
      <c r="AE502" s="42"/>
      <c r="AR502" s="233" t="s">
        <v>567</v>
      </c>
      <c r="AT502" s="233" t="s">
        <v>564</v>
      </c>
      <c r="AU502" s="233" t="s">
        <v>93</v>
      </c>
      <c r="AY502" s="19" t="s">
        <v>220</v>
      </c>
      <c r="BE502" s="147">
        <f>IF(O502="základná",K502,0)</f>
        <v>0</v>
      </c>
      <c r="BF502" s="147">
        <f>IF(O502="znížená",K502,0)</f>
        <v>0</v>
      </c>
      <c r="BG502" s="147">
        <f>IF(O502="zákl. prenesená",K502,0)</f>
        <v>0</v>
      </c>
      <c r="BH502" s="147">
        <f>IF(O502="zníž. prenesená",K502,0)</f>
        <v>0</v>
      </c>
      <c r="BI502" s="147">
        <f>IF(O502="nulová",K502,0)</f>
        <v>0</v>
      </c>
      <c r="BJ502" s="19" t="s">
        <v>93</v>
      </c>
      <c r="BK502" s="147">
        <f>ROUND(P502*H502,2)</f>
        <v>0</v>
      </c>
      <c r="BL502" s="19" t="s">
        <v>387</v>
      </c>
      <c r="BM502" s="233" t="s">
        <v>1674</v>
      </c>
    </row>
    <row r="503" s="14" customFormat="1">
      <c r="A503" s="14"/>
      <c r="B503" s="242"/>
      <c r="C503" s="14"/>
      <c r="D503" s="235" t="s">
        <v>228</v>
      </c>
      <c r="E503" s="243" t="s">
        <v>1</v>
      </c>
      <c r="F503" s="244" t="s">
        <v>1675</v>
      </c>
      <c r="G503" s="14"/>
      <c r="H503" s="245">
        <v>1</v>
      </c>
      <c r="I503" s="246"/>
      <c r="J503" s="246"/>
      <c r="K503" s="14"/>
      <c r="L503" s="14"/>
      <c r="M503" s="242"/>
      <c r="N503" s="247"/>
      <c r="O503" s="248"/>
      <c r="P503" s="248"/>
      <c r="Q503" s="248"/>
      <c r="R503" s="248"/>
      <c r="S503" s="248"/>
      <c r="T503" s="248"/>
      <c r="U503" s="248"/>
      <c r="V503" s="248"/>
      <c r="W503" s="248"/>
      <c r="X503" s="249"/>
      <c r="Y503" s="14"/>
      <c r="Z503" s="14"/>
      <c r="AA503" s="14"/>
      <c r="AB503" s="14"/>
      <c r="AC503" s="14"/>
      <c r="AD503" s="14"/>
      <c r="AE503" s="14"/>
      <c r="AT503" s="243" t="s">
        <v>228</v>
      </c>
      <c r="AU503" s="243" t="s">
        <v>93</v>
      </c>
      <c r="AV503" s="14" t="s">
        <v>93</v>
      </c>
      <c r="AW503" s="14" t="s">
        <v>4</v>
      </c>
      <c r="AX503" s="14" t="s">
        <v>88</v>
      </c>
      <c r="AY503" s="243" t="s">
        <v>220</v>
      </c>
    </row>
    <row r="504" s="2" customFormat="1" ht="24.15" customHeight="1">
      <c r="A504" s="42"/>
      <c r="B504" s="186"/>
      <c r="C504" s="220" t="s">
        <v>910</v>
      </c>
      <c r="D504" s="220" t="s">
        <v>223</v>
      </c>
      <c r="E504" s="221" t="s">
        <v>1676</v>
      </c>
      <c r="F504" s="222" t="s">
        <v>1677</v>
      </c>
      <c r="G504" s="223" t="s">
        <v>884</v>
      </c>
      <c r="H504" s="224">
        <v>2</v>
      </c>
      <c r="I504" s="225"/>
      <c r="J504" s="225"/>
      <c r="K504" s="226">
        <f>ROUND(P504*H504,2)</f>
        <v>0</v>
      </c>
      <c r="L504" s="227"/>
      <c r="M504" s="43"/>
      <c r="N504" s="228" t="s">
        <v>1</v>
      </c>
      <c r="O504" s="229" t="s">
        <v>45</v>
      </c>
      <c r="P504" s="230">
        <f>I504+J504</f>
        <v>0</v>
      </c>
      <c r="Q504" s="230">
        <f>ROUND(I504*H504,2)</f>
        <v>0</v>
      </c>
      <c r="R504" s="230">
        <f>ROUND(J504*H504,2)</f>
        <v>0</v>
      </c>
      <c r="S504" s="86"/>
      <c r="T504" s="231">
        <f>S504*H504</f>
        <v>0</v>
      </c>
      <c r="U504" s="231">
        <v>6.0000000000000002E-05</v>
      </c>
      <c r="V504" s="231">
        <f>U504*H504</f>
        <v>0.00012</v>
      </c>
      <c r="W504" s="231">
        <v>0</v>
      </c>
      <c r="X504" s="232">
        <f>W504*H504</f>
        <v>0</v>
      </c>
      <c r="Y504" s="42"/>
      <c r="Z504" s="42"/>
      <c r="AA504" s="42"/>
      <c r="AB504" s="42"/>
      <c r="AC504" s="42"/>
      <c r="AD504" s="42"/>
      <c r="AE504" s="42"/>
      <c r="AR504" s="233" t="s">
        <v>387</v>
      </c>
      <c r="AT504" s="233" t="s">
        <v>223</v>
      </c>
      <c r="AU504" s="233" t="s">
        <v>93</v>
      </c>
      <c r="AY504" s="19" t="s">
        <v>220</v>
      </c>
      <c r="BE504" s="147">
        <f>IF(O504="základná",K504,0)</f>
        <v>0</v>
      </c>
      <c r="BF504" s="147">
        <f>IF(O504="znížená",K504,0)</f>
        <v>0</v>
      </c>
      <c r="BG504" s="147">
        <f>IF(O504="zákl. prenesená",K504,0)</f>
        <v>0</v>
      </c>
      <c r="BH504" s="147">
        <f>IF(O504="zníž. prenesená",K504,0)</f>
        <v>0</v>
      </c>
      <c r="BI504" s="147">
        <f>IF(O504="nulová",K504,0)</f>
        <v>0</v>
      </c>
      <c r="BJ504" s="19" t="s">
        <v>93</v>
      </c>
      <c r="BK504" s="147">
        <f>ROUND(P504*H504,2)</f>
        <v>0</v>
      </c>
      <c r="BL504" s="19" t="s">
        <v>387</v>
      </c>
      <c r="BM504" s="233" t="s">
        <v>1678</v>
      </c>
    </row>
    <row r="505" s="14" customFormat="1">
      <c r="A505" s="14"/>
      <c r="B505" s="242"/>
      <c r="C505" s="14"/>
      <c r="D505" s="235" t="s">
        <v>228</v>
      </c>
      <c r="E505" s="243" t="s">
        <v>1</v>
      </c>
      <c r="F505" s="244" t="s">
        <v>1679</v>
      </c>
      <c r="G505" s="14"/>
      <c r="H505" s="245">
        <v>1</v>
      </c>
      <c r="I505" s="246"/>
      <c r="J505" s="246"/>
      <c r="K505" s="14"/>
      <c r="L505" s="14"/>
      <c r="M505" s="242"/>
      <c r="N505" s="247"/>
      <c r="O505" s="248"/>
      <c r="P505" s="248"/>
      <c r="Q505" s="248"/>
      <c r="R505" s="248"/>
      <c r="S505" s="248"/>
      <c r="T505" s="248"/>
      <c r="U505" s="248"/>
      <c r="V505" s="248"/>
      <c r="W505" s="248"/>
      <c r="X505" s="249"/>
      <c r="Y505" s="14"/>
      <c r="Z505" s="14"/>
      <c r="AA505" s="14"/>
      <c r="AB505" s="14"/>
      <c r="AC505" s="14"/>
      <c r="AD505" s="14"/>
      <c r="AE505" s="14"/>
      <c r="AT505" s="243" t="s">
        <v>228</v>
      </c>
      <c r="AU505" s="243" t="s">
        <v>93</v>
      </c>
      <c r="AV505" s="14" t="s">
        <v>93</v>
      </c>
      <c r="AW505" s="14" t="s">
        <v>4</v>
      </c>
      <c r="AX505" s="14" t="s">
        <v>81</v>
      </c>
      <c r="AY505" s="243" t="s">
        <v>220</v>
      </c>
    </row>
    <row r="506" s="14" customFormat="1">
      <c r="A506" s="14"/>
      <c r="B506" s="242"/>
      <c r="C506" s="14"/>
      <c r="D506" s="235" t="s">
        <v>228</v>
      </c>
      <c r="E506" s="243" t="s">
        <v>1</v>
      </c>
      <c r="F506" s="244" t="s">
        <v>1680</v>
      </c>
      <c r="G506" s="14"/>
      <c r="H506" s="245">
        <v>1</v>
      </c>
      <c r="I506" s="246"/>
      <c r="J506" s="246"/>
      <c r="K506" s="14"/>
      <c r="L506" s="14"/>
      <c r="M506" s="242"/>
      <c r="N506" s="247"/>
      <c r="O506" s="248"/>
      <c r="P506" s="248"/>
      <c r="Q506" s="248"/>
      <c r="R506" s="248"/>
      <c r="S506" s="248"/>
      <c r="T506" s="248"/>
      <c r="U506" s="248"/>
      <c r="V506" s="248"/>
      <c r="W506" s="248"/>
      <c r="X506" s="249"/>
      <c r="Y506" s="14"/>
      <c r="Z506" s="14"/>
      <c r="AA506" s="14"/>
      <c r="AB506" s="14"/>
      <c r="AC506" s="14"/>
      <c r="AD506" s="14"/>
      <c r="AE506" s="14"/>
      <c r="AT506" s="243" t="s">
        <v>228</v>
      </c>
      <c r="AU506" s="243" t="s">
        <v>93</v>
      </c>
      <c r="AV506" s="14" t="s">
        <v>93</v>
      </c>
      <c r="AW506" s="14" t="s">
        <v>4</v>
      </c>
      <c r="AX506" s="14" t="s">
        <v>81</v>
      </c>
      <c r="AY506" s="243" t="s">
        <v>220</v>
      </c>
    </row>
    <row r="507" s="15" customFormat="1">
      <c r="A507" s="15"/>
      <c r="B507" s="250"/>
      <c r="C507" s="15"/>
      <c r="D507" s="235" t="s">
        <v>228</v>
      </c>
      <c r="E507" s="251" t="s">
        <v>1</v>
      </c>
      <c r="F507" s="252" t="s">
        <v>242</v>
      </c>
      <c r="G507" s="15"/>
      <c r="H507" s="253">
        <v>2</v>
      </c>
      <c r="I507" s="254"/>
      <c r="J507" s="254"/>
      <c r="K507" s="15"/>
      <c r="L507" s="15"/>
      <c r="M507" s="250"/>
      <c r="N507" s="255"/>
      <c r="O507" s="256"/>
      <c r="P507" s="256"/>
      <c r="Q507" s="256"/>
      <c r="R507" s="256"/>
      <c r="S507" s="256"/>
      <c r="T507" s="256"/>
      <c r="U507" s="256"/>
      <c r="V507" s="256"/>
      <c r="W507" s="256"/>
      <c r="X507" s="257"/>
      <c r="Y507" s="15"/>
      <c r="Z507" s="15"/>
      <c r="AA507" s="15"/>
      <c r="AB507" s="15"/>
      <c r="AC507" s="15"/>
      <c r="AD507" s="15"/>
      <c r="AE507" s="15"/>
      <c r="AT507" s="251" t="s">
        <v>228</v>
      </c>
      <c r="AU507" s="251" t="s">
        <v>93</v>
      </c>
      <c r="AV507" s="15" t="s">
        <v>98</v>
      </c>
      <c r="AW507" s="15" t="s">
        <v>4</v>
      </c>
      <c r="AX507" s="15" t="s">
        <v>88</v>
      </c>
      <c r="AY507" s="251" t="s">
        <v>220</v>
      </c>
    </row>
    <row r="508" s="2" customFormat="1" ht="24.15" customHeight="1">
      <c r="A508" s="42"/>
      <c r="B508" s="186"/>
      <c r="C508" s="273" t="s">
        <v>916</v>
      </c>
      <c r="D508" s="273" t="s">
        <v>564</v>
      </c>
      <c r="E508" s="274" t="s">
        <v>1681</v>
      </c>
      <c r="F508" s="275" t="s">
        <v>1682</v>
      </c>
      <c r="G508" s="276" t="s">
        <v>1683</v>
      </c>
      <c r="H508" s="277">
        <v>2</v>
      </c>
      <c r="I508" s="278"/>
      <c r="J508" s="279"/>
      <c r="K508" s="280">
        <f>ROUND(P508*H508,2)</f>
        <v>0</v>
      </c>
      <c r="L508" s="279"/>
      <c r="M508" s="281"/>
      <c r="N508" s="282" t="s">
        <v>1</v>
      </c>
      <c r="O508" s="229" t="s">
        <v>45</v>
      </c>
      <c r="P508" s="230">
        <f>I508+J508</f>
        <v>0</v>
      </c>
      <c r="Q508" s="230">
        <f>ROUND(I508*H508,2)</f>
        <v>0</v>
      </c>
      <c r="R508" s="230">
        <f>ROUND(J508*H508,2)</f>
        <v>0</v>
      </c>
      <c r="S508" s="86"/>
      <c r="T508" s="231">
        <f>S508*H508</f>
        <v>0</v>
      </c>
      <c r="U508" s="231">
        <v>0</v>
      </c>
      <c r="V508" s="231">
        <f>U508*H508</f>
        <v>0</v>
      </c>
      <c r="W508" s="231">
        <v>0</v>
      </c>
      <c r="X508" s="232">
        <f>W508*H508</f>
        <v>0</v>
      </c>
      <c r="Y508" s="42"/>
      <c r="Z508" s="42"/>
      <c r="AA508" s="42"/>
      <c r="AB508" s="42"/>
      <c r="AC508" s="42"/>
      <c r="AD508" s="42"/>
      <c r="AE508" s="42"/>
      <c r="AR508" s="233" t="s">
        <v>567</v>
      </c>
      <c r="AT508" s="233" t="s">
        <v>564</v>
      </c>
      <c r="AU508" s="233" t="s">
        <v>93</v>
      </c>
      <c r="AY508" s="19" t="s">
        <v>220</v>
      </c>
      <c r="BE508" s="147">
        <f>IF(O508="základná",K508,0)</f>
        <v>0</v>
      </c>
      <c r="BF508" s="147">
        <f>IF(O508="znížená",K508,0)</f>
        <v>0</v>
      </c>
      <c r="BG508" s="147">
        <f>IF(O508="zákl. prenesená",K508,0)</f>
        <v>0</v>
      </c>
      <c r="BH508" s="147">
        <f>IF(O508="zníž. prenesená",K508,0)</f>
        <v>0</v>
      </c>
      <c r="BI508" s="147">
        <f>IF(O508="nulová",K508,0)</f>
        <v>0</v>
      </c>
      <c r="BJ508" s="19" t="s">
        <v>93</v>
      </c>
      <c r="BK508" s="147">
        <f>ROUND(P508*H508,2)</f>
        <v>0</v>
      </c>
      <c r="BL508" s="19" t="s">
        <v>387</v>
      </c>
      <c r="BM508" s="233" t="s">
        <v>1684</v>
      </c>
    </row>
    <row r="509" s="14" customFormat="1">
      <c r="A509" s="14"/>
      <c r="B509" s="242"/>
      <c r="C509" s="14"/>
      <c r="D509" s="235" t="s">
        <v>228</v>
      </c>
      <c r="E509" s="243" t="s">
        <v>1</v>
      </c>
      <c r="F509" s="244" t="s">
        <v>1685</v>
      </c>
      <c r="G509" s="14"/>
      <c r="H509" s="245">
        <v>1</v>
      </c>
      <c r="I509" s="246"/>
      <c r="J509" s="246"/>
      <c r="K509" s="14"/>
      <c r="L509" s="14"/>
      <c r="M509" s="242"/>
      <c r="N509" s="247"/>
      <c r="O509" s="248"/>
      <c r="P509" s="248"/>
      <c r="Q509" s="248"/>
      <c r="R509" s="248"/>
      <c r="S509" s="248"/>
      <c r="T509" s="248"/>
      <c r="U509" s="248"/>
      <c r="V509" s="248"/>
      <c r="W509" s="248"/>
      <c r="X509" s="249"/>
      <c r="Y509" s="14"/>
      <c r="Z509" s="14"/>
      <c r="AA509" s="14"/>
      <c r="AB509" s="14"/>
      <c r="AC509" s="14"/>
      <c r="AD509" s="14"/>
      <c r="AE509" s="14"/>
      <c r="AT509" s="243" t="s">
        <v>228</v>
      </c>
      <c r="AU509" s="243" t="s">
        <v>93</v>
      </c>
      <c r="AV509" s="14" t="s">
        <v>93</v>
      </c>
      <c r="AW509" s="14" t="s">
        <v>4</v>
      </c>
      <c r="AX509" s="14" t="s">
        <v>81</v>
      </c>
      <c r="AY509" s="243" t="s">
        <v>220</v>
      </c>
    </row>
    <row r="510" s="14" customFormat="1">
      <c r="A510" s="14"/>
      <c r="B510" s="242"/>
      <c r="C510" s="14"/>
      <c r="D510" s="235" t="s">
        <v>228</v>
      </c>
      <c r="E510" s="243" t="s">
        <v>1</v>
      </c>
      <c r="F510" s="244" t="s">
        <v>1686</v>
      </c>
      <c r="G510" s="14"/>
      <c r="H510" s="245">
        <v>1</v>
      </c>
      <c r="I510" s="246"/>
      <c r="J510" s="246"/>
      <c r="K510" s="14"/>
      <c r="L510" s="14"/>
      <c r="M510" s="242"/>
      <c r="N510" s="247"/>
      <c r="O510" s="248"/>
      <c r="P510" s="248"/>
      <c r="Q510" s="248"/>
      <c r="R510" s="248"/>
      <c r="S510" s="248"/>
      <c r="T510" s="248"/>
      <c r="U510" s="248"/>
      <c r="V510" s="248"/>
      <c r="W510" s="248"/>
      <c r="X510" s="249"/>
      <c r="Y510" s="14"/>
      <c r="Z510" s="14"/>
      <c r="AA510" s="14"/>
      <c r="AB510" s="14"/>
      <c r="AC510" s="14"/>
      <c r="AD510" s="14"/>
      <c r="AE510" s="14"/>
      <c r="AT510" s="243" t="s">
        <v>228</v>
      </c>
      <c r="AU510" s="243" t="s">
        <v>93</v>
      </c>
      <c r="AV510" s="14" t="s">
        <v>93</v>
      </c>
      <c r="AW510" s="14" t="s">
        <v>4</v>
      </c>
      <c r="AX510" s="14" t="s">
        <v>81</v>
      </c>
      <c r="AY510" s="243" t="s">
        <v>220</v>
      </c>
    </row>
    <row r="511" s="15" customFormat="1">
      <c r="A511" s="15"/>
      <c r="B511" s="250"/>
      <c r="C511" s="15"/>
      <c r="D511" s="235" t="s">
        <v>228</v>
      </c>
      <c r="E511" s="251" t="s">
        <v>1</v>
      </c>
      <c r="F511" s="252" t="s">
        <v>242</v>
      </c>
      <c r="G511" s="15"/>
      <c r="H511" s="253">
        <v>2</v>
      </c>
      <c r="I511" s="254"/>
      <c r="J511" s="254"/>
      <c r="K511" s="15"/>
      <c r="L511" s="15"/>
      <c r="M511" s="250"/>
      <c r="N511" s="255"/>
      <c r="O511" s="256"/>
      <c r="P511" s="256"/>
      <c r="Q511" s="256"/>
      <c r="R511" s="256"/>
      <c r="S511" s="256"/>
      <c r="T511" s="256"/>
      <c r="U511" s="256"/>
      <c r="V511" s="256"/>
      <c r="W511" s="256"/>
      <c r="X511" s="257"/>
      <c r="Y511" s="15"/>
      <c r="Z511" s="15"/>
      <c r="AA511" s="15"/>
      <c r="AB511" s="15"/>
      <c r="AC511" s="15"/>
      <c r="AD511" s="15"/>
      <c r="AE511" s="15"/>
      <c r="AT511" s="251" t="s">
        <v>228</v>
      </c>
      <c r="AU511" s="251" t="s">
        <v>93</v>
      </c>
      <c r="AV511" s="15" t="s">
        <v>98</v>
      </c>
      <c r="AW511" s="15" t="s">
        <v>4</v>
      </c>
      <c r="AX511" s="15" t="s">
        <v>88</v>
      </c>
      <c r="AY511" s="251" t="s">
        <v>220</v>
      </c>
    </row>
    <row r="512" s="2" customFormat="1" ht="24.15" customHeight="1">
      <c r="A512" s="42"/>
      <c r="B512" s="186"/>
      <c r="C512" s="273" t="s">
        <v>922</v>
      </c>
      <c r="D512" s="273" t="s">
        <v>564</v>
      </c>
      <c r="E512" s="274" t="s">
        <v>1687</v>
      </c>
      <c r="F512" s="275" t="s">
        <v>1688</v>
      </c>
      <c r="G512" s="276" t="s">
        <v>1683</v>
      </c>
      <c r="H512" s="277">
        <v>2</v>
      </c>
      <c r="I512" s="278"/>
      <c r="J512" s="279"/>
      <c r="K512" s="280">
        <f>ROUND(P512*H512,2)</f>
        <v>0</v>
      </c>
      <c r="L512" s="279"/>
      <c r="M512" s="281"/>
      <c r="N512" s="282" t="s">
        <v>1</v>
      </c>
      <c r="O512" s="229" t="s">
        <v>45</v>
      </c>
      <c r="P512" s="230">
        <f>I512+J512</f>
        <v>0</v>
      </c>
      <c r="Q512" s="230">
        <f>ROUND(I512*H512,2)</f>
        <v>0</v>
      </c>
      <c r="R512" s="230">
        <f>ROUND(J512*H512,2)</f>
        <v>0</v>
      </c>
      <c r="S512" s="86"/>
      <c r="T512" s="231">
        <f>S512*H512</f>
        <v>0</v>
      </c>
      <c r="U512" s="231">
        <v>0</v>
      </c>
      <c r="V512" s="231">
        <f>U512*H512</f>
        <v>0</v>
      </c>
      <c r="W512" s="231">
        <v>0</v>
      </c>
      <c r="X512" s="232">
        <f>W512*H512</f>
        <v>0</v>
      </c>
      <c r="Y512" s="42"/>
      <c r="Z512" s="42"/>
      <c r="AA512" s="42"/>
      <c r="AB512" s="42"/>
      <c r="AC512" s="42"/>
      <c r="AD512" s="42"/>
      <c r="AE512" s="42"/>
      <c r="AR512" s="233" t="s">
        <v>567</v>
      </c>
      <c r="AT512" s="233" t="s">
        <v>564</v>
      </c>
      <c r="AU512" s="233" t="s">
        <v>93</v>
      </c>
      <c r="AY512" s="19" t="s">
        <v>220</v>
      </c>
      <c r="BE512" s="147">
        <f>IF(O512="základná",K512,0)</f>
        <v>0</v>
      </c>
      <c r="BF512" s="147">
        <f>IF(O512="znížená",K512,0)</f>
        <v>0</v>
      </c>
      <c r="BG512" s="147">
        <f>IF(O512="zákl. prenesená",K512,0)</f>
        <v>0</v>
      </c>
      <c r="BH512" s="147">
        <f>IF(O512="zníž. prenesená",K512,0)</f>
        <v>0</v>
      </c>
      <c r="BI512" s="147">
        <f>IF(O512="nulová",K512,0)</f>
        <v>0</v>
      </c>
      <c r="BJ512" s="19" t="s">
        <v>93</v>
      </c>
      <c r="BK512" s="147">
        <f>ROUND(P512*H512,2)</f>
        <v>0</v>
      </c>
      <c r="BL512" s="19" t="s">
        <v>387</v>
      </c>
      <c r="BM512" s="233" t="s">
        <v>1689</v>
      </c>
    </row>
    <row r="513" s="14" customFormat="1">
      <c r="A513" s="14"/>
      <c r="B513" s="242"/>
      <c r="C513" s="14"/>
      <c r="D513" s="235" t="s">
        <v>228</v>
      </c>
      <c r="E513" s="243" t="s">
        <v>1</v>
      </c>
      <c r="F513" s="244" t="s">
        <v>1690</v>
      </c>
      <c r="G513" s="14"/>
      <c r="H513" s="245">
        <v>1</v>
      </c>
      <c r="I513" s="246"/>
      <c r="J513" s="246"/>
      <c r="K513" s="14"/>
      <c r="L513" s="14"/>
      <c r="M513" s="242"/>
      <c r="N513" s="247"/>
      <c r="O513" s="248"/>
      <c r="P513" s="248"/>
      <c r="Q513" s="248"/>
      <c r="R513" s="248"/>
      <c r="S513" s="248"/>
      <c r="T513" s="248"/>
      <c r="U513" s="248"/>
      <c r="V513" s="248"/>
      <c r="W513" s="248"/>
      <c r="X513" s="249"/>
      <c r="Y513" s="14"/>
      <c r="Z513" s="14"/>
      <c r="AA513" s="14"/>
      <c r="AB513" s="14"/>
      <c r="AC513" s="14"/>
      <c r="AD513" s="14"/>
      <c r="AE513" s="14"/>
      <c r="AT513" s="243" t="s">
        <v>228</v>
      </c>
      <c r="AU513" s="243" t="s">
        <v>93</v>
      </c>
      <c r="AV513" s="14" t="s">
        <v>93</v>
      </c>
      <c r="AW513" s="14" t="s">
        <v>4</v>
      </c>
      <c r="AX513" s="14" t="s">
        <v>81</v>
      </c>
      <c r="AY513" s="243" t="s">
        <v>220</v>
      </c>
    </row>
    <row r="514" s="14" customFormat="1">
      <c r="A514" s="14"/>
      <c r="B514" s="242"/>
      <c r="C514" s="14"/>
      <c r="D514" s="235" t="s">
        <v>228</v>
      </c>
      <c r="E514" s="243" t="s">
        <v>1</v>
      </c>
      <c r="F514" s="244" t="s">
        <v>1691</v>
      </c>
      <c r="G514" s="14"/>
      <c r="H514" s="245">
        <v>1</v>
      </c>
      <c r="I514" s="246"/>
      <c r="J514" s="246"/>
      <c r="K514" s="14"/>
      <c r="L514" s="14"/>
      <c r="M514" s="242"/>
      <c r="N514" s="247"/>
      <c r="O514" s="248"/>
      <c r="P514" s="248"/>
      <c r="Q514" s="248"/>
      <c r="R514" s="248"/>
      <c r="S514" s="248"/>
      <c r="T514" s="248"/>
      <c r="U514" s="248"/>
      <c r="V514" s="248"/>
      <c r="W514" s="248"/>
      <c r="X514" s="249"/>
      <c r="Y514" s="14"/>
      <c r="Z514" s="14"/>
      <c r="AA514" s="14"/>
      <c r="AB514" s="14"/>
      <c r="AC514" s="14"/>
      <c r="AD514" s="14"/>
      <c r="AE514" s="14"/>
      <c r="AT514" s="243" t="s">
        <v>228</v>
      </c>
      <c r="AU514" s="243" t="s">
        <v>93</v>
      </c>
      <c r="AV514" s="14" t="s">
        <v>93</v>
      </c>
      <c r="AW514" s="14" t="s">
        <v>4</v>
      </c>
      <c r="AX514" s="14" t="s">
        <v>81</v>
      </c>
      <c r="AY514" s="243" t="s">
        <v>220</v>
      </c>
    </row>
    <row r="515" s="15" customFormat="1">
      <c r="A515" s="15"/>
      <c r="B515" s="250"/>
      <c r="C515" s="15"/>
      <c r="D515" s="235" t="s">
        <v>228</v>
      </c>
      <c r="E515" s="251" t="s">
        <v>1</v>
      </c>
      <c r="F515" s="252" t="s">
        <v>242</v>
      </c>
      <c r="G515" s="15"/>
      <c r="H515" s="253">
        <v>2</v>
      </c>
      <c r="I515" s="254"/>
      <c r="J515" s="254"/>
      <c r="K515" s="15"/>
      <c r="L515" s="15"/>
      <c r="M515" s="250"/>
      <c r="N515" s="255"/>
      <c r="O515" s="256"/>
      <c r="P515" s="256"/>
      <c r="Q515" s="256"/>
      <c r="R515" s="256"/>
      <c r="S515" s="256"/>
      <c r="T515" s="256"/>
      <c r="U515" s="256"/>
      <c r="V515" s="256"/>
      <c r="W515" s="256"/>
      <c r="X515" s="257"/>
      <c r="Y515" s="15"/>
      <c r="Z515" s="15"/>
      <c r="AA515" s="15"/>
      <c r="AB515" s="15"/>
      <c r="AC515" s="15"/>
      <c r="AD515" s="15"/>
      <c r="AE515" s="15"/>
      <c r="AT515" s="251" t="s">
        <v>228</v>
      </c>
      <c r="AU515" s="251" t="s">
        <v>93</v>
      </c>
      <c r="AV515" s="15" t="s">
        <v>98</v>
      </c>
      <c r="AW515" s="15" t="s">
        <v>4</v>
      </c>
      <c r="AX515" s="15" t="s">
        <v>88</v>
      </c>
      <c r="AY515" s="251" t="s">
        <v>220</v>
      </c>
    </row>
    <row r="516" s="2" customFormat="1" ht="24.15" customHeight="1">
      <c r="A516" s="42"/>
      <c r="B516" s="186"/>
      <c r="C516" s="273" t="s">
        <v>928</v>
      </c>
      <c r="D516" s="273" t="s">
        <v>564</v>
      </c>
      <c r="E516" s="274" t="s">
        <v>1692</v>
      </c>
      <c r="F516" s="275" t="s">
        <v>1693</v>
      </c>
      <c r="G516" s="276" t="s">
        <v>1683</v>
      </c>
      <c r="H516" s="277">
        <v>2</v>
      </c>
      <c r="I516" s="278"/>
      <c r="J516" s="279"/>
      <c r="K516" s="280">
        <f>ROUND(P516*H516,2)</f>
        <v>0</v>
      </c>
      <c r="L516" s="279"/>
      <c r="M516" s="281"/>
      <c r="N516" s="282" t="s">
        <v>1</v>
      </c>
      <c r="O516" s="229" t="s">
        <v>45</v>
      </c>
      <c r="P516" s="230">
        <f>I516+J516</f>
        <v>0</v>
      </c>
      <c r="Q516" s="230">
        <f>ROUND(I516*H516,2)</f>
        <v>0</v>
      </c>
      <c r="R516" s="230">
        <f>ROUND(J516*H516,2)</f>
        <v>0</v>
      </c>
      <c r="S516" s="86"/>
      <c r="T516" s="231">
        <f>S516*H516</f>
        <v>0</v>
      </c>
      <c r="U516" s="231">
        <v>0</v>
      </c>
      <c r="V516" s="231">
        <f>U516*H516</f>
        <v>0</v>
      </c>
      <c r="W516" s="231">
        <v>0</v>
      </c>
      <c r="X516" s="232">
        <f>W516*H516</f>
        <v>0</v>
      </c>
      <c r="Y516" s="42"/>
      <c r="Z516" s="42"/>
      <c r="AA516" s="42"/>
      <c r="AB516" s="42"/>
      <c r="AC516" s="42"/>
      <c r="AD516" s="42"/>
      <c r="AE516" s="42"/>
      <c r="AR516" s="233" t="s">
        <v>567</v>
      </c>
      <c r="AT516" s="233" t="s">
        <v>564</v>
      </c>
      <c r="AU516" s="233" t="s">
        <v>93</v>
      </c>
      <c r="AY516" s="19" t="s">
        <v>220</v>
      </c>
      <c r="BE516" s="147">
        <f>IF(O516="základná",K516,0)</f>
        <v>0</v>
      </c>
      <c r="BF516" s="147">
        <f>IF(O516="znížená",K516,0)</f>
        <v>0</v>
      </c>
      <c r="BG516" s="147">
        <f>IF(O516="zákl. prenesená",K516,0)</f>
        <v>0</v>
      </c>
      <c r="BH516" s="147">
        <f>IF(O516="zníž. prenesená",K516,0)</f>
        <v>0</v>
      </c>
      <c r="BI516" s="147">
        <f>IF(O516="nulová",K516,0)</f>
        <v>0</v>
      </c>
      <c r="BJ516" s="19" t="s">
        <v>93</v>
      </c>
      <c r="BK516" s="147">
        <f>ROUND(P516*H516,2)</f>
        <v>0</v>
      </c>
      <c r="BL516" s="19" t="s">
        <v>387</v>
      </c>
      <c r="BM516" s="233" t="s">
        <v>1694</v>
      </c>
    </row>
    <row r="517" s="14" customFormat="1">
      <c r="A517" s="14"/>
      <c r="B517" s="242"/>
      <c r="C517" s="14"/>
      <c r="D517" s="235" t="s">
        <v>228</v>
      </c>
      <c r="E517" s="243" t="s">
        <v>1</v>
      </c>
      <c r="F517" s="244" t="s">
        <v>1695</v>
      </c>
      <c r="G517" s="14"/>
      <c r="H517" s="245">
        <v>1</v>
      </c>
      <c r="I517" s="246"/>
      <c r="J517" s="246"/>
      <c r="K517" s="14"/>
      <c r="L517" s="14"/>
      <c r="M517" s="242"/>
      <c r="N517" s="247"/>
      <c r="O517" s="248"/>
      <c r="P517" s="248"/>
      <c r="Q517" s="248"/>
      <c r="R517" s="248"/>
      <c r="S517" s="248"/>
      <c r="T517" s="248"/>
      <c r="U517" s="248"/>
      <c r="V517" s="248"/>
      <c r="W517" s="248"/>
      <c r="X517" s="249"/>
      <c r="Y517" s="14"/>
      <c r="Z517" s="14"/>
      <c r="AA517" s="14"/>
      <c r="AB517" s="14"/>
      <c r="AC517" s="14"/>
      <c r="AD517" s="14"/>
      <c r="AE517" s="14"/>
      <c r="AT517" s="243" t="s">
        <v>228</v>
      </c>
      <c r="AU517" s="243" t="s">
        <v>93</v>
      </c>
      <c r="AV517" s="14" t="s">
        <v>93</v>
      </c>
      <c r="AW517" s="14" t="s">
        <v>4</v>
      </c>
      <c r="AX517" s="14" t="s">
        <v>81</v>
      </c>
      <c r="AY517" s="243" t="s">
        <v>220</v>
      </c>
    </row>
    <row r="518" s="14" customFormat="1">
      <c r="A518" s="14"/>
      <c r="B518" s="242"/>
      <c r="C518" s="14"/>
      <c r="D518" s="235" t="s">
        <v>228</v>
      </c>
      <c r="E518" s="243" t="s">
        <v>1</v>
      </c>
      <c r="F518" s="244" t="s">
        <v>1696</v>
      </c>
      <c r="G518" s="14"/>
      <c r="H518" s="245">
        <v>1</v>
      </c>
      <c r="I518" s="246"/>
      <c r="J518" s="246"/>
      <c r="K518" s="14"/>
      <c r="L518" s="14"/>
      <c r="M518" s="242"/>
      <c r="N518" s="247"/>
      <c r="O518" s="248"/>
      <c r="P518" s="248"/>
      <c r="Q518" s="248"/>
      <c r="R518" s="248"/>
      <c r="S518" s="248"/>
      <c r="T518" s="248"/>
      <c r="U518" s="248"/>
      <c r="V518" s="248"/>
      <c r="W518" s="248"/>
      <c r="X518" s="249"/>
      <c r="Y518" s="14"/>
      <c r="Z518" s="14"/>
      <c r="AA518" s="14"/>
      <c r="AB518" s="14"/>
      <c r="AC518" s="14"/>
      <c r="AD518" s="14"/>
      <c r="AE518" s="14"/>
      <c r="AT518" s="243" t="s">
        <v>228</v>
      </c>
      <c r="AU518" s="243" t="s">
        <v>93</v>
      </c>
      <c r="AV518" s="14" t="s">
        <v>93</v>
      </c>
      <c r="AW518" s="14" t="s">
        <v>4</v>
      </c>
      <c r="AX518" s="14" t="s">
        <v>81</v>
      </c>
      <c r="AY518" s="243" t="s">
        <v>220</v>
      </c>
    </row>
    <row r="519" s="15" customFormat="1">
      <c r="A519" s="15"/>
      <c r="B519" s="250"/>
      <c r="C519" s="15"/>
      <c r="D519" s="235" t="s">
        <v>228</v>
      </c>
      <c r="E519" s="251" t="s">
        <v>1</v>
      </c>
      <c r="F519" s="252" t="s">
        <v>242</v>
      </c>
      <c r="G519" s="15"/>
      <c r="H519" s="253">
        <v>2</v>
      </c>
      <c r="I519" s="254"/>
      <c r="J519" s="254"/>
      <c r="K519" s="15"/>
      <c r="L519" s="15"/>
      <c r="M519" s="250"/>
      <c r="N519" s="255"/>
      <c r="O519" s="256"/>
      <c r="P519" s="256"/>
      <c r="Q519" s="256"/>
      <c r="R519" s="256"/>
      <c r="S519" s="256"/>
      <c r="T519" s="256"/>
      <c r="U519" s="256"/>
      <c r="V519" s="256"/>
      <c r="W519" s="256"/>
      <c r="X519" s="257"/>
      <c r="Y519" s="15"/>
      <c r="Z519" s="15"/>
      <c r="AA519" s="15"/>
      <c r="AB519" s="15"/>
      <c r="AC519" s="15"/>
      <c r="AD519" s="15"/>
      <c r="AE519" s="15"/>
      <c r="AT519" s="251" t="s">
        <v>228</v>
      </c>
      <c r="AU519" s="251" t="s">
        <v>93</v>
      </c>
      <c r="AV519" s="15" t="s">
        <v>98</v>
      </c>
      <c r="AW519" s="15" t="s">
        <v>4</v>
      </c>
      <c r="AX519" s="15" t="s">
        <v>88</v>
      </c>
      <c r="AY519" s="251" t="s">
        <v>220</v>
      </c>
    </row>
    <row r="520" s="2" customFormat="1" ht="24.15" customHeight="1">
      <c r="A520" s="42"/>
      <c r="B520" s="186"/>
      <c r="C520" s="220" t="s">
        <v>567</v>
      </c>
      <c r="D520" s="220" t="s">
        <v>223</v>
      </c>
      <c r="E520" s="221" t="s">
        <v>726</v>
      </c>
      <c r="F520" s="222" t="s">
        <v>727</v>
      </c>
      <c r="G520" s="223" t="s">
        <v>393</v>
      </c>
      <c r="H520" s="266"/>
      <c r="I520" s="225"/>
      <c r="J520" s="225"/>
      <c r="K520" s="226">
        <f>ROUND(P520*H520,2)</f>
        <v>0</v>
      </c>
      <c r="L520" s="227"/>
      <c r="M520" s="43"/>
      <c r="N520" s="228" t="s">
        <v>1</v>
      </c>
      <c r="O520" s="229" t="s">
        <v>45</v>
      </c>
      <c r="P520" s="230">
        <f>I520+J520</f>
        <v>0</v>
      </c>
      <c r="Q520" s="230">
        <f>ROUND(I520*H520,2)</f>
        <v>0</v>
      </c>
      <c r="R520" s="230">
        <f>ROUND(J520*H520,2)</f>
        <v>0</v>
      </c>
      <c r="S520" s="86"/>
      <c r="T520" s="231">
        <f>S520*H520</f>
        <v>0</v>
      </c>
      <c r="U520" s="231">
        <v>0</v>
      </c>
      <c r="V520" s="231">
        <f>U520*H520</f>
        <v>0</v>
      </c>
      <c r="W520" s="231">
        <v>0</v>
      </c>
      <c r="X520" s="232">
        <f>W520*H520</f>
        <v>0</v>
      </c>
      <c r="Y520" s="42"/>
      <c r="Z520" s="42"/>
      <c r="AA520" s="42"/>
      <c r="AB520" s="42"/>
      <c r="AC520" s="42"/>
      <c r="AD520" s="42"/>
      <c r="AE520" s="42"/>
      <c r="AR520" s="233" t="s">
        <v>387</v>
      </c>
      <c r="AT520" s="233" t="s">
        <v>223</v>
      </c>
      <c r="AU520" s="233" t="s">
        <v>93</v>
      </c>
      <c r="AY520" s="19" t="s">
        <v>220</v>
      </c>
      <c r="BE520" s="147">
        <f>IF(O520="základná",K520,0)</f>
        <v>0</v>
      </c>
      <c r="BF520" s="147">
        <f>IF(O520="znížená",K520,0)</f>
        <v>0</v>
      </c>
      <c r="BG520" s="147">
        <f>IF(O520="zákl. prenesená",K520,0)</f>
        <v>0</v>
      </c>
      <c r="BH520" s="147">
        <f>IF(O520="zníž. prenesená",K520,0)</f>
        <v>0</v>
      </c>
      <c r="BI520" s="147">
        <f>IF(O520="nulová",K520,0)</f>
        <v>0</v>
      </c>
      <c r="BJ520" s="19" t="s">
        <v>93</v>
      </c>
      <c r="BK520" s="147">
        <f>ROUND(P520*H520,2)</f>
        <v>0</v>
      </c>
      <c r="BL520" s="19" t="s">
        <v>387</v>
      </c>
      <c r="BM520" s="233" t="s">
        <v>1697</v>
      </c>
    </row>
    <row r="521" s="12" customFormat="1" ht="22.8" customHeight="1">
      <c r="A521" s="12"/>
      <c r="B521" s="206"/>
      <c r="C521" s="12"/>
      <c r="D521" s="207" t="s">
        <v>80</v>
      </c>
      <c r="E521" s="218" t="s">
        <v>381</v>
      </c>
      <c r="F521" s="218" t="s">
        <v>382</v>
      </c>
      <c r="G521" s="12"/>
      <c r="H521" s="12"/>
      <c r="I521" s="209"/>
      <c r="J521" s="209"/>
      <c r="K521" s="219">
        <f>BK521</f>
        <v>0</v>
      </c>
      <c r="L521" s="12"/>
      <c r="M521" s="206"/>
      <c r="N521" s="211"/>
      <c r="O521" s="212"/>
      <c r="P521" s="212"/>
      <c r="Q521" s="213">
        <f>SUM(Q522:Q538)</f>
        <v>0</v>
      </c>
      <c r="R521" s="213">
        <f>SUM(R522:R538)</f>
        <v>0</v>
      </c>
      <c r="S521" s="212"/>
      <c r="T521" s="214">
        <f>SUM(T522:T538)</f>
        <v>0</v>
      </c>
      <c r="U521" s="212"/>
      <c r="V521" s="214">
        <f>SUM(V522:V538)</f>
        <v>2.9128735000000003</v>
      </c>
      <c r="W521" s="212"/>
      <c r="X521" s="215">
        <f>SUM(X522:X538)</f>
        <v>0</v>
      </c>
      <c r="Y521" s="12"/>
      <c r="Z521" s="12"/>
      <c r="AA521" s="12"/>
      <c r="AB521" s="12"/>
      <c r="AC521" s="12"/>
      <c r="AD521" s="12"/>
      <c r="AE521" s="12"/>
      <c r="AR521" s="207" t="s">
        <v>93</v>
      </c>
      <c r="AT521" s="216" t="s">
        <v>80</v>
      </c>
      <c r="AU521" s="216" t="s">
        <v>88</v>
      </c>
      <c r="AY521" s="207" t="s">
        <v>220</v>
      </c>
      <c r="BK521" s="217">
        <f>SUM(BK522:BK538)</f>
        <v>0</v>
      </c>
    </row>
    <row r="522" s="2" customFormat="1" ht="33" customHeight="1">
      <c r="A522" s="42"/>
      <c r="B522" s="186"/>
      <c r="C522" s="220" t="s">
        <v>938</v>
      </c>
      <c r="D522" s="220" t="s">
        <v>223</v>
      </c>
      <c r="E522" s="221" t="s">
        <v>1698</v>
      </c>
      <c r="F522" s="222" t="s">
        <v>1699</v>
      </c>
      <c r="G522" s="223" t="s">
        <v>302</v>
      </c>
      <c r="H522" s="224">
        <v>8.4299999999999997</v>
      </c>
      <c r="I522" s="225"/>
      <c r="J522" s="225"/>
      <c r="K522" s="226">
        <f>ROUND(P522*H522,2)</f>
        <v>0</v>
      </c>
      <c r="L522" s="227"/>
      <c r="M522" s="43"/>
      <c r="N522" s="228" t="s">
        <v>1</v>
      </c>
      <c r="O522" s="229" t="s">
        <v>45</v>
      </c>
      <c r="P522" s="230">
        <f>I522+J522</f>
        <v>0</v>
      </c>
      <c r="Q522" s="230">
        <f>ROUND(I522*H522,2)</f>
        <v>0</v>
      </c>
      <c r="R522" s="230">
        <f>ROUND(J522*H522,2)</f>
        <v>0</v>
      </c>
      <c r="S522" s="86"/>
      <c r="T522" s="231">
        <f>S522*H522</f>
        <v>0</v>
      </c>
      <c r="U522" s="231">
        <v>5.0000000000000002E-05</v>
      </c>
      <c r="V522" s="231">
        <f>U522*H522</f>
        <v>0.0004215</v>
      </c>
      <c r="W522" s="231">
        <v>0</v>
      </c>
      <c r="X522" s="232">
        <f>W522*H522</f>
        <v>0</v>
      </c>
      <c r="Y522" s="42"/>
      <c r="Z522" s="42"/>
      <c r="AA522" s="42"/>
      <c r="AB522" s="42"/>
      <c r="AC522" s="42"/>
      <c r="AD522" s="42"/>
      <c r="AE522" s="42"/>
      <c r="AR522" s="233" t="s">
        <v>387</v>
      </c>
      <c r="AT522" s="233" t="s">
        <v>223</v>
      </c>
      <c r="AU522" s="233" t="s">
        <v>93</v>
      </c>
      <c r="AY522" s="19" t="s">
        <v>220</v>
      </c>
      <c r="BE522" s="147">
        <f>IF(O522="základná",K522,0)</f>
        <v>0</v>
      </c>
      <c r="BF522" s="147">
        <f>IF(O522="znížená",K522,0)</f>
        <v>0</v>
      </c>
      <c r="BG522" s="147">
        <f>IF(O522="zákl. prenesená",K522,0)</f>
        <v>0</v>
      </c>
      <c r="BH522" s="147">
        <f>IF(O522="zníž. prenesená",K522,0)</f>
        <v>0</v>
      </c>
      <c r="BI522" s="147">
        <f>IF(O522="nulová",K522,0)</f>
        <v>0</v>
      </c>
      <c r="BJ522" s="19" t="s">
        <v>93</v>
      </c>
      <c r="BK522" s="147">
        <f>ROUND(P522*H522,2)</f>
        <v>0</v>
      </c>
      <c r="BL522" s="19" t="s">
        <v>387</v>
      </c>
      <c r="BM522" s="233" t="s">
        <v>1700</v>
      </c>
    </row>
    <row r="523" s="14" customFormat="1">
      <c r="A523" s="14"/>
      <c r="B523" s="242"/>
      <c r="C523" s="14"/>
      <c r="D523" s="235" t="s">
        <v>228</v>
      </c>
      <c r="E523" s="243" t="s">
        <v>1</v>
      </c>
      <c r="F523" s="244" t="s">
        <v>1701</v>
      </c>
      <c r="G523" s="14"/>
      <c r="H523" s="245">
        <v>8.4299999999999997</v>
      </c>
      <c r="I523" s="246"/>
      <c r="J523" s="246"/>
      <c r="K523" s="14"/>
      <c r="L523" s="14"/>
      <c r="M523" s="242"/>
      <c r="N523" s="247"/>
      <c r="O523" s="248"/>
      <c r="P523" s="248"/>
      <c r="Q523" s="248"/>
      <c r="R523" s="248"/>
      <c r="S523" s="248"/>
      <c r="T523" s="248"/>
      <c r="U523" s="248"/>
      <c r="V523" s="248"/>
      <c r="W523" s="248"/>
      <c r="X523" s="249"/>
      <c r="Y523" s="14"/>
      <c r="Z523" s="14"/>
      <c r="AA523" s="14"/>
      <c r="AB523" s="14"/>
      <c r="AC523" s="14"/>
      <c r="AD523" s="14"/>
      <c r="AE523" s="14"/>
      <c r="AT523" s="243" t="s">
        <v>228</v>
      </c>
      <c r="AU523" s="243" t="s">
        <v>93</v>
      </c>
      <c r="AV523" s="14" t="s">
        <v>93</v>
      </c>
      <c r="AW523" s="14" t="s">
        <v>4</v>
      </c>
      <c r="AX523" s="14" t="s">
        <v>88</v>
      </c>
      <c r="AY523" s="243" t="s">
        <v>220</v>
      </c>
    </row>
    <row r="524" s="2" customFormat="1" ht="16.5" customHeight="1">
      <c r="A524" s="42"/>
      <c r="B524" s="186"/>
      <c r="C524" s="273" t="s">
        <v>943</v>
      </c>
      <c r="D524" s="273" t="s">
        <v>564</v>
      </c>
      <c r="E524" s="274" t="s">
        <v>1702</v>
      </c>
      <c r="F524" s="275" t="s">
        <v>1703</v>
      </c>
      <c r="G524" s="276" t="s">
        <v>386</v>
      </c>
      <c r="H524" s="277">
        <v>192.38</v>
      </c>
      <c r="I524" s="278"/>
      <c r="J524" s="279"/>
      <c r="K524" s="280">
        <f>ROUND(P524*H524,2)</f>
        <v>0</v>
      </c>
      <c r="L524" s="279"/>
      <c r="M524" s="281"/>
      <c r="N524" s="282" t="s">
        <v>1</v>
      </c>
      <c r="O524" s="229" t="s">
        <v>45</v>
      </c>
      <c r="P524" s="230">
        <f>I524+J524</f>
        <v>0</v>
      </c>
      <c r="Q524" s="230">
        <f>ROUND(I524*H524,2)</f>
        <v>0</v>
      </c>
      <c r="R524" s="230">
        <f>ROUND(J524*H524,2)</f>
        <v>0</v>
      </c>
      <c r="S524" s="86"/>
      <c r="T524" s="231">
        <f>S524*H524</f>
        <v>0</v>
      </c>
      <c r="U524" s="231">
        <v>0.014999999999999999</v>
      </c>
      <c r="V524" s="231">
        <f>U524*H524</f>
        <v>2.8856999999999999</v>
      </c>
      <c r="W524" s="231">
        <v>0</v>
      </c>
      <c r="X524" s="232">
        <f>W524*H524</f>
        <v>0</v>
      </c>
      <c r="Y524" s="42"/>
      <c r="Z524" s="42"/>
      <c r="AA524" s="42"/>
      <c r="AB524" s="42"/>
      <c r="AC524" s="42"/>
      <c r="AD524" s="42"/>
      <c r="AE524" s="42"/>
      <c r="AR524" s="233" t="s">
        <v>567</v>
      </c>
      <c r="AT524" s="233" t="s">
        <v>564</v>
      </c>
      <c r="AU524" s="233" t="s">
        <v>93</v>
      </c>
      <c r="AY524" s="19" t="s">
        <v>220</v>
      </c>
      <c r="BE524" s="147">
        <f>IF(O524="základná",K524,0)</f>
        <v>0</v>
      </c>
      <c r="BF524" s="147">
        <f>IF(O524="znížená",K524,0)</f>
        <v>0</v>
      </c>
      <c r="BG524" s="147">
        <f>IF(O524="zákl. prenesená",K524,0)</f>
        <v>0</v>
      </c>
      <c r="BH524" s="147">
        <f>IF(O524="zníž. prenesená",K524,0)</f>
        <v>0</v>
      </c>
      <c r="BI524" s="147">
        <f>IF(O524="nulová",K524,0)</f>
        <v>0</v>
      </c>
      <c r="BJ524" s="19" t="s">
        <v>93</v>
      </c>
      <c r="BK524" s="147">
        <f>ROUND(P524*H524,2)</f>
        <v>0</v>
      </c>
      <c r="BL524" s="19" t="s">
        <v>387</v>
      </c>
      <c r="BM524" s="233" t="s">
        <v>1704</v>
      </c>
    </row>
    <row r="525" s="14" customFormat="1">
      <c r="A525" s="14"/>
      <c r="B525" s="242"/>
      <c r="C525" s="14"/>
      <c r="D525" s="235" t="s">
        <v>228</v>
      </c>
      <c r="E525" s="243" t="s">
        <v>1</v>
      </c>
      <c r="F525" s="244" t="s">
        <v>1705</v>
      </c>
      <c r="G525" s="14"/>
      <c r="H525" s="245">
        <v>192.38</v>
      </c>
      <c r="I525" s="246"/>
      <c r="J525" s="246"/>
      <c r="K525" s="14"/>
      <c r="L525" s="14"/>
      <c r="M525" s="242"/>
      <c r="N525" s="247"/>
      <c r="O525" s="248"/>
      <c r="P525" s="248"/>
      <c r="Q525" s="248"/>
      <c r="R525" s="248"/>
      <c r="S525" s="248"/>
      <c r="T525" s="248"/>
      <c r="U525" s="248"/>
      <c r="V525" s="248"/>
      <c r="W525" s="248"/>
      <c r="X525" s="249"/>
      <c r="Y525" s="14"/>
      <c r="Z525" s="14"/>
      <c r="AA525" s="14"/>
      <c r="AB525" s="14"/>
      <c r="AC525" s="14"/>
      <c r="AD525" s="14"/>
      <c r="AE525" s="14"/>
      <c r="AT525" s="243" t="s">
        <v>228</v>
      </c>
      <c r="AU525" s="243" t="s">
        <v>93</v>
      </c>
      <c r="AV525" s="14" t="s">
        <v>93</v>
      </c>
      <c r="AW525" s="14" t="s">
        <v>4</v>
      </c>
      <c r="AX525" s="14" t="s">
        <v>88</v>
      </c>
      <c r="AY525" s="243" t="s">
        <v>220</v>
      </c>
    </row>
    <row r="526" s="2" customFormat="1" ht="24.15" customHeight="1">
      <c r="A526" s="42"/>
      <c r="B526" s="186"/>
      <c r="C526" s="220" t="s">
        <v>947</v>
      </c>
      <c r="D526" s="220" t="s">
        <v>223</v>
      </c>
      <c r="E526" s="221" t="s">
        <v>1706</v>
      </c>
      <c r="F526" s="222" t="s">
        <v>1707</v>
      </c>
      <c r="G526" s="223" t="s">
        <v>386</v>
      </c>
      <c r="H526" s="224">
        <v>22.800000000000001</v>
      </c>
      <c r="I526" s="225"/>
      <c r="J526" s="225"/>
      <c r="K526" s="226">
        <f>ROUND(P526*H526,2)</f>
        <v>0</v>
      </c>
      <c r="L526" s="227"/>
      <c r="M526" s="43"/>
      <c r="N526" s="228" t="s">
        <v>1</v>
      </c>
      <c r="O526" s="229" t="s">
        <v>45</v>
      </c>
      <c r="P526" s="230">
        <f>I526+J526</f>
        <v>0</v>
      </c>
      <c r="Q526" s="230">
        <f>ROUND(I526*H526,2)</f>
        <v>0</v>
      </c>
      <c r="R526" s="230">
        <f>ROUND(J526*H526,2)</f>
        <v>0</v>
      </c>
      <c r="S526" s="86"/>
      <c r="T526" s="231">
        <f>S526*H526</f>
        <v>0</v>
      </c>
      <c r="U526" s="231">
        <v>8.0000000000000007E-05</v>
      </c>
      <c r="V526" s="231">
        <f>U526*H526</f>
        <v>0.0018240000000000001</v>
      </c>
      <c r="W526" s="231">
        <v>0</v>
      </c>
      <c r="X526" s="232">
        <f>W526*H526</f>
        <v>0</v>
      </c>
      <c r="Y526" s="42"/>
      <c r="Z526" s="42"/>
      <c r="AA526" s="42"/>
      <c r="AB526" s="42"/>
      <c r="AC526" s="42"/>
      <c r="AD526" s="42"/>
      <c r="AE526" s="42"/>
      <c r="AR526" s="233" t="s">
        <v>387</v>
      </c>
      <c r="AT526" s="233" t="s">
        <v>223</v>
      </c>
      <c r="AU526" s="233" t="s">
        <v>93</v>
      </c>
      <c r="AY526" s="19" t="s">
        <v>220</v>
      </c>
      <c r="BE526" s="147">
        <f>IF(O526="základná",K526,0)</f>
        <v>0</v>
      </c>
      <c r="BF526" s="147">
        <f>IF(O526="znížená",K526,0)</f>
        <v>0</v>
      </c>
      <c r="BG526" s="147">
        <f>IF(O526="zákl. prenesená",K526,0)</f>
        <v>0</v>
      </c>
      <c r="BH526" s="147">
        <f>IF(O526="zníž. prenesená",K526,0)</f>
        <v>0</v>
      </c>
      <c r="BI526" s="147">
        <f>IF(O526="nulová",K526,0)</f>
        <v>0</v>
      </c>
      <c r="BJ526" s="19" t="s">
        <v>93</v>
      </c>
      <c r="BK526" s="147">
        <f>ROUND(P526*H526,2)</f>
        <v>0</v>
      </c>
      <c r="BL526" s="19" t="s">
        <v>387</v>
      </c>
      <c r="BM526" s="233" t="s">
        <v>1708</v>
      </c>
    </row>
    <row r="527" s="14" customFormat="1">
      <c r="A527" s="14"/>
      <c r="B527" s="242"/>
      <c r="C527" s="14"/>
      <c r="D527" s="235" t="s">
        <v>228</v>
      </c>
      <c r="E527" s="243" t="s">
        <v>1</v>
      </c>
      <c r="F527" s="244" t="s">
        <v>1709</v>
      </c>
      <c r="G527" s="14"/>
      <c r="H527" s="245">
        <v>22.800000000000001</v>
      </c>
      <c r="I527" s="246"/>
      <c r="J527" s="246"/>
      <c r="K527" s="14"/>
      <c r="L527" s="14"/>
      <c r="M527" s="242"/>
      <c r="N527" s="247"/>
      <c r="O527" s="248"/>
      <c r="P527" s="248"/>
      <c r="Q527" s="248"/>
      <c r="R527" s="248"/>
      <c r="S527" s="248"/>
      <c r="T527" s="248"/>
      <c r="U527" s="248"/>
      <c r="V527" s="248"/>
      <c r="W527" s="248"/>
      <c r="X527" s="249"/>
      <c r="Y527" s="14"/>
      <c r="Z527" s="14"/>
      <c r="AA527" s="14"/>
      <c r="AB527" s="14"/>
      <c r="AC527" s="14"/>
      <c r="AD527" s="14"/>
      <c r="AE527" s="14"/>
      <c r="AT527" s="243" t="s">
        <v>228</v>
      </c>
      <c r="AU527" s="243" t="s">
        <v>93</v>
      </c>
      <c r="AV527" s="14" t="s">
        <v>93</v>
      </c>
      <c r="AW527" s="14" t="s">
        <v>4</v>
      </c>
      <c r="AX527" s="14" t="s">
        <v>88</v>
      </c>
      <c r="AY527" s="243" t="s">
        <v>220</v>
      </c>
    </row>
    <row r="528" s="2" customFormat="1" ht="24.15" customHeight="1">
      <c r="A528" s="42"/>
      <c r="B528" s="186"/>
      <c r="C528" s="273" t="s">
        <v>953</v>
      </c>
      <c r="D528" s="273" t="s">
        <v>564</v>
      </c>
      <c r="E528" s="274" t="s">
        <v>1710</v>
      </c>
      <c r="F528" s="275" t="s">
        <v>1711</v>
      </c>
      <c r="G528" s="276" t="s">
        <v>583</v>
      </c>
      <c r="H528" s="277">
        <v>11.4</v>
      </c>
      <c r="I528" s="278"/>
      <c r="J528" s="279"/>
      <c r="K528" s="280">
        <f>ROUND(P528*H528,2)</f>
        <v>0</v>
      </c>
      <c r="L528" s="279"/>
      <c r="M528" s="281"/>
      <c r="N528" s="282" t="s">
        <v>1</v>
      </c>
      <c r="O528" s="229" t="s">
        <v>45</v>
      </c>
      <c r="P528" s="230">
        <f>I528+J528</f>
        <v>0</v>
      </c>
      <c r="Q528" s="230">
        <f>ROUND(I528*H528,2)</f>
        <v>0</v>
      </c>
      <c r="R528" s="230">
        <f>ROUND(J528*H528,2)</f>
        <v>0</v>
      </c>
      <c r="S528" s="86"/>
      <c r="T528" s="231">
        <f>S528*H528</f>
        <v>0</v>
      </c>
      <c r="U528" s="231">
        <v>0.00072000000000000005</v>
      </c>
      <c r="V528" s="231">
        <f>U528*H528</f>
        <v>0.008208</v>
      </c>
      <c r="W528" s="231">
        <v>0</v>
      </c>
      <c r="X528" s="232">
        <f>W528*H528</f>
        <v>0</v>
      </c>
      <c r="Y528" s="42"/>
      <c r="Z528" s="42"/>
      <c r="AA528" s="42"/>
      <c r="AB528" s="42"/>
      <c r="AC528" s="42"/>
      <c r="AD528" s="42"/>
      <c r="AE528" s="42"/>
      <c r="AR528" s="233" t="s">
        <v>567</v>
      </c>
      <c r="AT528" s="233" t="s">
        <v>564</v>
      </c>
      <c r="AU528" s="233" t="s">
        <v>93</v>
      </c>
      <c r="AY528" s="19" t="s">
        <v>220</v>
      </c>
      <c r="BE528" s="147">
        <f>IF(O528="základná",K528,0)</f>
        <v>0</v>
      </c>
      <c r="BF528" s="147">
        <f>IF(O528="znížená",K528,0)</f>
        <v>0</v>
      </c>
      <c r="BG528" s="147">
        <f>IF(O528="zákl. prenesená",K528,0)</f>
        <v>0</v>
      </c>
      <c r="BH528" s="147">
        <f>IF(O528="zníž. prenesená",K528,0)</f>
        <v>0</v>
      </c>
      <c r="BI528" s="147">
        <f>IF(O528="nulová",K528,0)</f>
        <v>0</v>
      </c>
      <c r="BJ528" s="19" t="s">
        <v>93</v>
      </c>
      <c r="BK528" s="147">
        <f>ROUND(P528*H528,2)</f>
        <v>0</v>
      </c>
      <c r="BL528" s="19" t="s">
        <v>387</v>
      </c>
      <c r="BM528" s="233" t="s">
        <v>1712</v>
      </c>
    </row>
    <row r="529" s="14" customFormat="1">
      <c r="A529" s="14"/>
      <c r="B529" s="242"/>
      <c r="C529" s="14"/>
      <c r="D529" s="235" t="s">
        <v>228</v>
      </c>
      <c r="E529" s="243" t="s">
        <v>1</v>
      </c>
      <c r="F529" s="244" t="s">
        <v>1713</v>
      </c>
      <c r="G529" s="14"/>
      <c r="H529" s="245">
        <v>11.4</v>
      </c>
      <c r="I529" s="246"/>
      <c r="J529" s="246"/>
      <c r="K529" s="14"/>
      <c r="L529" s="14"/>
      <c r="M529" s="242"/>
      <c r="N529" s="247"/>
      <c r="O529" s="248"/>
      <c r="P529" s="248"/>
      <c r="Q529" s="248"/>
      <c r="R529" s="248"/>
      <c r="S529" s="248"/>
      <c r="T529" s="248"/>
      <c r="U529" s="248"/>
      <c r="V529" s="248"/>
      <c r="W529" s="248"/>
      <c r="X529" s="249"/>
      <c r="Y529" s="14"/>
      <c r="Z529" s="14"/>
      <c r="AA529" s="14"/>
      <c r="AB529" s="14"/>
      <c r="AC529" s="14"/>
      <c r="AD529" s="14"/>
      <c r="AE529" s="14"/>
      <c r="AT529" s="243" t="s">
        <v>228</v>
      </c>
      <c r="AU529" s="243" t="s">
        <v>93</v>
      </c>
      <c r="AV529" s="14" t="s">
        <v>93</v>
      </c>
      <c r="AW529" s="14" t="s">
        <v>4</v>
      </c>
      <c r="AX529" s="14" t="s">
        <v>88</v>
      </c>
      <c r="AY529" s="243" t="s">
        <v>220</v>
      </c>
    </row>
    <row r="530" s="2" customFormat="1" ht="24.15" customHeight="1">
      <c r="A530" s="42"/>
      <c r="B530" s="186"/>
      <c r="C530" s="273" t="s">
        <v>959</v>
      </c>
      <c r="D530" s="273" t="s">
        <v>564</v>
      </c>
      <c r="E530" s="274" t="s">
        <v>1714</v>
      </c>
      <c r="F530" s="275" t="s">
        <v>1715</v>
      </c>
      <c r="G530" s="276" t="s">
        <v>583</v>
      </c>
      <c r="H530" s="277">
        <v>76</v>
      </c>
      <c r="I530" s="278"/>
      <c r="J530" s="279"/>
      <c r="K530" s="280">
        <f>ROUND(P530*H530,2)</f>
        <v>0</v>
      </c>
      <c r="L530" s="279"/>
      <c r="M530" s="281"/>
      <c r="N530" s="282" t="s">
        <v>1</v>
      </c>
      <c r="O530" s="229" t="s">
        <v>45</v>
      </c>
      <c r="P530" s="230">
        <f>I530+J530</f>
        <v>0</v>
      </c>
      <c r="Q530" s="230">
        <f>ROUND(I530*H530,2)</f>
        <v>0</v>
      </c>
      <c r="R530" s="230">
        <f>ROUND(J530*H530,2)</f>
        <v>0</v>
      </c>
      <c r="S530" s="86"/>
      <c r="T530" s="231">
        <f>S530*H530</f>
        <v>0</v>
      </c>
      <c r="U530" s="231">
        <v>0.00018000000000000001</v>
      </c>
      <c r="V530" s="231">
        <f>U530*H530</f>
        <v>0.013680000000000001</v>
      </c>
      <c r="W530" s="231">
        <v>0</v>
      </c>
      <c r="X530" s="232">
        <f>W530*H530</f>
        <v>0</v>
      </c>
      <c r="Y530" s="42"/>
      <c r="Z530" s="42"/>
      <c r="AA530" s="42"/>
      <c r="AB530" s="42"/>
      <c r="AC530" s="42"/>
      <c r="AD530" s="42"/>
      <c r="AE530" s="42"/>
      <c r="AR530" s="233" t="s">
        <v>567</v>
      </c>
      <c r="AT530" s="233" t="s">
        <v>564</v>
      </c>
      <c r="AU530" s="233" t="s">
        <v>93</v>
      </c>
      <c r="AY530" s="19" t="s">
        <v>220</v>
      </c>
      <c r="BE530" s="147">
        <f>IF(O530="základná",K530,0)</f>
        <v>0</v>
      </c>
      <c r="BF530" s="147">
        <f>IF(O530="znížená",K530,0)</f>
        <v>0</v>
      </c>
      <c r="BG530" s="147">
        <f>IF(O530="zákl. prenesená",K530,0)</f>
        <v>0</v>
      </c>
      <c r="BH530" s="147">
        <f>IF(O530="zníž. prenesená",K530,0)</f>
        <v>0</v>
      </c>
      <c r="BI530" s="147">
        <f>IF(O530="nulová",K530,0)</f>
        <v>0</v>
      </c>
      <c r="BJ530" s="19" t="s">
        <v>93</v>
      </c>
      <c r="BK530" s="147">
        <f>ROUND(P530*H530,2)</f>
        <v>0</v>
      </c>
      <c r="BL530" s="19" t="s">
        <v>387</v>
      </c>
      <c r="BM530" s="233" t="s">
        <v>1716</v>
      </c>
    </row>
    <row r="531" s="14" customFormat="1">
      <c r="A531" s="14"/>
      <c r="B531" s="242"/>
      <c r="C531" s="14"/>
      <c r="D531" s="235" t="s">
        <v>228</v>
      </c>
      <c r="E531" s="243" t="s">
        <v>1</v>
      </c>
      <c r="F531" s="244" t="s">
        <v>1717</v>
      </c>
      <c r="G531" s="14"/>
      <c r="H531" s="245">
        <v>76</v>
      </c>
      <c r="I531" s="246"/>
      <c r="J531" s="246"/>
      <c r="K531" s="14"/>
      <c r="L531" s="14"/>
      <c r="M531" s="242"/>
      <c r="N531" s="247"/>
      <c r="O531" s="248"/>
      <c r="P531" s="248"/>
      <c r="Q531" s="248"/>
      <c r="R531" s="248"/>
      <c r="S531" s="248"/>
      <c r="T531" s="248"/>
      <c r="U531" s="248"/>
      <c r="V531" s="248"/>
      <c r="W531" s="248"/>
      <c r="X531" s="249"/>
      <c r="Y531" s="14"/>
      <c r="Z531" s="14"/>
      <c r="AA531" s="14"/>
      <c r="AB531" s="14"/>
      <c r="AC531" s="14"/>
      <c r="AD531" s="14"/>
      <c r="AE531" s="14"/>
      <c r="AT531" s="243" t="s">
        <v>228</v>
      </c>
      <c r="AU531" s="243" t="s">
        <v>93</v>
      </c>
      <c r="AV531" s="14" t="s">
        <v>93</v>
      </c>
      <c r="AW531" s="14" t="s">
        <v>4</v>
      </c>
      <c r="AX531" s="14" t="s">
        <v>88</v>
      </c>
      <c r="AY531" s="243" t="s">
        <v>220</v>
      </c>
    </row>
    <row r="532" s="2" customFormat="1" ht="24.15" customHeight="1">
      <c r="A532" s="42"/>
      <c r="B532" s="186"/>
      <c r="C532" s="273" t="s">
        <v>987</v>
      </c>
      <c r="D532" s="273" t="s">
        <v>564</v>
      </c>
      <c r="E532" s="274" t="s">
        <v>1718</v>
      </c>
      <c r="F532" s="275" t="s">
        <v>1719</v>
      </c>
      <c r="G532" s="276" t="s">
        <v>583</v>
      </c>
      <c r="H532" s="277">
        <v>38</v>
      </c>
      <c r="I532" s="278"/>
      <c r="J532" s="279"/>
      <c r="K532" s="280">
        <f>ROUND(P532*H532,2)</f>
        <v>0</v>
      </c>
      <c r="L532" s="279"/>
      <c r="M532" s="281"/>
      <c r="N532" s="282" t="s">
        <v>1</v>
      </c>
      <c r="O532" s="229" t="s">
        <v>45</v>
      </c>
      <c r="P532" s="230">
        <f>I532+J532</f>
        <v>0</v>
      </c>
      <c r="Q532" s="230">
        <f>ROUND(I532*H532,2)</f>
        <v>0</v>
      </c>
      <c r="R532" s="230">
        <f>ROUND(J532*H532,2)</f>
        <v>0</v>
      </c>
      <c r="S532" s="86"/>
      <c r="T532" s="231">
        <f>S532*H532</f>
        <v>0</v>
      </c>
      <c r="U532" s="231">
        <v>8.0000000000000007E-05</v>
      </c>
      <c r="V532" s="231">
        <f>U532*H532</f>
        <v>0.0030400000000000002</v>
      </c>
      <c r="W532" s="231">
        <v>0</v>
      </c>
      <c r="X532" s="232">
        <f>W532*H532</f>
        <v>0</v>
      </c>
      <c r="Y532" s="42"/>
      <c r="Z532" s="42"/>
      <c r="AA532" s="42"/>
      <c r="AB532" s="42"/>
      <c r="AC532" s="42"/>
      <c r="AD532" s="42"/>
      <c r="AE532" s="42"/>
      <c r="AR532" s="233" t="s">
        <v>567</v>
      </c>
      <c r="AT532" s="233" t="s">
        <v>564</v>
      </c>
      <c r="AU532" s="233" t="s">
        <v>93</v>
      </c>
      <c r="AY532" s="19" t="s">
        <v>220</v>
      </c>
      <c r="BE532" s="147">
        <f>IF(O532="základná",K532,0)</f>
        <v>0</v>
      </c>
      <c r="BF532" s="147">
        <f>IF(O532="znížená",K532,0)</f>
        <v>0</v>
      </c>
      <c r="BG532" s="147">
        <f>IF(O532="zákl. prenesená",K532,0)</f>
        <v>0</v>
      </c>
      <c r="BH532" s="147">
        <f>IF(O532="zníž. prenesená",K532,0)</f>
        <v>0</v>
      </c>
      <c r="BI532" s="147">
        <f>IF(O532="nulová",K532,0)</f>
        <v>0</v>
      </c>
      <c r="BJ532" s="19" t="s">
        <v>93</v>
      </c>
      <c r="BK532" s="147">
        <f>ROUND(P532*H532,2)</f>
        <v>0</v>
      </c>
      <c r="BL532" s="19" t="s">
        <v>387</v>
      </c>
      <c r="BM532" s="233" t="s">
        <v>1720</v>
      </c>
    </row>
    <row r="533" s="14" customFormat="1">
      <c r="A533" s="14"/>
      <c r="B533" s="242"/>
      <c r="C533" s="14"/>
      <c r="D533" s="235" t="s">
        <v>228</v>
      </c>
      <c r="E533" s="243" t="s">
        <v>1</v>
      </c>
      <c r="F533" s="244" t="s">
        <v>987</v>
      </c>
      <c r="G533" s="14"/>
      <c r="H533" s="245">
        <v>38</v>
      </c>
      <c r="I533" s="246"/>
      <c r="J533" s="246"/>
      <c r="K533" s="14"/>
      <c r="L533" s="14"/>
      <c r="M533" s="242"/>
      <c r="N533" s="247"/>
      <c r="O533" s="248"/>
      <c r="P533" s="248"/>
      <c r="Q533" s="248"/>
      <c r="R533" s="248"/>
      <c r="S533" s="248"/>
      <c r="T533" s="248"/>
      <c r="U533" s="248"/>
      <c r="V533" s="248"/>
      <c r="W533" s="248"/>
      <c r="X533" s="249"/>
      <c r="Y533" s="14"/>
      <c r="Z533" s="14"/>
      <c r="AA533" s="14"/>
      <c r="AB533" s="14"/>
      <c r="AC533" s="14"/>
      <c r="AD533" s="14"/>
      <c r="AE533" s="14"/>
      <c r="AT533" s="243" t="s">
        <v>228</v>
      </c>
      <c r="AU533" s="243" t="s">
        <v>93</v>
      </c>
      <c r="AV533" s="14" t="s">
        <v>93</v>
      </c>
      <c r="AW533" s="14" t="s">
        <v>4</v>
      </c>
      <c r="AX533" s="14" t="s">
        <v>88</v>
      </c>
      <c r="AY533" s="243" t="s">
        <v>220</v>
      </c>
    </row>
    <row r="534" s="2" customFormat="1" ht="16.5" customHeight="1">
      <c r="A534" s="42"/>
      <c r="B534" s="186"/>
      <c r="C534" s="220" t="s">
        <v>991</v>
      </c>
      <c r="D534" s="220" t="s">
        <v>223</v>
      </c>
      <c r="E534" s="221" t="s">
        <v>1721</v>
      </c>
      <c r="F534" s="222" t="s">
        <v>1722</v>
      </c>
      <c r="G534" s="223" t="s">
        <v>386</v>
      </c>
      <c r="H534" s="224">
        <v>192.38</v>
      </c>
      <c r="I534" s="225"/>
      <c r="J534" s="225"/>
      <c r="K534" s="226">
        <f>ROUND(P534*H534,2)</f>
        <v>0</v>
      </c>
      <c r="L534" s="227"/>
      <c r="M534" s="43"/>
      <c r="N534" s="228" t="s">
        <v>1</v>
      </c>
      <c r="O534" s="229" t="s">
        <v>45</v>
      </c>
      <c r="P534" s="230">
        <f>I534+J534</f>
        <v>0</v>
      </c>
      <c r="Q534" s="230">
        <f>ROUND(I534*H534,2)</f>
        <v>0</v>
      </c>
      <c r="R534" s="230">
        <f>ROUND(J534*H534,2)</f>
        <v>0</v>
      </c>
      <c r="S534" s="86"/>
      <c r="T534" s="231">
        <f>S534*H534</f>
        <v>0</v>
      </c>
      <c r="U534" s="231">
        <v>0</v>
      </c>
      <c r="V534" s="231">
        <f>U534*H534</f>
        <v>0</v>
      </c>
      <c r="W534" s="231">
        <v>0</v>
      </c>
      <c r="X534" s="232">
        <f>W534*H534</f>
        <v>0</v>
      </c>
      <c r="Y534" s="42"/>
      <c r="Z534" s="42"/>
      <c r="AA534" s="42"/>
      <c r="AB534" s="42"/>
      <c r="AC534" s="42"/>
      <c r="AD534" s="42"/>
      <c r="AE534" s="42"/>
      <c r="AR534" s="233" t="s">
        <v>387</v>
      </c>
      <c r="AT534" s="233" t="s">
        <v>223</v>
      </c>
      <c r="AU534" s="233" t="s">
        <v>93</v>
      </c>
      <c r="AY534" s="19" t="s">
        <v>220</v>
      </c>
      <c r="BE534" s="147">
        <f>IF(O534="základná",K534,0)</f>
        <v>0</v>
      </c>
      <c r="BF534" s="147">
        <f>IF(O534="znížená",K534,0)</f>
        <v>0</v>
      </c>
      <c r="BG534" s="147">
        <f>IF(O534="zákl. prenesená",K534,0)</f>
        <v>0</v>
      </c>
      <c r="BH534" s="147">
        <f>IF(O534="zníž. prenesená",K534,0)</f>
        <v>0</v>
      </c>
      <c r="BI534" s="147">
        <f>IF(O534="nulová",K534,0)</f>
        <v>0</v>
      </c>
      <c r="BJ534" s="19" t="s">
        <v>93</v>
      </c>
      <c r="BK534" s="147">
        <f>ROUND(P534*H534,2)</f>
        <v>0</v>
      </c>
      <c r="BL534" s="19" t="s">
        <v>387</v>
      </c>
      <c r="BM534" s="233" t="s">
        <v>1723</v>
      </c>
    </row>
    <row r="535" s="14" customFormat="1">
      <c r="A535" s="14"/>
      <c r="B535" s="242"/>
      <c r="C535" s="14"/>
      <c r="D535" s="235" t="s">
        <v>228</v>
      </c>
      <c r="E535" s="243" t="s">
        <v>1</v>
      </c>
      <c r="F535" s="244" t="s">
        <v>1705</v>
      </c>
      <c r="G535" s="14"/>
      <c r="H535" s="245">
        <v>192.38</v>
      </c>
      <c r="I535" s="246"/>
      <c r="J535" s="246"/>
      <c r="K535" s="14"/>
      <c r="L535" s="14"/>
      <c r="M535" s="242"/>
      <c r="N535" s="247"/>
      <c r="O535" s="248"/>
      <c r="P535" s="248"/>
      <c r="Q535" s="248"/>
      <c r="R535" s="248"/>
      <c r="S535" s="248"/>
      <c r="T535" s="248"/>
      <c r="U535" s="248"/>
      <c r="V535" s="248"/>
      <c r="W535" s="248"/>
      <c r="X535" s="249"/>
      <c r="Y535" s="14"/>
      <c r="Z535" s="14"/>
      <c r="AA535" s="14"/>
      <c r="AB535" s="14"/>
      <c r="AC535" s="14"/>
      <c r="AD535" s="14"/>
      <c r="AE535" s="14"/>
      <c r="AT535" s="243" t="s">
        <v>228</v>
      </c>
      <c r="AU535" s="243" t="s">
        <v>93</v>
      </c>
      <c r="AV535" s="14" t="s">
        <v>93</v>
      </c>
      <c r="AW535" s="14" t="s">
        <v>4</v>
      </c>
      <c r="AX535" s="14" t="s">
        <v>88</v>
      </c>
      <c r="AY535" s="243" t="s">
        <v>220</v>
      </c>
    </row>
    <row r="536" s="2" customFormat="1" ht="24.15" customHeight="1">
      <c r="A536" s="42"/>
      <c r="B536" s="186"/>
      <c r="C536" s="220" t="s">
        <v>999</v>
      </c>
      <c r="D536" s="220" t="s">
        <v>223</v>
      </c>
      <c r="E536" s="221" t="s">
        <v>1724</v>
      </c>
      <c r="F536" s="222" t="s">
        <v>1725</v>
      </c>
      <c r="G536" s="223" t="s">
        <v>386</v>
      </c>
      <c r="H536" s="224">
        <v>22.800000000000001</v>
      </c>
      <c r="I536" s="225"/>
      <c r="J536" s="225"/>
      <c r="K536" s="226">
        <f>ROUND(P536*H536,2)</f>
        <v>0</v>
      </c>
      <c r="L536" s="227"/>
      <c r="M536" s="43"/>
      <c r="N536" s="228" t="s">
        <v>1</v>
      </c>
      <c r="O536" s="229" t="s">
        <v>45</v>
      </c>
      <c r="P536" s="230">
        <f>I536+J536</f>
        <v>0</v>
      </c>
      <c r="Q536" s="230">
        <f>ROUND(I536*H536,2)</f>
        <v>0</v>
      </c>
      <c r="R536" s="230">
        <f>ROUND(J536*H536,2)</f>
        <v>0</v>
      </c>
      <c r="S536" s="86"/>
      <c r="T536" s="231">
        <f>S536*H536</f>
        <v>0</v>
      </c>
      <c r="U536" s="231">
        <v>0</v>
      </c>
      <c r="V536" s="231">
        <f>U536*H536</f>
        <v>0</v>
      </c>
      <c r="W536" s="231">
        <v>0</v>
      </c>
      <c r="X536" s="232">
        <f>W536*H536</f>
        <v>0</v>
      </c>
      <c r="Y536" s="42"/>
      <c r="Z536" s="42"/>
      <c r="AA536" s="42"/>
      <c r="AB536" s="42"/>
      <c r="AC536" s="42"/>
      <c r="AD536" s="42"/>
      <c r="AE536" s="42"/>
      <c r="AR536" s="233" t="s">
        <v>387</v>
      </c>
      <c r="AT536" s="233" t="s">
        <v>223</v>
      </c>
      <c r="AU536" s="233" t="s">
        <v>93</v>
      </c>
      <c r="AY536" s="19" t="s">
        <v>220</v>
      </c>
      <c r="BE536" s="147">
        <f>IF(O536="základná",K536,0)</f>
        <v>0</v>
      </c>
      <c r="BF536" s="147">
        <f>IF(O536="znížená",K536,0)</f>
        <v>0</v>
      </c>
      <c r="BG536" s="147">
        <f>IF(O536="zákl. prenesená",K536,0)</f>
        <v>0</v>
      </c>
      <c r="BH536" s="147">
        <f>IF(O536="zníž. prenesená",K536,0)</f>
        <v>0</v>
      </c>
      <c r="BI536" s="147">
        <f>IF(O536="nulová",K536,0)</f>
        <v>0</v>
      </c>
      <c r="BJ536" s="19" t="s">
        <v>93</v>
      </c>
      <c r="BK536" s="147">
        <f>ROUND(P536*H536,2)</f>
        <v>0</v>
      </c>
      <c r="BL536" s="19" t="s">
        <v>387</v>
      </c>
      <c r="BM536" s="233" t="s">
        <v>1726</v>
      </c>
    </row>
    <row r="537" s="14" customFormat="1">
      <c r="A537" s="14"/>
      <c r="B537" s="242"/>
      <c r="C537" s="14"/>
      <c r="D537" s="235" t="s">
        <v>228</v>
      </c>
      <c r="E537" s="243" t="s">
        <v>1</v>
      </c>
      <c r="F537" s="244" t="s">
        <v>1709</v>
      </c>
      <c r="G537" s="14"/>
      <c r="H537" s="245">
        <v>22.800000000000001</v>
      </c>
      <c r="I537" s="246"/>
      <c r="J537" s="246"/>
      <c r="K537" s="14"/>
      <c r="L537" s="14"/>
      <c r="M537" s="242"/>
      <c r="N537" s="247"/>
      <c r="O537" s="248"/>
      <c r="P537" s="248"/>
      <c r="Q537" s="248"/>
      <c r="R537" s="248"/>
      <c r="S537" s="248"/>
      <c r="T537" s="248"/>
      <c r="U537" s="248"/>
      <c r="V537" s="248"/>
      <c r="W537" s="248"/>
      <c r="X537" s="249"/>
      <c r="Y537" s="14"/>
      <c r="Z537" s="14"/>
      <c r="AA537" s="14"/>
      <c r="AB537" s="14"/>
      <c r="AC537" s="14"/>
      <c r="AD537" s="14"/>
      <c r="AE537" s="14"/>
      <c r="AT537" s="243" t="s">
        <v>228</v>
      </c>
      <c r="AU537" s="243" t="s">
        <v>93</v>
      </c>
      <c r="AV537" s="14" t="s">
        <v>93</v>
      </c>
      <c r="AW537" s="14" t="s">
        <v>4</v>
      </c>
      <c r="AX537" s="14" t="s">
        <v>88</v>
      </c>
      <c r="AY537" s="243" t="s">
        <v>220</v>
      </c>
    </row>
    <row r="538" s="2" customFormat="1" ht="24.15" customHeight="1">
      <c r="A538" s="42"/>
      <c r="B538" s="186"/>
      <c r="C538" s="220" t="s">
        <v>1003</v>
      </c>
      <c r="D538" s="220" t="s">
        <v>223</v>
      </c>
      <c r="E538" s="221" t="s">
        <v>391</v>
      </c>
      <c r="F538" s="222" t="s">
        <v>392</v>
      </c>
      <c r="G538" s="223" t="s">
        <v>393</v>
      </c>
      <c r="H538" s="266"/>
      <c r="I538" s="225"/>
      <c r="J538" s="225"/>
      <c r="K538" s="226">
        <f>ROUND(P538*H538,2)</f>
        <v>0</v>
      </c>
      <c r="L538" s="227"/>
      <c r="M538" s="43"/>
      <c r="N538" s="228" t="s">
        <v>1</v>
      </c>
      <c r="O538" s="229" t="s">
        <v>45</v>
      </c>
      <c r="P538" s="230">
        <f>I538+J538</f>
        <v>0</v>
      </c>
      <c r="Q538" s="230">
        <f>ROUND(I538*H538,2)</f>
        <v>0</v>
      </c>
      <c r="R538" s="230">
        <f>ROUND(J538*H538,2)</f>
        <v>0</v>
      </c>
      <c r="S538" s="86"/>
      <c r="T538" s="231">
        <f>S538*H538</f>
        <v>0</v>
      </c>
      <c r="U538" s="231">
        <v>0</v>
      </c>
      <c r="V538" s="231">
        <f>U538*H538</f>
        <v>0</v>
      </c>
      <c r="W538" s="231">
        <v>0</v>
      </c>
      <c r="X538" s="232">
        <f>W538*H538</f>
        <v>0</v>
      </c>
      <c r="Y538" s="42"/>
      <c r="Z538" s="42"/>
      <c r="AA538" s="42"/>
      <c r="AB538" s="42"/>
      <c r="AC538" s="42"/>
      <c r="AD538" s="42"/>
      <c r="AE538" s="42"/>
      <c r="AR538" s="233" t="s">
        <v>387</v>
      </c>
      <c r="AT538" s="233" t="s">
        <v>223</v>
      </c>
      <c r="AU538" s="233" t="s">
        <v>93</v>
      </c>
      <c r="AY538" s="19" t="s">
        <v>220</v>
      </c>
      <c r="BE538" s="147">
        <f>IF(O538="základná",K538,0)</f>
        <v>0</v>
      </c>
      <c r="BF538" s="147">
        <f>IF(O538="znížená",K538,0)</f>
        <v>0</v>
      </c>
      <c r="BG538" s="147">
        <f>IF(O538="zákl. prenesená",K538,0)</f>
        <v>0</v>
      </c>
      <c r="BH538" s="147">
        <f>IF(O538="zníž. prenesená",K538,0)</f>
        <v>0</v>
      </c>
      <c r="BI538" s="147">
        <f>IF(O538="nulová",K538,0)</f>
        <v>0</v>
      </c>
      <c r="BJ538" s="19" t="s">
        <v>93</v>
      </c>
      <c r="BK538" s="147">
        <f>ROUND(P538*H538,2)</f>
        <v>0</v>
      </c>
      <c r="BL538" s="19" t="s">
        <v>387</v>
      </c>
      <c r="BM538" s="233" t="s">
        <v>1727</v>
      </c>
    </row>
    <row r="539" s="12" customFormat="1" ht="22.8" customHeight="1">
      <c r="A539" s="12"/>
      <c r="B539" s="206"/>
      <c r="C539" s="12"/>
      <c r="D539" s="207" t="s">
        <v>80</v>
      </c>
      <c r="E539" s="218" t="s">
        <v>1728</v>
      </c>
      <c r="F539" s="218" t="s">
        <v>1729</v>
      </c>
      <c r="G539" s="12"/>
      <c r="H539" s="12"/>
      <c r="I539" s="209"/>
      <c r="J539" s="209"/>
      <c r="K539" s="219">
        <f>BK539</f>
        <v>0</v>
      </c>
      <c r="L539" s="12"/>
      <c r="M539" s="206"/>
      <c r="N539" s="211"/>
      <c r="O539" s="212"/>
      <c r="P539" s="212"/>
      <c r="Q539" s="213">
        <f>SUM(Q540:Q683)</f>
        <v>0</v>
      </c>
      <c r="R539" s="213">
        <f>SUM(R540:R683)</f>
        <v>0</v>
      </c>
      <c r="S539" s="212"/>
      <c r="T539" s="214">
        <f>SUM(T540:T683)</f>
        <v>0</v>
      </c>
      <c r="U539" s="212"/>
      <c r="V539" s="214">
        <f>SUM(V540:V683)</f>
        <v>0.95947488000000014</v>
      </c>
      <c r="W539" s="212"/>
      <c r="X539" s="215">
        <f>SUM(X540:X683)</f>
        <v>0</v>
      </c>
      <c r="Y539" s="12"/>
      <c r="Z539" s="12"/>
      <c r="AA539" s="12"/>
      <c r="AB539" s="12"/>
      <c r="AC539" s="12"/>
      <c r="AD539" s="12"/>
      <c r="AE539" s="12"/>
      <c r="AR539" s="207" t="s">
        <v>93</v>
      </c>
      <c r="AT539" s="216" t="s">
        <v>80</v>
      </c>
      <c r="AU539" s="216" t="s">
        <v>88</v>
      </c>
      <c r="AY539" s="207" t="s">
        <v>220</v>
      </c>
      <c r="BK539" s="217">
        <f>SUM(BK540:BK683)</f>
        <v>0</v>
      </c>
    </row>
    <row r="540" s="2" customFormat="1" ht="24.15" customHeight="1">
      <c r="A540" s="42"/>
      <c r="B540" s="186"/>
      <c r="C540" s="220" t="s">
        <v>1007</v>
      </c>
      <c r="D540" s="220" t="s">
        <v>223</v>
      </c>
      <c r="E540" s="221" t="s">
        <v>1730</v>
      </c>
      <c r="F540" s="222" t="s">
        <v>1731</v>
      </c>
      <c r="G540" s="223" t="s">
        <v>226</v>
      </c>
      <c r="H540" s="224">
        <v>2284.4639999999999</v>
      </c>
      <c r="I540" s="225"/>
      <c r="J540" s="225"/>
      <c r="K540" s="226">
        <f>ROUND(P540*H540,2)</f>
        <v>0</v>
      </c>
      <c r="L540" s="227"/>
      <c r="M540" s="43"/>
      <c r="N540" s="228" t="s">
        <v>1</v>
      </c>
      <c r="O540" s="229" t="s">
        <v>45</v>
      </c>
      <c r="P540" s="230">
        <f>I540+J540</f>
        <v>0</v>
      </c>
      <c r="Q540" s="230">
        <f>ROUND(I540*H540,2)</f>
        <v>0</v>
      </c>
      <c r="R540" s="230">
        <f>ROUND(J540*H540,2)</f>
        <v>0</v>
      </c>
      <c r="S540" s="86"/>
      <c r="T540" s="231">
        <f>S540*H540</f>
        <v>0</v>
      </c>
      <c r="U540" s="231">
        <v>0.00010000000000000001</v>
      </c>
      <c r="V540" s="231">
        <f>U540*H540</f>
        <v>0.22844639999999999</v>
      </c>
      <c r="W540" s="231">
        <v>0</v>
      </c>
      <c r="X540" s="232">
        <f>W540*H540</f>
        <v>0</v>
      </c>
      <c r="Y540" s="42"/>
      <c r="Z540" s="42"/>
      <c r="AA540" s="42"/>
      <c r="AB540" s="42"/>
      <c r="AC540" s="42"/>
      <c r="AD540" s="42"/>
      <c r="AE540" s="42"/>
      <c r="AR540" s="233" t="s">
        <v>387</v>
      </c>
      <c r="AT540" s="233" t="s">
        <v>223</v>
      </c>
      <c r="AU540" s="233" t="s">
        <v>93</v>
      </c>
      <c r="AY540" s="19" t="s">
        <v>220</v>
      </c>
      <c r="BE540" s="147">
        <f>IF(O540="základná",K540,0)</f>
        <v>0</v>
      </c>
      <c r="BF540" s="147">
        <f>IF(O540="znížená",K540,0)</f>
        <v>0</v>
      </c>
      <c r="BG540" s="147">
        <f>IF(O540="zákl. prenesená",K540,0)</f>
        <v>0</v>
      </c>
      <c r="BH540" s="147">
        <f>IF(O540="zníž. prenesená",K540,0)</f>
        <v>0</v>
      </c>
      <c r="BI540" s="147">
        <f>IF(O540="nulová",K540,0)</f>
        <v>0</v>
      </c>
      <c r="BJ540" s="19" t="s">
        <v>93</v>
      </c>
      <c r="BK540" s="147">
        <f>ROUND(P540*H540,2)</f>
        <v>0</v>
      </c>
      <c r="BL540" s="19" t="s">
        <v>387</v>
      </c>
      <c r="BM540" s="233" t="s">
        <v>1732</v>
      </c>
    </row>
    <row r="541" s="13" customFormat="1">
      <c r="A541" s="13"/>
      <c r="B541" s="234"/>
      <c r="C541" s="13"/>
      <c r="D541" s="235" t="s">
        <v>228</v>
      </c>
      <c r="E541" s="236" t="s">
        <v>1</v>
      </c>
      <c r="F541" s="237" t="s">
        <v>1733</v>
      </c>
      <c r="G541" s="13"/>
      <c r="H541" s="236" t="s">
        <v>1</v>
      </c>
      <c r="I541" s="238"/>
      <c r="J541" s="238"/>
      <c r="K541" s="13"/>
      <c r="L541" s="13"/>
      <c r="M541" s="234"/>
      <c r="N541" s="239"/>
      <c r="O541" s="240"/>
      <c r="P541" s="240"/>
      <c r="Q541" s="240"/>
      <c r="R541" s="240"/>
      <c r="S541" s="240"/>
      <c r="T541" s="240"/>
      <c r="U541" s="240"/>
      <c r="V541" s="240"/>
      <c r="W541" s="240"/>
      <c r="X541" s="241"/>
      <c r="Y541" s="13"/>
      <c r="Z541" s="13"/>
      <c r="AA541" s="13"/>
      <c r="AB541" s="13"/>
      <c r="AC541" s="13"/>
      <c r="AD541" s="13"/>
      <c r="AE541" s="13"/>
      <c r="AT541" s="236" t="s">
        <v>228</v>
      </c>
      <c r="AU541" s="236" t="s">
        <v>93</v>
      </c>
      <c r="AV541" s="13" t="s">
        <v>88</v>
      </c>
      <c r="AW541" s="13" t="s">
        <v>4</v>
      </c>
      <c r="AX541" s="13" t="s">
        <v>81</v>
      </c>
      <c r="AY541" s="236" t="s">
        <v>220</v>
      </c>
    </row>
    <row r="542" s="14" customFormat="1">
      <c r="A542" s="14"/>
      <c r="B542" s="242"/>
      <c r="C542" s="14"/>
      <c r="D542" s="235" t="s">
        <v>228</v>
      </c>
      <c r="E542" s="243" t="s">
        <v>1</v>
      </c>
      <c r="F542" s="244" t="s">
        <v>1523</v>
      </c>
      <c r="G542" s="14"/>
      <c r="H542" s="245">
        <v>272.08999999999997</v>
      </c>
      <c r="I542" s="246"/>
      <c r="J542" s="246"/>
      <c r="K542" s="14"/>
      <c r="L542" s="14"/>
      <c r="M542" s="242"/>
      <c r="N542" s="247"/>
      <c r="O542" s="248"/>
      <c r="P542" s="248"/>
      <c r="Q542" s="248"/>
      <c r="R542" s="248"/>
      <c r="S542" s="248"/>
      <c r="T542" s="248"/>
      <c r="U542" s="248"/>
      <c r="V542" s="248"/>
      <c r="W542" s="248"/>
      <c r="X542" s="249"/>
      <c r="Y542" s="14"/>
      <c r="Z542" s="14"/>
      <c r="AA542" s="14"/>
      <c r="AB542" s="14"/>
      <c r="AC542" s="14"/>
      <c r="AD542" s="14"/>
      <c r="AE542" s="14"/>
      <c r="AT542" s="243" t="s">
        <v>228</v>
      </c>
      <c r="AU542" s="243" t="s">
        <v>93</v>
      </c>
      <c r="AV542" s="14" t="s">
        <v>93</v>
      </c>
      <c r="AW542" s="14" t="s">
        <v>4</v>
      </c>
      <c r="AX542" s="14" t="s">
        <v>81</v>
      </c>
      <c r="AY542" s="243" t="s">
        <v>220</v>
      </c>
    </row>
    <row r="543" s="14" customFormat="1">
      <c r="A543" s="14"/>
      <c r="B543" s="242"/>
      <c r="C543" s="14"/>
      <c r="D543" s="235" t="s">
        <v>228</v>
      </c>
      <c r="E543" s="243" t="s">
        <v>1</v>
      </c>
      <c r="F543" s="244" t="s">
        <v>1524</v>
      </c>
      <c r="G543" s="14"/>
      <c r="H543" s="245">
        <v>63.979999999999997</v>
      </c>
      <c r="I543" s="246"/>
      <c r="J543" s="246"/>
      <c r="K543" s="14"/>
      <c r="L543" s="14"/>
      <c r="M543" s="242"/>
      <c r="N543" s="247"/>
      <c r="O543" s="248"/>
      <c r="P543" s="248"/>
      <c r="Q543" s="248"/>
      <c r="R543" s="248"/>
      <c r="S543" s="248"/>
      <c r="T543" s="248"/>
      <c r="U543" s="248"/>
      <c r="V543" s="248"/>
      <c r="W543" s="248"/>
      <c r="X543" s="249"/>
      <c r="Y543" s="14"/>
      <c r="Z543" s="14"/>
      <c r="AA543" s="14"/>
      <c r="AB543" s="14"/>
      <c r="AC543" s="14"/>
      <c r="AD543" s="14"/>
      <c r="AE543" s="14"/>
      <c r="AT543" s="243" t="s">
        <v>228</v>
      </c>
      <c r="AU543" s="243" t="s">
        <v>93</v>
      </c>
      <c r="AV543" s="14" t="s">
        <v>93</v>
      </c>
      <c r="AW543" s="14" t="s">
        <v>4</v>
      </c>
      <c r="AX543" s="14" t="s">
        <v>81</v>
      </c>
      <c r="AY543" s="243" t="s">
        <v>220</v>
      </c>
    </row>
    <row r="544" s="14" customFormat="1">
      <c r="A544" s="14"/>
      <c r="B544" s="242"/>
      <c r="C544" s="14"/>
      <c r="D544" s="235" t="s">
        <v>228</v>
      </c>
      <c r="E544" s="243" t="s">
        <v>1</v>
      </c>
      <c r="F544" s="244" t="s">
        <v>1525</v>
      </c>
      <c r="G544" s="14"/>
      <c r="H544" s="245">
        <v>269.06</v>
      </c>
      <c r="I544" s="246"/>
      <c r="J544" s="246"/>
      <c r="K544" s="14"/>
      <c r="L544" s="14"/>
      <c r="M544" s="242"/>
      <c r="N544" s="247"/>
      <c r="O544" s="248"/>
      <c r="P544" s="248"/>
      <c r="Q544" s="248"/>
      <c r="R544" s="248"/>
      <c r="S544" s="248"/>
      <c r="T544" s="248"/>
      <c r="U544" s="248"/>
      <c r="V544" s="248"/>
      <c r="W544" s="248"/>
      <c r="X544" s="249"/>
      <c r="Y544" s="14"/>
      <c r="Z544" s="14"/>
      <c r="AA544" s="14"/>
      <c r="AB544" s="14"/>
      <c r="AC544" s="14"/>
      <c r="AD544" s="14"/>
      <c r="AE544" s="14"/>
      <c r="AT544" s="243" t="s">
        <v>228</v>
      </c>
      <c r="AU544" s="243" t="s">
        <v>93</v>
      </c>
      <c r="AV544" s="14" t="s">
        <v>93</v>
      </c>
      <c r="AW544" s="14" t="s">
        <v>4</v>
      </c>
      <c r="AX544" s="14" t="s">
        <v>81</v>
      </c>
      <c r="AY544" s="243" t="s">
        <v>220</v>
      </c>
    </row>
    <row r="545" s="14" customFormat="1">
      <c r="A545" s="14"/>
      <c r="B545" s="242"/>
      <c r="C545" s="14"/>
      <c r="D545" s="235" t="s">
        <v>228</v>
      </c>
      <c r="E545" s="243" t="s">
        <v>1</v>
      </c>
      <c r="F545" s="244" t="s">
        <v>1734</v>
      </c>
      <c r="G545" s="14"/>
      <c r="H545" s="245">
        <v>45</v>
      </c>
      <c r="I545" s="246"/>
      <c r="J545" s="246"/>
      <c r="K545" s="14"/>
      <c r="L545" s="14"/>
      <c r="M545" s="242"/>
      <c r="N545" s="247"/>
      <c r="O545" s="248"/>
      <c r="P545" s="248"/>
      <c r="Q545" s="248"/>
      <c r="R545" s="248"/>
      <c r="S545" s="248"/>
      <c r="T545" s="248"/>
      <c r="U545" s="248"/>
      <c r="V545" s="248"/>
      <c r="W545" s="248"/>
      <c r="X545" s="249"/>
      <c r="Y545" s="14"/>
      <c r="Z545" s="14"/>
      <c r="AA545" s="14"/>
      <c r="AB545" s="14"/>
      <c r="AC545" s="14"/>
      <c r="AD545" s="14"/>
      <c r="AE545" s="14"/>
      <c r="AT545" s="243" t="s">
        <v>228</v>
      </c>
      <c r="AU545" s="243" t="s">
        <v>93</v>
      </c>
      <c r="AV545" s="14" t="s">
        <v>93</v>
      </c>
      <c r="AW545" s="14" t="s">
        <v>4</v>
      </c>
      <c r="AX545" s="14" t="s">
        <v>81</v>
      </c>
      <c r="AY545" s="243" t="s">
        <v>220</v>
      </c>
    </row>
    <row r="546" s="15" customFormat="1">
      <c r="A546" s="15"/>
      <c r="B546" s="250"/>
      <c r="C546" s="15"/>
      <c r="D546" s="235" t="s">
        <v>228</v>
      </c>
      <c r="E546" s="251" t="s">
        <v>1</v>
      </c>
      <c r="F546" s="252" t="s">
        <v>242</v>
      </c>
      <c r="G546" s="15"/>
      <c r="H546" s="253">
        <v>650.13</v>
      </c>
      <c r="I546" s="254"/>
      <c r="J546" s="254"/>
      <c r="K546" s="15"/>
      <c r="L546" s="15"/>
      <c r="M546" s="250"/>
      <c r="N546" s="255"/>
      <c r="O546" s="256"/>
      <c r="P546" s="256"/>
      <c r="Q546" s="256"/>
      <c r="R546" s="256"/>
      <c r="S546" s="256"/>
      <c r="T546" s="256"/>
      <c r="U546" s="256"/>
      <c r="V546" s="256"/>
      <c r="W546" s="256"/>
      <c r="X546" s="257"/>
      <c r="Y546" s="15"/>
      <c r="Z546" s="15"/>
      <c r="AA546" s="15"/>
      <c r="AB546" s="15"/>
      <c r="AC546" s="15"/>
      <c r="AD546" s="15"/>
      <c r="AE546" s="15"/>
      <c r="AT546" s="251" t="s">
        <v>228</v>
      </c>
      <c r="AU546" s="251" t="s">
        <v>93</v>
      </c>
      <c r="AV546" s="15" t="s">
        <v>98</v>
      </c>
      <c r="AW546" s="15" t="s">
        <v>4</v>
      </c>
      <c r="AX546" s="15" t="s">
        <v>81</v>
      </c>
      <c r="AY546" s="251" t="s">
        <v>220</v>
      </c>
    </row>
    <row r="547" s="14" customFormat="1">
      <c r="A547" s="14"/>
      <c r="B547" s="242"/>
      <c r="C547" s="14"/>
      <c r="D547" s="235" t="s">
        <v>228</v>
      </c>
      <c r="E547" s="243" t="s">
        <v>1</v>
      </c>
      <c r="F547" s="244" t="s">
        <v>1535</v>
      </c>
      <c r="G547" s="14"/>
      <c r="H547" s="245">
        <v>58.402999999999999</v>
      </c>
      <c r="I547" s="246"/>
      <c r="J547" s="246"/>
      <c r="K547" s="14"/>
      <c r="L547" s="14"/>
      <c r="M547" s="242"/>
      <c r="N547" s="247"/>
      <c r="O547" s="248"/>
      <c r="P547" s="248"/>
      <c r="Q547" s="248"/>
      <c r="R547" s="248"/>
      <c r="S547" s="248"/>
      <c r="T547" s="248"/>
      <c r="U547" s="248"/>
      <c r="V547" s="248"/>
      <c r="W547" s="248"/>
      <c r="X547" s="249"/>
      <c r="Y547" s="14"/>
      <c r="Z547" s="14"/>
      <c r="AA547" s="14"/>
      <c r="AB547" s="14"/>
      <c r="AC547" s="14"/>
      <c r="AD547" s="14"/>
      <c r="AE547" s="14"/>
      <c r="AT547" s="243" t="s">
        <v>228</v>
      </c>
      <c r="AU547" s="243" t="s">
        <v>93</v>
      </c>
      <c r="AV547" s="14" t="s">
        <v>93</v>
      </c>
      <c r="AW547" s="14" t="s">
        <v>4</v>
      </c>
      <c r="AX547" s="14" t="s">
        <v>81</v>
      </c>
      <c r="AY547" s="243" t="s">
        <v>220</v>
      </c>
    </row>
    <row r="548" s="14" customFormat="1">
      <c r="A548" s="14"/>
      <c r="B548" s="242"/>
      <c r="C548" s="14"/>
      <c r="D548" s="235" t="s">
        <v>228</v>
      </c>
      <c r="E548" s="243" t="s">
        <v>1</v>
      </c>
      <c r="F548" s="244" t="s">
        <v>1536</v>
      </c>
      <c r="G548" s="14"/>
      <c r="H548" s="245">
        <v>64.650000000000006</v>
      </c>
      <c r="I548" s="246"/>
      <c r="J548" s="246"/>
      <c r="K548" s="14"/>
      <c r="L548" s="14"/>
      <c r="M548" s="242"/>
      <c r="N548" s="247"/>
      <c r="O548" s="248"/>
      <c r="P548" s="248"/>
      <c r="Q548" s="248"/>
      <c r="R548" s="248"/>
      <c r="S548" s="248"/>
      <c r="T548" s="248"/>
      <c r="U548" s="248"/>
      <c r="V548" s="248"/>
      <c r="W548" s="248"/>
      <c r="X548" s="249"/>
      <c r="Y548" s="14"/>
      <c r="Z548" s="14"/>
      <c r="AA548" s="14"/>
      <c r="AB548" s="14"/>
      <c r="AC548" s="14"/>
      <c r="AD548" s="14"/>
      <c r="AE548" s="14"/>
      <c r="AT548" s="243" t="s">
        <v>228</v>
      </c>
      <c r="AU548" s="243" t="s">
        <v>93</v>
      </c>
      <c r="AV548" s="14" t="s">
        <v>93</v>
      </c>
      <c r="AW548" s="14" t="s">
        <v>4</v>
      </c>
      <c r="AX548" s="14" t="s">
        <v>81</v>
      </c>
      <c r="AY548" s="243" t="s">
        <v>220</v>
      </c>
    </row>
    <row r="549" s="14" customFormat="1">
      <c r="A549" s="14"/>
      <c r="B549" s="242"/>
      <c r="C549" s="14"/>
      <c r="D549" s="235" t="s">
        <v>228</v>
      </c>
      <c r="E549" s="243" t="s">
        <v>1</v>
      </c>
      <c r="F549" s="244" t="s">
        <v>1537</v>
      </c>
      <c r="G549" s="14"/>
      <c r="H549" s="245">
        <v>34.049999999999997</v>
      </c>
      <c r="I549" s="246"/>
      <c r="J549" s="246"/>
      <c r="K549" s="14"/>
      <c r="L549" s="14"/>
      <c r="M549" s="242"/>
      <c r="N549" s="247"/>
      <c r="O549" s="248"/>
      <c r="P549" s="248"/>
      <c r="Q549" s="248"/>
      <c r="R549" s="248"/>
      <c r="S549" s="248"/>
      <c r="T549" s="248"/>
      <c r="U549" s="248"/>
      <c r="V549" s="248"/>
      <c r="W549" s="248"/>
      <c r="X549" s="249"/>
      <c r="Y549" s="14"/>
      <c r="Z549" s="14"/>
      <c r="AA549" s="14"/>
      <c r="AB549" s="14"/>
      <c r="AC549" s="14"/>
      <c r="AD549" s="14"/>
      <c r="AE549" s="14"/>
      <c r="AT549" s="243" t="s">
        <v>228</v>
      </c>
      <c r="AU549" s="243" t="s">
        <v>93</v>
      </c>
      <c r="AV549" s="14" t="s">
        <v>93</v>
      </c>
      <c r="AW549" s="14" t="s">
        <v>4</v>
      </c>
      <c r="AX549" s="14" t="s">
        <v>81</v>
      </c>
      <c r="AY549" s="243" t="s">
        <v>220</v>
      </c>
    </row>
    <row r="550" s="14" customFormat="1">
      <c r="A550" s="14"/>
      <c r="B550" s="242"/>
      <c r="C550" s="14"/>
      <c r="D550" s="235" t="s">
        <v>228</v>
      </c>
      <c r="E550" s="243" t="s">
        <v>1</v>
      </c>
      <c r="F550" s="244" t="s">
        <v>1538</v>
      </c>
      <c r="G550" s="14"/>
      <c r="H550" s="245">
        <v>58.729999999999997</v>
      </c>
      <c r="I550" s="246"/>
      <c r="J550" s="246"/>
      <c r="K550" s="14"/>
      <c r="L550" s="14"/>
      <c r="M550" s="242"/>
      <c r="N550" s="247"/>
      <c r="O550" s="248"/>
      <c r="P550" s="248"/>
      <c r="Q550" s="248"/>
      <c r="R550" s="248"/>
      <c r="S550" s="248"/>
      <c r="T550" s="248"/>
      <c r="U550" s="248"/>
      <c r="V550" s="248"/>
      <c r="W550" s="248"/>
      <c r="X550" s="249"/>
      <c r="Y550" s="14"/>
      <c r="Z550" s="14"/>
      <c r="AA550" s="14"/>
      <c r="AB550" s="14"/>
      <c r="AC550" s="14"/>
      <c r="AD550" s="14"/>
      <c r="AE550" s="14"/>
      <c r="AT550" s="243" t="s">
        <v>228</v>
      </c>
      <c r="AU550" s="243" t="s">
        <v>93</v>
      </c>
      <c r="AV550" s="14" t="s">
        <v>93</v>
      </c>
      <c r="AW550" s="14" t="s">
        <v>4</v>
      </c>
      <c r="AX550" s="14" t="s">
        <v>81</v>
      </c>
      <c r="AY550" s="243" t="s">
        <v>220</v>
      </c>
    </row>
    <row r="551" s="14" customFormat="1">
      <c r="A551" s="14"/>
      <c r="B551" s="242"/>
      <c r="C551" s="14"/>
      <c r="D551" s="235" t="s">
        <v>228</v>
      </c>
      <c r="E551" s="243" t="s">
        <v>1</v>
      </c>
      <c r="F551" s="244" t="s">
        <v>1539</v>
      </c>
      <c r="G551" s="14"/>
      <c r="H551" s="245">
        <v>40.880000000000003</v>
      </c>
      <c r="I551" s="246"/>
      <c r="J551" s="246"/>
      <c r="K551" s="14"/>
      <c r="L551" s="14"/>
      <c r="M551" s="242"/>
      <c r="N551" s="247"/>
      <c r="O551" s="248"/>
      <c r="P551" s="248"/>
      <c r="Q551" s="248"/>
      <c r="R551" s="248"/>
      <c r="S551" s="248"/>
      <c r="T551" s="248"/>
      <c r="U551" s="248"/>
      <c r="V551" s="248"/>
      <c r="W551" s="248"/>
      <c r="X551" s="249"/>
      <c r="Y551" s="14"/>
      <c r="Z551" s="14"/>
      <c r="AA551" s="14"/>
      <c r="AB551" s="14"/>
      <c r="AC551" s="14"/>
      <c r="AD551" s="14"/>
      <c r="AE551" s="14"/>
      <c r="AT551" s="243" t="s">
        <v>228</v>
      </c>
      <c r="AU551" s="243" t="s">
        <v>93</v>
      </c>
      <c r="AV551" s="14" t="s">
        <v>93</v>
      </c>
      <c r="AW551" s="14" t="s">
        <v>4</v>
      </c>
      <c r="AX551" s="14" t="s">
        <v>81</v>
      </c>
      <c r="AY551" s="243" t="s">
        <v>220</v>
      </c>
    </row>
    <row r="552" s="14" customFormat="1">
      <c r="A552" s="14"/>
      <c r="B552" s="242"/>
      <c r="C552" s="14"/>
      <c r="D552" s="235" t="s">
        <v>228</v>
      </c>
      <c r="E552" s="243" t="s">
        <v>1</v>
      </c>
      <c r="F552" s="244" t="s">
        <v>1540</v>
      </c>
      <c r="G552" s="14"/>
      <c r="H552" s="245">
        <v>31.100000000000001</v>
      </c>
      <c r="I552" s="246"/>
      <c r="J552" s="246"/>
      <c r="K552" s="14"/>
      <c r="L552" s="14"/>
      <c r="M552" s="242"/>
      <c r="N552" s="247"/>
      <c r="O552" s="248"/>
      <c r="P552" s="248"/>
      <c r="Q552" s="248"/>
      <c r="R552" s="248"/>
      <c r="S552" s="248"/>
      <c r="T552" s="248"/>
      <c r="U552" s="248"/>
      <c r="V552" s="248"/>
      <c r="W552" s="248"/>
      <c r="X552" s="249"/>
      <c r="Y552" s="14"/>
      <c r="Z552" s="14"/>
      <c r="AA552" s="14"/>
      <c r="AB552" s="14"/>
      <c r="AC552" s="14"/>
      <c r="AD552" s="14"/>
      <c r="AE552" s="14"/>
      <c r="AT552" s="243" t="s">
        <v>228</v>
      </c>
      <c r="AU552" s="243" t="s">
        <v>93</v>
      </c>
      <c r="AV552" s="14" t="s">
        <v>93</v>
      </c>
      <c r="AW552" s="14" t="s">
        <v>4</v>
      </c>
      <c r="AX552" s="14" t="s">
        <v>81</v>
      </c>
      <c r="AY552" s="243" t="s">
        <v>220</v>
      </c>
    </row>
    <row r="553" s="14" customFormat="1">
      <c r="A553" s="14"/>
      <c r="B553" s="242"/>
      <c r="C553" s="14"/>
      <c r="D553" s="235" t="s">
        <v>228</v>
      </c>
      <c r="E553" s="243" t="s">
        <v>1</v>
      </c>
      <c r="F553" s="244" t="s">
        <v>1541</v>
      </c>
      <c r="G553" s="14"/>
      <c r="H553" s="245">
        <v>35.030000000000001</v>
      </c>
      <c r="I553" s="246"/>
      <c r="J553" s="246"/>
      <c r="K553" s="14"/>
      <c r="L553" s="14"/>
      <c r="M553" s="242"/>
      <c r="N553" s="247"/>
      <c r="O553" s="248"/>
      <c r="P553" s="248"/>
      <c r="Q553" s="248"/>
      <c r="R553" s="248"/>
      <c r="S553" s="248"/>
      <c r="T553" s="248"/>
      <c r="U553" s="248"/>
      <c r="V553" s="248"/>
      <c r="W553" s="248"/>
      <c r="X553" s="249"/>
      <c r="Y553" s="14"/>
      <c r="Z553" s="14"/>
      <c r="AA553" s="14"/>
      <c r="AB553" s="14"/>
      <c r="AC553" s="14"/>
      <c r="AD553" s="14"/>
      <c r="AE553" s="14"/>
      <c r="AT553" s="243" t="s">
        <v>228</v>
      </c>
      <c r="AU553" s="243" t="s">
        <v>93</v>
      </c>
      <c r="AV553" s="14" t="s">
        <v>93</v>
      </c>
      <c r="AW553" s="14" t="s">
        <v>4</v>
      </c>
      <c r="AX553" s="14" t="s">
        <v>81</v>
      </c>
      <c r="AY553" s="243" t="s">
        <v>220</v>
      </c>
    </row>
    <row r="554" s="14" customFormat="1">
      <c r="A554" s="14"/>
      <c r="B554" s="242"/>
      <c r="C554" s="14"/>
      <c r="D554" s="235" t="s">
        <v>228</v>
      </c>
      <c r="E554" s="243" t="s">
        <v>1</v>
      </c>
      <c r="F554" s="244" t="s">
        <v>1542</v>
      </c>
      <c r="G554" s="14"/>
      <c r="H554" s="245">
        <v>22.199999999999999</v>
      </c>
      <c r="I554" s="246"/>
      <c r="J554" s="246"/>
      <c r="K554" s="14"/>
      <c r="L554" s="14"/>
      <c r="M554" s="242"/>
      <c r="N554" s="247"/>
      <c r="O554" s="248"/>
      <c r="P554" s="248"/>
      <c r="Q554" s="248"/>
      <c r="R554" s="248"/>
      <c r="S554" s="248"/>
      <c r="T554" s="248"/>
      <c r="U554" s="248"/>
      <c r="V554" s="248"/>
      <c r="W554" s="248"/>
      <c r="X554" s="249"/>
      <c r="Y554" s="14"/>
      <c r="Z554" s="14"/>
      <c r="AA554" s="14"/>
      <c r="AB554" s="14"/>
      <c r="AC554" s="14"/>
      <c r="AD554" s="14"/>
      <c r="AE554" s="14"/>
      <c r="AT554" s="243" t="s">
        <v>228</v>
      </c>
      <c r="AU554" s="243" t="s">
        <v>93</v>
      </c>
      <c r="AV554" s="14" t="s">
        <v>93</v>
      </c>
      <c r="AW554" s="14" t="s">
        <v>4</v>
      </c>
      <c r="AX554" s="14" t="s">
        <v>81</v>
      </c>
      <c r="AY554" s="243" t="s">
        <v>220</v>
      </c>
    </row>
    <row r="555" s="14" customFormat="1">
      <c r="A555" s="14"/>
      <c r="B555" s="242"/>
      <c r="C555" s="14"/>
      <c r="D555" s="235" t="s">
        <v>228</v>
      </c>
      <c r="E555" s="243" t="s">
        <v>1</v>
      </c>
      <c r="F555" s="244" t="s">
        <v>1543</v>
      </c>
      <c r="G555" s="14"/>
      <c r="H555" s="245">
        <v>40.609999999999999</v>
      </c>
      <c r="I555" s="246"/>
      <c r="J555" s="246"/>
      <c r="K555" s="14"/>
      <c r="L555" s="14"/>
      <c r="M555" s="242"/>
      <c r="N555" s="247"/>
      <c r="O555" s="248"/>
      <c r="P555" s="248"/>
      <c r="Q555" s="248"/>
      <c r="R555" s="248"/>
      <c r="S555" s="248"/>
      <c r="T555" s="248"/>
      <c r="U555" s="248"/>
      <c r="V555" s="248"/>
      <c r="W555" s="248"/>
      <c r="X555" s="249"/>
      <c r="Y555" s="14"/>
      <c r="Z555" s="14"/>
      <c r="AA555" s="14"/>
      <c r="AB555" s="14"/>
      <c r="AC555" s="14"/>
      <c r="AD555" s="14"/>
      <c r="AE555" s="14"/>
      <c r="AT555" s="243" t="s">
        <v>228</v>
      </c>
      <c r="AU555" s="243" t="s">
        <v>93</v>
      </c>
      <c r="AV555" s="14" t="s">
        <v>93</v>
      </c>
      <c r="AW555" s="14" t="s">
        <v>4</v>
      </c>
      <c r="AX555" s="14" t="s">
        <v>81</v>
      </c>
      <c r="AY555" s="243" t="s">
        <v>220</v>
      </c>
    </row>
    <row r="556" s="14" customFormat="1">
      <c r="A556" s="14"/>
      <c r="B556" s="242"/>
      <c r="C556" s="14"/>
      <c r="D556" s="235" t="s">
        <v>228</v>
      </c>
      <c r="E556" s="243" t="s">
        <v>1</v>
      </c>
      <c r="F556" s="244" t="s">
        <v>1544</v>
      </c>
      <c r="G556" s="14"/>
      <c r="H556" s="245">
        <v>27.559000000000001</v>
      </c>
      <c r="I556" s="246"/>
      <c r="J556" s="246"/>
      <c r="K556" s="14"/>
      <c r="L556" s="14"/>
      <c r="M556" s="242"/>
      <c r="N556" s="247"/>
      <c r="O556" s="248"/>
      <c r="P556" s="248"/>
      <c r="Q556" s="248"/>
      <c r="R556" s="248"/>
      <c r="S556" s="248"/>
      <c r="T556" s="248"/>
      <c r="U556" s="248"/>
      <c r="V556" s="248"/>
      <c r="W556" s="248"/>
      <c r="X556" s="249"/>
      <c r="Y556" s="14"/>
      <c r="Z556" s="14"/>
      <c r="AA556" s="14"/>
      <c r="AB556" s="14"/>
      <c r="AC556" s="14"/>
      <c r="AD556" s="14"/>
      <c r="AE556" s="14"/>
      <c r="AT556" s="243" t="s">
        <v>228</v>
      </c>
      <c r="AU556" s="243" t="s">
        <v>93</v>
      </c>
      <c r="AV556" s="14" t="s">
        <v>93</v>
      </c>
      <c r="AW556" s="14" t="s">
        <v>4</v>
      </c>
      <c r="AX556" s="14" t="s">
        <v>81</v>
      </c>
      <c r="AY556" s="243" t="s">
        <v>220</v>
      </c>
    </row>
    <row r="557" s="14" customFormat="1">
      <c r="A557" s="14"/>
      <c r="B557" s="242"/>
      <c r="C557" s="14"/>
      <c r="D557" s="235" t="s">
        <v>228</v>
      </c>
      <c r="E557" s="243" t="s">
        <v>1</v>
      </c>
      <c r="F557" s="244" t="s">
        <v>1545</v>
      </c>
      <c r="G557" s="14"/>
      <c r="H557" s="245">
        <v>14.1</v>
      </c>
      <c r="I557" s="246"/>
      <c r="J557" s="246"/>
      <c r="K557" s="14"/>
      <c r="L557" s="14"/>
      <c r="M557" s="242"/>
      <c r="N557" s="247"/>
      <c r="O557" s="248"/>
      <c r="P557" s="248"/>
      <c r="Q557" s="248"/>
      <c r="R557" s="248"/>
      <c r="S557" s="248"/>
      <c r="T557" s="248"/>
      <c r="U557" s="248"/>
      <c r="V557" s="248"/>
      <c r="W557" s="248"/>
      <c r="X557" s="249"/>
      <c r="Y557" s="14"/>
      <c r="Z557" s="14"/>
      <c r="AA557" s="14"/>
      <c r="AB557" s="14"/>
      <c r="AC557" s="14"/>
      <c r="AD557" s="14"/>
      <c r="AE557" s="14"/>
      <c r="AT557" s="243" t="s">
        <v>228</v>
      </c>
      <c r="AU557" s="243" t="s">
        <v>93</v>
      </c>
      <c r="AV557" s="14" t="s">
        <v>93</v>
      </c>
      <c r="AW557" s="14" t="s">
        <v>4</v>
      </c>
      <c r="AX557" s="14" t="s">
        <v>81</v>
      </c>
      <c r="AY557" s="243" t="s">
        <v>220</v>
      </c>
    </row>
    <row r="558" s="14" customFormat="1">
      <c r="A558" s="14"/>
      <c r="B558" s="242"/>
      <c r="C558" s="14"/>
      <c r="D558" s="235" t="s">
        <v>228</v>
      </c>
      <c r="E558" s="243" t="s">
        <v>1</v>
      </c>
      <c r="F558" s="244" t="s">
        <v>1546</v>
      </c>
      <c r="G558" s="14"/>
      <c r="H558" s="245">
        <v>17.399999999999999</v>
      </c>
      <c r="I558" s="246"/>
      <c r="J558" s="246"/>
      <c r="K558" s="14"/>
      <c r="L558" s="14"/>
      <c r="M558" s="242"/>
      <c r="N558" s="247"/>
      <c r="O558" s="248"/>
      <c r="P558" s="248"/>
      <c r="Q558" s="248"/>
      <c r="R558" s="248"/>
      <c r="S558" s="248"/>
      <c r="T558" s="248"/>
      <c r="U558" s="248"/>
      <c r="V558" s="248"/>
      <c r="W558" s="248"/>
      <c r="X558" s="249"/>
      <c r="Y558" s="14"/>
      <c r="Z558" s="14"/>
      <c r="AA558" s="14"/>
      <c r="AB558" s="14"/>
      <c r="AC558" s="14"/>
      <c r="AD558" s="14"/>
      <c r="AE558" s="14"/>
      <c r="AT558" s="243" t="s">
        <v>228</v>
      </c>
      <c r="AU558" s="243" t="s">
        <v>93</v>
      </c>
      <c r="AV558" s="14" t="s">
        <v>93</v>
      </c>
      <c r="AW558" s="14" t="s">
        <v>4</v>
      </c>
      <c r="AX558" s="14" t="s">
        <v>81</v>
      </c>
      <c r="AY558" s="243" t="s">
        <v>220</v>
      </c>
    </row>
    <row r="559" s="14" customFormat="1">
      <c r="A559" s="14"/>
      <c r="B559" s="242"/>
      <c r="C559" s="14"/>
      <c r="D559" s="235" t="s">
        <v>228</v>
      </c>
      <c r="E559" s="243" t="s">
        <v>1</v>
      </c>
      <c r="F559" s="244" t="s">
        <v>1547</v>
      </c>
      <c r="G559" s="14"/>
      <c r="H559" s="245">
        <v>21.300000000000001</v>
      </c>
      <c r="I559" s="246"/>
      <c r="J559" s="246"/>
      <c r="K559" s="14"/>
      <c r="L559" s="14"/>
      <c r="M559" s="242"/>
      <c r="N559" s="247"/>
      <c r="O559" s="248"/>
      <c r="P559" s="248"/>
      <c r="Q559" s="248"/>
      <c r="R559" s="248"/>
      <c r="S559" s="248"/>
      <c r="T559" s="248"/>
      <c r="U559" s="248"/>
      <c r="V559" s="248"/>
      <c r="W559" s="248"/>
      <c r="X559" s="249"/>
      <c r="Y559" s="14"/>
      <c r="Z559" s="14"/>
      <c r="AA559" s="14"/>
      <c r="AB559" s="14"/>
      <c r="AC559" s="14"/>
      <c r="AD559" s="14"/>
      <c r="AE559" s="14"/>
      <c r="AT559" s="243" t="s">
        <v>228</v>
      </c>
      <c r="AU559" s="243" t="s">
        <v>93</v>
      </c>
      <c r="AV559" s="14" t="s">
        <v>93</v>
      </c>
      <c r="AW559" s="14" t="s">
        <v>4</v>
      </c>
      <c r="AX559" s="14" t="s">
        <v>81</v>
      </c>
      <c r="AY559" s="243" t="s">
        <v>220</v>
      </c>
    </row>
    <row r="560" s="14" customFormat="1">
      <c r="A560" s="14"/>
      <c r="B560" s="242"/>
      <c r="C560" s="14"/>
      <c r="D560" s="235" t="s">
        <v>228</v>
      </c>
      <c r="E560" s="243" t="s">
        <v>1</v>
      </c>
      <c r="F560" s="244" t="s">
        <v>1548</v>
      </c>
      <c r="G560" s="14"/>
      <c r="H560" s="245">
        <v>17.100000000000001</v>
      </c>
      <c r="I560" s="246"/>
      <c r="J560" s="246"/>
      <c r="K560" s="14"/>
      <c r="L560" s="14"/>
      <c r="M560" s="242"/>
      <c r="N560" s="247"/>
      <c r="O560" s="248"/>
      <c r="P560" s="248"/>
      <c r="Q560" s="248"/>
      <c r="R560" s="248"/>
      <c r="S560" s="248"/>
      <c r="T560" s="248"/>
      <c r="U560" s="248"/>
      <c r="V560" s="248"/>
      <c r="W560" s="248"/>
      <c r="X560" s="249"/>
      <c r="Y560" s="14"/>
      <c r="Z560" s="14"/>
      <c r="AA560" s="14"/>
      <c r="AB560" s="14"/>
      <c r="AC560" s="14"/>
      <c r="AD560" s="14"/>
      <c r="AE560" s="14"/>
      <c r="AT560" s="243" t="s">
        <v>228</v>
      </c>
      <c r="AU560" s="243" t="s">
        <v>93</v>
      </c>
      <c r="AV560" s="14" t="s">
        <v>93</v>
      </c>
      <c r="AW560" s="14" t="s">
        <v>4</v>
      </c>
      <c r="AX560" s="14" t="s">
        <v>81</v>
      </c>
      <c r="AY560" s="243" t="s">
        <v>220</v>
      </c>
    </row>
    <row r="561" s="14" customFormat="1">
      <c r="A561" s="14"/>
      <c r="B561" s="242"/>
      <c r="C561" s="14"/>
      <c r="D561" s="235" t="s">
        <v>228</v>
      </c>
      <c r="E561" s="243" t="s">
        <v>1</v>
      </c>
      <c r="F561" s="244" t="s">
        <v>1549</v>
      </c>
      <c r="G561" s="14"/>
      <c r="H561" s="245">
        <v>21.167000000000002</v>
      </c>
      <c r="I561" s="246"/>
      <c r="J561" s="246"/>
      <c r="K561" s="14"/>
      <c r="L561" s="14"/>
      <c r="M561" s="242"/>
      <c r="N561" s="247"/>
      <c r="O561" s="248"/>
      <c r="P561" s="248"/>
      <c r="Q561" s="248"/>
      <c r="R561" s="248"/>
      <c r="S561" s="248"/>
      <c r="T561" s="248"/>
      <c r="U561" s="248"/>
      <c r="V561" s="248"/>
      <c r="W561" s="248"/>
      <c r="X561" s="249"/>
      <c r="Y561" s="14"/>
      <c r="Z561" s="14"/>
      <c r="AA561" s="14"/>
      <c r="AB561" s="14"/>
      <c r="AC561" s="14"/>
      <c r="AD561" s="14"/>
      <c r="AE561" s="14"/>
      <c r="AT561" s="243" t="s">
        <v>228</v>
      </c>
      <c r="AU561" s="243" t="s">
        <v>93</v>
      </c>
      <c r="AV561" s="14" t="s">
        <v>93</v>
      </c>
      <c r="AW561" s="14" t="s">
        <v>4</v>
      </c>
      <c r="AX561" s="14" t="s">
        <v>81</v>
      </c>
      <c r="AY561" s="243" t="s">
        <v>220</v>
      </c>
    </row>
    <row r="562" s="14" customFormat="1">
      <c r="A562" s="14"/>
      <c r="B562" s="242"/>
      <c r="C562" s="14"/>
      <c r="D562" s="235" t="s">
        <v>228</v>
      </c>
      <c r="E562" s="243" t="s">
        <v>1</v>
      </c>
      <c r="F562" s="244" t="s">
        <v>1550</v>
      </c>
      <c r="G562" s="14"/>
      <c r="H562" s="245">
        <v>66.849999999999994</v>
      </c>
      <c r="I562" s="246"/>
      <c r="J562" s="246"/>
      <c r="K562" s="14"/>
      <c r="L562" s="14"/>
      <c r="M562" s="242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Y562" s="14"/>
      <c r="Z562" s="14"/>
      <c r="AA562" s="14"/>
      <c r="AB562" s="14"/>
      <c r="AC562" s="14"/>
      <c r="AD562" s="14"/>
      <c r="AE562" s="14"/>
      <c r="AT562" s="243" t="s">
        <v>228</v>
      </c>
      <c r="AU562" s="243" t="s">
        <v>93</v>
      </c>
      <c r="AV562" s="14" t="s">
        <v>93</v>
      </c>
      <c r="AW562" s="14" t="s">
        <v>4</v>
      </c>
      <c r="AX562" s="14" t="s">
        <v>81</v>
      </c>
      <c r="AY562" s="243" t="s">
        <v>220</v>
      </c>
    </row>
    <row r="563" s="14" customFormat="1">
      <c r="A563" s="14"/>
      <c r="B563" s="242"/>
      <c r="C563" s="14"/>
      <c r="D563" s="235" t="s">
        <v>228</v>
      </c>
      <c r="E563" s="243" t="s">
        <v>1</v>
      </c>
      <c r="F563" s="244" t="s">
        <v>1551</v>
      </c>
      <c r="G563" s="14"/>
      <c r="H563" s="245">
        <v>59.119999999999997</v>
      </c>
      <c r="I563" s="246"/>
      <c r="J563" s="246"/>
      <c r="K563" s="14"/>
      <c r="L563" s="14"/>
      <c r="M563" s="242"/>
      <c r="N563" s="247"/>
      <c r="O563" s="248"/>
      <c r="P563" s="248"/>
      <c r="Q563" s="248"/>
      <c r="R563" s="248"/>
      <c r="S563" s="248"/>
      <c r="T563" s="248"/>
      <c r="U563" s="248"/>
      <c r="V563" s="248"/>
      <c r="W563" s="248"/>
      <c r="X563" s="249"/>
      <c r="Y563" s="14"/>
      <c r="Z563" s="14"/>
      <c r="AA563" s="14"/>
      <c r="AB563" s="14"/>
      <c r="AC563" s="14"/>
      <c r="AD563" s="14"/>
      <c r="AE563" s="14"/>
      <c r="AT563" s="243" t="s">
        <v>228</v>
      </c>
      <c r="AU563" s="243" t="s">
        <v>93</v>
      </c>
      <c r="AV563" s="14" t="s">
        <v>93</v>
      </c>
      <c r="AW563" s="14" t="s">
        <v>4</v>
      </c>
      <c r="AX563" s="14" t="s">
        <v>81</v>
      </c>
      <c r="AY563" s="243" t="s">
        <v>220</v>
      </c>
    </row>
    <row r="564" s="14" customFormat="1">
      <c r="A564" s="14"/>
      <c r="B564" s="242"/>
      <c r="C564" s="14"/>
      <c r="D564" s="235" t="s">
        <v>228</v>
      </c>
      <c r="E564" s="243" t="s">
        <v>1</v>
      </c>
      <c r="F564" s="244" t="s">
        <v>1552</v>
      </c>
      <c r="G564" s="14"/>
      <c r="H564" s="245">
        <v>70.329999999999998</v>
      </c>
      <c r="I564" s="246"/>
      <c r="J564" s="246"/>
      <c r="K564" s="14"/>
      <c r="L564" s="14"/>
      <c r="M564" s="242"/>
      <c r="N564" s="247"/>
      <c r="O564" s="248"/>
      <c r="P564" s="248"/>
      <c r="Q564" s="248"/>
      <c r="R564" s="248"/>
      <c r="S564" s="248"/>
      <c r="T564" s="248"/>
      <c r="U564" s="248"/>
      <c r="V564" s="248"/>
      <c r="W564" s="248"/>
      <c r="X564" s="249"/>
      <c r="Y564" s="14"/>
      <c r="Z564" s="14"/>
      <c r="AA564" s="14"/>
      <c r="AB564" s="14"/>
      <c r="AC564" s="14"/>
      <c r="AD564" s="14"/>
      <c r="AE564" s="14"/>
      <c r="AT564" s="243" t="s">
        <v>228</v>
      </c>
      <c r="AU564" s="243" t="s">
        <v>93</v>
      </c>
      <c r="AV564" s="14" t="s">
        <v>93</v>
      </c>
      <c r="AW564" s="14" t="s">
        <v>4</v>
      </c>
      <c r="AX564" s="14" t="s">
        <v>81</v>
      </c>
      <c r="AY564" s="243" t="s">
        <v>220</v>
      </c>
    </row>
    <row r="565" s="14" customFormat="1">
      <c r="A565" s="14"/>
      <c r="B565" s="242"/>
      <c r="C565" s="14"/>
      <c r="D565" s="235" t="s">
        <v>228</v>
      </c>
      <c r="E565" s="243" t="s">
        <v>1</v>
      </c>
      <c r="F565" s="244" t="s">
        <v>1553</v>
      </c>
      <c r="G565" s="14"/>
      <c r="H565" s="245">
        <v>23.399999999999999</v>
      </c>
      <c r="I565" s="246"/>
      <c r="J565" s="246"/>
      <c r="K565" s="14"/>
      <c r="L565" s="14"/>
      <c r="M565" s="242"/>
      <c r="N565" s="247"/>
      <c r="O565" s="248"/>
      <c r="P565" s="248"/>
      <c r="Q565" s="248"/>
      <c r="R565" s="248"/>
      <c r="S565" s="248"/>
      <c r="T565" s="248"/>
      <c r="U565" s="248"/>
      <c r="V565" s="248"/>
      <c r="W565" s="248"/>
      <c r="X565" s="249"/>
      <c r="Y565" s="14"/>
      <c r="Z565" s="14"/>
      <c r="AA565" s="14"/>
      <c r="AB565" s="14"/>
      <c r="AC565" s="14"/>
      <c r="AD565" s="14"/>
      <c r="AE565" s="14"/>
      <c r="AT565" s="243" t="s">
        <v>228</v>
      </c>
      <c r="AU565" s="243" t="s">
        <v>93</v>
      </c>
      <c r="AV565" s="14" t="s">
        <v>93</v>
      </c>
      <c r="AW565" s="14" t="s">
        <v>4</v>
      </c>
      <c r="AX565" s="14" t="s">
        <v>81</v>
      </c>
      <c r="AY565" s="243" t="s">
        <v>220</v>
      </c>
    </row>
    <row r="566" s="14" customFormat="1">
      <c r="A566" s="14"/>
      <c r="B566" s="242"/>
      <c r="C566" s="14"/>
      <c r="D566" s="235" t="s">
        <v>228</v>
      </c>
      <c r="E566" s="243" t="s">
        <v>1</v>
      </c>
      <c r="F566" s="244" t="s">
        <v>1554</v>
      </c>
      <c r="G566" s="14"/>
      <c r="H566" s="245">
        <v>16.559999999999999</v>
      </c>
      <c r="I566" s="246"/>
      <c r="J566" s="246"/>
      <c r="K566" s="14"/>
      <c r="L566" s="14"/>
      <c r="M566" s="242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Y566" s="14"/>
      <c r="Z566" s="14"/>
      <c r="AA566" s="14"/>
      <c r="AB566" s="14"/>
      <c r="AC566" s="14"/>
      <c r="AD566" s="14"/>
      <c r="AE566" s="14"/>
      <c r="AT566" s="243" t="s">
        <v>228</v>
      </c>
      <c r="AU566" s="243" t="s">
        <v>93</v>
      </c>
      <c r="AV566" s="14" t="s">
        <v>93</v>
      </c>
      <c r="AW566" s="14" t="s">
        <v>4</v>
      </c>
      <c r="AX566" s="14" t="s">
        <v>81</v>
      </c>
      <c r="AY566" s="243" t="s">
        <v>220</v>
      </c>
    </row>
    <row r="567" s="14" customFormat="1">
      <c r="A567" s="14"/>
      <c r="B567" s="242"/>
      <c r="C567" s="14"/>
      <c r="D567" s="235" t="s">
        <v>228</v>
      </c>
      <c r="E567" s="243" t="s">
        <v>1</v>
      </c>
      <c r="F567" s="244" t="s">
        <v>1555</v>
      </c>
      <c r="G567" s="14"/>
      <c r="H567" s="245">
        <v>13.859999999999999</v>
      </c>
      <c r="I567" s="246"/>
      <c r="J567" s="246"/>
      <c r="K567" s="14"/>
      <c r="L567" s="14"/>
      <c r="M567" s="242"/>
      <c r="N567" s="247"/>
      <c r="O567" s="248"/>
      <c r="P567" s="248"/>
      <c r="Q567" s="248"/>
      <c r="R567" s="248"/>
      <c r="S567" s="248"/>
      <c r="T567" s="248"/>
      <c r="U567" s="248"/>
      <c r="V567" s="248"/>
      <c r="W567" s="248"/>
      <c r="X567" s="249"/>
      <c r="Y567" s="14"/>
      <c r="Z567" s="14"/>
      <c r="AA567" s="14"/>
      <c r="AB567" s="14"/>
      <c r="AC567" s="14"/>
      <c r="AD567" s="14"/>
      <c r="AE567" s="14"/>
      <c r="AT567" s="243" t="s">
        <v>228</v>
      </c>
      <c r="AU567" s="243" t="s">
        <v>93</v>
      </c>
      <c r="AV567" s="14" t="s">
        <v>93</v>
      </c>
      <c r="AW567" s="14" t="s">
        <v>4</v>
      </c>
      <c r="AX567" s="14" t="s">
        <v>81</v>
      </c>
      <c r="AY567" s="243" t="s">
        <v>220</v>
      </c>
    </row>
    <row r="568" s="14" customFormat="1">
      <c r="A568" s="14"/>
      <c r="B568" s="242"/>
      <c r="C568" s="14"/>
      <c r="D568" s="235" t="s">
        <v>228</v>
      </c>
      <c r="E568" s="243" t="s">
        <v>1</v>
      </c>
      <c r="F568" s="244" t="s">
        <v>1556</v>
      </c>
      <c r="G568" s="14"/>
      <c r="H568" s="245">
        <v>24.34</v>
      </c>
      <c r="I568" s="246"/>
      <c r="J568" s="246"/>
      <c r="K568" s="14"/>
      <c r="L568" s="14"/>
      <c r="M568" s="242"/>
      <c r="N568" s="247"/>
      <c r="O568" s="248"/>
      <c r="P568" s="248"/>
      <c r="Q568" s="248"/>
      <c r="R568" s="248"/>
      <c r="S568" s="248"/>
      <c r="T568" s="248"/>
      <c r="U568" s="248"/>
      <c r="V568" s="248"/>
      <c r="W568" s="248"/>
      <c r="X568" s="249"/>
      <c r="Y568" s="14"/>
      <c r="Z568" s="14"/>
      <c r="AA568" s="14"/>
      <c r="AB568" s="14"/>
      <c r="AC568" s="14"/>
      <c r="AD568" s="14"/>
      <c r="AE568" s="14"/>
      <c r="AT568" s="243" t="s">
        <v>228</v>
      </c>
      <c r="AU568" s="243" t="s">
        <v>93</v>
      </c>
      <c r="AV568" s="14" t="s">
        <v>93</v>
      </c>
      <c r="AW568" s="14" t="s">
        <v>4</v>
      </c>
      <c r="AX568" s="14" t="s">
        <v>81</v>
      </c>
      <c r="AY568" s="243" t="s">
        <v>220</v>
      </c>
    </row>
    <row r="569" s="14" customFormat="1">
      <c r="A569" s="14"/>
      <c r="B569" s="242"/>
      <c r="C569" s="14"/>
      <c r="D569" s="235" t="s">
        <v>228</v>
      </c>
      <c r="E569" s="243" t="s">
        <v>1</v>
      </c>
      <c r="F569" s="244" t="s">
        <v>1557</v>
      </c>
      <c r="G569" s="14"/>
      <c r="H569" s="245">
        <v>33.740000000000002</v>
      </c>
      <c r="I569" s="246"/>
      <c r="J569" s="246"/>
      <c r="K569" s="14"/>
      <c r="L569" s="14"/>
      <c r="M569" s="242"/>
      <c r="N569" s="247"/>
      <c r="O569" s="248"/>
      <c r="P569" s="248"/>
      <c r="Q569" s="248"/>
      <c r="R569" s="248"/>
      <c r="S569" s="248"/>
      <c r="T569" s="248"/>
      <c r="U569" s="248"/>
      <c r="V569" s="248"/>
      <c r="W569" s="248"/>
      <c r="X569" s="249"/>
      <c r="Y569" s="14"/>
      <c r="Z569" s="14"/>
      <c r="AA569" s="14"/>
      <c r="AB569" s="14"/>
      <c r="AC569" s="14"/>
      <c r="AD569" s="14"/>
      <c r="AE569" s="14"/>
      <c r="AT569" s="243" t="s">
        <v>228</v>
      </c>
      <c r="AU569" s="243" t="s">
        <v>93</v>
      </c>
      <c r="AV569" s="14" t="s">
        <v>93</v>
      </c>
      <c r="AW569" s="14" t="s">
        <v>4</v>
      </c>
      <c r="AX569" s="14" t="s">
        <v>81</v>
      </c>
      <c r="AY569" s="243" t="s">
        <v>220</v>
      </c>
    </row>
    <row r="570" s="14" customFormat="1">
      <c r="A570" s="14"/>
      <c r="B570" s="242"/>
      <c r="C570" s="14"/>
      <c r="D570" s="235" t="s">
        <v>228</v>
      </c>
      <c r="E570" s="243" t="s">
        <v>1</v>
      </c>
      <c r="F570" s="244" t="s">
        <v>1558</v>
      </c>
      <c r="G570" s="14"/>
      <c r="H570" s="245">
        <v>24.699999999999999</v>
      </c>
      <c r="I570" s="246"/>
      <c r="J570" s="246"/>
      <c r="K570" s="14"/>
      <c r="L570" s="14"/>
      <c r="M570" s="242"/>
      <c r="N570" s="247"/>
      <c r="O570" s="248"/>
      <c r="P570" s="248"/>
      <c r="Q570" s="248"/>
      <c r="R570" s="248"/>
      <c r="S570" s="248"/>
      <c r="T570" s="248"/>
      <c r="U570" s="248"/>
      <c r="V570" s="248"/>
      <c r="W570" s="248"/>
      <c r="X570" s="249"/>
      <c r="Y570" s="14"/>
      <c r="Z570" s="14"/>
      <c r="AA570" s="14"/>
      <c r="AB570" s="14"/>
      <c r="AC570" s="14"/>
      <c r="AD570" s="14"/>
      <c r="AE570" s="14"/>
      <c r="AT570" s="243" t="s">
        <v>228</v>
      </c>
      <c r="AU570" s="243" t="s">
        <v>93</v>
      </c>
      <c r="AV570" s="14" t="s">
        <v>93</v>
      </c>
      <c r="AW570" s="14" t="s">
        <v>4</v>
      </c>
      <c r="AX570" s="14" t="s">
        <v>81</v>
      </c>
      <c r="AY570" s="243" t="s">
        <v>220</v>
      </c>
    </row>
    <row r="571" s="14" customFormat="1">
      <c r="A571" s="14"/>
      <c r="B571" s="242"/>
      <c r="C571" s="14"/>
      <c r="D571" s="235" t="s">
        <v>228</v>
      </c>
      <c r="E571" s="243" t="s">
        <v>1</v>
      </c>
      <c r="F571" s="244" t="s">
        <v>1559</v>
      </c>
      <c r="G571" s="14"/>
      <c r="H571" s="245">
        <v>12.359999999999999</v>
      </c>
      <c r="I571" s="246"/>
      <c r="J571" s="246"/>
      <c r="K571" s="14"/>
      <c r="L571" s="14"/>
      <c r="M571" s="242"/>
      <c r="N571" s="247"/>
      <c r="O571" s="248"/>
      <c r="P571" s="248"/>
      <c r="Q571" s="248"/>
      <c r="R571" s="248"/>
      <c r="S571" s="248"/>
      <c r="T571" s="248"/>
      <c r="U571" s="248"/>
      <c r="V571" s="248"/>
      <c r="W571" s="248"/>
      <c r="X571" s="249"/>
      <c r="Y571" s="14"/>
      <c r="Z571" s="14"/>
      <c r="AA571" s="14"/>
      <c r="AB571" s="14"/>
      <c r="AC571" s="14"/>
      <c r="AD571" s="14"/>
      <c r="AE571" s="14"/>
      <c r="AT571" s="243" t="s">
        <v>228</v>
      </c>
      <c r="AU571" s="243" t="s">
        <v>93</v>
      </c>
      <c r="AV571" s="14" t="s">
        <v>93</v>
      </c>
      <c r="AW571" s="14" t="s">
        <v>4</v>
      </c>
      <c r="AX571" s="14" t="s">
        <v>81</v>
      </c>
      <c r="AY571" s="243" t="s">
        <v>220</v>
      </c>
    </row>
    <row r="572" s="14" customFormat="1">
      <c r="A572" s="14"/>
      <c r="B572" s="242"/>
      <c r="C572" s="14"/>
      <c r="D572" s="235" t="s">
        <v>228</v>
      </c>
      <c r="E572" s="243" t="s">
        <v>1</v>
      </c>
      <c r="F572" s="244" t="s">
        <v>1560</v>
      </c>
      <c r="G572" s="14"/>
      <c r="H572" s="245">
        <v>15.66</v>
      </c>
      <c r="I572" s="246"/>
      <c r="J572" s="246"/>
      <c r="K572" s="14"/>
      <c r="L572" s="14"/>
      <c r="M572" s="242"/>
      <c r="N572" s="247"/>
      <c r="O572" s="248"/>
      <c r="P572" s="248"/>
      <c r="Q572" s="248"/>
      <c r="R572" s="248"/>
      <c r="S572" s="248"/>
      <c r="T572" s="248"/>
      <c r="U572" s="248"/>
      <c r="V572" s="248"/>
      <c r="W572" s="248"/>
      <c r="X572" s="249"/>
      <c r="Y572" s="14"/>
      <c r="Z572" s="14"/>
      <c r="AA572" s="14"/>
      <c r="AB572" s="14"/>
      <c r="AC572" s="14"/>
      <c r="AD572" s="14"/>
      <c r="AE572" s="14"/>
      <c r="AT572" s="243" t="s">
        <v>228</v>
      </c>
      <c r="AU572" s="243" t="s">
        <v>93</v>
      </c>
      <c r="AV572" s="14" t="s">
        <v>93</v>
      </c>
      <c r="AW572" s="14" t="s">
        <v>4</v>
      </c>
      <c r="AX572" s="14" t="s">
        <v>81</v>
      </c>
      <c r="AY572" s="243" t="s">
        <v>220</v>
      </c>
    </row>
    <row r="573" s="14" customFormat="1">
      <c r="A573" s="14"/>
      <c r="B573" s="242"/>
      <c r="C573" s="14"/>
      <c r="D573" s="235" t="s">
        <v>228</v>
      </c>
      <c r="E573" s="243" t="s">
        <v>1</v>
      </c>
      <c r="F573" s="244" t="s">
        <v>1561</v>
      </c>
      <c r="G573" s="14"/>
      <c r="H573" s="245">
        <v>56.659999999999997</v>
      </c>
      <c r="I573" s="246"/>
      <c r="J573" s="246"/>
      <c r="K573" s="14"/>
      <c r="L573" s="14"/>
      <c r="M573" s="242"/>
      <c r="N573" s="247"/>
      <c r="O573" s="248"/>
      <c r="P573" s="248"/>
      <c r="Q573" s="248"/>
      <c r="R573" s="248"/>
      <c r="S573" s="248"/>
      <c r="T573" s="248"/>
      <c r="U573" s="248"/>
      <c r="V573" s="248"/>
      <c r="W573" s="248"/>
      <c r="X573" s="249"/>
      <c r="Y573" s="14"/>
      <c r="Z573" s="14"/>
      <c r="AA573" s="14"/>
      <c r="AB573" s="14"/>
      <c r="AC573" s="14"/>
      <c r="AD573" s="14"/>
      <c r="AE573" s="14"/>
      <c r="AT573" s="243" t="s">
        <v>228</v>
      </c>
      <c r="AU573" s="243" t="s">
        <v>93</v>
      </c>
      <c r="AV573" s="14" t="s">
        <v>93</v>
      </c>
      <c r="AW573" s="14" t="s">
        <v>4</v>
      </c>
      <c r="AX573" s="14" t="s">
        <v>81</v>
      </c>
      <c r="AY573" s="243" t="s">
        <v>220</v>
      </c>
    </row>
    <row r="574" s="14" customFormat="1">
      <c r="A574" s="14"/>
      <c r="B574" s="242"/>
      <c r="C574" s="14"/>
      <c r="D574" s="235" t="s">
        <v>228</v>
      </c>
      <c r="E574" s="243" t="s">
        <v>1</v>
      </c>
      <c r="F574" s="244" t="s">
        <v>1562</v>
      </c>
      <c r="G574" s="14"/>
      <c r="H574" s="245">
        <v>32.439999999999998</v>
      </c>
      <c r="I574" s="246"/>
      <c r="J574" s="246"/>
      <c r="K574" s="14"/>
      <c r="L574" s="14"/>
      <c r="M574" s="242"/>
      <c r="N574" s="247"/>
      <c r="O574" s="248"/>
      <c r="P574" s="248"/>
      <c r="Q574" s="248"/>
      <c r="R574" s="248"/>
      <c r="S574" s="248"/>
      <c r="T574" s="248"/>
      <c r="U574" s="248"/>
      <c r="V574" s="248"/>
      <c r="W574" s="248"/>
      <c r="X574" s="249"/>
      <c r="Y574" s="14"/>
      <c r="Z574" s="14"/>
      <c r="AA574" s="14"/>
      <c r="AB574" s="14"/>
      <c r="AC574" s="14"/>
      <c r="AD574" s="14"/>
      <c r="AE574" s="14"/>
      <c r="AT574" s="243" t="s">
        <v>228</v>
      </c>
      <c r="AU574" s="243" t="s">
        <v>93</v>
      </c>
      <c r="AV574" s="14" t="s">
        <v>93</v>
      </c>
      <c r="AW574" s="14" t="s">
        <v>4</v>
      </c>
      <c r="AX574" s="14" t="s">
        <v>81</v>
      </c>
      <c r="AY574" s="243" t="s">
        <v>220</v>
      </c>
    </row>
    <row r="575" s="14" customFormat="1">
      <c r="A575" s="14"/>
      <c r="B575" s="242"/>
      <c r="C575" s="14"/>
      <c r="D575" s="235" t="s">
        <v>228</v>
      </c>
      <c r="E575" s="243" t="s">
        <v>1</v>
      </c>
      <c r="F575" s="244" t="s">
        <v>1735</v>
      </c>
      <c r="G575" s="14"/>
      <c r="H575" s="245">
        <v>139.24700000000001</v>
      </c>
      <c r="I575" s="246"/>
      <c r="J575" s="246"/>
      <c r="K575" s="14"/>
      <c r="L575" s="14"/>
      <c r="M575" s="242"/>
      <c r="N575" s="247"/>
      <c r="O575" s="248"/>
      <c r="P575" s="248"/>
      <c r="Q575" s="248"/>
      <c r="R575" s="248"/>
      <c r="S575" s="248"/>
      <c r="T575" s="248"/>
      <c r="U575" s="248"/>
      <c r="V575" s="248"/>
      <c r="W575" s="248"/>
      <c r="X575" s="249"/>
      <c r="Y575" s="14"/>
      <c r="Z575" s="14"/>
      <c r="AA575" s="14"/>
      <c r="AB575" s="14"/>
      <c r="AC575" s="14"/>
      <c r="AD575" s="14"/>
      <c r="AE575" s="14"/>
      <c r="AT575" s="243" t="s">
        <v>228</v>
      </c>
      <c r="AU575" s="243" t="s">
        <v>93</v>
      </c>
      <c r="AV575" s="14" t="s">
        <v>93</v>
      </c>
      <c r="AW575" s="14" t="s">
        <v>4</v>
      </c>
      <c r="AX575" s="14" t="s">
        <v>81</v>
      </c>
      <c r="AY575" s="243" t="s">
        <v>220</v>
      </c>
    </row>
    <row r="576" s="15" customFormat="1">
      <c r="A576" s="15"/>
      <c r="B576" s="250"/>
      <c r="C576" s="15"/>
      <c r="D576" s="235" t="s">
        <v>228</v>
      </c>
      <c r="E576" s="251" t="s">
        <v>1</v>
      </c>
      <c r="F576" s="252" t="s">
        <v>242</v>
      </c>
      <c r="G576" s="15"/>
      <c r="H576" s="253">
        <v>1093.5460000000001</v>
      </c>
      <c r="I576" s="254"/>
      <c r="J576" s="254"/>
      <c r="K576" s="15"/>
      <c r="L576" s="15"/>
      <c r="M576" s="250"/>
      <c r="N576" s="255"/>
      <c r="O576" s="256"/>
      <c r="P576" s="256"/>
      <c r="Q576" s="256"/>
      <c r="R576" s="256"/>
      <c r="S576" s="256"/>
      <c r="T576" s="256"/>
      <c r="U576" s="256"/>
      <c r="V576" s="256"/>
      <c r="W576" s="256"/>
      <c r="X576" s="257"/>
      <c r="Y576" s="15"/>
      <c r="Z576" s="15"/>
      <c r="AA576" s="15"/>
      <c r="AB576" s="15"/>
      <c r="AC576" s="15"/>
      <c r="AD576" s="15"/>
      <c r="AE576" s="15"/>
      <c r="AT576" s="251" t="s">
        <v>228</v>
      </c>
      <c r="AU576" s="251" t="s">
        <v>93</v>
      </c>
      <c r="AV576" s="15" t="s">
        <v>98</v>
      </c>
      <c r="AW576" s="15" t="s">
        <v>4</v>
      </c>
      <c r="AX576" s="15" t="s">
        <v>81</v>
      </c>
      <c r="AY576" s="251" t="s">
        <v>220</v>
      </c>
    </row>
    <row r="577" s="13" customFormat="1">
      <c r="A577" s="13"/>
      <c r="B577" s="234"/>
      <c r="C577" s="13"/>
      <c r="D577" s="235" t="s">
        <v>228</v>
      </c>
      <c r="E577" s="236" t="s">
        <v>1</v>
      </c>
      <c r="F577" s="237" t="s">
        <v>243</v>
      </c>
      <c r="G577" s="13"/>
      <c r="H577" s="236" t="s">
        <v>1</v>
      </c>
      <c r="I577" s="238"/>
      <c r="J577" s="238"/>
      <c r="K577" s="13"/>
      <c r="L577" s="13"/>
      <c r="M577" s="234"/>
      <c r="N577" s="239"/>
      <c r="O577" s="240"/>
      <c r="P577" s="240"/>
      <c r="Q577" s="240"/>
      <c r="R577" s="240"/>
      <c r="S577" s="240"/>
      <c r="T577" s="240"/>
      <c r="U577" s="240"/>
      <c r="V577" s="240"/>
      <c r="W577" s="240"/>
      <c r="X577" s="241"/>
      <c r="Y577" s="13"/>
      <c r="Z577" s="13"/>
      <c r="AA577" s="13"/>
      <c r="AB577" s="13"/>
      <c r="AC577" s="13"/>
      <c r="AD577" s="13"/>
      <c r="AE577" s="13"/>
      <c r="AT577" s="236" t="s">
        <v>228</v>
      </c>
      <c r="AU577" s="236" t="s">
        <v>93</v>
      </c>
      <c r="AV577" s="13" t="s">
        <v>88</v>
      </c>
      <c r="AW577" s="13" t="s">
        <v>4</v>
      </c>
      <c r="AX577" s="13" t="s">
        <v>81</v>
      </c>
      <c r="AY577" s="236" t="s">
        <v>220</v>
      </c>
    </row>
    <row r="578" s="14" customFormat="1">
      <c r="A578" s="14"/>
      <c r="B578" s="242"/>
      <c r="C578" s="14"/>
      <c r="D578" s="235" t="s">
        <v>228</v>
      </c>
      <c r="E578" s="243" t="s">
        <v>1</v>
      </c>
      <c r="F578" s="244" t="s">
        <v>1563</v>
      </c>
      <c r="G578" s="14"/>
      <c r="H578" s="245">
        <v>60.953000000000003</v>
      </c>
      <c r="I578" s="246"/>
      <c r="J578" s="246"/>
      <c r="K578" s="14"/>
      <c r="L578" s="14"/>
      <c r="M578" s="242"/>
      <c r="N578" s="247"/>
      <c r="O578" s="248"/>
      <c r="P578" s="248"/>
      <c r="Q578" s="248"/>
      <c r="R578" s="248"/>
      <c r="S578" s="248"/>
      <c r="T578" s="248"/>
      <c r="U578" s="248"/>
      <c r="V578" s="248"/>
      <c r="W578" s="248"/>
      <c r="X578" s="249"/>
      <c r="Y578" s="14"/>
      <c r="Z578" s="14"/>
      <c r="AA578" s="14"/>
      <c r="AB578" s="14"/>
      <c r="AC578" s="14"/>
      <c r="AD578" s="14"/>
      <c r="AE578" s="14"/>
      <c r="AT578" s="243" t="s">
        <v>228</v>
      </c>
      <c r="AU578" s="243" t="s">
        <v>93</v>
      </c>
      <c r="AV578" s="14" t="s">
        <v>93</v>
      </c>
      <c r="AW578" s="14" t="s">
        <v>4</v>
      </c>
      <c r="AX578" s="14" t="s">
        <v>81</v>
      </c>
      <c r="AY578" s="243" t="s">
        <v>220</v>
      </c>
    </row>
    <row r="579" s="14" customFormat="1">
      <c r="A579" s="14"/>
      <c r="B579" s="242"/>
      <c r="C579" s="14"/>
      <c r="D579" s="235" t="s">
        <v>228</v>
      </c>
      <c r="E579" s="243" t="s">
        <v>1</v>
      </c>
      <c r="F579" s="244" t="s">
        <v>1564</v>
      </c>
      <c r="G579" s="14"/>
      <c r="H579" s="245">
        <v>59.100000000000001</v>
      </c>
      <c r="I579" s="246"/>
      <c r="J579" s="246"/>
      <c r="K579" s="14"/>
      <c r="L579" s="14"/>
      <c r="M579" s="242"/>
      <c r="N579" s="247"/>
      <c r="O579" s="248"/>
      <c r="P579" s="248"/>
      <c r="Q579" s="248"/>
      <c r="R579" s="248"/>
      <c r="S579" s="248"/>
      <c r="T579" s="248"/>
      <c r="U579" s="248"/>
      <c r="V579" s="248"/>
      <c r="W579" s="248"/>
      <c r="X579" s="249"/>
      <c r="Y579" s="14"/>
      <c r="Z579" s="14"/>
      <c r="AA579" s="14"/>
      <c r="AB579" s="14"/>
      <c r="AC579" s="14"/>
      <c r="AD579" s="14"/>
      <c r="AE579" s="14"/>
      <c r="AT579" s="243" t="s">
        <v>228</v>
      </c>
      <c r="AU579" s="243" t="s">
        <v>93</v>
      </c>
      <c r="AV579" s="14" t="s">
        <v>93</v>
      </c>
      <c r="AW579" s="14" t="s">
        <v>4</v>
      </c>
      <c r="AX579" s="14" t="s">
        <v>81</v>
      </c>
      <c r="AY579" s="243" t="s">
        <v>220</v>
      </c>
    </row>
    <row r="580" s="14" customFormat="1">
      <c r="A580" s="14"/>
      <c r="B580" s="242"/>
      <c r="C580" s="14"/>
      <c r="D580" s="235" t="s">
        <v>228</v>
      </c>
      <c r="E580" s="243" t="s">
        <v>1</v>
      </c>
      <c r="F580" s="244" t="s">
        <v>1565</v>
      </c>
      <c r="G580" s="14"/>
      <c r="H580" s="245">
        <v>34.049999999999997</v>
      </c>
      <c r="I580" s="246"/>
      <c r="J580" s="246"/>
      <c r="K580" s="14"/>
      <c r="L580" s="14"/>
      <c r="M580" s="242"/>
      <c r="N580" s="247"/>
      <c r="O580" s="248"/>
      <c r="P580" s="248"/>
      <c r="Q580" s="248"/>
      <c r="R580" s="248"/>
      <c r="S580" s="248"/>
      <c r="T580" s="248"/>
      <c r="U580" s="248"/>
      <c r="V580" s="248"/>
      <c r="W580" s="248"/>
      <c r="X580" s="249"/>
      <c r="Y580" s="14"/>
      <c r="Z580" s="14"/>
      <c r="AA580" s="14"/>
      <c r="AB580" s="14"/>
      <c r="AC580" s="14"/>
      <c r="AD580" s="14"/>
      <c r="AE580" s="14"/>
      <c r="AT580" s="243" t="s">
        <v>228</v>
      </c>
      <c r="AU580" s="243" t="s">
        <v>93</v>
      </c>
      <c r="AV580" s="14" t="s">
        <v>93</v>
      </c>
      <c r="AW580" s="14" t="s">
        <v>4</v>
      </c>
      <c r="AX580" s="14" t="s">
        <v>81</v>
      </c>
      <c r="AY580" s="243" t="s">
        <v>220</v>
      </c>
    </row>
    <row r="581" s="14" customFormat="1">
      <c r="A581" s="14"/>
      <c r="B581" s="242"/>
      <c r="C581" s="14"/>
      <c r="D581" s="235" t="s">
        <v>228</v>
      </c>
      <c r="E581" s="243" t="s">
        <v>1</v>
      </c>
      <c r="F581" s="244" t="s">
        <v>1566</v>
      </c>
      <c r="G581" s="14"/>
      <c r="H581" s="245">
        <v>37.880000000000003</v>
      </c>
      <c r="I581" s="246"/>
      <c r="J581" s="246"/>
      <c r="K581" s="14"/>
      <c r="L581" s="14"/>
      <c r="M581" s="242"/>
      <c r="N581" s="247"/>
      <c r="O581" s="248"/>
      <c r="P581" s="248"/>
      <c r="Q581" s="248"/>
      <c r="R581" s="248"/>
      <c r="S581" s="248"/>
      <c r="T581" s="248"/>
      <c r="U581" s="248"/>
      <c r="V581" s="248"/>
      <c r="W581" s="248"/>
      <c r="X581" s="249"/>
      <c r="Y581" s="14"/>
      <c r="Z581" s="14"/>
      <c r="AA581" s="14"/>
      <c r="AB581" s="14"/>
      <c r="AC581" s="14"/>
      <c r="AD581" s="14"/>
      <c r="AE581" s="14"/>
      <c r="AT581" s="243" t="s">
        <v>228</v>
      </c>
      <c r="AU581" s="243" t="s">
        <v>93</v>
      </c>
      <c r="AV581" s="14" t="s">
        <v>93</v>
      </c>
      <c r="AW581" s="14" t="s">
        <v>4</v>
      </c>
      <c r="AX581" s="14" t="s">
        <v>81</v>
      </c>
      <c r="AY581" s="243" t="s">
        <v>220</v>
      </c>
    </row>
    <row r="582" s="14" customFormat="1">
      <c r="A582" s="14"/>
      <c r="B582" s="242"/>
      <c r="C582" s="14"/>
      <c r="D582" s="235" t="s">
        <v>228</v>
      </c>
      <c r="E582" s="243" t="s">
        <v>1</v>
      </c>
      <c r="F582" s="244" t="s">
        <v>1567</v>
      </c>
      <c r="G582" s="14"/>
      <c r="H582" s="245">
        <v>33.799999999999997</v>
      </c>
      <c r="I582" s="246"/>
      <c r="J582" s="246"/>
      <c r="K582" s="14"/>
      <c r="L582" s="14"/>
      <c r="M582" s="242"/>
      <c r="N582" s="247"/>
      <c r="O582" s="248"/>
      <c r="P582" s="248"/>
      <c r="Q582" s="248"/>
      <c r="R582" s="248"/>
      <c r="S582" s="248"/>
      <c r="T582" s="248"/>
      <c r="U582" s="248"/>
      <c r="V582" s="248"/>
      <c r="W582" s="248"/>
      <c r="X582" s="249"/>
      <c r="Y582" s="14"/>
      <c r="Z582" s="14"/>
      <c r="AA582" s="14"/>
      <c r="AB582" s="14"/>
      <c r="AC582" s="14"/>
      <c r="AD582" s="14"/>
      <c r="AE582" s="14"/>
      <c r="AT582" s="243" t="s">
        <v>228</v>
      </c>
      <c r="AU582" s="243" t="s">
        <v>93</v>
      </c>
      <c r="AV582" s="14" t="s">
        <v>93</v>
      </c>
      <c r="AW582" s="14" t="s">
        <v>4</v>
      </c>
      <c r="AX582" s="14" t="s">
        <v>81</v>
      </c>
      <c r="AY582" s="243" t="s">
        <v>220</v>
      </c>
    </row>
    <row r="583" s="14" customFormat="1">
      <c r="A583" s="14"/>
      <c r="B583" s="242"/>
      <c r="C583" s="14"/>
      <c r="D583" s="235" t="s">
        <v>228</v>
      </c>
      <c r="E583" s="243" t="s">
        <v>1</v>
      </c>
      <c r="F583" s="244" t="s">
        <v>1568</v>
      </c>
      <c r="G583" s="14"/>
      <c r="H583" s="245">
        <v>35.030000000000001</v>
      </c>
      <c r="I583" s="246"/>
      <c r="J583" s="246"/>
      <c r="K583" s="14"/>
      <c r="L583" s="14"/>
      <c r="M583" s="242"/>
      <c r="N583" s="247"/>
      <c r="O583" s="248"/>
      <c r="P583" s="248"/>
      <c r="Q583" s="248"/>
      <c r="R583" s="248"/>
      <c r="S583" s="248"/>
      <c r="T583" s="248"/>
      <c r="U583" s="248"/>
      <c r="V583" s="248"/>
      <c r="W583" s="248"/>
      <c r="X583" s="249"/>
      <c r="Y583" s="14"/>
      <c r="Z583" s="14"/>
      <c r="AA583" s="14"/>
      <c r="AB583" s="14"/>
      <c r="AC583" s="14"/>
      <c r="AD583" s="14"/>
      <c r="AE583" s="14"/>
      <c r="AT583" s="243" t="s">
        <v>228</v>
      </c>
      <c r="AU583" s="243" t="s">
        <v>93</v>
      </c>
      <c r="AV583" s="14" t="s">
        <v>93</v>
      </c>
      <c r="AW583" s="14" t="s">
        <v>4</v>
      </c>
      <c r="AX583" s="14" t="s">
        <v>81</v>
      </c>
      <c r="AY583" s="243" t="s">
        <v>220</v>
      </c>
    </row>
    <row r="584" s="14" customFormat="1">
      <c r="A584" s="14"/>
      <c r="B584" s="242"/>
      <c r="C584" s="14"/>
      <c r="D584" s="235" t="s">
        <v>228</v>
      </c>
      <c r="E584" s="243" t="s">
        <v>1</v>
      </c>
      <c r="F584" s="244" t="s">
        <v>1569</v>
      </c>
      <c r="G584" s="14"/>
      <c r="H584" s="245">
        <v>22.800000000000001</v>
      </c>
      <c r="I584" s="246"/>
      <c r="J584" s="246"/>
      <c r="K584" s="14"/>
      <c r="L584" s="14"/>
      <c r="M584" s="242"/>
      <c r="N584" s="247"/>
      <c r="O584" s="248"/>
      <c r="P584" s="248"/>
      <c r="Q584" s="248"/>
      <c r="R584" s="248"/>
      <c r="S584" s="248"/>
      <c r="T584" s="248"/>
      <c r="U584" s="248"/>
      <c r="V584" s="248"/>
      <c r="W584" s="248"/>
      <c r="X584" s="249"/>
      <c r="Y584" s="14"/>
      <c r="Z584" s="14"/>
      <c r="AA584" s="14"/>
      <c r="AB584" s="14"/>
      <c r="AC584" s="14"/>
      <c r="AD584" s="14"/>
      <c r="AE584" s="14"/>
      <c r="AT584" s="243" t="s">
        <v>228</v>
      </c>
      <c r="AU584" s="243" t="s">
        <v>93</v>
      </c>
      <c r="AV584" s="14" t="s">
        <v>93</v>
      </c>
      <c r="AW584" s="14" t="s">
        <v>4</v>
      </c>
      <c r="AX584" s="14" t="s">
        <v>81</v>
      </c>
      <c r="AY584" s="243" t="s">
        <v>220</v>
      </c>
    </row>
    <row r="585" s="14" customFormat="1">
      <c r="A585" s="14"/>
      <c r="B585" s="242"/>
      <c r="C585" s="14"/>
      <c r="D585" s="235" t="s">
        <v>228</v>
      </c>
      <c r="E585" s="243" t="s">
        <v>1</v>
      </c>
      <c r="F585" s="244" t="s">
        <v>1570</v>
      </c>
      <c r="G585" s="14"/>
      <c r="H585" s="245">
        <v>42.289999999999999</v>
      </c>
      <c r="I585" s="246"/>
      <c r="J585" s="246"/>
      <c r="K585" s="14"/>
      <c r="L585" s="14"/>
      <c r="M585" s="242"/>
      <c r="N585" s="247"/>
      <c r="O585" s="248"/>
      <c r="P585" s="248"/>
      <c r="Q585" s="248"/>
      <c r="R585" s="248"/>
      <c r="S585" s="248"/>
      <c r="T585" s="248"/>
      <c r="U585" s="248"/>
      <c r="V585" s="248"/>
      <c r="W585" s="248"/>
      <c r="X585" s="249"/>
      <c r="Y585" s="14"/>
      <c r="Z585" s="14"/>
      <c r="AA585" s="14"/>
      <c r="AB585" s="14"/>
      <c r="AC585" s="14"/>
      <c r="AD585" s="14"/>
      <c r="AE585" s="14"/>
      <c r="AT585" s="243" t="s">
        <v>228</v>
      </c>
      <c r="AU585" s="243" t="s">
        <v>93</v>
      </c>
      <c r="AV585" s="14" t="s">
        <v>93</v>
      </c>
      <c r="AW585" s="14" t="s">
        <v>4</v>
      </c>
      <c r="AX585" s="14" t="s">
        <v>81</v>
      </c>
      <c r="AY585" s="243" t="s">
        <v>220</v>
      </c>
    </row>
    <row r="586" s="14" customFormat="1">
      <c r="A586" s="14"/>
      <c r="B586" s="242"/>
      <c r="C586" s="14"/>
      <c r="D586" s="235" t="s">
        <v>228</v>
      </c>
      <c r="E586" s="243" t="s">
        <v>1</v>
      </c>
      <c r="F586" s="244" t="s">
        <v>1571</v>
      </c>
      <c r="G586" s="14"/>
      <c r="H586" s="245">
        <v>25.800000000000001</v>
      </c>
      <c r="I586" s="246"/>
      <c r="J586" s="246"/>
      <c r="K586" s="14"/>
      <c r="L586" s="14"/>
      <c r="M586" s="242"/>
      <c r="N586" s="247"/>
      <c r="O586" s="248"/>
      <c r="P586" s="248"/>
      <c r="Q586" s="248"/>
      <c r="R586" s="248"/>
      <c r="S586" s="248"/>
      <c r="T586" s="248"/>
      <c r="U586" s="248"/>
      <c r="V586" s="248"/>
      <c r="W586" s="248"/>
      <c r="X586" s="249"/>
      <c r="Y586" s="14"/>
      <c r="Z586" s="14"/>
      <c r="AA586" s="14"/>
      <c r="AB586" s="14"/>
      <c r="AC586" s="14"/>
      <c r="AD586" s="14"/>
      <c r="AE586" s="14"/>
      <c r="AT586" s="243" t="s">
        <v>228</v>
      </c>
      <c r="AU586" s="243" t="s">
        <v>93</v>
      </c>
      <c r="AV586" s="14" t="s">
        <v>93</v>
      </c>
      <c r="AW586" s="14" t="s">
        <v>4</v>
      </c>
      <c r="AX586" s="14" t="s">
        <v>81</v>
      </c>
      <c r="AY586" s="243" t="s">
        <v>220</v>
      </c>
    </row>
    <row r="587" s="14" customFormat="1">
      <c r="A587" s="14"/>
      <c r="B587" s="242"/>
      <c r="C587" s="14"/>
      <c r="D587" s="235" t="s">
        <v>228</v>
      </c>
      <c r="E587" s="243" t="s">
        <v>1</v>
      </c>
      <c r="F587" s="244" t="s">
        <v>1572</v>
      </c>
      <c r="G587" s="14"/>
      <c r="H587" s="245">
        <v>36.799999999999997</v>
      </c>
      <c r="I587" s="246"/>
      <c r="J587" s="246"/>
      <c r="K587" s="14"/>
      <c r="L587" s="14"/>
      <c r="M587" s="242"/>
      <c r="N587" s="247"/>
      <c r="O587" s="248"/>
      <c r="P587" s="248"/>
      <c r="Q587" s="248"/>
      <c r="R587" s="248"/>
      <c r="S587" s="248"/>
      <c r="T587" s="248"/>
      <c r="U587" s="248"/>
      <c r="V587" s="248"/>
      <c r="W587" s="248"/>
      <c r="X587" s="249"/>
      <c r="Y587" s="14"/>
      <c r="Z587" s="14"/>
      <c r="AA587" s="14"/>
      <c r="AB587" s="14"/>
      <c r="AC587" s="14"/>
      <c r="AD587" s="14"/>
      <c r="AE587" s="14"/>
      <c r="AT587" s="243" t="s">
        <v>228</v>
      </c>
      <c r="AU587" s="243" t="s">
        <v>93</v>
      </c>
      <c r="AV587" s="14" t="s">
        <v>93</v>
      </c>
      <c r="AW587" s="14" t="s">
        <v>4</v>
      </c>
      <c r="AX587" s="14" t="s">
        <v>81</v>
      </c>
      <c r="AY587" s="243" t="s">
        <v>220</v>
      </c>
    </row>
    <row r="588" s="14" customFormat="1">
      <c r="A588" s="14"/>
      <c r="B588" s="242"/>
      <c r="C588" s="14"/>
      <c r="D588" s="235" t="s">
        <v>228</v>
      </c>
      <c r="E588" s="243" t="s">
        <v>1</v>
      </c>
      <c r="F588" s="244" t="s">
        <v>1573</v>
      </c>
      <c r="G588" s="14"/>
      <c r="H588" s="245">
        <v>20.899999999999999</v>
      </c>
      <c r="I588" s="246"/>
      <c r="J588" s="246"/>
      <c r="K588" s="14"/>
      <c r="L588" s="14"/>
      <c r="M588" s="242"/>
      <c r="N588" s="247"/>
      <c r="O588" s="248"/>
      <c r="P588" s="248"/>
      <c r="Q588" s="248"/>
      <c r="R588" s="248"/>
      <c r="S588" s="248"/>
      <c r="T588" s="248"/>
      <c r="U588" s="248"/>
      <c r="V588" s="248"/>
      <c r="W588" s="248"/>
      <c r="X588" s="249"/>
      <c r="Y588" s="14"/>
      <c r="Z588" s="14"/>
      <c r="AA588" s="14"/>
      <c r="AB588" s="14"/>
      <c r="AC588" s="14"/>
      <c r="AD588" s="14"/>
      <c r="AE588" s="14"/>
      <c r="AT588" s="243" t="s">
        <v>228</v>
      </c>
      <c r="AU588" s="243" t="s">
        <v>93</v>
      </c>
      <c r="AV588" s="14" t="s">
        <v>93</v>
      </c>
      <c r="AW588" s="14" t="s">
        <v>4</v>
      </c>
      <c r="AX588" s="14" t="s">
        <v>81</v>
      </c>
      <c r="AY588" s="243" t="s">
        <v>220</v>
      </c>
    </row>
    <row r="589" s="14" customFormat="1">
      <c r="A589" s="14"/>
      <c r="B589" s="242"/>
      <c r="C589" s="14"/>
      <c r="D589" s="235" t="s">
        <v>228</v>
      </c>
      <c r="E589" s="243" t="s">
        <v>1</v>
      </c>
      <c r="F589" s="244" t="s">
        <v>1574</v>
      </c>
      <c r="G589" s="14"/>
      <c r="H589" s="245">
        <v>85.659999999999997</v>
      </c>
      <c r="I589" s="246"/>
      <c r="J589" s="246"/>
      <c r="K589" s="14"/>
      <c r="L589" s="14"/>
      <c r="M589" s="242"/>
      <c r="N589" s="247"/>
      <c r="O589" s="248"/>
      <c r="P589" s="248"/>
      <c r="Q589" s="248"/>
      <c r="R589" s="248"/>
      <c r="S589" s="248"/>
      <c r="T589" s="248"/>
      <c r="U589" s="248"/>
      <c r="V589" s="248"/>
      <c r="W589" s="248"/>
      <c r="X589" s="249"/>
      <c r="Y589" s="14"/>
      <c r="Z589" s="14"/>
      <c r="AA589" s="14"/>
      <c r="AB589" s="14"/>
      <c r="AC589" s="14"/>
      <c r="AD589" s="14"/>
      <c r="AE589" s="14"/>
      <c r="AT589" s="243" t="s">
        <v>228</v>
      </c>
      <c r="AU589" s="243" t="s">
        <v>93</v>
      </c>
      <c r="AV589" s="14" t="s">
        <v>93</v>
      </c>
      <c r="AW589" s="14" t="s">
        <v>4</v>
      </c>
      <c r="AX589" s="14" t="s">
        <v>81</v>
      </c>
      <c r="AY589" s="243" t="s">
        <v>220</v>
      </c>
    </row>
    <row r="590" s="14" customFormat="1">
      <c r="A590" s="14"/>
      <c r="B590" s="242"/>
      <c r="C590" s="14"/>
      <c r="D590" s="235" t="s">
        <v>228</v>
      </c>
      <c r="E590" s="243" t="s">
        <v>1</v>
      </c>
      <c r="F590" s="244" t="s">
        <v>1575</v>
      </c>
      <c r="G590" s="14"/>
      <c r="H590" s="245">
        <v>59.119999999999997</v>
      </c>
      <c r="I590" s="246"/>
      <c r="J590" s="246"/>
      <c r="K590" s="14"/>
      <c r="L590" s="14"/>
      <c r="M590" s="242"/>
      <c r="N590" s="247"/>
      <c r="O590" s="248"/>
      <c r="P590" s="248"/>
      <c r="Q590" s="248"/>
      <c r="R590" s="248"/>
      <c r="S590" s="248"/>
      <c r="T590" s="248"/>
      <c r="U590" s="248"/>
      <c r="V590" s="248"/>
      <c r="W590" s="248"/>
      <c r="X590" s="249"/>
      <c r="Y590" s="14"/>
      <c r="Z590" s="14"/>
      <c r="AA590" s="14"/>
      <c r="AB590" s="14"/>
      <c r="AC590" s="14"/>
      <c r="AD590" s="14"/>
      <c r="AE590" s="14"/>
      <c r="AT590" s="243" t="s">
        <v>228</v>
      </c>
      <c r="AU590" s="243" t="s">
        <v>93</v>
      </c>
      <c r="AV590" s="14" t="s">
        <v>93</v>
      </c>
      <c r="AW590" s="14" t="s">
        <v>4</v>
      </c>
      <c r="AX590" s="14" t="s">
        <v>81</v>
      </c>
      <c r="AY590" s="243" t="s">
        <v>220</v>
      </c>
    </row>
    <row r="591" s="14" customFormat="1">
      <c r="A591" s="14"/>
      <c r="B591" s="242"/>
      <c r="C591" s="14"/>
      <c r="D591" s="235" t="s">
        <v>228</v>
      </c>
      <c r="E591" s="243" t="s">
        <v>1</v>
      </c>
      <c r="F591" s="244" t="s">
        <v>1576</v>
      </c>
      <c r="G591" s="14"/>
      <c r="H591" s="245">
        <v>72.254999999999995</v>
      </c>
      <c r="I591" s="246"/>
      <c r="J591" s="246"/>
      <c r="K591" s="14"/>
      <c r="L591" s="14"/>
      <c r="M591" s="242"/>
      <c r="N591" s="247"/>
      <c r="O591" s="248"/>
      <c r="P591" s="248"/>
      <c r="Q591" s="248"/>
      <c r="R591" s="248"/>
      <c r="S591" s="248"/>
      <c r="T591" s="248"/>
      <c r="U591" s="248"/>
      <c r="V591" s="248"/>
      <c r="W591" s="248"/>
      <c r="X591" s="249"/>
      <c r="Y591" s="14"/>
      <c r="Z591" s="14"/>
      <c r="AA591" s="14"/>
      <c r="AB591" s="14"/>
      <c r="AC591" s="14"/>
      <c r="AD591" s="14"/>
      <c r="AE591" s="14"/>
      <c r="AT591" s="243" t="s">
        <v>228</v>
      </c>
      <c r="AU591" s="243" t="s">
        <v>93</v>
      </c>
      <c r="AV591" s="14" t="s">
        <v>93</v>
      </c>
      <c r="AW591" s="14" t="s">
        <v>4</v>
      </c>
      <c r="AX591" s="14" t="s">
        <v>81</v>
      </c>
      <c r="AY591" s="243" t="s">
        <v>220</v>
      </c>
    </row>
    <row r="592" s="14" customFormat="1">
      <c r="A592" s="14"/>
      <c r="B592" s="242"/>
      <c r="C592" s="14"/>
      <c r="D592" s="235" t="s">
        <v>228</v>
      </c>
      <c r="E592" s="243" t="s">
        <v>1</v>
      </c>
      <c r="F592" s="244" t="s">
        <v>1577</v>
      </c>
      <c r="G592" s="14"/>
      <c r="H592" s="245">
        <v>58.950000000000003</v>
      </c>
      <c r="I592" s="246"/>
      <c r="J592" s="246"/>
      <c r="K592" s="14"/>
      <c r="L592" s="14"/>
      <c r="M592" s="242"/>
      <c r="N592" s="247"/>
      <c r="O592" s="248"/>
      <c r="P592" s="248"/>
      <c r="Q592" s="248"/>
      <c r="R592" s="248"/>
      <c r="S592" s="248"/>
      <c r="T592" s="248"/>
      <c r="U592" s="248"/>
      <c r="V592" s="248"/>
      <c r="W592" s="248"/>
      <c r="X592" s="249"/>
      <c r="Y592" s="14"/>
      <c r="Z592" s="14"/>
      <c r="AA592" s="14"/>
      <c r="AB592" s="14"/>
      <c r="AC592" s="14"/>
      <c r="AD592" s="14"/>
      <c r="AE592" s="14"/>
      <c r="AT592" s="243" t="s">
        <v>228</v>
      </c>
      <c r="AU592" s="243" t="s">
        <v>93</v>
      </c>
      <c r="AV592" s="14" t="s">
        <v>93</v>
      </c>
      <c r="AW592" s="14" t="s">
        <v>4</v>
      </c>
      <c r="AX592" s="14" t="s">
        <v>81</v>
      </c>
      <c r="AY592" s="243" t="s">
        <v>220</v>
      </c>
    </row>
    <row r="593" s="15" customFormat="1">
      <c r="A593" s="15"/>
      <c r="B593" s="250"/>
      <c r="C593" s="15"/>
      <c r="D593" s="235" t="s">
        <v>228</v>
      </c>
      <c r="E593" s="251" t="s">
        <v>1</v>
      </c>
      <c r="F593" s="252" t="s">
        <v>242</v>
      </c>
      <c r="G593" s="15"/>
      <c r="H593" s="253">
        <v>685.38800000000003</v>
      </c>
      <c r="I593" s="254"/>
      <c r="J593" s="254"/>
      <c r="K593" s="15"/>
      <c r="L593" s="15"/>
      <c r="M593" s="250"/>
      <c r="N593" s="255"/>
      <c r="O593" s="256"/>
      <c r="P593" s="256"/>
      <c r="Q593" s="256"/>
      <c r="R593" s="256"/>
      <c r="S593" s="256"/>
      <c r="T593" s="256"/>
      <c r="U593" s="256"/>
      <c r="V593" s="256"/>
      <c r="W593" s="256"/>
      <c r="X593" s="257"/>
      <c r="Y593" s="15"/>
      <c r="Z593" s="15"/>
      <c r="AA593" s="15"/>
      <c r="AB593" s="15"/>
      <c r="AC593" s="15"/>
      <c r="AD593" s="15"/>
      <c r="AE593" s="15"/>
      <c r="AT593" s="251" t="s">
        <v>228</v>
      </c>
      <c r="AU593" s="251" t="s">
        <v>93</v>
      </c>
      <c r="AV593" s="15" t="s">
        <v>98</v>
      </c>
      <c r="AW593" s="15" t="s">
        <v>4</v>
      </c>
      <c r="AX593" s="15" t="s">
        <v>81</v>
      </c>
      <c r="AY593" s="251" t="s">
        <v>220</v>
      </c>
    </row>
    <row r="594" s="13" customFormat="1">
      <c r="A594" s="13"/>
      <c r="B594" s="234"/>
      <c r="C594" s="13"/>
      <c r="D594" s="235" t="s">
        <v>228</v>
      </c>
      <c r="E594" s="236" t="s">
        <v>1</v>
      </c>
      <c r="F594" s="237" t="s">
        <v>1581</v>
      </c>
      <c r="G594" s="13"/>
      <c r="H594" s="236" t="s">
        <v>1</v>
      </c>
      <c r="I594" s="238"/>
      <c r="J594" s="238"/>
      <c r="K594" s="13"/>
      <c r="L594" s="13"/>
      <c r="M594" s="234"/>
      <c r="N594" s="239"/>
      <c r="O594" s="240"/>
      <c r="P594" s="240"/>
      <c r="Q594" s="240"/>
      <c r="R594" s="240"/>
      <c r="S594" s="240"/>
      <c r="T594" s="240"/>
      <c r="U594" s="240"/>
      <c r="V594" s="240"/>
      <c r="W594" s="240"/>
      <c r="X594" s="241"/>
      <c r="Y594" s="13"/>
      <c r="Z594" s="13"/>
      <c r="AA594" s="13"/>
      <c r="AB594" s="13"/>
      <c r="AC594" s="13"/>
      <c r="AD594" s="13"/>
      <c r="AE594" s="13"/>
      <c r="AT594" s="236" t="s">
        <v>228</v>
      </c>
      <c r="AU594" s="236" t="s">
        <v>93</v>
      </c>
      <c r="AV594" s="13" t="s">
        <v>88</v>
      </c>
      <c r="AW594" s="13" t="s">
        <v>4</v>
      </c>
      <c r="AX594" s="13" t="s">
        <v>81</v>
      </c>
      <c r="AY594" s="236" t="s">
        <v>220</v>
      </c>
    </row>
    <row r="595" s="14" customFormat="1">
      <c r="A595" s="14"/>
      <c r="B595" s="242"/>
      <c r="C595" s="14"/>
      <c r="D595" s="235" t="s">
        <v>228</v>
      </c>
      <c r="E595" s="243" t="s">
        <v>1</v>
      </c>
      <c r="F595" s="244" t="s">
        <v>1582</v>
      </c>
      <c r="G595" s="14"/>
      <c r="H595" s="245">
        <v>-15.15</v>
      </c>
      <c r="I595" s="246"/>
      <c r="J595" s="246"/>
      <c r="K595" s="14"/>
      <c r="L595" s="14"/>
      <c r="M595" s="242"/>
      <c r="N595" s="247"/>
      <c r="O595" s="248"/>
      <c r="P595" s="248"/>
      <c r="Q595" s="248"/>
      <c r="R595" s="248"/>
      <c r="S595" s="248"/>
      <c r="T595" s="248"/>
      <c r="U595" s="248"/>
      <c r="V595" s="248"/>
      <c r="W595" s="248"/>
      <c r="X595" s="249"/>
      <c r="Y595" s="14"/>
      <c r="Z595" s="14"/>
      <c r="AA595" s="14"/>
      <c r="AB595" s="14"/>
      <c r="AC595" s="14"/>
      <c r="AD595" s="14"/>
      <c r="AE595" s="14"/>
      <c r="AT595" s="243" t="s">
        <v>228</v>
      </c>
      <c r="AU595" s="243" t="s">
        <v>93</v>
      </c>
      <c r="AV595" s="14" t="s">
        <v>93</v>
      </c>
      <c r="AW595" s="14" t="s">
        <v>4</v>
      </c>
      <c r="AX595" s="14" t="s">
        <v>81</v>
      </c>
      <c r="AY595" s="243" t="s">
        <v>220</v>
      </c>
    </row>
    <row r="596" s="14" customFormat="1">
      <c r="A596" s="14"/>
      <c r="B596" s="242"/>
      <c r="C596" s="14"/>
      <c r="D596" s="235" t="s">
        <v>228</v>
      </c>
      <c r="E596" s="243" t="s">
        <v>1</v>
      </c>
      <c r="F596" s="244" t="s">
        <v>1583</v>
      </c>
      <c r="G596" s="14"/>
      <c r="H596" s="245">
        <v>-17.699999999999999</v>
      </c>
      <c r="I596" s="246"/>
      <c r="J596" s="246"/>
      <c r="K596" s="14"/>
      <c r="L596" s="14"/>
      <c r="M596" s="242"/>
      <c r="N596" s="247"/>
      <c r="O596" s="248"/>
      <c r="P596" s="248"/>
      <c r="Q596" s="248"/>
      <c r="R596" s="248"/>
      <c r="S596" s="248"/>
      <c r="T596" s="248"/>
      <c r="U596" s="248"/>
      <c r="V596" s="248"/>
      <c r="W596" s="248"/>
      <c r="X596" s="249"/>
      <c r="Y596" s="14"/>
      <c r="Z596" s="14"/>
      <c r="AA596" s="14"/>
      <c r="AB596" s="14"/>
      <c r="AC596" s="14"/>
      <c r="AD596" s="14"/>
      <c r="AE596" s="14"/>
      <c r="AT596" s="243" t="s">
        <v>228</v>
      </c>
      <c r="AU596" s="243" t="s">
        <v>93</v>
      </c>
      <c r="AV596" s="14" t="s">
        <v>93</v>
      </c>
      <c r="AW596" s="14" t="s">
        <v>4</v>
      </c>
      <c r="AX596" s="14" t="s">
        <v>81</v>
      </c>
      <c r="AY596" s="243" t="s">
        <v>220</v>
      </c>
    </row>
    <row r="597" s="14" customFormat="1">
      <c r="A597" s="14"/>
      <c r="B597" s="242"/>
      <c r="C597" s="14"/>
      <c r="D597" s="235" t="s">
        <v>228</v>
      </c>
      <c r="E597" s="243" t="s">
        <v>1</v>
      </c>
      <c r="F597" s="244" t="s">
        <v>1584</v>
      </c>
      <c r="G597" s="14"/>
      <c r="H597" s="245">
        <v>-10.800000000000001</v>
      </c>
      <c r="I597" s="246"/>
      <c r="J597" s="246"/>
      <c r="K597" s="14"/>
      <c r="L597" s="14"/>
      <c r="M597" s="242"/>
      <c r="N597" s="247"/>
      <c r="O597" s="248"/>
      <c r="P597" s="248"/>
      <c r="Q597" s="248"/>
      <c r="R597" s="248"/>
      <c r="S597" s="248"/>
      <c r="T597" s="248"/>
      <c r="U597" s="248"/>
      <c r="V597" s="248"/>
      <c r="W597" s="248"/>
      <c r="X597" s="249"/>
      <c r="Y597" s="14"/>
      <c r="Z597" s="14"/>
      <c r="AA597" s="14"/>
      <c r="AB597" s="14"/>
      <c r="AC597" s="14"/>
      <c r="AD597" s="14"/>
      <c r="AE597" s="14"/>
      <c r="AT597" s="243" t="s">
        <v>228</v>
      </c>
      <c r="AU597" s="243" t="s">
        <v>93</v>
      </c>
      <c r="AV597" s="14" t="s">
        <v>93</v>
      </c>
      <c r="AW597" s="14" t="s">
        <v>4</v>
      </c>
      <c r="AX597" s="14" t="s">
        <v>81</v>
      </c>
      <c r="AY597" s="243" t="s">
        <v>220</v>
      </c>
    </row>
    <row r="598" s="14" customFormat="1">
      <c r="A598" s="14"/>
      <c r="B598" s="242"/>
      <c r="C598" s="14"/>
      <c r="D598" s="235" t="s">
        <v>228</v>
      </c>
      <c r="E598" s="243" t="s">
        <v>1</v>
      </c>
      <c r="F598" s="244" t="s">
        <v>1585</v>
      </c>
      <c r="G598" s="14"/>
      <c r="H598" s="245">
        <v>-7.6500000000000004</v>
      </c>
      <c r="I598" s="246"/>
      <c r="J598" s="246"/>
      <c r="K598" s="14"/>
      <c r="L598" s="14"/>
      <c r="M598" s="242"/>
      <c r="N598" s="247"/>
      <c r="O598" s="248"/>
      <c r="P598" s="248"/>
      <c r="Q598" s="248"/>
      <c r="R598" s="248"/>
      <c r="S598" s="248"/>
      <c r="T598" s="248"/>
      <c r="U598" s="248"/>
      <c r="V598" s="248"/>
      <c r="W598" s="248"/>
      <c r="X598" s="249"/>
      <c r="Y598" s="14"/>
      <c r="Z598" s="14"/>
      <c r="AA598" s="14"/>
      <c r="AB598" s="14"/>
      <c r="AC598" s="14"/>
      <c r="AD598" s="14"/>
      <c r="AE598" s="14"/>
      <c r="AT598" s="243" t="s">
        <v>228</v>
      </c>
      <c r="AU598" s="243" t="s">
        <v>93</v>
      </c>
      <c r="AV598" s="14" t="s">
        <v>93</v>
      </c>
      <c r="AW598" s="14" t="s">
        <v>4</v>
      </c>
      <c r="AX598" s="14" t="s">
        <v>81</v>
      </c>
      <c r="AY598" s="243" t="s">
        <v>220</v>
      </c>
    </row>
    <row r="599" s="14" customFormat="1">
      <c r="A599" s="14"/>
      <c r="B599" s="242"/>
      <c r="C599" s="14"/>
      <c r="D599" s="235" t="s">
        <v>228</v>
      </c>
      <c r="E599" s="243" t="s">
        <v>1</v>
      </c>
      <c r="F599" s="244" t="s">
        <v>1586</v>
      </c>
      <c r="G599" s="14"/>
      <c r="H599" s="245">
        <v>-10.65</v>
      </c>
      <c r="I599" s="246"/>
      <c r="J599" s="246"/>
      <c r="K599" s="14"/>
      <c r="L599" s="14"/>
      <c r="M599" s="242"/>
      <c r="N599" s="247"/>
      <c r="O599" s="248"/>
      <c r="P599" s="248"/>
      <c r="Q599" s="248"/>
      <c r="R599" s="248"/>
      <c r="S599" s="248"/>
      <c r="T599" s="248"/>
      <c r="U599" s="248"/>
      <c r="V599" s="248"/>
      <c r="W599" s="248"/>
      <c r="X599" s="249"/>
      <c r="Y599" s="14"/>
      <c r="Z599" s="14"/>
      <c r="AA599" s="14"/>
      <c r="AB599" s="14"/>
      <c r="AC599" s="14"/>
      <c r="AD599" s="14"/>
      <c r="AE599" s="14"/>
      <c r="AT599" s="243" t="s">
        <v>228</v>
      </c>
      <c r="AU599" s="243" t="s">
        <v>93</v>
      </c>
      <c r="AV599" s="14" t="s">
        <v>93</v>
      </c>
      <c r="AW599" s="14" t="s">
        <v>4</v>
      </c>
      <c r="AX599" s="14" t="s">
        <v>81</v>
      </c>
      <c r="AY599" s="243" t="s">
        <v>220</v>
      </c>
    </row>
    <row r="600" s="14" customFormat="1">
      <c r="A600" s="14"/>
      <c r="B600" s="242"/>
      <c r="C600" s="14"/>
      <c r="D600" s="235" t="s">
        <v>228</v>
      </c>
      <c r="E600" s="243" t="s">
        <v>1</v>
      </c>
      <c r="F600" s="244" t="s">
        <v>1587</v>
      </c>
      <c r="G600" s="14"/>
      <c r="H600" s="245">
        <v>-6.5999999999999996</v>
      </c>
      <c r="I600" s="246"/>
      <c r="J600" s="246"/>
      <c r="K600" s="14"/>
      <c r="L600" s="14"/>
      <c r="M600" s="242"/>
      <c r="N600" s="247"/>
      <c r="O600" s="248"/>
      <c r="P600" s="248"/>
      <c r="Q600" s="248"/>
      <c r="R600" s="248"/>
      <c r="S600" s="248"/>
      <c r="T600" s="248"/>
      <c r="U600" s="248"/>
      <c r="V600" s="248"/>
      <c r="W600" s="248"/>
      <c r="X600" s="249"/>
      <c r="Y600" s="14"/>
      <c r="Z600" s="14"/>
      <c r="AA600" s="14"/>
      <c r="AB600" s="14"/>
      <c r="AC600" s="14"/>
      <c r="AD600" s="14"/>
      <c r="AE600" s="14"/>
      <c r="AT600" s="243" t="s">
        <v>228</v>
      </c>
      <c r="AU600" s="243" t="s">
        <v>93</v>
      </c>
      <c r="AV600" s="14" t="s">
        <v>93</v>
      </c>
      <c r="AW600" s="14" t="s">
        <v>4</v>
      </c>
      <c r="AX600" s="14" t="s">
        <v>81</v>
      </c>
      <c r="AY600" s="243" t="s">
        <v>220</v>
      </c>
    </row>
    <row r="601" s="14" customFormat="1">
      <c r="A601" s="14"/>
      <c r="B601" s="242"/>
      <c r="C601" s="14"/>
      <c r="D601" s="235" t="s">
        <v>228</v>
      </c>
      <c r="E601" s="243" t="s">
        <v>1</v>
      </c>
      <c r="F601" s="244" t="s">
        <v>1588</v>
      </c>
      <c r="G601" s="14"/>
      <c r="H601" s="245">
        <v>-5.7000000000000002</v>
      </c>
      <c r="I601" s="246"/>
      <c r="J601" s="246"/>
      <c r="K601" s="14"/>
      <c r="L601" s="14"/>
      <c r="M601" s="242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Y601" s="14"/>
      <c r="Z601" s="14"/>
      <c r="AA601" s="14"/>
      <c r="AB601" s="14"/>
      <c r="AC601" s="14"/>
      <c r="AD601" s="14"/>
      <c r="AE601" s="14"/>
      <c r="AT601" s="243" t="s">
        <v>228</v>
      </c>
      <c r="AU601" s="243" t="s">
        <v>93</v>
      </c>
      <c r="AV601" s="14" t="s">
        <v>93</v>
      </c>
      <c r="AW601" s="14" t="s">
        <v>4</v>
      </c>
      <c r="AX601" s="14" t="s">
        <v>81</v>
      </c>
      <c r="AY601" s="243" t="s">
        <v>220</v>
      </c>
    </row>
    <row r="602" s="14" customFormat="1">
      <c r="A602" s="14"/>
      <c r="B602" s="242"/>
      <c r="C602" s="14"/>
      <c r="D602" s="235" t="s">
        <v>228</v>
      </c>
      <c r="E602" s="243" t="s">
        <v>1</v>
      </c>
      <c r="F602" s="244" t="s">
        <v>1589</v>
      </c>
      <c r="G602" s="14"/>
      <c r="H602" s="245">
        <v>-7.5</v>
      </c>
      <c r="I602" s="246"/>
      <c r="J602" s="246"/>
      <c r="K602" s="14"/>
      <c r="L602" s="14"/>
      <c r="M602" s="242"/>
      <c r="N602" s="247"/>
      <c r="O602" s="248"/>
      <c r="P602" s="248"/>
      <c r="Q602" s="248"/>
      <c r="R602" s="248"/>
      <c r="S602" s="248"/>
      <c r="T602" s="248"/>
      <c r="U602" s="248"/>
      <c r="V602" s="248"/>
      <c r="W602" s="248"/>
      <c r="X602" s="249"/>
      <c r="Y602" s="14"/>
      <c r="Z602" s="14"/>
      <c r="AA602" s="14"/>
      <c r="AB602" s="14"/>
      <c r="AC602" s="14"/>
      <c r="AD602" s="14"/>
      <c r="AE602" s="14"/>
      <c r="AT602" s="243" t="s">
        <v>228</v>
      </c>
      <c r="AU602" s="243" t="s">
        <v>93</v>
      </c>
      <c r="AV602" s="14" t="s">
        <v>93</v>
      </c>
      <c r="AW602" s="14" t="s">
        <v>4</v>
      </c>
      <c r="AX602" s="14" t="s">
        <v>81</v>
      </c>
      <c r="AY602" s="243" t="s">
        <v>220</v>
      </c>
    </row>
    <row r="603" s="14" customFormat="1">
      <c r="A603" s="14"/>
      <c r="B603" s="242"/>
      <c r="C603" s="14"/>
      <c r="D603" s="235" t="s">
        <v>228</v>
      </c>
      <c r="E603" s="243" t="s">
        <v>1</v>
      </c>
      <c r="F603" s="244" t="s">
        <v>1590</v>
      </c>
      <c r="G603" s="14"/>
      <c r="H603" s="245">
        <v>-17.100000000000001</v>
      </c>
      <c r="I603" s="246"/>
      <c r="J603" s="246"/>
      <c r="K603" s="14"/>
      <c r="L603" s="14"/>
      <c r="M603" s="242"/>
      <c r="N603" s="247"/>
      <c r="O603" s="248"/>
      <c r="P603" s="248"/>
      <c r="Q603" s="248"/>
      <c r="R603" s="248"/>
      <c r="S603" s="248"/>
      <c r="T603" s="248"/>
      <c r="U603" s="248"/>
      <c r="V603" s="248"/>
      <c r="W603" s="248"/>
      <c r="X603" s="249"/>
      <c r="Y603" s="14"/>
      <c r="Z603" s="14"/>
      <c r="AA603" s="14"/>
      <c r="AB603" s="14"/>
      <c r="AC603" s="14"/>
      <c r="AD603" s="14"/>
      <c r="AE603" s="14"/>
      <c r="AT603" s="243" t="s">
        <v>228</v>
      </c>
      <c r="AU603" s="243" t="s">
        <v>93</v>
      </c>
      <c r="AV603" s="14" t="s">
        <v>93</v>
      </c>
      <c r="AW603" s="14" t="s">
        <v>4</v>
      </c>
      <c r="AX603" s="14" t="s">
        <v>81</v>
      </c>
      <c r="AY603" s="243" t="s">
        <v>220</v>
      </c>
    </row>
    <row r="604" s="15" customFormat="1">
      <c r="A604" s="15"/>
      <c r="B604" s="250"/>
      <c r="C604" s="15"/>
      <c r="D604" s="235" t="s">
        <v>228</v>
      </c>
      <c r="E604" s="251" t="s">
        <v>1</v>
      </c>
      <c r="F604" s="252" t="s">
        <v>242</v>
      </c>
      <c r="G604" s="15"/>
      <c r="H604" s="253">
        <v>-98.849999999999994</v>
      </c>
      <c r="I604" s="254"/>
      <c r="J604" s="254"/>
      <c r="K604" s="15"/>
      <c r="L604" s="15"/>
      <c r="M604" s="250"/>
      <c r="N604" s="255"/>
      <c r="O604" s="256"/>
      <c r="P604" s="256"/>
      <c r="Q604" s="256"/>
      <c r="R604" s="256"/>
      <c r="S604" s="256"/>
      <c r="T604" s="256"/>
      <c r="U604" s="256"/>
      <c r="V604" s="256"/>
      <c r="W604" s="256"/>
      <c r="X604" s="257"/>
      <c r="Y604" s="15"/>
      <c r="Z604" s="15"/>
      <c r="AA604" s="15"/>
      <c r="AB604" s="15"/>
      <c r="AC604" s="15"/>
      <c r="AD604" s="15"/>
      <c r="AE604" s="15"/>
      <c r="AT604" s="251" t="s">
        <v>228</v>
      </c>
      <c r="AU604" s="251" t="s">
        <v>93</v>
      </c>
      <c r="AV604" s="15" t="s">
        <v>98</v>
      </c>
      <c r="AW604" s="15" t="s">
        <v>4</v>
      </c>
      <c r="AX604" s="15" t="s">
        <v>81</v>
      </c>
      <c r="AY604" s="251" t="s">
        <v>220</v>
      </c>
    </row>
    <row r="605" s="13" customFormat="1">
      <c r="A605" s="13"/>
      <c r="B605" s="234"/>
      <c r="C605" s="13"/>
      <c r="D605" s="235" t="s">
        <v>228</v>
      </c>
      <c r="E605" s="236" t="s">
        <v>1</v>
      </c>
      <c r="F605" s="237" t="s">
        <v>1591</v>
      </c>
      <c r="G605" s="13"/>
      <c r="H605" s="236" t="s">
        <v>1</v>
      </c>
      <c r="I605" s="238"/>
      <c r="J605" s="238"/>
      <c r="K605" s="13"/>
      <c r="L605" s="13"/>
      <c r="M605" s="234"/>
      <c r="N605" s="239"/>
      <c r="O605" s="240"/>
      <c r="P605" s="240"/>
      <c r="Q605" s="240"/>
      <c r="R605" s="240"/>
      <c r="S605" s="240"/>
      <c r="T605" s="240"/>
      <c r="U605" s="240"/>
      <c r="V605" s="240"/>
      <c r="W605" s="240"/>
      <c r="X605" s="241"/>
      <c r="Y605" s="13"/>
      <c r="Z605" s="13"/>
      <c r="AA605" s="13"/>
      <c r="AB605" s="13"/>
      <c r="AC605" s="13"/>
      <c r="AD605" s="13"/>
      <c r="AE605" s="13"/>
      <c r="AT605" s="236" t="s">
        <v>228</v>
      </c>
      <c r="AU605" s="236" t="s">
        <v>93</v>
      </c>
      <c r="AV605" s="13" t="s">
        <v>88</v>
      </c>
      <c r="AW605" s="13" t="s">
        <v>4</v>
      </c>
      <c r="AX605" s="13" t="s">
        <v>81</v>
      </c>
      <c r="AY605" s="236" t="s">
        <v>220</v>
      </c>
    </row>
    <row r="606" s="14" customFormat="1">
      <c r="A606" s="14"/>
      <c r="B606" s="242"/>
      <c r="C606" s="14"/>
      <c r="D606" s="235" t="s">
        <v>228</v>
      </c>
      <c r="E606" s="243" t="s">
        <v>1</v>
      </c>
      <c r="F606" s="244" t="s">
        <v>1592</v>
      </c>
      <c r="G606" s="14"/>
      <c r="H606" s="245">
        <v>-15.15</v>
      </c>
      <c r="I606" s="246"/>
      <c r="J606" s="246"/>
      <c r="K606" s="14"/>
      <c r="L606" s="14"/>
      <c r="M606" s="242"/>
      <c r="N606" s="247"/>
      <c r="O606" s="248"/>
      <c r="P606" s="248"/>
      <c r="Q606" s="248"/>
      <c r="R606" s="248"/>
      <c r="S606" s="248"/>
      <c r="T606" s="248"/>
      <c r="U606" s="248"/>
      <c r="V606" s="248"/>
      <c r="W606" s="248"/>
      <c r="X606" s="249"/>
      <c r="Y606" s="14"/>
      <c r="Z606" s="14"/>
      <c r="AA606" s="14"/>
      <c r="AB606" s="14"/>
      <c r="AC606" s="14"/>
      <c r="AD606" s="14"/>
      <c r="AE606" s="14"/>
      <c r="AT606" s="243" t="s">
        <v>228</v>
      </c>
      <c r="AU606" s="243" t="s">
        <v>93</v>
      </c>
      <c r="AV606" s="14" t="s">
        <v>93</v>
      </c>
      <c r="AW606" s="14" t="s">
        <v>4</v>
      </c>
      <c r="AX606" s="14" t="s">
        <v>81</v>
      </c>
      <c r="AY606" s="243" t="s">
        <v>220</v>
      </c>
    </row>
    <row r="607" s="14" customFormat="1">
      <c r="A607" s="14"/>
      <c r="B607" s="242"/>
      <c r="C607" s="14"/>
      <c r="D607" s="235" t="s">
        <v>228</v>
      </c>
      <c r="E607" s="243" t="s">
        <v>1</v>
      </c>
      <c r="F607" s="244" t="s">
        <v>1593</v>
      </c>
      <c r="G607" s="14"/>
      <c r="H607" s="245">
        <v>-17.699999999999999</v>
      </c>
      <c r="I607" s="246"/>
      <c r="J607" s="246"/>
      <c r="K607" s="14"/>
      <c r="L607" s="14"/>
      <c r="M607" s="242"/>
      <c r="N607" s="247"/>
      <c r="O607" s="248"/>
      <c r="P607" s="248"/>
      <c r="Q607" s="248"/>
      <c r="R607" s="248"/>
      <c r="S607" s="248"/>
      <c r="T607" s="248"/>
      <c r="U607" s="248"/>
      <c r="V607" s="248"/>
      <c r="W607" s="248"/>
      <c r="X607" s="249"/>
      <c r="Y607" s="14"/>
      <c r="Z607" s="14"/>
      <c r="AA607" s="14"/>
      <c r="AB607" s="14"/>
      <c r="AC607" s="14"/>
      <c r="AD607" s="14"/>
      <c r="AE607" s="14"/>
      <c r="AT607" s="243" t="s">
        <v>228</v>
      </c>
      <c r="AU607" s="243" t="s">
        <v>93</v>
      </c>
      <c r="AV607" s="14" t="s">
        <v>93</v>
      </c>
      <c r="AW607" s="14" t="s">
        <v>4</v>
      </c>
      <c r="AX607" s="14" t="s">
        <v>81</v>
      </c>
      <c r="AY607" s="243" t="s">
        <v>220</v>
      </c>
    </row>
    <row r="608" s="14" customFormat="1">
      <c r="A608" s="14"/>
      <c r="B608" s="242"/>
      <c r="C608" s="14"/>
      <c r="D608" s="235" t="s">
        <v>228</v>
      </c>
      <c r="E608" s="243" t="s">
        <v>1</v>
      </c>
      <c r="F608" s="244" t="s">
        <v>1594</v>
      </c>
      <c r="G608" s="14"/>
      <c r="H608" s="245">
        <v>-6.5999999999999996</v>
      </c>
      <c r="I608" s="246"/>
      <c r="J608" s="246"/>
      <c r="K608" s="14"/>
      <c r="L608" s="14"/>
      <c r="M608" s="242"/>
      <c r="N608" s="247"/>
      <c r="O608" s="248"/>
      <c r="P608" s="248"/>
      <c r="Q608" s="248"/>
      <c r="R608" s="248"/>
      <c r="S608" s="248"/>
      <c r="T608" s="248"/>
      <c r="U608" s="248"/>
      <c r="V608" s="248"/>
      <c r="W608" s="248"/>
      <c r="X608" s="249"/>
      <c r="Y608" s="14"/>
      <c r="Z608" s="14"/>
      <c r="AA608" s="14"/>
      <c r="AB608" s="14"/>
      <c r="AC608" s="14"/>
      <c r="AD608" s="14"/>
      <c r="AE608" s="14"/>
      <c r="AT608" s="243" t="s">
        <v>228</v>
      </c>
      <c r="AU608" s="243" t="s">
        <v>93</v>
      </c>
      <c r="AV608" s="14" t="s">
        <v>93</v>
      </c>
      <c r="AW608" s="14" t="s">
        <v>4</v>
      </c>
      <c r="AX608" s="14" t="s">
        <v>81</v>
      </c>
      <c r="AY608" s="243" t="s">
        <v>220</v>
      </c>
    </row>
    <row r="609" s="14" customFormat="1">
      <c r="A609" s="14"/>
      <c r="B609" s="242"/>
      <c r="C609" s="14"/>
      <c r="D609" s="235" t="s">
        <v>228</v>
      </c>
      <c r="E609" s="243" t="s">
        <v>1</v>
      </c>
      <c r="F609" s="244" t="s">
        <v>1595</v>
      </c>
      <c r="G609" s="14"/>
      <c r="H609" s="245">
        <v>-6.2999999999999998</v>
      </c>
      <c r="I609" s="246"/>
      <c r="J609" s="246"/>
      <c r="K609" s="14"/>
      <c r="L609" s="14"/>
      <c r="M609" s="242"/>
      <c r="N609" s="247"/>
      <c r="O609" s="248"/>
      <c r="P609" s="248"/>
      <c r="Q609" s="248"/>
      <c r="R609" s="248"/>
      <c r="S609" s="248"/>
      <c r="T609" s="248"/>
      <c r="U609" s="248"/>
      <c r="V609" s="248"/>
      <c r="W609" s="248"/>
      <c r="X609" s="249"/>
      <c r="Y609" s="14"/>
      <c r="Z609" s="14"/>
      <c r="AA609" s="14"/>
      <c r="AB609" s="14"/>
      <c r="AC609" s="14"/>
      <c r="AD609" s="14"/>
      <c r="AE609" s="14"/>
      <c r="AT609" s="243" t="s">
        <v>228</v>
      </c>
      <c r="AU609" s="243" t="s">
        <v>93</v>
      </c>
      <c r="AV609" s="14" t="s">
        <v>93</v>
      </c>
      <c r="AW609" s="14" t="s">
        <v>4</v>
      </c>
      <c r="AX609" s="14" t="s">
        <v>81</v>
      </c>
      <c r="AY609" s="243" t="s">
        <v>220</v>
      </c>
    </row>
    <row r="610" s="15" customFormat="1">
      <c r="A610" s="15"/>
      <c r="B610" s="250"/>
      <c r="C610" s="15"/>
      <c r="D610" s="235" t="s">
        <v>228</v>
      </c>
      <c r="E610" s="251" t="s">
        <v>1</v>
      </c>
      <c r="F610" s="252" t="s">
        <v>242</v>
      </c>
      <c r="G610" s="15"/>
      <c r="H610" s="253">
        <v>-45.75</v>
      </c>
      <c r="I610" s="254"/>
      <c r="J610" s="254"/>
      <c r="K610" s="15"/>
      <c r="L610" s="15"/>
      <c r="M610" s="250"/>
      <c r="N610" s="255"/>
      <c r="O610" s="256"/>
      <c r="P610" s="256"/>
      <c r="Q610" s="256"/>
      <c r="R610" s="256"/>
      <c r="S610" s="256"/>
      <c r="T610" s="256"/>
      <c r="U610" s="256"/>
      <c r="V610" s="256"/>
      <c r="W610" s="256"/>
      <c r="X610" s="257"/>
      <c r="Y610" s="15"/>
      <c r="Z610" s="15"/>
      <c r="AA610" s="15"/>
      <c r="AB610" s="15"/>
      <c r="AC610" s="15"/>
      <c r="AD610" s="15"/>
      <c r="AE610" s="15"/>
      <c r="AT610" s="251" t="s">
        <v>228</v>
      </c>
      <c r="AU610" s="251" t="s">
        <v>93</v>
      </c>
      <c r="AV610" s="15" t="s">
        <v>98</v>
      </c>
      <c r="AW610" s="15" t="s">
        <v>4</v>
      </c>
      <c r="AX610" s="15" t="s">
        <v>81</v>
      </c>
      <c r="AY610" s="251" t="s">
        <v>220</v>
      </c>
    </row>
    <row r="611" s="16" customFormat="1">
      <c r="A611" s="16"/>
      <c r="B611" s="258"/>
      <c r="C611" s="16"/>
      <c r="D611" s="235" t="s">
        <v>228</v>
      </c>
      <c r="E611" s="259" t="s">
        <v>1</v>
      </c>
      <c r="F611" s="260" t="s">
        <v>253</v>
      </c>
      <c r="G611" s="16"/>
      <c r="H611" s="261">
        <v>2284.4639999999999</v>
      </c>
      <c r="I611" s="262"/>
      <c r="J611" s="262"/>
      <c r="K611" s="16"/>
      <c r="L611" s="16"/>
      <c r="M611" s="258"/>
      <c r="N611" s="263"/>
      <c r="O611" s="264"/>
      <c r="P611" s="264"/>
      <c r="Q611" s="264"/>
      <c r="R611" s="264"/>
      <c r="S611" s="264"/>
      <c r="T611" s="264"/>
      <c r="U611" s="264"/>
      <c r="V611" s="264"/>
      <c r="W611" s="264"/>
      <c r="X611" s="265"/>
      <c r="Y611" s="16"/>
      <c r="Z611" s="16"/>
      <c r="AA611" s="16"/>
      <c r="AB611" s="16"/>
      <c r="AC611" s="16"/>
      <c r="AD611" s="16"/>
      <c r="AE611" s="16"/>
      <c r="AT611" s="259" t="s">
        <v>228</v>
      </c>
      <c r="AU611" s="259" t="s">
        <v>93</v>
      </c>
      <c r="AV611" s="16" t="s">
        <v>105</v>
      </c>
      <c r="AW611" s="16" t="s">
        <v>4</v>
      </c>
      <c r="AX611" s="16" t="s">
        <v>88</v>
      </c>
      <c r="AY611" s="259" t="s">
        <v>220</v>
      </c>
    </row>
    <row r="612" s="2" customFormat="1" ht="33" customHeight="1">
      <c r="A612" s="42"/>
      <c r="B612" s="186"/>
      <c r="C612" s="220" t="s">
        <v>1011</v>
      </c>
      <c r="D612" s="220" t="s">
        <v>223</v>
      </c>
      <c r="E612" s="221" t="s">
        <v>1736</v>
      </c>
      <c r="F612" s="222" t="s">
        <v>1737</v>
      </c>
      <c r="G612" s="223" t="s">
        <v>226</v>
      </c>
      <c r="H612" s="224">
        <v>2284.4639999999999</v>
      </c>
      <c r="I612" s="225"/>
      <c r="J612" s="225"/>
      <c r="K612" s="226">
        <f>ROUND(P612*H612,2)</f>
        <v>0</v>
      </c>
      <c r="L612" s="227"/>
      <c r="M612" s="43"/>
      <c r="N612" s="228" t="s">
        <v>1</v>
      </c>
      <c r="O612" s="229" t="s">
        <v>45</v>
      </c>
      <c r="P612" s="230">
        <f>I612+J612</f>
        <v>0</v>
      </c>
      <c r="Q612" s="230">
        <f>ROUND(I612*H612,2)</f>
        <v>0</v>
      </c>
      <c r="R612" s="230">
        <f>ROUND(J612*H612,2)</f>
        <v>0</v>
      </c>
      <c r="S612" s="86"/>
      <c r="T612" s="231">
        <f>S612*H612</f>
        <v>0</v>
      </c>
      <c r="U612" s="231">
        <v>0.00032000000000000003</v>
      </c>
      <c r="V612" s="231">
        <f>U612*H612</f>
        <v>0.73102848000000009</v>
      </c>
      <c r="W612" s="231">
        <v>0</v>
      </c>
      <c r="X612" s="232">
        <f>W612*H612</f>
        <v>0</v>
      </c>
      <c r="Y612" s="42"/>
      <c r="Z612" s="42"/>
      <c r="AA612" s="42"/>
      <c r="AB612" s="42"/>
      <c r="AC612" s="42"/>
      <c r="AD612" s="42"/>
      <c r="AE612" s="42"/>
      <c r="AR612" s="233" t="s">
        <v>387</v>
      </c>
      <c r="AT612" s="233" t="s">
        <v>223</v>
      </c>
      <c r="AU612" s="233" t="s">
        <v>93</v>
      </c>
      <c r="AY612" s="19" t="s">
        <v>220</v>
      </c>
      <c r="BE612" s="147">
        <f>IF(O612="základná",K612,0)</f>
        <v>0</v>
      </c>
      <c r="BF612" s="147">
        <f>IF(O612="znížená",K612,0)</f>
        <v>0</v>
      </c>
      <c r="BG612" s="147">
        <f>IF(O612="zákl. prenesená",K612,0)</f>
        <v>0</v>
      </c>
      <c r="BH612" s="147">
        <f>IF(O612="zníž. prenesená",K612,0)</f>
        <v>0</v>
      </c>
      <c r="BI612" s="147">
        <f>IF(O612="nulová",K612,0)</f>
        <v>0</v>
      </c>
      <c r="BJ612" s="19" t="s">
        <v>93</v>
      </c>
      <c r="BK612" s="147">
        <f>ROUND(P612*H612,2)</f>
        <v>0</v>
      </c>
      <c r="BL612" s="19" t="s">
        <v>387</v>
      </c>
      <c r="BM612" s="233" t="s">
        <v>1738</v>
      </c>
    </row>
    <row r="613" s="13" customFormat="1">
      <c r="A613" s="13"/>
      <c r="B613" s="234"/>
      <c r="C613" s="13"/>
      <c r="D613" s="235" t="s">
        <v>228</v>
      </c>
      <c r="E613" s="236" t="s">
        <v>1</v>
      </c>
      <c r="F613" s="237" t="s">
        <v>1733</v>
      </c>
      <c r="G613" s="13"/>
      <c r="H613" s="236" t="s">
        <v>1</v>
      </c>
      <c r="I613" s="238"/>
      <c r="J613" s="238"/>
      <c r="K613" s="13"/>
      <c r="L613" s="13"/>
      <c r="M613" s="234"/>
      <c r="N613" s="239"/>
      <c r="O613" s="240"/>
      <c r="P613" s="240"/>
      <c r="Q613" s="240"/>
      <c r="R613" s="240"/>
      <c r="S613" s="240"/>
      <c r="T613" s="240"/>
      <c r="U613" s="240"/>
      <c r="V613" s="240"/>
      <c r="W613" s="240"/>
      <c r="X613" s="241"/>
      <c r="Y613" s="13"/>
      <c r="Z613" s="13"/>
      <c r="AA613" s="13"/>
      <c r="AB613" s="13"/>
      <c r="AC613" s="13"/>
      <c r="AD613" s="13"/>
      <c r="AE613" s="13"/>
      <c r="AT613" s="236" t="s">
        <v>228</v>
      </c>
      <c r="AU613" s="236" t="s">
        <v>93</v>
      </c>
      <c r="AV613" s="13" t="s">
        <v>88</v>
      </c>
      <c r="AW613" s="13" t="s">
        <v>4</v>
      </c>
      <c r="AX613" s="13" t="s">
        <v>81</v>
      </c>
      <c r="AY613" s="236" t="s">
        <v>220</v>
      </c>
    </row>
    <row r="614" s="14" customFormat="1">
      <c r="A614" s="14"/>
      <c r="B614" s="242"/>
      <c r="C614" s="14"/>
      <c r="D614" s="235" t="s">
        <v>228</v>
      </c>
      <c r="E614" s="243" t="s">
        <v>1</v>
      </c>
      <c r="F614" s="244" t="s">
        <v>1523</v>
      </c>
      <c r="G614" s="14"/>
      <c r="H614" s="245">
        <v>272.08999999999997</v>
      </c>
      <c r="I614" s="246"/>
      <c r="J614" s="246"/>
      <c r="K614" s="14"/>
      <c r="L614" s="14"/>
      <c r="M614" s="242"/>
      <c r="N614" s="247"/>
      <c r="O614" s="248"/>
      <c r="P614" s="248"/>
      <c r="Q614" s="248"/>
      <c r="R614" s="248"/>
      <c r="S614" s="248"/>
      <c r="T614" s="248"/>
      <c r="U614" s="248"/>
      <c r="V614" s="248"/>
      <c r="W614" s="248"/>
      <c r="X614" s="249"/>
      <c r="Y614" s="14"/>
      <c r="Z614" s="14"/>
      <c r="AA614" s="14"/>
      <c r="AB614" s="14"/>
      <c r="AC614" s="14"/>
      <c r="AD614" s="14"/>
      <c r="AE614" s="14"/>
      <c r="AT614" s="243" t="s">
        <v>228</v>
      </c>
      <c r="AU614" s="243" t="s">
        <v>93</v>
      </c>
      <c r="AV614" s="14" t="s">
        <v>93</v>
      </c>
      <c r="AW614" s="14" t="s">
        <v>4</v>
      </c>
      <c r="AX614" s="14" t="s">
        <v>81</v>
      </c>
      <c r="AY614" s="243" t="s">
        <v>220</v>
      </c>
    </row>
    <row r="615" s="14" customFormat="1">
      <c r="A615" s="14"/>
      <c r="B615" s="242"/>
      <c r="C615" s="14"/>
      <c r="D615" s="235" t="s">
        <v>228</v>
      </c>
      <c r="E615" s="243" t="s">
        <v>1</v>
      </c>
      <c r="F615" s="244" t="s">
        <v>1524</v>
      </c>
      <c r="G615" s="14"/>
      <c r="H615" s="245">
        <v>63.979999999999997</v>
      </c>
      <c r="I615" s="246"/>
      <c r="J615" s="246"/>
      <c r="K615" s="14"/>
      <c r="L615" s="14"/>
      <c r="M615" s="242"/>
      <c r="N615" s="247"/>
      <c r="O615" s="248"/>
      <c r="P615" s="248"/>
      <c r="Q615" s="248"/>
      <c r="R615" s="248"/>
      <c r="S615" s="248"/>
      <c r="T615" s="248"/>
      <c r="U615" s="248"/>
      <c r="V615" s="248"/>
      <c r="W615" s="248"/>
      <c r="X615" s="249"/>
      <c r="Y615" s="14"/>
      <c r="Z615" s="14"/>
      <c r="AA615" s="14"/>
      <c r="AB615" s="14"/>
      <c r="AC615" s="14"/>
      <c r="AD615" s="14"/>
      <c r="AE615" s="14"/>
      <c r="AT615" s="243" t="s">
        <v>228</v>
      </c>
      <c r="AU615" s="243" t="s">
        <v>93</v>
      </c>
      <c r="AV615" s="14" t="s">
        <v>93</v>
      </c>
      <c r="AW615" s="14" t="s">
        <v>4</v>
      </c>
      <c r="AX615" s="14" t="s">
        <v>81</v>
      </c>
      <c r="AY615" s="243" t="s">
        <v>220</v>
      </c>
    </row>
    <row r="616" s="14" customFormat="1">
      <c r="A616" s="14"/>
      <c r="B616" s="242"/>
      <c r="C616" s="14"/>
      <c r="D616" s="235" t="s">
        <v>228</v>
      </c>
      <c r="E616" s="243" t="s">
        <v>1</v>
      </c>
      <c r="F616" s="244" t="s">
        <v>1525</v>
      </c>
      <c r="G616" s="14"/>
      <c r="H616" s="245">
        <v>269.06</v>
      </c>
      <c r="I616" s="246"/>
      <c r="J616" s="246"/>
      <c r="K616" s="14"/>
      <c r="L616" s="14"/>
      <c r="M616" s="242"/>
      <c r="N616" s="247"/>
      <c r="O616" s="248"/>
      <c r="P616" s="248"/>
      <c r="Q616" s="248"/>
      <c r="R616" s="248"/>
      <c r="S616" s="248"/>
      <c r="T616" s="248"/>
      <c r="U616" s="248"/>
      <c r="V616" s="248"/>
      <c r="W616" s="248"/>
      <c r="X616" s="249"/>
      <c r="Y616" s="14"/>
      <c r="Z616" s="14"/>
      <c r="AA616" s="14"/>
      <c r="AB616" s="14"/>
      <c r="AC616" s="14"/>
      <c r="AD616" s="14"/>
      <c r="AE616" s="14"/>
      <c r="AT616" s="243" t="s">
        <v>228</v>
      </c>
      <c r="AU616" s="243" t="s">
        <v>93</v>
      </c>
      <c r="AV616" s="14" t="s">
        <v>93</v>
      </c>
      <c r="AW616" s="14" t="s">
        <v>4</v>
      </c>
      <c r="AX616" s="14" t="s">
        <v>81</v>
      </c>
      <c r="AY616" s="243" t="s">
        <v>220</v>
      </c>
    </row>
    <row r="617" s="14" customFormat="1">
      <c r="A617" s="14"/>
      <c r="B617" s="242"/>
      <c r="C617" s="14"/>
      <c r="D617" s="235" t="s">
        <v>228</v>
      </c>
      <c r="E617" s="243" t="s">
        <v>1</v>
      </c>
      <c r="F617" s="244" t="s">
        <v>1734</v>
      </c>
      <c r="G617" s="14"/>
      <c r="H617" s="245">
        <v>45</v>
      </c>
      <c r="I617" s="246"/>
      <c r="J617" s="246"/>
      <c r="K617" s="14"/>
      <c r="L617" s="14"/>
      <c r="M617" s="242"/>
      <c r="N617" s="247"/>
      <c r="O617" s="248"/>
      <c r="P617" s="248"/>
      <c r="Q617" s="248"/>
      <c r="R617" s="248"/>
      <c r="S617" s="248"/>
      <c r="T617" s="248"/>
      <c r="U617" s="248"/>
      <c r="V617" s="248"/>
      <c r="W617" s="248"/>
      <c r="X617" s="249"/>
      <c r="Y617" s="14"/>
      <c r="Z617" s="14"/>
      <c r="AA617" s="14"/>
      <c r="AB617" s="14"/>
      <c r="AC617" s="14"/>
      <c r="AD617" s="14"/>
      <c r="AE617" s="14"/>
      <c r="AT617" s="243" t="s">
        <v>228</v>
      </c>
      <c r="AU617" s="243" t="s">
        <v>93</v>
      </c>
      <c r="AV617" s="14" t="s">
        <v>93</v>
      </c>
      <c r="AW617" s="14" t="s">
        <v>4</v>
      </c>
      <c r="AX617" s="14" t="s">
        <v>81</v>
      </c>
      <c r="AY617" s="243" t="s">
        <v>220</v>
      </c>
    </row>
    <row r="618" s="15" customFormat="1">
      <c r="A618" s="15"/>
      <c r="B618" s="250"/>
      <c r="C618" s="15"/>
      <c r="D618" s="235" t="s">
        <v>228</v>
      </c>
      <c r="E618" s="251" t="s">
        <v>1</v>
      </c>
      <c r="F618" s="252" t="s">
        <v>242</v>
      </c>
      <c r="G618" s="15"/>
      <c r="H618" s="253">
        <v>650.13</v>
      </c>
      <c r="I618" s="254"/>
      <c r="J618" s="254"/>
      <c r="K618" s="15"/>
      <c r="L618" s="15"/>
      <c r="M618" s="250"/>
      <c r="N618" s="255"/>
      <c r="O618" s="256"/>
      <c r="P618" s="256"/>
      <c r="Q618" s="256"/>
      <c r="R618" s="256"/>
      <c r="S618" s="256"/>
      <c r="T618" s="256"/>
      <c r="U618" s="256"/>
      <c r="V618" s="256"/>
      <c r="W618" s="256"/>
      <c r="X618" s="257"/>
      <c r="Y618" s="15"/>
      <c r="Z618" s="15"/>
      <c r="AA618" s="15"/>
      <c r="AB618" s="15"/>
      <c r="AC618" s="15"/>
      <c r="AD618" s="15"/>
      <c r="AE618" s="15"/>
      <c r="AT618" s="251" t="s">
        <v>228</v>
      </c>
      <c r="AU618" s="251" t="s">
        <v>93</v>
      </c>
      <c r="AV618" s="15" t="s">
        <v>98</v>
      </c>
      <c r="AW618" s="15" t="s">
        <v>4</v>
      </c>
      <c r="AX618" s="15" t="s">
        <v>81</v>
      </c>
      <c r="AY618" s="251" t="s">
        <v>220</v>
      </c>
    </row>
    <row r="619" s="14" customFormat="1">
      <c r="A619" s="14"/>
      <c r="B619" s="242"/>
      <c r="C619" s="14"/>
      <c r="D619" s="235" t="s">
        <v>228</v>
      </c>
      <c r="E619" s="243" t="s">
        <v>1</v>
      </c>
      <c r="F619" s="244" t="s">
        <v>1535</v>
      </c>
      <c r="G619" s="14"/>
      <c r="H619" s="245">
        <v>58.402999999999999</v>
      </c>
      <c r="I619" s="246"/>
      <c r="J619" s="246"/>
      <c r="K619" s="14"/>
      <c r="L619" s="14"/>
      <c r="M619" s="242"/>
      <c r="N619" s="247"/>
      <c r="O619" s="248"/>
      <c r="P619" s="248"/>
      <c r="Q619" s="248"/>
      <c r="R619" s="248"/>
      <c r="S619" s="248"/>
      <c r="T619" s="248"/>
      <c r="U619" s="248"/>
      <c r="V619" s="248"/>
      <c r="W619" s="248"/>
      <c r="X619" s="249"/>
      <c r="Y619" s="14"/>
      <c r="Z619" s="14"/>
      <c r="AA619" s="14"/>
      <c r="AB619" s="14"/>
      <c r="AC619" s="14"/>
      <c r="AD619" s="14"/>
      <c r="AE619" s="14"/>
      <c r="AT619" s="243" t="s">
        <v>228</v>
      </c>
      <c r="AU619" s="243" t="s">
        <v>93</v>
      </c>
      <c r="AV619" s="14" t="s">
        <v>93</v>
      </c>
      <c r="AW619" s="14" t="s">
        <v>4</v>
      </c>
      <c r="AX619" s="14" t="s">
        <v>81</v>
      </c>
      <c r="AY619" s="243" t="s">
        <v>220</v>
      </c>
    </row>
    <row r="620" s="14" customFormat="1">
      <c r="A620" s="14"/>
      <c r="B620" s="242"/>
      <c r="C620" s="14"/>
      <c r="D620" s="235" t="s">
        <v>228</v>
      </c>
      <c r="E620" s="243" t="s">
        <v>1</v>
      </c>
      <c r="F620" s="244" t="s">
        <v>1536</v>
      </c>
      <c r="G620" s="14"/>
      <c r="H620" s="245">
        <v>64.650000000000006</v>
      </c>
      <c r="I620" s="246"/>
      <c r="J620" s="246"/>
      <c r="K620" s="14"/>
      <c r="L620" s="14"/>
      <c r="M620" s="242"/>
      <c r="N620" s="247"/>
      <c r="O620" s="248"/>
      <c r="P620" s="248"/>
      <c r="Q620" s="248"/>
      <c r="R620" s="248"/>
      <c r="S620" s="248"/>
      <c r="T620" s="248"/>
      <c r="U620" s="248"/>
      <c r="V620" s="248"/>
      <c r="W620" s="248"/>
      <c r="X620" s="249"/>
      <c r="Y620" s="14"/>
      <c r="Z620" s="14"/>
      <c r="AA620" s="14"/>
      <c r="AB620" s="14"/>
      <c r="AC620" s="14"/>
      <c r="AD620" s="14"/>
      <c r="AE620" s="14"/>
      <c r="AT620" s="243" t="s">
        <v>228</v>
      </c>
      <c r="AU620" s="243" t="s">
        <v>93</v>
      </c>
      <c r="AV620" s="14" t="s">
        <v>93</v>
      </c>
      <c r="AW620" s="14" t="s">
        <v>4</v>
      </c>
      <c r="AX620" s="14" t="s">
        <v>81</v>
      </c>
      <c r="AY620" s="243" t="s">
        <v>220</v>
      </c>
    </row>
    <row r="621" s="14" customFormat="1">
      <c r="A621" s="14"/>
      <c r="B621" s="242"/>
      <c r="C621" s="14"/>
      <c r="D621" s="235" t="s">
        <v>228</v>
      </c>
      <c r="E621" s="243" t="s">
        <v>1</v>
      </c>
      <c r="F621" s="244" t="s">
        <v>1537</v>
      </c>
      <c r="G621" s="14"/>
      <c r="H621" s="245">
        <v>34.049999999999997</v>
      </c>
      <c r="I621" s="246"/>
      <c r="J621" s="246"/>
      <c r="K621" s="14"/>
      <c r="L621" s="14"/>
      <c r="M621" s="242"/>
      <c r="N621" s="247"/>
      <c r="O621" s="248"/>
      <c r="P621" s="248"/>
      <c r="Q621" s="248"/>
      <c r="R621" s="248"/>
      <c r="S621" s="248"/>
      <c r="T621" s="248"/>
      <c r="U621" s="248"/>
      <c r="V621" s="248"/>
      <c r="W621" s="248"/>
      <c r="X621" s="249"/>
      <c r="Y621" s="14"/>
      <c r="Z621" s="14"/>
      <c r="AA621" s="14"/>
      <c r="AB621" s="14"/>
      <c r="AC621" s="14"/>
      <c r="AD621" s="14"/>
      <c r="AE621" s="14"/>
      <c r="AT621" s="243" t="s">
        <v>228</v>
      </c>
      <c r="AU621" s="243" t="s">
        <v>93</v>
      </c>
      <c r="AV621" s="14" t="s">
        <v>93</v>
      </c>
      <c r="AW621" s="14" t="s">
        <v>4</v>
      </c>
      <c r="AX621" s="14" t="s">
        <v>81</v>
      </c>
      <c r="AY621" s="243" t="s">
        <v>220</v>
      </c>
    </row>
    <row r="622" s="14" customFormat="1">
      <c r="A622" s="14"/>
      <c r="B622" s="242"/>
      <c r="C622" s="14"/>
      <c r="D622" s="235" t="s">
        <v>228</v>
      </c>
      <c r="E622" s="243" t="s">
        <v>1</v>
      </c>
      <c r="F622" s="244" t="s">
        <v>1538</v>
      </c>
      <c r="G622" s="14"/>
      <c r="H622" s="245">
        <v>58.729999999999997</v>
      </c>
      <c r="I622" s="246"/>
      <c r="J622" s="246"/>
      <c r="K622" s="14"/>
      <c r="L622" s="14"/>
      <c r="M622" s="242"/>
      <c r="N622" s="247"/>
      <c r="O622" s="248"/>
      <c r="P622" s="248"/>
      <c r="Q622" s="248"/>
      <c r="R622" s="248"/>
      <c r="S622" s="248"/>
      <c r="T622" s="248"/>
      <c r="U622" s="248"/>
      <c r="V622" s="248"/>
      <c r="W622" s="248"/>
      <c r="X622" s="249"/>
      <c r="Y622" s="14"/>
      <c r="Z622" s="14"/>
      <c r="AA622" s="14"/>
      <c r="AB622" s="14"/>
      <c r="AC622" s="14"/>
      <c r="AD622" s="14"/>
      <c r="AE622" s="14"/>
      <c r="AT622" s="243" t="s">
        <v>228</v>
      </c>
      <c r="AU622" s="243" t="s">
        <v>93</v>
      </c>
      <c r="AV622" s="14" t="s">
        <v>93</v>
      </c>
      <c r="AW622" s="14" t="s">
        <v>4</v>
      </c>
      <c r="AX622" s="14" t="s">
        <v>81</v>
      </c>
      <c r="AY622" s="243" t="s">
        <v>220</v>
      </c>
    </row>
    <row r="623" s="14" customFormat="1">
      <c r="A623" s="14"/>
      <c r="B623" s="242"/>
      <c r="C623" s="14"/>
      <c r="D623" s="235" t="s">
        <v>228</v>
      </c>
      <c r="E623" s="243" t="s">
        <v>1</v>
      </c>
      <c r="F623" s="244" t="s">
        <v>1539</v>
      </c>
      <c r="G623" s="14"/>
      <c r="H623" s="245">
        <v>40.880000000000003</v>
      </c>
      <c r="I623" s="246"/>
      <c r="J623" s="246"/>
      <c r="K623" s="14"/>
      <c r="L623" s="14"/>
      <c r="M623" s="242"/>
      <c r="N623" s="247"/>
      <c r="O623" s="248"/>
      <c r="P623" s="248"/>
      <c r="Q623" s="248"/>
      <c r="R623" s="248"/>
      <c r="S623" s="248"/>
      <c r="T623" s="248"/>
      <c r="U623" s="248"/>
      <c r="V623" s="248"/>
      <c r="W623" s="248"/>
      <c r="X623" s="249"/>
      <c r="Y623" s="14"/>
      <c r="Z623" s="14"/>
      <c r="AA623" s="14"/>
      <c r="AB623" s="14"/>
      <c r="AC623" s="14"/>
      <c r="AD623" s="14"/>
      <c r="AE623" s="14"/>
      <c r="AT623" s="243" t="s">
        <v>228</v>
      </c>
      <c r="AU623" s="243" t="s">
        <v>93</v>
      </c>
      <c r="AV623" s="14" t="s">
        <v>93</v>
      </c>
      <c r="AW623" s="14" t="s">
        <v>4</v>
      </c>
      <c r="AX623" s="14" t="s">
        <v>81</v>
      </c>
      <c r="AY623" s="243" t="s">
        <v>220</v>
      </c>
    </row>
    <row r="624" s="14" customFormat="1">
      <c r="A624" s="14"/>
      <c r="B624" s="242"/>
      <c r="C624" s="14"/>
      <c r="D624" s="235" t="s">
        <v>228</v>
      </c>
      <c r="E624" s="243" t="s">
        <v>1</v>
      </c>
      <c r="F624" s="244" t="s">
        <v>1540</v>
      </c>
      <c r="G624" s="14"/>
      <c r="H624" s="245">
        <v>31.100000000000001</v>
      </c>
      <c r="I624" s="246"/>
      <c r="J624" s="246"/>
      <c r="K624" s="14"/>
      <c r="L624" s="14"/>
      <c r="M624" s="242"/>
      <c r="N624" s="247"/>
      <c r="O624" s="248"/>
      <c r="P624" s="248"/>
      <c r="Q624" s="248"/>
      <c r="R624" s="248"/>
      <c r="S624" s="248"/>
      <c r="T624" s="248"/>
      <c r="U624" s="248"/>
      <c r="V624" s="248"/>
      <c r="W624" s="248"/>
      <c r="X624" s="249"/>
      <c r="Y624" s="14"/>
      <c r="Z624" s="14"/>
      <c r="AA624" s="14"/>
      <c r="AB624" s="14"/>
      <c r="AC624" s="14"/>
      <c r="AD624" s="14"/>
      <c r="AE624" s="14"/>
      <c r="AT624" s="243" t="s">
        <v>228</v>
      </c>
      <c r="AU624" s="243" t="s">
        <v>93</v>
      </c>
      <c r="AV624" s="14" t="s">
        <v>93</v>
      </c>
      <c r="AW624" s="14" t="s">
        <v>4</v>
      </c>
      <c r="AX624" s="14" t="s">
        <v>81</v>
      </c>
      <c r="AY624" s="243" t="s">
        <v>220</v>
      </c>
    </row>
    <row r="625" s="14" customFormat="1">
      <c r="A625" s="14"/>
      <c r="B625" s="242"/>
      <c r="C625" s="14"/>
      <c r="D625" s="235" t="s">
        <v>228</v>
      </c>
      <c r="E625" s="243" t="s">
        <v>1</v>
      </c>
      <c r="F625" s="244" t="s">
        <v>1541</v>
      </c>
      <c r="G625" s="14"/>
      <c r="H625" s="245">
        <v>35.030000000000001</v>
      </c>
      <c r="I625" s="246"/>
      <c r="J625" s="246"/>
      <c r="K625" s="14"/>
      <c r="L625" s="14"/>
      <c r="M625" s="242"/>
      <c r="N625" s="247"/>
      <c r="O625" s="248"/>
      <c r="P625" s="248"/>
      <c r="Q625" s="248"/>
      <c r="R625" s="248"/>
      <c r="S625" s="248"/>
      <c r="T625" s="248"/>
      <c r="U625" s="248"/>
      <c r="V625" s="248"/>
      <c r="W625" s="248"/>
      <c r="X625" s="249"/>
      <c r="Y625" s="14"/>
      <c r="Z625" s="14"/>
      <c r="AA625" s="14"/>
      <c r="AB625" s="14"/>
      <c r="AC625" s="14"/>
      <c r="AD625" s="14"/>
      <c r="AE625" s="14"/>
      <c r="AT625" s="243" t="s">
        <v>228</v>
      </c>
      <c r="AU625" s="243" t="s">
        <v>93</v>
      </c>
      <c r="AV625" s="14" t="s">
        <v>93</v>
      </c>
      <c r="AW625" s="14" t="s">
        <v>4</v>
      </c>
      <c r="AX625" s="14" t="s">
        <v>81</v>
      </c>
      <c r="AY625" s="243" t="s">
        <v>220</v>
      </c>
    </row>
    <row r="626" s="14" customFormat="1">
      <c r="A626" s="14"/>
      <c r="B626" s="242"/>
      <c r="C626" s="14"/>
      <c r="D626" s="235" t="s">
        <v>228</v>
      </c>
      <c r="E626" s="243" t="s">
        <v>1</v>
      </c>
      <c r="F626" s="244" t="s">
        <v>1542</v>
      </c>
      <c r="G626" s="14"/>
      <c r="H626" s="245">
        <v>22.199999999999999</v>
      </c>
      <c r="I626" s="246"/>
      <c r="J626" s="246"/>
      <c r="K626" s="14"/>
      <c r="L626" s="14"/>
      <c r="M626" s="242"/>
      <c r="N626" s="247"/>
      <c r="O626" s="248"/>
      <c r="P626" s="248"/>
      <c r="Q626" s="248"/>
      <c r="R626" s="248"/>
      <c r="S626" s="248"/>
      <c r="T626" s="248"/>
      <c r="U626" s="248"/>
      <c r="V626" s="248"/>
      <c r="W626" s="248"/>
      <c r="X626" s="249"/>
      <c r="Y626" s="14"/>
      <c r="Z626" s="14"/>
      <c r="AA626" s="14"/>
      <c r="AB626" s="14"/>
      <c r="AC626" s="14"/>
      <c r="AD626" s="14"/>
      <c r="AE626" s="14"/>
      <c r="AT626" s="243" t="s">
        <v>228</v>
      </c>
      <c r="AU626" s="243" t="s">
        <v>93</v>
      </c>
      <c r="AV626" s="14" t="s">
        <v>93</v>
      </c>
      <c r="AW626" s="14" t="s">
        <v>4</v>
      </c>
      <c r="AX626" s="14" t="s">
        <v>81</v>
      </c>
      <c r="AY626" s="243" t="s">
        <v>220</v>
      </c>
    </row>
    <row r="627" s="14" customFormat="1">
      <c r="A627" s="14"/>
      <c r="B627" s="242"/>
      <c r="C627" s="14"/>
      <c r="D627" s="235" t="s">
        <v>228</v>
      </c>
      <c r="E627" s="243" t="s">
        <v>1</v>
      </c>
      <c r="F627" s="244" t="s">
        <v>1543</v>
      </c>
      <c r="G627" s="14"/>
      <c r="H627" s="245">
        <v>40.609999999999999</v>
      </c>
      <c r="I627" s="246"/>
      <c r="J627" s="246"/>
      <c r="K627" s="14"/>
      <c r="L627" s="14"/>
      <c r="M627" s="242"/>
      <c r="N627" s="247"/>
      <c r="O627" s="248"/>
      <c r="P627" s="248"/>
      <c r="Q627" s="248"/>
      <c r="R627" s="248"/>
      <c r="S627" s="248"/>
      <c r="T627" s="248"/>
      <c r="U627" s="248"/>
      <c r="V627" s="248"/>
      <c r="W627" s="248"/>
      <c r="X627" s="249"/>
      <c r="Y627" s="14"/>
      <c r="Z627" s="14"/>
      <c r="AA627" s="14"/>
      <c r="AB627" s="14"/>
      <c r="AC627" s="14"/>
      <c r="AD627" s="14"/>
      <c r="AE627" s="14"/>
      <c r="AT627" s="243" t="s">
        <v>228</v>
      </c>
      <c r="AU627" s="243" t="s">
        <v>93</v>
      </c>
      <c r="AV627" s="14" t="s">
        <v>93</v>
      </c>
      <c r="AW627" s="14" t="s">
        <v>4</v>
      </c>
      <c r="AX627" s="14" t="s">
        <v>81</v>
      </c>
      <c r="AY627" s="243" t="s">
        <v>220</v>
      </c>
    </row>
    <row r="628" s="14" customFormat="1">
      <c r="A628" s="14"/>
      <c r="B628" s="242"/>
      <c r="C628" s="14"/>
      <c r="D628" s="235" t="s">
        <v>228</v>
      </c>
      <c r="E628" s="243" t="s">
        <v>1</v>
      </c>
      <c r="F628" s="244" t="s">
        <v>1544</v>
      </c>
      <c r="G628" s="14"/>
      <c r="H628" s="245">
        <v>27.559000000000001</v>
      </c>
      <c r="I628" s="246"/>
      <c r="J628" s="246"/>
      <c r="K628" s="14"/>
      <c r="L628" s="14"/>
      <c r="M628" s="242"/>
      <c r="N628" s="247"/>
      <c r="O628" s="248"/>
      <c r="P628" s="248"/>
      <c r="Q628" s="248"/>
      <c r="R628" s="248"/>
      <c r="S628" s="248"/>
      <c r="T628" s="248"/>
      <c r="U628" s="248"/>
      <c r="V628" s="248"/>
      <c r="W628" s="248"/>
      <c r="X628" s="249"/>
      <c r="Y628" s="14"/>
      <c r="Z628" s="14"/>
      <c r="AA628" s="14"/>
      <c r="AB628" s="14"/>
      <c r="AC628" s="14"/>
      <c r="AD628" s="14"/>
      <c r="AE628" s="14"/>
      <c r="AT628" s="243" t="s">
        <v>228</v>
      </c>
      <c r="AU628" s="243" t="s">
        <v>93</v>
      </c>
      <c r="AV628" s="14" t="s">
        <v>93</v>
      </c>
      <c r="AW628" s="14" t="s">
        <v>4</v>
      </c>
      <c r="AX628" s="14" t="s">
        <v>81</v>
      </c>
      <c r="AY628" s="243" t="s">
        <v>220</v>
      </c>
    </row>
    <row r="629" s="14" customFormat="1">
      <c r="A629" s="14"/>
      <c r="B629" s="242"/>
      <c r="C629" s="14"/>
      <c r="D629" s="235" t="s">
        <v>228</v>
      </c>
      <c r="E629" s="243" t="s">
        <v>1</v>
      </c>
      <c r="F629" s="244" t="s">
        <v>1545</v>
      </c>
      <c r="G629" s="14"/>
      <c r="H629" s="245">
        <v>14.1</v>
      </c>
      <c r="I629" s="246"/>
      <c r="J629" s="246"/>
      <c r="K629" s="14"/>
      <c r="L629" s="14"/>
      <c r="M629" s="242"/>
      <c r="N629" s="247"/>
      <c r="O629" s="248"/>
      <c r="P629" s="248"/>
      <c r="Q629" s="248"/>
      <c r="R629" s="248"/>
      <c r="S629" s="248"/>
      <c r="T629" s="248"/>
      <c r="U629" s="248"/>
      <c r="V629" s="248"/>
      <c r="W629" s="248"/>
      <c r="X629" s="249"/>
      <c r="Y629" s="14"/>
      <c r="Z629" s="14"/>
      <c r="AA629" s="14"/>
      <c r="AB629" s="14"/>
      <c r="AC629" s="14"/>
      <c r="AD629" s="14"/>
      <c r="AE629" s="14"/>
      <c r="AT629" s="243" t="s">
        <v>228</v>
      </c>
      <c r="AU629" s="243" t="s">
        <v>93</v>
      </c>
      <c r="AV629" s="14" t="s">
        <v>93</v>
      </c>
      <c r="AW629" s="14" t="s">
        <v>4</v>
      </c>
      <c r="AX629" s="14" t="s">
        <v>81</v>
      </c>
      <c r="AY629" s="243" t="s">
        <v>220</v>
      </c>
    </row>
    <row r="630" s="14" customFormat="1">
      <c r="A630" s="14"/>
      <c r="B630" s="242"/>
      <c r="C630" s="14"/>
      <c r="D630" s="235" t="s">
        <v>228</v>
      </c>
      <c r="E630" s="243" t="s">
        <v>1</v>
      </c>
      <c r="F630" s="244" t="s">
        <v>1546</v>
      </c>
      <c r="G630" s="14"/>
      <c r="H630" s="245">
        <v>17.399999999999999</v>
      </c>
      <c r="I630" s="246"/>
      <c r="J630" s="246"/>
      <c r="K630" s="14"/>
      <c r="L630" s="14"/>
      <c r="M630" s="242"/>
      <c r="N630" s="247"/>
      <c r="O630" s="248"/>
      <c r="P630" s="248"/>
      <c r="Q630" s="248"/>
      <c r="R630" s="248"/>
      <c r="S630" s="248"/>
      <c r="T630" s="248"/>
      <c r="U630" s="248"/>
      <c r="V630" s="248"/>
      <c r="W630" s="248"/>
      <c r="X630" s="249"/>
      <c r="Y630" s="14"/>
      <c r="Z630" s="14"/>
      <c r="AA630" s="14"/>
      <c r="AB630" s="14"/>
      <c r="AC630" s="14"/>
      <c r="AD630" s="14"/>
      <c r="AE630" s="14"/>
      <c r="AT630" s="243" t="s">
        <v>228</v>
      </c>
      <c r="AU630" s="243" t="s">
        <v>93</v>
      </c>
      <c r="AV630" s="14" t="s">
        <v>93</v>
      </c>
      <c r="AW630" s="14" t="s">
        <v>4</v>
      </c>
      <c r="AX630" s="14" t="s">
        <v>81</v>
      </c>
      <c r="AY630" s="243" t="s">
        <v>220</v>
      </c>
    </row>
    <row r="631" s="14" customFormat="1">
      <c r="A631" s="14"/>
      <c r="B631" s="242"/>
      <c r="C631" s="14"/>
      <c r="D631" s="235" t="s">
        <v>228</v>
      </c>
      <c r="E631" s="243" t="s">
        <v>1</v>
      </c>
      <c r="F631" s="244" t="s">
        <v>1547</v>
      </c>
      <c r="G631" s="14"/>
      <c r="H631" s="245">
        <v>21.300000000000001</v>
      </c>
      <c r="I631" s="246"/>
      <c r="J631" s="246"/>
      <c r="K631" s="14"/>
      <c r="L631" s="14"/>
      <c r="M631" s="242"/>
      <c r="N631" s="247"/>
      <c r="O631" s="248"/>
      <c r="P631" s="248"/>
      <c r="Q631" s="248"/>
      <c r="R631" s="248"/>
      <c r="S631" s="248"/>
      <c r="T631" s="248"/>
      <c r="U631" s="248"/>
      <c r="V631" s="248"/>
      <c r="W631" s="248"/>
      <c r="X631" s="249"/>
      <c r="Y631" s="14"/>
      <c r="Z631" s="14"/>
      <c r="AA631" s="14"/>
      <c r="AB631" s="14"/>
      <c r="AC631" s="14"/>
      <c r="AD631" s="14"/>
      <c r="AE631" s="14"/>
      <c r="AT631" s="243" t="s">
        <v>228</v>
      </c>
      <c r="AU631" s="243" t="s">
        <v>93</v>
      </c>
      <c r="AV631" s="14" t="s">
        <v>93</v>
      </c>
      <c r="AW631" s="14" t="s">
        <v>4</v>
      </c>
      <c r="AX631" s="14" t="s">
        <v>81</v>
      </c>
      <c r="AY631" s="243" t="s">
        <v>220</v>
      </c>
    </row>
    <row r="632" s="14" customFormat="1">
      <c r="A632" s="14"/>
      <c r="B632" s="242"/>
      <c r="C632" s="14"/>
      <c r="D632" s="235" t="s">
        <v>228</v>
      </c>
      <c r="E632" s="243" t="s">
        <v>1</v>
      </c>
      <c r="F632" s="244" t="s">
        <v>1548</v>
      </c>
      <c r="G632" s="14"/>
      <c r="H632" s="245">
        <v>17.100000000000001</v>
      </c>
      <c r="I632" s="246"/>
      <c r="J632" s="246"/>
      <c r="K632" s="14"/>
      <c r="L632" s="14"/>
      <c r="M632" s="242"/>
      <c r="N632" s="247"/>
      <c r="O632" s="248"/>
      <c r="P632" s="248"/>
      <c r="Q632" s="248"/>
      <c r="R632" s="248"/>
      <c r="S632" s="248"/>
      <c r="T632" s="248"/>
      <c r="U632" s="248"/>
      <c r="V632" s="248"/>
      <c r="W632" s="248"/>
      <c r="X632" s="249"/>
      <c r="Y632" s="14"/>
      <c r="Z632" s="14"/>
      <c r="AA632" s="14"/>
      <c r="AB632" s="14"/>
      <c r="AC632" s="14"/>
      <c r="AD632" s="14"/>
      <c r="AE632" s="14"/>
      <c r="AT632" s="243" t="s">
        <v>228</v>
      </c>
      <c r="AU632" s="243" t="s">
        <v>93</v>
      </c>
      <c r="AV632" s="14" t="s">
        <v>93</v>
      </c>
      <c r="AW632" s="14" t="s">
        <v>4</v>
      </c>
      <c r="AX632" s="14" t="s">
        <v>81</v>
      </c>
      <c r="AY632" s="243" t="s">
        <v>220</v>
      </c>
    </row>
    <row r="633" s="14" customFormat="1">
      <c r="A633" s="14"/>
      <c r="B633" s="242"/>
      <c r="C633" s="14"/>
      <c r="D633" s="235" t="s">
        <v>228</v>
      </c>
      <c r="E633" s="243" t="s">
        <v>1</v>
      </c>
      <c r="F633" s="244" t="s">
        <v>1549</v>
      </c>
      <c r="G633" s="14"/>
      <c r="H633" s="245">
        <v>21.167000000000002</v>
      </c>
      <c r="I633" s="246"/>
      <c r="J633" s="246"/>
      <c r="K633" s="14"/>
      <c r="L633" s="14"/>
      <c r="M633" s="242"/>
      <c r="N633" s="247"/>
      <c r="O633" s="248"/>
      <c r="P633" s="248"/>
      <c r="Q633" s="248"/>
      <c r="R633" s="248"/>
      <c r="S633" s="248"/>
      <c r="T633" s="248"/>
      <c r="U633" s="248"/>
      <c r="V633" s="248"/>
      <c r="W633" s="248"/>
      <c r="X633" s="249"/>
      <c r="Y633" s="14"/>
      <c r="Z633" s="14"/>
      <c r="AA633" s="14"/>
      <c r="AB633" s="14"/>
      <c r="AC633" s="14"/>
      <c r="AD633" s="14"/>
      <c r="AE633" s="14"/>
      <c r="AT633" s="243" t="s">
        <v>228</v>
      </c>
      <c r="AU633" s="243" t="s">
        <v>93</v>
      </c>
      <c r="AV633" s="14" t="s">
        <v>93</v>
      </c>
      <c r="AW633" s="14" t="s">
        <v>4</v>
      </c>
      <c r="AX633" s="14" t="s">
        <v>81</v>
      </c>
      <c r="AY633" s="243" t="s">
        <v>220</v>
      </c>
    </row>
    <row r="634" s="14" customFormat="1">
      <c r="A634" s="14"/>
      <c r="B634" s="242"/>
      <c r="C634" s="14"/>
      <c r="D634" s="235" t="s">
        <v>228</v>
      </c>
      <c r="E634" s="243" t="s">
        <v>1</v>
      </c>
      <c r="F634" s="244" t="s">
        <v>1550</v>
      </c>
      <c r="G634" s="14"/>
      <c r="H634" s="245">
        <v>66.849999999999994</v>
      </c>
      <c r="I634" s="246"/>
      <c r="J634" s="246"/>
      <c r="K634" s="14"/>
      <c r="L634" s="14"/>
      <c r="M634" s="242"/>
      <c r="N634" s="247"/>
      <c r="O634" s="248"/>
      <c r="P634" s="248"/>
      <c r="Q634" s="248"/>
      <c r="R634" s="248"/>
      <c r="S634" s="248"/>
      <c r="T634" s="248"/>
      <c r="U634" s="248"/>
      <c r="V634" s="248"/>
      <c r="W634" s="248"/>
      <c r="X634" s="249"/>
      <c r="Y634" s="14"/>
      <c r="Z634" s="14"/>
      <c r="AA634" s="14"/>
      <c r="AB634" s="14"/>
      <c r="AC634" s="14"/>
      <c r="AD634" s="14"/>
      <c r="AE634" s="14"/>
      <c r="AT634" s="243" t="s">
        <v>228</v>
      </c>
      <c r="AU634" s="243" t="s">
        <v>93</v>
      </c>
      <c r="AV634" s="14" t="s">
        <v>93</v>
      </c>
      <c r="AW634" s="14" t="s">
        <v>4</v>
      </c>
      <c r="AX634" s="14" t="s">
        <v>81</v>
      </c>
      <c r="AY634" s="243" t="s">
        <v>220</v>
      </c>
    </row>
    <row r="635" s="14" customFormat="1">
      <c r="A635" s="14"/>
      <c r="B635" s="242"/>
      <c r="C635" s="14"/>
      <c r="D635" s="235" t="s">
        <v>228</v>
      </c>
      <c r="E635" s="243" t="s">
        <v>1</v>
      </c>
      <c r="F635" s="244" t="s">
        <v>1551</v>
      </c>
      <c r="G635" s="14"/>
      <c r="H635" s="245">
        <v>59.119999999999997</v>
      </c>
      <c r="I635" s="246"/>
      <c r="J635" s="246"/>
      <c r="K635" s="14"/>
      <c r="L635" s="14"/>
      <c r="M635" s="242"/>
      <c r="N635" s="247"/>
      <c r="O635" s="248"/>
      <c r="P635" s="248"/>
      <c r="Q635" s="248"/>
      <c r="R635" s="248"/>
      <c r="S635" s="248"/>
      <c r="T635" s="248"/>
      <c r="U635" s="248"/>
      <c r="V635" s="248"/>
      <c r="W635" s="248"/>
      <c r="X635" s="249"/>
      <c r="Y635" s="14"/>
      <c r="Z635" s="14"/>
      <c r="AA635" s="14"/>
      <c r="AB635" s="14"/>
      <c r="AC635" s="14"/>
      <c r="AD635" s="14"/>
      <c r="AE635" s="14"/>
      <c r="AT635" s="243" t="s">
        <v>228</v>
      </c>
      <c r="AU635" s="243" t="s">
        <v>93</v>
      </c>
      <c r="AV635" s="14" t="s">
        <v>93</v>
      </c>
      <c r="AW635" s="14" t="s">
        <v>4</v>
      </c>
      <c r="AX635" s="14" t="s">
        <v>81</v>
      </c>
      <c r="AY635" s="243" t="s">
        <v>220</v>
      </c>
    </row>
    <row r="636" s="14" customFormat="1">
      <c r="A636" s="14"/>
      <c r="B636" s="242"/>
      <c r="C636" s="14"/>
      <c r="D636" s="235" t="s">
        <v>228</v>
      </c>
      <c r="E636" s="243" t="s">
        <v>1</v>
      </c>
      <c r="F636" s="244" t="s">
        <v>1552</v>
      </c>
      <c r="G636" s="14"/>
      <c r="H636" s="245">
        <v>70.329999999999998</v>
      </c>
      <c r="I636" s="246"/>
      <c r="J636" s="246"/>
      <c r="K636" s="14"/>
      <c r="L636" s="14"/>
      <c r="M636" s="242"/>
      <c r="N636" s="247"/>
      <c r="O636" s="248"/>
      <c r="P636" s="248"/>
      <c r="Q636" s="248"/>
      <c r="R636" s="248"/>
      <c r="S636" s="248"/>
      <c r="T636" s="248"/>
      <c r="U636" s="248"/>
      <c r="V636" s="248"/>
      <c r="W636" s="248"/>
      <c r="X636" s="249"/>
      <c r="Y636" s="14"/>
      <c r="Z636" s="14"/>
      <c r="AA636" s="14"/>
      <c r="AB636" s="14"/>
      <c r="AC636" s="14"/>
      <c r="AD636" s="14"/>
      <c r="AE636" s="14"/>
      <c r="AT636" s="243" t="s">
        <v>228</v>
      </c>
      <c r="AU636" s="243" t="s">
        <v>93</v>
      </c>
      <c r="AV636" s="14" t="s">
        <v>93</v>
      </c>
      <c r="AW636" s="14" t="s">
        <v>4</v>
      </c>
      <c r="AX636" s="14" t="s">
        <v>81</v>
      </c>
      <c r="AY636" s="243" t="s">
        <v>220</v>
      </c>
    </row>
    <row r="637" s="14" customFormat="1">
      <c r="A637" s="14"/>
      <c r="B637" s="242"/>
      <c r="C637" s="14"/>
      <c r="D637" s="235" t="s">
        <v>228</v>
      </c>
      <c r="E637" s="243" t="s">
        <v>1</v>
      </c>
      <c r="F637" s="244" t="s">
        <v>1553</v>
      </c>
      <c r="G637" s="14"/>
      <c r="H637" s="245">
        <v>23.399999999999999</v>
      </c>
      <c r="I637" s="246"/>
      <c r="J637" s="246"/>
      <c r="K637" s="14"/>
      <c r="L637" s="14"/>
      <c r="M637" s="242"/>
      <c r="N637" s="247"/>
      <c r="O637" s="248"/>
      <c r="P637" s="248"/>
      <c r="Q637" s="248"/>
      <c r="R637" s="248"/>
      <c r="S637" s="248"/>
      <c r="T637" s="248"/>
      <c r="U637" s="248"/>
      <c r="V637" s="248"/>
      <c r="W637" s="248"/>
      <c r="X637" s="249"/>
      <c r="Y637" s="14"/>
      <c r="Z637" s="14"/>
      <c r="AA637" s="14"/>
      <c r="AB637" s="14"/>
      <c r="AC637" s="14"/>
      <c r="AD637" s="14"/>
      <c r="AE637" s="14"/>
      <c r="AT637" s="243" t="s">
        <v>228</v>
      </c>
      <c r="AU637" s="243" t="s">
        <v>93</v>
      </c>
      <c r="AV637" s="14" t="s">
        <v>93</v>
      </c>
      <c r="AW637" s="14" t="s">
        <v>4</v>
      </c>
      <c r="AX637" s="14" t="s">
        <v>81</v>
      </c>
      <c r="AY637" s="243" t="s">
        <v>220</v>
      </c>
    </row>
    <row r="638" s="14" customFormat="1">
      <c r="A638" s="14"/>
      <c r="B638" s="242"/>
      <c r="C638" s="14"/>
      <c r="D638" s="235" t="s">
        <v>228</v>
      </c>
      <c r="E638" s="243" t="s">
        <v>1</v>
      </c>
      <c r="F638" s="244" t="s">
        <v>1554</v>
      </c>
      <c r="G638" s="14"/>
      <c r="H638" s="245">
        <v>16.559999999999999</v>
      </c>
      <c r="I638" s="246"/>
      <c r="J638" s="246"/>
      <c r="K638" s="14"/>
      <c r="L638" s="14"/>
      <c r="M638" s="242"/>
      <c r="N638" s="247"/>
      <c r="O638" s="248"/>
      <c r="P638" s="248"/>
      <c r="Q638" s="248"/>
      <c r="R638" s="248"/>
      <c r="S638" s="248"/>
      <c r="T638" s="248"/>
      <c r="U638" s="248"/>
      <c r="V638" s="248"/>
      <c r="W638" s="248"/>
      <c r="X638" s="249"/>
      <c r="Y638" s="14"/>
      <c r="Z638" s="14"/>
      <c r="AA638" s="14"/>
      <c r="AB638" s="14"/>
      <c r="AC638" s="14"/>
      <c r="AD638" s="14"/>
      <c r="AE638" s="14"/>
      <c r="AT638" s="243" t="s">
        <v>228</v>
      </c>
      <c r="AU638" s="243" t="s">
        <v>93</v>
      </c>
      <c r="AV638" s="14" t="s">
        <v>93</v>
      </c>
      <c r="AW638" s="14" t="s">
        <v>4</v>
      </c>
      <c r="AX638" s="14" t="s">
        <v>81</v>
      </c>
      <c r="AY638" s="243" t="s">
        <v>220</v>
      </c>
    </row>
    <row r="639" s="14" customFormat="1">
      <c r="A639" s="14"/>
      <c r="B639" s="242"/>
      <c r="C639" s="14"/>
      <c r="D639" s="235" t="s">
        <v>228</v>
      </c>
      <c r="E639" s="243" t="s">
        <v>1</v>
      </c>
      <c r="F639" s="244" t="s">
        <v>1555</v>
      </c>
      <c r="G639" s="14"/>
      <c r="H639" s="245">
        <v>13.859999999999999</v>
      </c>
      <c r="I639" s="246"/>
      <c r="J639" s="246"/>
      <c r="K639" s="14"/>
      <c r="L639" s="14"/>
      <c r="M639" s="242"/>
      <c r="N639" s="247"/>
      <c r="O639" s="248"/>
      <c r="P639" s="248"/>
      <c r="Q639" s="248"/>
      <c r="R639" s="248"/>
      <c r="S639" s="248"/>
      <c r="T639" s="248"/>
      <c r="U639" s="248"/>
      <c r="V639" s="248"/>
      <c r="W639" s="248"/>
      <c r="X639" s="249"/>
      <c r="Y639" s="14"/>
      <c r="Z639" s="14"/>
      <c r="AA639" s="14"/>
      <c r="AB639" s="14"/>
      <c r="AC639" s="14"/>
      <c r="AD639" s="14"/>
      <c r="AE639" s="14"/>
      <c r="AT639" s="243" t="s">
        <v>228</v>
      </c>
      <c r="AU639" s="243" t="s">
        <v>93</v>
      </c>
      <c r="AV639" s="14" t="s">
        <v>93</v>
      </c>
      <c r="AW639" s="14" t="s">
        <v>4</v>
      </c>
      <c r="AX639" s="14" t="s">
        <v>81</v>
      </c>
      <c r="AY639" s="243" t="s">
        <v>220</v>
      </c>
    </row>
    <row r="640" s="14" customFormat="1">
      <c r="A640" s="14"/>
      <c r="B640" s="242"/>
      <c r="C640" s="14"/>
      <c r="D640" s="235" t="s">
        <v>228</v>
      </c>
      <c r="E640" s="243" t="s">
        <v>1</v>
      </c>
      <c r="F640" s="244" t="s">
        <v>1556</v>
      </c>
      <c r="G640" s="14"/>
      <c r="H640" s="245">
        <v>24.34</v>
      </c>
      <c r="I640" s="246"/>
      <c r="J640" s="246"/>
      <c r="K640" s="14"/>
      <c r="L640" s="14"/>
      <c r="M640" s="242"/>
      <c r="N640" s="247"/>
      <c r="O640" s="248"/>
      <c r="P640" s="248"/>
      <c r="Q640" s="248"/>
      <c r="R640" s="248"/>
      <c r="S640" s="248"/>
      <c r="T640" s="248"/>
      <c r="U640" s="248"/>
      <c r="V640" s="248"/>
      <c r="W640" s="248"/>
      <c r="X640" s="249"/>
      <c r="Y640" s="14"/>
      <c r="Z640" s="14"/>
      <c r="AA640" s="14"/>
      <c r="AB640" s="14"/>
      <c r="AC640" s="14"/>
      <c r="AD640" s="14"/>
      <c r="AE640" s="14"/>
      <c r="AT640" s="243" t="s">
        <v>228</v>
      </c>
      <c r="AU640" s="243" t="s">
        <v>93</v>
      </c>
      <c r="AV640" s="14" t="s">
        <v>93</v>
      </c>
      <c r="AW640" s="14" t="s">
        <v>4</v>
      </c>
      <c r="AX640" s="14" t="s">
        <v>81</v>
      </c>
      <c r="AY640" s="243" t="s">
        <v>220</v>
      </c>
    </row>
    <row r="641" s="14" customFormat="1">
      <c r="A641" s="14"/>
      <c r="B641" s="242"/>
      <c r="C641" s="14"/>
      <c r="D641" s="235" t="s">
        <v>228</v>
      </c>
      <c r="E641" s="243" t="s">
        <v>1</v>
      </c>
      <c r="F641" s="244" t="s">
        <v>1557</v>
      </c>
      <c r="G641" s="14"/>
      <c r="H641" s="245">
        <v>33.740000000000002</v>
      </c>
      <c r="I641" s="246"/>
      <c r="J641" s="246"/>
      <c r="K641" s="14"/>
      <c r="L641" s="14"/>
      <c r="M641" s="242"/>
      <c r="N641" s="247"/>
      <c r="O641" s="248"/>
      <c r="P641" s="248"/>
      <c r="Q641" s="248"/>
      <c r="R641" s="248"/>
      <c r="S641" s="248"/>
      <c r="T641" s="248"/>
      <c r="U641" s="248"/>
      <c r="V641" s="248"/>
      <c r="W641" s="248"/>
      <c r="X641" s="249"/>
      <c r="Y641" s="14"/>
      <c r="Z641" s="14"/>
      <c r="AA641" s="14"/>
      <c r="AB641" s="14"/>
      <c r="AC641" s="14"/>
      <c r="AD641" s="14"/>
      <c r="AE641" s="14"/>
      <c r="AT641" s="243" t="s">
        <v>228</v>
      </c>
      <c r="AU641" s="243" t="s">
        <v>93</v>
      </c>
      <c r="AV641" s="14" t="s">
        <v>93</v>
      </c>
      <c r="AW641" s="14" t="s">
        <v>4</v>
      </c>
      <c r="AX641" s="14" t="s">
        <v>81</v>
      </c>
      <c r="AY641" s="243" t="s">
        <v>220</v>
      </c>
    </row>
    <row r="642" s="14" customFormat="1">
      <c r="A642" s="14"/>
      <c r="B642" s="242"/>
      <c r="C642" s="14"/>
      <c r="D642" s="235" t="s">
        <v>228</v>
      </c>
      <c r="E642" s="243" t="s">
        <v>1</v>
      </c>
      <c r="F642" s="244" t="s">
        <v>1558</v>
      </c>
      <c r="G642" s="14"/>
      <c r="H642" s="245">
        <v>24.699999999999999</v>
      </c>
      <c r="I642" s="246"/>
      <c r="J642" s="246"/>
      <c r="K642" s="14"/>
      <c r="L642" s="14"/>
      <c r="M642" s="242"/>
      <c r="N642" s="247"/>
      <c r="O642" s="248"/>
      <c r="P642" s="248"/>
      <c r="Q642" s="248"/>
      <c r="R642" s="248"/>
      <c r="S642" s="248"/>
      <c r="T642" s="248"/>
      <c r="U642" s="248"/>
      <c r="V642" s="248"/>
      <c r="W642" s="248"/>
      <c r="X642" s="249"/>
      <c r="Y642" s="14"/>
      <c r="Z642" s="14"/>
      <c r="AA642" s="14"/>
      <c r="AB642" s="14"/>
      <c r="AC642" s="14"/>
      <c r="AD642" s="14"/>
      <c r="AE642" s="14"/>
      <c r="AT642" s="243" t="s">
        <v>228</v>
      </c>
      <c r="AU642" s="243" t="s">
        <v>93</v>
      </c>
      <c r="AV642" s="14" t="s">
        <v>93</v>
      </c>
      <c r="AW642" s="14" t="s">
        <v>4</v>
      </c>
      <c r="AX642" s="14" t="s">
        <v>81</v>
      </c>
      <c r="AY642" s="243" t="s">
        <v>220</v>
      </c>
    </row>
    <row r="643" s="14" customFormat="1">
      <c r="A643" s="14"/>
      <c r="B643" s="242"/>
      <c r="C643" s="14"/>
      <c r="D643" s="235" t="s">
        <v>228</v>
      </c>
      <c r="E643" s="243" t="s">
        <v>1</v>
      </c>
      <c r="F643" s="244" t="s">
        <v>1559</v>
      </c>
      <c r="G643" s="14"/>
      <c r="H643" s="245">
        <v>12.359999999999999</v>
      </c>
      <c r="I643" s="246"/>
      <c r="J643" s="246"/>
      <c r="K643" s="14"/>
      <c r="L643" s="14"/>
      <c r="M643" s="242"/>
      <c r="N643" s="247"/>
      <c r="O643" s="248"/>
      <c r="P643" s="248"/>
      <c r="Q643" s="248"/>
      <c r="R643" s="248"/>
      <c r="S643" s="248"/>
      <c r="T643" s="248"/>
      <c r="U643" s="248"/>
      <c r="V643" s="248"/>
      <c r="W643" s="248"/>
      <c r="X643" s="249"/>
      <c r="Y643" s="14"/>
      <c r="Z643" s="14"/>
      <c r="AA643" s="14"/>
      <c r="AB643" s="14"/>
      <c r="AC643" s="14"/>
      <c r="AD643" s="14"/>
      <c r="AE643" s="14"/>
      <c r="AT643" s="243" t="s">
        <v>228</v>
      </c>
      <c r="AU643" s="243" t="s">
        <v>93</v>
      </c>
      <c r="AV643" s="14" t="s">
        <v>93</v>
      </c>
      <c r="AW643" s="14" t="s">
        <v>4</v>
      </c>
      <c r="AX643" s="14" t="s">
        <v>81</v>
      </c>
      <c r="AY643" s="243" t="s">
        <v>220</v>
      </c>
    </row>
    <row r="644" s="14" customFormat="1">
      <c r="A644" s="14"/>
      <c r="B644" s="242"/>
      <c r="C644" s="14"/>
      <c r="D644" s="235" t="s">
        <v>228</v>
      </c>
      <c r="E644" s="243" t="s">
        <v>1</v>
      </c>
      <c r="F644" s="244" t="s">
        <v>1560</v>
      </c>
      <c r="G644" s="14"/>
      <c r="H644" s="245">
        <v>15.66</v>
      </c>
      <c r="I644" s="246"/>
      <c r="J644" s="246"/>
      <c r="K644" s="14"/>
      <c r="L644" s="14"/>
      <c r="M644" s="242"/>
      <c r="N644" s="247"/>
      <c r="O644" s="248"/>
      <c r="P644" s="248"/>
      <c r="Q644" s="248"/>
      <c r="R644" s="248"/>
      <c r="S644" s="248"/>
      <c r="T644" s="248"/>
      <c r="U644" s="248"/>
      <c r="V644" s="248"/>
      <c r="W644" s="248"/>
      <c r="X644" s="249"/>
      <c r="Y644" s="14"/>
      <c r="Z644" s="14"/>
      <c r="AA644" s="14"/>
      <c r="AB644" s="14"/>
      <c r="AC644" s="14"/>
      <c r="AD644" s="14"/>
      <c r="AE644" s="14"/>
      <c r="AT644" s="243" t="s">
        <v>228</v>
      </c>
      <c r="AU644" s="243" t="s">
        <v>93</v>
      </c>
      <c r="AV644" s="14" t="s">
        <v>93</v>
      </c>
      <c r="AW644" s="14" t="s">
        <v>4</v>
      </c>
      <c r="AX644" s="14" t="s">
        <v>81</v>
      </c>
      <c r="AY644" s="243" t="s">
        <v>220</v>
      </c>
    </row>
    <row r="645" s="14" customFormat="1">
      <c r="A645" s="14"/>
      <c r="B645" s="242"/>
      <c r="C645" s="14"/>
      <c r="D645" s="235" t="s">
        <v>228</v>
      </c>
      <c r="E645" s="243" t="s">
        <v>1</v>
      </c>
      <c r="F645" s="244" t="s">
        <v>1561</v>
      </c>
      <c r="G645" s="14"/>
      <c r="H645" s="245">
        <v>56.659999999999997</v>
      </c>
      <c r="I645" s="246"/>
      <c r="J645" s="246"/>
      <c r="K645" s="14"/>
      <c r="L645" s="14"/>
      <c r="M645" s="242"/>
      <c r="N645" s="247"/>
      <c r="O645" s="248"/>
      <c r="P645" s="248"/>
      <c r="Q645" s="248"/>
      <c r="R645" s="248"/>
      <c r="S645" s="248"/>
      <c r="T645" s="248"/>
      <c r="U645" s="248"/>
      <c r="V645" s="248"/>
      <c r="W645" s="248"/>
      <c r="X645" s="249"/>
      <c r="Y645" s="14"/>
      <c r="Z645" s="14"/>
      <c r="AA645" s="14"/>
      <c r="AB645" s="14"/>
      <c r="AC645" s="14"/>
      <c r="AD645" s="14"/>
      <c r="AE645" s="14"/>
      <c r="AT645" s="243" t="s">
        <v>228</v>
      </c>
      <c r="AU645" s="243" t="s">
        <v>93</v>
      </c>
      <c r="AV645" s="14" t="s">
        <v>93</v>
      </c>
      <c r="AW645" s="14" t="s">
        <v>4</v>
      </c>
      <c r="AX645" s="14" t="s">
        <v>81</v>
      </c>
      <c r="AY645" s="243" t="s">
        <v>220</v>
      </c>
    </row>
    <row r="646" s="14" customFormat="1">
      <c r="A646" s="14"/>
      <c r="B646" s="242"/>
      <c r="C646" s="14"/>
      <c r="D646" s="235" t="s">
        <v>228</v>
      </c>
      <c r="E646" s="243" t="s">
        <v>1</v>
      </c>
      <c r="F646" s="244" t="s">
        <v>1562</v>
      </c>
      <c r="G646" s="14"/>
      <c r="H646" s="245">
        <v>32.439999999999998</v>
      </c>
      <c r="I646" s="246"/>
      <c r="J646" s="246"/>
      <c r="K646" s="14"/>
      <c r="L646" s="14"/>
      <c r="M646" s="242"/>
      <c r="N646" s="247"/>
      <c r="O646" s="248"/>
      <c r="P646" s="248"/>
      <c r="Q646" s="248"/>
      <c r="R646" s="248"/>
      <c r="S646" s="248"/>
      <c r="T646" s="248"/>
      <c r="U646" s="248"/>
      <c r="V646" s="248"/>
      <c r="W646" s="248"/>
      <c r="X646" s="249"/>
      <c r="Y646" s="14"/>
      <c r="Z646" s="14"/>
      <c r="AA646" s="14"/>
      <c r="AB646" s="14"/>
      <c r="AC646" s="14"/>
      <c r="AD646" s="14"/>
      <c r="AE646" s="14"/>
      <c r="AT646" s="243" t="s">
        <v>228</v>
      </c>
      <c r="AU646" s="243" t="s">
        <v>93</v>
      </c>
      <c r="AV646" s="14" t="s">
        <v>93</v>
      </c>
      <c r="AW646" s="14" t="s">
        <v>4</v>
      </c>
      <c r="AX646" s="14" t="s">
        <v>81</v>
      </c>
      <c r="AY646" s="243" t="s">
        <v>220</v>
      </c>
    </row>
    <row r="647" s="14" customFormat="1">
      <c r="A647" s="14"/>
      <c r="B647" s="242"/>
      <c r="C647" s="14"/>
      <c r="D647" s="235" t="s">
        <v>228</v>
      </c>
      <c r="E647" s="243" t="s">
        <v>1</v>
      </c>
      <c r="F647" s="244" t="s">
        <v>1735</v>
      </c>
      <c r="G647" s="14"/>
      <c r="H647" s="245">
        <v>139.24700000000001</v>
      </c>
      <c r="I647" s="246"/>
      <c r="J647" s="246"/>
      <c r="K647" s="14"/>
      <c r="L647" s="14"/>
      <c r="M647" s="242"/>
      <c r="N647" s="247"/>
      <c r="O647" s="248"/>
      <c r="P647" s="248"/>
      <c r="Q647" s="248"/>
      <c r="R647" s="248"/>
      <c r="S647" s="248"/>
      <c r="T647" s="248"/>
      <c r="U647" s="248"/>
      <c r="V647" s="248"/>
      <c r="W647" s="248"/>
      <c r="X647" s="249"/>
      <c r="Y647" s="14"/>
      <c r="Z647" s="14"/>
      <c r="AA647" s="14"/>
      <c r="AB647" s="14"/>
      <c r="AC647" s="14"/>
      <c r="AD647" s="14"/>
      <c r="AE647" s="14"/>
      <c r="AT647" s="243" t="s">
        <v>228</v>
      </c>
      <c r="AU647" s="243" t="s">
        <v>93</v>
      </c>
      <c r="AV647" s="14" t="s">
        <v>93</v>
      </c>
      <c r="AW647" s="14" t="s">
        <v>4</v>
      </c>
      <c r="AX647" s="14" t="s">
        <v>81</v>
      </c>
      <c r="AY647" s="243" t="s">
        <v>220</v>
      </c>
    </row>
    <row r="648" s="15" customFormat="1">
      <c r="A648" s="15"/>
      <c r="B648" s="250"/>
      <c r="C648" s="15"/>
      <c r="D648" s="235" t="s">
        <v>228</v>
      </c>
      <c r="E648" s="251" t="s">
        <v>1</v>
      </c>
      <c r="F648" s="252" t="s">
        <v>242</v>
      </c>
      <c r="G648" s="15"/>
      <c r="H648" s="253">
        <v>1093.5460000000001</v>
      </c>
      <c r="I648" s="254"/>
      <c r="J648" s="254"/>
      <c r="K648" s="15"/>
      <c r="L648" s="15"/>
      <c r="M648" s="250"/>
      <c r="N648" s="255"/>
      <c r="O648" s="256"/>
      <c r="P648" s="256"/>
      <c r="Q648" s="256"/>
      <c r="R648" s="256"/>
      <c r="S648" s="256"/>
      <c r="T648" s="256"/>
      <c r="U648" s="256"/>
      <c r="V648" s="256"/>
      <c r="W648" s="256"/>
      <c r="X648" s="257"/>
      <c r="Y648" s="15"/>
      <c r="Z648" s="15"/>
      <c r="AA648" s="15"/>
      <c r="AB648" s="15"/>
      <c r="AC648" s="15"/>
      <c r="AD648" s="15"/>
      <c r="AE648" s="15"/>
      <c r="AT648" s="251" t="s">
        <v>228</v>
      </c>
      <c r="AU648" s="251" t="s">
        <v>93</v>
      </c>
      <c r="AV648" s="15" t="s">
        <v>98</v>
      </c>
      <c r="AW648" s="15" t="s">
        <v>4</v>
      </c>
      <c r="AX648" s="15" t="s">
        <v>81</v>
      </c>
      <c r="AY648" s="251" t="s">
        <v>220</v>
      </c>
    </row>
    <row r="649" s="13" customFormat="1">
      <c r="A649" s="13"/>
      <c r="B649" s="234"/>
      <c r="C649" s="13"/>
      <c r="D649" s="235" t="s">
        <v>228</v>
      </c>
      <c r="E649" s="236" t="s">
        <v>1</v>
      </c>
      <c r="F649" s="237" t="s">
        <v>243</v>
      </c>
      <c r="G649" s="13"/>
      <c r="H649" s="236" t="s">
        <v>1</v>
      </c>
      <c r="I649" s="238"/>
      <c r="J649" s="238"/>
      <c r="K649" s="13"/>
      <c r="L649" s="13"/>
      <c r="M649" s="234"/>
      <c r="N649" s="239"/>
      <c r="O649" s="240"/>
      <c r="P649" s="240"/>
      <c r="Q649" s="240"/>
      <c r="R649" s="240"/>
      <c r="S649" s="240"/>
      <c r="T649" s="240"/>
      <c r="U649" s="240"/>
      <c r="V649" s="240"/>
      <c r="W649" s="240"/>
      <c r="X649" s="241"/>
      <c r="Y649" s="13"/>
      <c r="Z649" s="13"/>
      <c r="AA649" s="13"/>
      <c r="AB649" s="13"/>
      <c r="AC649" s="13"/>
      <c r="AD649" s="13"/>
      <c r="AE649" s="13"/>
      <c r="AT649" s="236" t="s">
        <v>228</v>
      </c>
      <c r="AU649" s="236" t="s">
        <v>93</v>
      </c>
      <c r="AV649" s="13" t="s">
        <v>88</v>
      </c>
      <c r="AW649" s="13" t="s">
        <v>4</v>
      </c>
      <c r="AX649" s="13" t="s">
        <v>81</v>
      </c>
      <c r="AY649" s="236" t="s">
        <v>220</v>
      </c>
    </row>
    <row r="650" s="14" customFormat="1">
      <c r="A650" s="14"/>
      <c r="B650" s="242"/>
      <c r="C650" s="14"/>
      <c r="D650" s="235" t="s">
        <v>228</v>
      </c>
      <c r="E650" s="243" t="s">
        <v>1</v>
      </c>
      <c r="F650" s="244" t="s">
        <v>1563</v>
      </c>
      <c r="G650" s="14"/>
      <c r="H650" s="245">
        <v>60.953000000000003</v>
      </c>
      <c r="I650" s="246"/>
      <c r="J650" s="246"/>
      <c r="K650" s="14"/>
      <c r="L650" s="14"/>
      <c r="M650" s="242"/>
      <c r="N650" s="247"/>
      <c r="O650" s="248"/>
      <c r="P650" s="248"/>
      <c r="Q650" s="248"/>
      <c r="R650" s="248"/>
      <c r="S650" s="248"/>
      <c r="T650" s="248"/>
      <c r="U650" s="248"/>
      <c r="V650" s="248"/>
      <c r="W650" s="248"/>
      <c r="X650" s="249"/>
      <c r="Y650" s="14"/>
      <c r="Z650" s="14"/>
      <c r="AA650" s="14"/>
      <c r="AB650" s="14"/>
      <c r="AC650" s="14"/>
      <c r="AD650" s="14"/>
      <c r="AE650" s="14"/>
      <c r="AT650" s="243" t="s">
        <v>228</v>
      </c>
      <c r="AU650" s="243" t="s">
        <v>93</v>
      </c>
      <c r="AV650" s="14" t="s">
        <v>93</v>
      </c>
      <c r="AW650" s="14" t="s">
        <v>4</v>
      </c>
      <c r="AX650" s="14" t="s">
        <v>81</v>
      </c>
      <c r="AY650" s="243" t="s">
        <v>220</v>
      </c>
    </row>
    <row r="651" s="14" customFormat="1">
      <c r="A651" s="14"/>
      <c r="B651" s="242"/>
      <c r="C651" s="14"/>
      <c r="D651" s="235" t="s">
        <v>228</v>
      </c>
      <c r="E651" s="243" t="s">
        <v>1</v>
      </c>
      <c r="F651" s="244" t="s">
        <v>1564</v>
      </c>
      <c r="G651" s="14"/>
      <c r="H651" s="245">
        <v>59.100000000000001</v>
      </c>
      <c r="I651" s="246"/>
      <c r="J651" s="246"/>
      <c r="K651" s="14"/>
      <c r="L651" s="14"/>
      <c r="M651" s="242"/>
      <c r="N651" s="247"/>
      <c r="O651" s="248"/>
      <c r="P651" s="248"/>
      <c r="Q651" s="248"/>
      <c r="R651" s="248"/>
      <c r="S651" s="248"/>
      <c r="T651" s="248"/>
      <c r="U651" s="248"/>
      <c r="V651" s="248"/>
      <c r="W651" s="248"/>
      <c r="X651" s="249"/>
      <c r="Y651" s="14"/>
      <c r="Z651" s="14"/>
      <c r="AA651" s="14"/>
      <c r="AB651" s="14"/>
      <c r="AC651" s="14"/>
      <c r="AD651" s="14"/>
      <c r="AE651" s="14"/>
      <c r="AT651" s="243" t="s">
        <v>228</v>
      </c>
      <c r="AU651" s="243" t="s">
        <v>93</v>
      </c>
      <c r="AV651" s="14" t="s">
        <v>93</v>
      </c>
      <c r="AW651" s="14" t="s">
        <v>4</v>
      </c>
      <c r="AX651" s="14" t="s">
        <v>81</v>
      </c>
      <c r="AY651" s="243" t="s">
        <v>220</v>
      </c>
    </row>
    <row r="652" s="14" customFormat="1">
      <c r="A652" s="14"/>
      <c r="B652" s="242"/>
      <c r="C652" s="14"/>
      <c r="D652" s="235" t="s">
        <v>228</v>
      </c>
      <c r="E652" s="243" t="s">
        <v>1</v>
      </c>
      <c r="F652" s="244" t="s">
        <v>1565</v>
      </c>
      <c r="G652" s="14"/>
      <c r="H652" s="245">
        <v>34.049999999999997</v>
      </c>
      <c r="I652" s="246"/>
      <c r="J652" s="246"/>
      <c r="K652" s="14"/>
      <c r="L652" s="14"/>
      <c r="M652" s="242"/>
      <c r="N652" s="247"/>
      <c r="O652" s="248"/>
      <c r="P652" s="248"/>
      <c r="Q652" s="248"/>
      <c r="R652" s="248"/>
      <c r="S652" s="248"/>
      <c r="T652" s="248"/>
      <c r="U652" s="248"/>
      <c r="V652" s="248"/>
      <c r="W652" s="248"/>
      <c r="X652" s="249"/>
      <c r="Y652" s="14"/>
      <c r="Z652" s="14"/>
      <c r="AA652" s="14"/>
      <c r="AB652" s="14"/>
      <c r="AC652" s="14"/>
      <c r="AD652" s="14"/>
      <c r="AE652" s="14"/>
      <c r="AT652" s="243" t="s">
        <v>228</v>
      </c>
      <c r="AU652" s="243" t="s">
        <v>93</v>
      </c>
      <c r="AV652" s="14" t="s">
        <v>93</v>
      </c>
      <c r="AW652" s="14" t="s">
        <v>4</v>
      </c>
      <c r="AX652" s="14" t="s">
        <v>81</v>
      </c>
      <c r="AY652" s="243" t="s">
        <v>220</v>
      </c>
    </row>
    <row r="653" s="14" customFormat="1">
      <c r="A653" s="14"/>
      <c r="B653" s="242"/>
      <c r="C653" s="14"/>
      <c r="D653" s="235" t="s">
        <v>228</v>
      </c>
      <c r="E653" s="243" t="s">
        <v>1</v>
      </c>
      <c r="F653" s="244" t="s">
        <v>1566</v>
      </c>
      <c r="G653" s="14"/>
      <c r="H653" s="245">
        <v>37.880000000000003</v>
      </c>
      <c r="I653" s="246"/>
      <c r="J653" s="246"/>
      <c r="K653" s="14"/>
      <c r="L653" s="14"/>
      <c r="M653" s="242"/>
      <c r="N653" s="247"/>
      <c r="O653" s="248"/>
      <c r="P653" s="248"/>
      <c r="Q653" s="248"/>
      <c r="R653" s="248"/>
      <c r="S653" s="248"/>
      <c r="T653" s="248"/>
      <c r="U653" s="248"/>
      <c r="V653" s="248"/>
      <c r="W653" s="248"/>
      <c r="X653" s="249"/>
      <c r="Y653" s="14"/>
      <c r="Z653" s="14"/>
      <c r="AA653" s="14"/>
      <c r="AB653" s="14"/>
      <c r="AC653" s="14"/>
      <c r="AD653" s="14"/>
      <c r="AE653" s="14"/>
      <c r="AT653" s="243" t="s">
        <v>228</v>
      </c>
      <c r="AU653" s="243" t="s">
        <v>93</v>
      </c>
      <c r="AV653" s="14" t="s">
        <v>93</v>
      </c>
      <c r="AW653" s="14" t="s">
        <v>4</v>
      </c>
      <c r="AX653" s="14" t="s">
        <v>81</v>
      </c>
      <c r="AY653" s="243" t="s">
        <v>220</v>
      </c>
    </row>
    <row r="654" s="14" customFormat="1">
      <c r="A654" s="14"/>
      <c r="B654" s="242"/>
      <c r="C654" s="14"/>
      <c r="D654" s="235" t="s">
        <v>228</v>
      </c>
      <c r="E654" s="243" t="s">
        <v>1</v>
      </c>
      <c r="F654" s="244" t="s">
        <v>1567</v>
      </c>
      <c r="G654" s="14"/>
      <c r="H654" s="245">
        <v>33.799999999999997</v>
      </c>
      <c r="I654" s="246"/>
      <c r="J654" s="246"/>
      <c r="K654" s="14"/>
      <c r="L654" s="14"/>
      <c r="M654" s="242"/>
      <c r="N654" s="247"/>
      <c r="O654" s="248"/>
      <c r="P654" s="248"/>
      <c r="Q654" s="248"/>
      <c r="R654" s="248"/>
      <c r="S654" s="248"/>
      <c r="T654" s="248"/>
      <c r="U654" s="248"/>
      <c r="V654" s="248"/>
      <c r="W654" s="248"/>
      <c r="X654" s="249"/>
      <c r="Y654" s="14"/>
      <c r="Z654" s="14"/>
      <c r="AA654" s="14"/>
      <c r="AB654" s="14"/>
      <c r="AC654" s="14"/>
      <c r="AD654" s="14"/>
      <c r="AE654" s="14"/>
      <c r="AT654" s="243" t="s">
        <v>228</v>
      </c>
      <c r="AU654" s="243" t="s">
        <v>93</v>
      </c>
      <c r="AV654" s="14" t="s">
        <v>93</v>
      </c>
      <c r="AW654" s="14" t="s">
        <v>4</v>
      </c>
      <c r="AX654" s="14" t="s">
        <v>81</v>
      </c>
      <c r="AY654" s="243" t="s">
        <v>220</v>
      </c>
    </row>
    <row r="655" s="14" customFormat="1">
      <c r="A655" s="14"/>
      <c r="B655" s="242"/>
      <c r="C655" s="14"/>
      <c r="D655" s="235" t="s">
        <v>228</v>
      </c>
      <c r="E655" s="243" t="s">
        <v>1</v>
      </c>
      <c r="F655" s="244" t="s">
        <v>1568</v>
      </c>
      <c r="G655" s="14"/>
      <c r="H655" s="245">
        <v>35.030000000000001</v>
      </c>
      <c r="I655" s="246"/>
      <c r="J655" s="246"/>
      <c r="K655" s="14"/>
      <c r="L655" s="14"/>
      <c r="M655" s="242"/>
      <c r="N655" s="247"/>
      <c r="O655" s="248"/>
      <c r="P655" s="248"/>
      <c r="Q655" s="248"/>
      <c r="R655" s="248"/>
      <c r="S655" s="248"/>
      <c r="T655" s="248"/>
      <c r="U655" s="248"/>
      <c r="V655" s="248"/>
      <c r="W655" s="248"/>
      <c r="X655" s="249"/>
      <c r="Y655" s="14"/>
      <c r="Z655" s="14"/>
      <c r="AA655" s="14"/>
      <c r="AB655" s="14"/>
      <c r="AC655" s="14"/>
      <c r="AD655" s="14"/>
      <c r="AE655" s="14"/>
      <c r="AT655" s="243" t="s">
        <v>228</v>
      </c>
      <c r="AU655" s="243" t="s">
        <v>93</v>
      </c>
      <c r="AV655" s="14" t="s">
        <v>93</v>
      </c>
      <c r="AW655" s="14" t="s">
        <v>4</v>
      </c>
      <c r="AX655" s="14" t="s">
        <v>81</v>
      </c>
      <c r="AY655" s="243" t="s">
        <v>220</v>
      </c>
    </row>
    <row r="656" s="14" customFormat="1">
      <c r="A656" s="14"/>
      <c r="B656" s="242"/>
      <c r="C656" s="14"/>
      <c r="D656" s="235" t="s">
        <v>228</v>
      </c>
      <c r="E656" s="243" t="s">
        <v>1</v>
      </c>
      <c r="F656" s="244" t="s">
        <v>1569</v>
      </c>
      <c r="G656" s="14"/>
      <c r="H656" s="245">
        <v>22.800000000000001</v>
      </c>
      <c r="I656" s="246"/>
      <c r="J656" s="246"/>
      <c r="K656" s="14"/>
      <c r="L656" s="14"/>
      <c r="M656" s="242"/>
      <c r="N656" s="247"/>
      <c r="O656" s="248"/>
      <c r="P656" s="248"/>
      <c r="Q656" s="248"/>
      <c r="R656" s="248"/>
      <c r="S656" s="248"/>
      <c r="T656" s="248"/>
      <c r="U656" s="248"/>
      <c r="V656" s="248"/>
      <c r="W656" s="248"/>
      <c r="X656" s="249"/>
      <c r="Y656" s="14"/>
      <c r="Z656" s="14"/>
      <c r="AA656" s="14"/>
      <c r="AB656" s="14"/>
      <c r="AC656" s="14"/>
      <c r="AD656" s="14"/>
      <c r="AE656" s="14"/>
      <c r="AT656" s="243" t="s">
        <v>228</v>
      </c>
      <c r="AU656" s="243" t="s">
        <v>93</v>
      </c>
      <c r="AV656" s="14" t="s">
        <v>93</v>
      </c>
      <c r="AW656" s="14" t="s">
        <v>4</v>
      </c>
      <c r="AX656" s="14" t="s">
        <v>81</v>
      </c>
      <c r="AY656" s="243" t="s">
        <v>220</v>
      </c>
    </row>
    <row r="657" s="14" customFormat="1">
      <c r="A657" s="14"/>
      <c r="B657" s="242"/>
      <c r="C657" s="14"/>
      <c r="D657" s="235" t="s">
        <v>228</v>
      </c>
      <c r="E657" s="243" t="s">
        <v>1</v>
      </c>
      <c r="F657" s="244" t="s">
        <v>1570</v>
      </c>
      <c r="G657" s="14"/>
      <c r="H657" s="245">
        <v>42.289999999999999</v>
      </c>
      <c r="I657" s="246"/>
      <c r="J657" s="246"/>
      <c r="K657" s="14"/>
      <c r="L657" s="14"/>
      <c r="M657" s="242"/>
      <c r="N657" s="247"/>
      <c r="O657" s="248"/>
      <c r="P657" s="248"/>
      <c r="Q657" s="248"/>
      <c r="R657" s="248"/>
      <c r="S657" s="248"/>
      <c r="T657" s="248"/>
      <c r="U657" s="248"/>
      <c r="V657" s="248"/>
      <c r="W657" s="248"/>
      <c r="X657" s="249"/>
      <c r="Y657" s="14"/>
      <c r="Z657" s="14"/>
      <c r="AA657" s="14"/>
      <c r="AB657" s="14"/>
      <c r="AC657" s="14"/>
      <c r="AD657" s="14"/>
      <c r="AE657" s="14"/>
      <c r="AT657" s="243" t="s">
        <v>228</v>
      </c>
      <c r="AU657" s="243" t="s">
        <v>93</v>
      </c>
      <c r="AV657" s="14" t="s">
        <v>93</v>
      </c>
      <c r="AW657" s="14" t="s">
        <v>4</v>
      </c>
      <c r="AX657" s="14" t="s">
        <v>81</v>
      </c>
      <c r="AY657" s="243" t="s">
        <v>220</v>
      </c>
    </row>
    <row r="658" s="14" customFormat="1">
      <c r="A658" s="14"/>
      <c r="B658" s="242"/>
      <c r="C658" s="14"/>
      <c r="D658" s="235" t="s">
        <v>228</v>
      </c>
      <c r="E658" s="243" t="s">
        <v>1</v>
      </c>
      <c r="F658" s="244" t="s">
        <v>1571</v>
      </c>
      <c r="G658" s="14"/>
      <c r="H658" s="245">
        <v>25.800000000000001</v>
      </c>
      <c r="I658" s="246"/>
      <c r="J658" s="246"/>
      <c r="K658" s="14"/>
      <c r="L658" s="14"/>
      <c r="M658" s="242"/>
      <c r="N658" s="247"/>
      <c r="O658" s="248"/>
      <c r="P658" s="248"/>
      <c r="Q658" s="248"/>
      <c r="R658" s="248"/>
      <c r="S658" s="248"/>
      <c r="T658" s="248"/>
      <c r="U658" s="248"/>
      <c r="V658" s="248"/>
      <c r="W658" s="248"/>
      <c r="X658" s="249"/>
      <c r="Y658" s="14"/>
      <c r="Z658" s="14"/>
      <c r="AA658" s="14"/>
      <c r="AB658" s="14"/>
      <c r="AC658" s="14"/>
      <c r="AD658" s="14"/>
      <c r="AE658" s="14"/>
      <c r="AT658" s="243" t="s">
        <v>228</v>
      </c>
      <c r="AU658" s="243" t="s">
        <v>93</v>
      </c>
      <c r="AV658" s="14" t="s">
        <v>93</v>
      </c>
      <c r="AW658" s="14" t="s">
        <v>4</v>
      </c>
      <c r="AX658" s="14" t="s">
        <v>81</v>
      </c>
      <c r="AY658" s="243" t="s">
        <v>220</v>
      </c>
    </row>
    <row r="659" s="14" customFormat="1">
      <c r="A659" s="14"/>
      <c r="B659" s="242"/>
      <c r="C659" s="14"/>
      <c r="D659" s="235" t="s">
        <v>228</v>
      </c>
      <c r="E659" s="243" t="s">
        <v>1</v>
      </c>
      <c r="F659" s="244" t="s">
        <v>1572</v>
      </c>
      <c r="G659" s="14"/>
      <c r="H659" s="245">
        <v>36.799999999999997</v>
      </c>
      <c r="I659" s="246"/>
      <c r="J659" s="246"/>
      <c r="K659" s="14"/>
      <c r="L659" s="14"/>
      <c r="M659" s="242"/>
      <c r="N659" s="247"/>
      <c r="O659" s="248"/>
      <c r="P659" s="248"/>
      <c r="Q659" s="248"/>
      <c r="R659" s="248"/>
      <c r="S659" s="248"/>
      <c r="T659" s="248"/>
      <c r="U659" s="248"/>
      <c r="V659" s="248"/>
      <c r="W659" s="248"/>
      <c r="X659" s="249"/>
      <c r="Y659" s="14"/>
      <c r="Z659" s="14"/>
      <c r="AA659" s="14"/>
      <c r="AB659" s="14"/>
      <c r="AC659" s="14"/>
      <c r="AD659" s="14"/>
      <c r="AE659" s="14"/>
      <c r="AT659" s="243" t="s">
        <v>228</v>
      </c>
      <c r="AU659" s="243" t="s">
        <v>93</v>
      </c>
      <c r="AV659" s="14" t="s">
        <v>93</v>
      </c>
      <c r="AW659" s="14" t="s">
        <v>4</v>
      </c>
      <c r="AX659" s="14" t="s">
        <v>81</v>
      </c>
      <c r="AY659" s="243" t="s">
        <v>220</v>
      </c>
    </row>
    <row r="660" s="14" customFormat="1">
      <c r="A660" s="14"/>
      <c r="B660" s="242"/>
      <c r="C660" s="14"/>
      <c r="D660" s="235" t="s">
        <v>228</v>
      </c>
      <c r="E660" s="243" t="s">
        <v>1</v>
      </c>
      <c r="F660" s="244" t="s">
        <v>1573</v>
      </c>
      <c r="G660" s="14"/>
      <c r="H660" s="245">
        <v>20.899999999999999</v>
      </c>
      <c r="I660" s="246"/>
      <c r="J660" s="246"/>
      <c r="K660" s="14"/>
      <c r="L660" s="14"/>
      <c r="M660" s="242"/>
      <c r="N660" s="247"/>
      <c r="O660" s="248"/>
      <c r="P660" s="248"/>
      <c r="Q660" s="248"/>
      <c r="R660" s="248"/>
      <c r="S660" s="248"/>
      <c r="T660" s="248"/>
      <c r="U660" s="248"/>
      <c r="V660" s="248"/>
      <c r="W660" s="248"/>
      <c r="X660" s="249"/>
      <c r="Y660" s="14"/>
      <c r="Z660" s="14"/>
      <c r="AA660" s="14"/>
      <c r="AB660" s="14"/>
      <c r="AC660" s="14"/>
      <c r="AD660" s="14"/>
      <c r="AE660" s="14"/>
      <c r="AT660" s="243" t="s">
        <v>228</v>
      </c>
      <c r="AU660" s="243" t="s">
        <v>93</v>
      </c>
      <c r="AV660" s="14" t="s">
        <v>93</v>
      </c>
      <c r="AW660" s="14" t="s">
        <v>4</v>
      </c>
      <c r="AX660" s="14" t="s">
        <v>81</v>
      </c>
      <c r="AY660" s="243" t="s">
        <v>220</v>
      </c>
    </row>
    <row r="661" s="14" customFormat="1">
      <c r="A661" s="14"/>
      <c r="B661" s="242"/>
      <c r="C661" s="14"/>
      <c r="D661" s="235" t="s">
        <v>228</v>
      </c>
      <c r="E661" s="243" t="s">
        <v>1</v>
      </c>
      <c r="F661" s="244" t="s">
        <v>1574</v>
      </c>
      <c r="G661" s="14"/>
      <c r="H661" s="245">
        <v>85.659999999999997</v>
      </c>
      <c r="I661" s="246"/>
      <c r="J661" s="246"/>
      <c r="K661" s="14"/>
      <c r="L661" s="14"/>
      <c r="M661" s="242"/>
      <c r="N661" s="247"/>
      <c r="O661" s="248"/>
      <c r="P661" s="248"/>
      <c r="Q661" s="248"/>
      <c r="R661" s="248"/>
      <c r="S661" s="248"/>
      <c r="T661" s="248"/>
      <c r="U661" s="248"/>
      <c r="V661" s="248"/>
      <c r="W661" s="248"/>
      <c r="X661" s="249"/>
      <c r="Y661" s="14"/>
      <c r="Z661" s="14"/>
      <c r="AA661" s="14"/>
      <c r="AB661" s="14"/>
      <c r="AC661" s="14"/>
      <c r="AD661" s="14"/>
      <c r="AE661" s="14"/>
      <c r="AT661" s="243" t="s">
        <v>228</v>
      </c>
      <c r="AU661" s="243" t="s">
        <v>93</v>
      </c>
      <c r="AV661" s="14" t="s">
        <v>93</v>
      </c>
      <c r="AW661" s="14" t="s">
        <v>4</v>
      </c>
      <c r="AX661" s="14" t="s">
        <v>81</v>
      </c>
      <c r="AY661" s="243" t="s">
        <v>220</v>
      </c>
    </row>
    <row r="662" s="14" customFormat="1">
      <c r="A662" s="14"/>
      <c r="B662" s="242"/>
      <c r="C662" s="14"/>
      <c r="D662" s="235" t="s">
        <v>228</v>
      </c>
      <c r="E662" s="243" t="s">
        <v>1</v>
      </c>
      <c r="F662" s="244" t="s">
        <v>1575</v>
      </c>
      <c r="G662" s="14"/>
      <c r="H662" s="245">
        <v>59.119999999999997</v>
      </c>
      <c r="I662" s="246"/>
      <c r="J662" s="246"/>
      <c r="K662" s="14"/>
      <c r="L662" s="14"/>
      <c r="M662" s="242"/>
      <c r="N662" s="247"/>
      <c r="O662" s="248"/>
      <c r="P662" s="248"/>
      <c r="Q662" s="248"/>
      <c r="R662" s="248"/>
      <c r="S662" s="248"/>
      <c r="T662" s="248"/>
      <c r="U662" s="248"/>
      <c r="V662" s="248"/>
      <c r="W662" s="248"/>
      <c r="X662" s="249"/>
      <c r="Y662" s="14"/>
      <c r="Z662" s="14"/>
      <c r="AA662" s="14"/>
      <c r="AB662" s="14"/>
      <c r="AC662" s="14"/>
      <c r="AD662" s="14"/>
      <c r="AE662" s="14"/>
      <c r="AT662" s="243" t="s">
        <v>228</v>
      </c>
      <c r="AU662" s="243" t="s">
        <v>93</v>
      </c>
      <c r="AV662" s="14" t="s">
        <v>93</v>
      </c>
      <c r="AW662" s="14" t="s">
        <v>4</v>
      </c>
      <c r="AX662" s="14" t="s">
        <v>81</v>
      </c>
      <c r="AY662" s="243" t="s">
        <v>220</v>
      </c>
    </row>
    <row r="663" s="14" customFormat="1">
      <c r="A663" s="14"/>
      <c r="B663" s="242"/>
      <c r="C663" s="14"/>
      <c r="D663" s="235" t="s">
        <v>228</v>
      </c>
      <c r="E663" s="243" t="s">
        <v>1</v>
      </c>
      <c r="F663" s="244" t="s">
        <v>1576</v>
      </c>
      <c r="G663" s="14"/>
      <c r="H663" s="245">
        <v>72.254999999999995</v>
      </c>
      <c r="I663" s="246"/>
      <c r="J663" s="246"/>
      <c r="K663" s="14"/>
      <c r="L663" s="14"/>
      <c r="M663" s="242"/>
      <c r="N663" s="247"/>
      <c r="O663" s="248"/>
      <c r="P663" s="248"/>
      <c r="Q663" s="248"/>
      <c r="R663" s="248"/>
      <c r="S663" s="248"/>
      <c r="T663" s="248"/>
      <c r="U663" s="248"/>
      <c r="V663" s="248"/>
      <c r="W663" s="248"/>
      <c r="X663" s="249"/>
      <c r="Y663" s="14"/>
      <c r="Z663" s="14"/>
      <c r="AA663" s="14"/>
      <c r="AB663" s="14"/>
      <c r="AC663" s="14"/>
      <c r="AD663" s="14"/>
      <c r="AE663" s="14"/>
      <c r="AT663" s="243" t="s">
        <v>228</v>
      </c>
      <c r="AU663" s="243" t="s">
        <v>93</v>
      </c>
      <c r="AV663" s="14" t="s">
        <v>93</v>
      </c>
      <c r="AW663" s="14" t="s">
        <v>4</v>
      </c>
      <c r="AX663" s="14" t="s">
        <v>81</v>
      </c>
      <c r="AY663" s="243" t="s">
        <v>220</v>
      </c>
    </row>
    <row r="664" s="14" customFormat="1">
      <c r="A664" s="14"/>
      <c r="B664" s="242"/>
      <c r="C664" s="14"/>
      <c r="D664" s="235" t="s">
        <v>228</v>
      </c>
      <c r="E664" s="243" t="s">
        <v>1</v>
      </c>
      <c r="F664" s="244" t="s">
        <v>1577</v>
      </c>
      <c r="G664" s="14"/>
      <c r="H664" s="245">
        <v>58.950000000000003</v>
      </c>
      <c r="I664" s="246"/>
      <c r="J664" s="246"/>
      <c r="K664" s="14"/>
      <c r="L664" s="14"/>
      <c r="M664" s="242"/>
      <c r="N664" s="247"/>
      <c r="O664" s="248"/>
      <c r="P664" s="248"/>
      <c r="Q664" s="248"/>
      <c r="R664" s="248"/>
      <c r="S664" s="248"/>
      <c r="T664" s="248"/>
      <c r="U664" s="248"/>
      <c r="V664" s="248"/>
      <c r="W664" s="248"/>
      <c r="X664" s="249"/>
      <c r="Y664" s="14"/>
      <c r="Z664" s="14"/>
      <c r="AA664" s="14"/>
      <c r="AB664" s="14"/>
      <c r="AC664" s="14"/>
      <c r="AD664" s="14"/>
      <c r="AE664" s="14"/>
      <c r="AT664" s="243" t="s">
        <v>228</v>
      </c>
      <c r="AU664" s="243" t="s">
        <v>93</v>
      </c>
      <c r="AV664" s="14" t="s">
        <v>93</v>
      </c>
      <c r="AW664" s="14" t="s">
        <v>4</v>
      </c>
      <c r="AX664" s="14" t="s">
        <v>81</v>
      </c>
      <c r="AY664" s="243" t="s">
        <v>220</v>
      </c>
    </row>
    <row r="665" s="15" customFormat="1">
      <c r="A665" s="15"/>
      <c r="B665" s="250"/>
      <c r="C665" s="15"/>
      <c r="D665" s="235" t="s">
        <v>228</v>
      </c>
      <c r="E665" s="251" t="s">
        <v>1</v>
      </c>
      <c r="F665" s="252" t="s">
        <v>242</v>
      </c>
      <c r="G665" s="15"/>
      <c r="H665" s="253">
        <v>685.38800000000003</v>
      </c>
      <c r="I665" s="254"/>
      <c r="J665" s="254"/>
      <c r="K665" s="15"/>
      <c r="L665" s="15"/>
      <c r="M665" s="250"/>
      <c r="N665" s="255"/>
      <c r="O665" s="256"/>
      <c r="P665" s="256"/>
      <c r="Q665" s="256"/>
      <c r="R665" s="256"/>
      <c r="S665" s="256"/>
      <c r="T665" s="256"/>
      <c r="U665" s="256"/>
      <c r="V665" s="256"/>
      <c r="W665" s="256"/>
      <c r="X665" s="257"/>
      <c r="Y665" s="15"/>
      <c r="Z665" s="15"/>
      <c r="AA665" s="15"/>
      <c r="AB665" s="15"/>
      <c r="AC665" s="15"/>
      <c r="AD665" s="15"/>
      <c r="AE665" s="15"/>
      <c r="AT665" s="251" t="s">
        <v>228</v>
      </c>
      <c r="AU665" s="251" t="s">
        <v>93</v>
      </c>
      <c r="AV665" s="15" t="s">
        <v>98</v>
      </c>
      <c r="AW665" s="15" t="s">
        <v>4</v>
      </c>
      <c r="AX665" s="15" t="s">
        <v>81</v>
      </c>
      <c r="AY665" s="251" t="s">
        <v>220</v>
      </c>
    </row>
    <row r="666" s="13" customFormat="1">
      <c r="A666" s="13"/>
      <c r="B666" s="234"/>
      <c r="C666" s="13"/>
      <c r="D666" s="235" t="s">
        <v>228</v>
      </c>
      <c r="E666" s="236" t="s">
        <v>1</v>
      </c>
      <c r="F666" s="237" t="s">
        <v>1581</v>
      </c>
      <c r="G666" s="13"/>
      <c r="H666" s="236" t="s">
        <v>1</v>
      </c>
      <c r="I666" s="238"/>
      <c r="J666" s="238"/>
      <c r="K666" s="13"/>
      <c r="L666" s="13"/>
      <c r="M666" s="234"/>
      <c r="N666" s="239"/>
      <c r="O666" s="240"/>
      <c r="P666" s="240"/>
      <c r="Q666" s="240"/>
      <c r="R666" s="240"/>
      <c r="S666" s="240"/>
      <c r="T666" s="240"/>
      <c r="U666" s="240"/>
      <c r="V666" s="240"/>
      <c r="W666" s="240"/>
      <c r="X666" s="241"/>
      <c r="Y666" s="13"/>
      <c r="Z666" s="13"/>
      <c r="AA666" s="13"/>
      <c r="AB666" s="13"/>
      <c r="AC666" s="13"/>
      <c r="AD666" s="13"/>
      <c r="AE666" s="13"/>
      <c r="AT666" s="236" t="s">
        <v>228</v>
      </c>
      <c r="AU666" s="236" t="s">
        <v>93</v>
      </c>
      <c r="AV666" s="13" t="s">
        <v>88</v>
      </c>
      <c r="AW666" s="13" t="s">
        <v>4</v>
      </c>
      <c r="AX666" s="13" t="s">
        <v>81</v>
      </c>
      <c r="AY666" s="236" t="s">
        <v>220</v>
      </c>
    </row>
    <row r="667" s="14" customFormat="1">
      <c r="A667" s="14"/>
      <c r="B667" s="242"/>
      <c r="C667" s="14"/>
      <c r="D667" s="235" t="s">
        <v>228</v>
      </c>
      <c r="E667" s="243" t="s">
        <v>1</v>
      </c>
      <c r="F667" s="244" t="s">
        <v>1582</v>
      </c>
      <c r="G667" s="14"/>
      <c r="H667" s="245">
        <v>-15.15</v>
      </c>
      <c r="I667" s="246"/>
      <c r="J667" s="246"/>
      <c r="K667" s="14"/>
      <c r="L667" s="14"/>
      <c r="M667" s="242"/>
      <c r="N667" s="247"/>
      <c r="O667" s="248"/>
      <c r="P667" s="248"/>
      <c r="Q667" s="248"/>
      <c r="R667" s="248"/>
      <c r="S667" s="248"/>
      <c r="T667" s="248"/>
      <c r="U667" s="248"/>
      <c r="V667" s="248"/>
      <c r="W667" s="248"/>
      <c r="X667" s="249"/>
      <c r="Y667" s="14"/>
      <c r="Z667" s="14"/>
      <c r="AA667" s="14"/>
      <c r="AB667" s="14"/>
      <c r="AC667" s="14"/>
      <c r="AD667" s="14"/>
      <c r="AE667" s="14"/>
      <c r="AT667" s="243" t="s">
        <v>228</v>
      </c>
      <c r="AU667" s="243" t="s">
        <v>93</v>
      </c>
      <c r="AV667" s="14" t="s">
        <v>93</v>
      </c>
      <c r="AW667" s="14" t="s">
        <v>4</v>
      </c>
      <c r="AX667" s="14" t="s">
        <v>81</v>
      </c>
      <c r="AY667" s="243" t="s">
        <v>220</v>
      </c>
    </row>
    <row r="668" s="14" customFormat="1">
      <c r="A668" s="14"/>
      <c r="B668" s="242"/>
      <c r="C668" s="14"/>
      <c r="D668" s="235" t="s">
        <v>228</v>
      </c>
      <c r="E668" s="243" t="s">
        <v>1</v>
      </c>
      <c r="F668" s="244" t="s">
        <v>1583</v>
      </c>
      <c r="G668" s="14"/>
      <c r="H668" s="245">
        <v>-17.699999999999999</v>
      </c>
      <c r="I668" s="246"/>
      <c r="J668" s="246"/>
      <c r="K668" s="14"/>
      <c r="L668" s="14"/>
      <c r="M668" s="242"/>
      <c r="N668" s="247"/>
      <c r="O668" s="248"/>
      <c r="P668" s="248"/>
      <c r="Q668" s="248"/>
      <c r="R668" s="248"/>
      <c r="S668" s="248"/>
      <c r="T668" s="248"/>
      <c r="U668" s="248"/>
      <c r="V668" s="248"/>
      <c r="W668" s="248"/>
      <c r="X668" s="249"/>
      <c r="Y668" s="14"/>
      <c r="Z668" s="14"/>
      <c r="AA668" s="14"/>
      <c r="AB668" s="14"/>
      <c r="AC668" s="14"/>
      <c r="AD668" s="14"/>
      <c r="AE668" s="14"/>
      <c r="AT668" s="243" t="s">
        <v>228</v>
      </c>
      <c r="AU668" s="243" t="s">
        <v>93</v>
      </c>
      <c r="AV668" s="14" t="s">
        <v>93</v>
      </c>
      <c r="AW668" s="14" t="s">
        <v>4</v>
      </c>
      <c r="AX668" s="14" t="s">
        <v>81</v>
      </c>
      <c r="AY668" s="243" t="s">
        <v>220</v>
      </c>
    </row>
    <row r="669" s="14" customFormat="1">
      <c r="A669" s="14"/>
      <c r="B669" s="242"/>
      <c r="C669" s="14"/>
      <c r="D669" s="235" t="s">
        <v>228</v>
      </c>
      <c r="E669" s="243" t="s">
        <v>1</v>
      </c>
      <c r="F669" s="244" t="s">
        <v>1584</v>
      </c>
      <c r="G669" s="14"/>
      <c r="H669" s="245">
        <v>-10.800000000000001</v>
      </c>
      <c r="I669" s="246"/>
      <c r="J669" s="246"/>
      <c r="K669" s="14"/>
      <c r="L669" s="14"/>
      <c r="M669" s="242"/>
      <c r="N669" s="247"/>
      <c r="O669" s="248"/>
      <c r="P669" s="248"/>
      <c r="Q669" s="248"/>
      <c r="R669" s="248"/>
      <c r="S669" s="248"/>
      <c r="T669" s="248"/>
      <c r="U669" s="248"/>
      <c r="V669" s="248"/>
      <c r="W669" s="248"/>
      <c r="X669" s="249"/>
      <c r="Y669" s="14"/>
      <c r="Z669" s="14"/>
      <c r="AA669" s="14"/>
      <c r="AB669" s="14"/>
      <c r="AC669" s="14"/>
      <c r="AD669" s="14"/>
      <c r="AE669" s="14"/>
      <c r="AT669" s="243" t="s">
        <v>228</v>
      </c>
      <c r="AU669" s="243" t="s">
        <v>93</v>
      </c>
      <c r="AV669" s="14" t="s">
        <v>93</v>
      </c>
      <c r="AW669" s="14" t="s">
        <v>4</v>
      </c>
      <c r="AX669" s="14" t="s">
        <v>81</v>
      </c>
      <c r="AY669" s="243" t="s">
        <v>220</v>
      </c>
    </row>
    <row r="670" s="14" customFormat="1">
      <c r="A670" s="14"/>
      <c r="B670" s="242"/>
      <c r="C670" s="14"/>
      <c r="D670" s="235" t="s">
        <v>228</v>
      </c>
      <c r="E670" s="243" t="s">
        <v>1</v>
      </c>
      <c r="F670" s="244" t="s">
        <v>1585</v>
      </c>
      <c r="G670" s="14"/>
      <c r="H670" s="245">
        <v>-7.6500000000000004</v>
      </c>
      <c r="I670" s="246"/>
      <c r="J670" s="246"/>
      <c r="K670" s="14"/>
      <c r="L670" s="14"/>
      <c r="M670" s="242"/>
      <c r="N670" s="247"/>
      <c r="O670" s="248"/>
      <c r="P670" s="248"/>
      <c r="Q670" s="248"/>
      <c r="R670" s="248"/>
      <c r="S670" s="248"/>
      <c r="T670" s="248"/>
      <c r="U670" s="248"/>
      <c r="V670" s="248"/>
      <c r="W670" s="248"/>
      <c r="X670" s="249"/>
      <c r="Y670" s="14"/>
      <c r="Z670" s="14"/>
      <c r="AA670" s="14"/>
      <c r="AB670" s="14"/>
      <c r="AC670" s="14"/>
      <c r="AD670" s="14"/>
      <c r="AE670" s="14"/>
      <c r="AT670" s="243" t="s">
        <v>228</v>
      </c>
      <c r="AU670" s="243" t="s">
        <v>93</v>
      </c>
      <c r="AV670" s="14" t="s">
        <v>93</v>
      </c>
      <c r="AW670" s="14" t="s">
        <v>4</v>
      </c>
      <c r="AX670" s="14" t="s">
        <v>81</v>
      </c>
      <c r="AY670" s="243" t="s">
        <v>220</v>
      </c>
    </row>
    <row r="671" s="14" customFormat="1">
      <c r="A671" s="14"/>
      <c r="B671" s="242"/>
      <c r="C671" s="14"/>
      <c r="D671" s="235" t="s">
        <v>228</v>
      </c>
      <c r="E671" s="243" t="s">
        <v>1</v>
      </c>
      <c r="F671" s="244" t="s">
        <v>1586</v>
      </c>
      <c r="G671" s="14"/>
      <c r="H671" s="245">
        <v>-10.65</v>
      </c>
      <c r="I671" s="246"/>
      <c r="J671" s="246"/>
      <c r="K671" s="14"/>
      <c r="L671" s="14"/>
      <c r="M671" s="242"/>
      <c r="N671" s="247"/>
      <c r="O671" s="248"/>
      <c r="P671" s="248"/>
      <c r="Q671" s="248"/>
      <c r="R671" s="248"/>
      <c r="S671" s="248"/>
      <c r="T671" s="248"/>
      <c r="U671" s="248"/>
      <c r="V671" s="248"/>
      <c r="W671" s="248"/>
      <c r="X671" s="249"/>
      <c r="Y671" s="14"/>
      <c r="Z671" s="14"/>
      <c r="AA671" s="14"/>
      <c r="AB671" s="14"/>
      <c r="AC671" s="14"/>
      <c r="AD671" s="14"/>
      <c r="AE671" s="14"/>
      <c r="AT671" s="243" t="s">
        <v>228</v>
      </c>
      <c r="AU671" s="243" t="s">
        <v>93</v>
      </c>
      <c r="AV671" s="14" t="s">
        <v>93</v>
      </c>
      <c r="AW671" s="14" t="s">
        <v>4</v>
      </c>
      <c r="AX671" s="14" t="s">
        <v>81</v>
      </c>
      <c r="AY671" s="243" t="s">
        <v>220</v>
      </c>
    </row>
    <row r="672" s="14" customFormat="1">
      <c r="A672" s="14"/>
      <c r="B672" s="242"/>
      <c r="C672" s="14"/>
      <c r="D672" s="235" t="s">
        <v>228</v>
      </c>
      <c r="E672" s="243" t="s">
        <v>1</v>
      </c>
      <c r="F672" s="244" t="s">
        <v>1587</v>
      </c>
      <c r="G672" s="14"/>
      <c r="H672" s="245">
        <v>-6.5999999999999996</v>
      </c>
      <c r="I672" s="246"/>
      <c r="J672" s="246"/>
      <c r="K672" s="14"/>
      <c r="L672" s="14"/>
      <c r="M672" s="242"/>
      <c r="N672" s="247"/>
      <c r="O672" s="248"/>
      <c r="P672" s="248"/>
      <c r="Q672" s="248"/>
      <c r="R672" s="248"/>
      <c r="S672" s="248"/>
      <c r="T672" s="248"/>
      <c r="U672" s="248"/>
      <c r="V672" s="248"/>
      <c r="W672" s="248"/>
      <c r="X672" s="249"/>
      <c r="Y672" s="14"/>
      <c r="Z672" s="14"/>
      <c r="AA672" s="14"/>
      <c r="AB672" s="14"/>
      <c r="AC672" s="14"/>
      <c r="AD672" s="14"/>
      <c r="AE672" s="14"/>
      <c r="AT672" s="243" t="s">
        <v>228</v>
      </c>
      <c r="AU672" s="243" t="s">
        <v>93</v>
      </c>
      <c r="AV672" s="14" t="s">
        <v>93</v>
      </c>
      <c r="AW672" s="14" t="s">
        <v>4</v>
      </c>
      <c r="AX672" s="14" t="s">
        <v>81</v>
      </c>
      <c r="AY672" s="243" t="s">
        <v>220</v>
      </c>
    </row>
    <row r="673" s="14" customFormat="1">
      <c r="A673" s="14"/>
      <c r="B673" s="242"/>
      <c r="C673" s="14"/>
      <c r="D673" s="235" t="s">
        <v>228</v>
      </c>
      <c r="E673" s="243" t="s">
        <v>1</v>
      </c>
      <c r="F673" s="244" t="s">
        <v>1588</v>
      </c>
      <c r="G673" s="14"/>
      <c r="H673" s="245">
        <v>-5.7000000000000002</v>
      </c>
      <c r="I673" s="246"/>
      <c r="J673" s="246"/>
      <c r="K673" s="14"/>
      <c r="L673" s="14"/>
      <c r="M673" s="242"/>
      <c r="N673" s="247"/>
      <c r="O673" s="248"/>
      <c r="P673" s="248"/>
      <c r="Q673" s="248"/>
      <c r="R673" s="248"/>
      <c r="S673" s="248"/>
      <c r="T673" s="248"/>
      <c r="U673" s="248"/>
      <c r="V673" s="248"/>
      <c r="W673" s="248"/>
      <c r="X673" s="249"/>
      <c r="Y673" s="14"/>
      <c r="Z673" s="14"/>
      <c r="AA673" s="14"/>
      <c r="AB673" s="14"/>
      <c r="AC673" s="14"/>
      <c r="AD673" s="14"/>
      <c r="AE673" s="14"/>
      <c r="AT673" s="243" t="s">
        <v>228</v>
      </c>
      <c r="AU673" s="243" t="s">
        <v>93</v>
      </c>
      <c r="AV673" s="14" t="s">
        <v>93</v>
      </c>
      <c r="AW673" s="14" t="s">
        <v>4</v>
      </c>
      <c r="AX673" s="14" t="s">
        <v>81</v>
      </c>
      <c r="AY673" s="243" t="s">
        <v>220</v>
      </c>
    </row>
    <row r="674" s="14" customFormat="1">
      <c r="A674" s="14"/>
      <c r="B674" s="242"/>
      <c r="C674" s="14"/>
      <c r="D674" s="235" t="s">
        <v>228</v>
      </c>
      <c r="E674" s="243" t="s">
        <v>1</v>
      </c>
      <c r="F674" s="244" t="s">
        <v>1589</v>
      </c>
      <c r="G674" s="14"/>
      <c r="H674" s="245">
        <v>-7.5</v>
      </c>
      <c r="I674" s="246"/>
      <c r="J674" s="246"/>
      <c r="K674" s="14"/>
      <c r="L674" s="14"/>
      <c r="M674" s="242"/>
      <c r="N674" s="247"/>
      <c r="O674" s="248"/>
      <c r="P674" s="248"/>
      <c r="Q674" s="248"/>
      <c r="R674" s="248"/>
      <c r="S674" s="248"/>
      <c r="T674" s="248"/>
      <c r="U674" s="248"/>
      <c r="V674" s="248"/>
      <c r="W674" s="248"/>
      <c r="X674" s="249"/>
      <c r="Y674" s="14"/>
      <c r="Z674" s="14"/>
      <c r="AA674" s="14"/>
      <c r="AB674" s="14"/>
      <c r="AC674" s="14"/>
      <c r="AD674" s="14"/>
      <c r="AE674" s="14"/>
      <c r="AT674" s="243" t="s">
        <v>228</v>
      </c>
      <c r="AU674" s="243" t="s">
        <v>93</v>
      </c>
      <c r="AV674" s="14" t="s">
        <v>93</v>
      </c>
      <c r="AW674" s="14" t="s">
        <v>4</v>
      </c>
      <c r="AX674" s="14" t="s">
        <v>81</v>
      </c>
      <c r="AY674" s="243" t="s">
        <v>220</v>
      </c>
    </row>
    <row r="675" s="14" customFormat="1">
      <c r="A675" s="14"/>
      <c r="B675" s="242"/>
      <c r="C675" s="14"/>
      <c r="D675" s="235" t="s">
        <v>228</v>
      </c>
      <c r="E675" s="243" t="s">
        <v>1</v>
      </c>
      <c r="F675" s="244" t="s">
        <v>1590</v>
      </c>
      <c r="G675" s="14"/>
      <c r="H675" s="245">
        <v>-17.100000000000001</v>
      </c>
      <c r="I675" s="246"/>
      <c r="J675" s="246"/>
      <c r="K675" s="14"/>
      <c r="L675" s="14"/>
      <c r="M675" s="242"/>
      <c r="N675" s="247"/>
      <c r="O675" s="248"/>
      <c r="P675" s="248"/>
      <c r="Q675" s="248"/>
      <c r="R675" s="248"/>
      <c r="S675" s="248"/>
      <c r="T675" s="248"/>
      <c r="U675" s="248"/>
      <c r="V675" s="248"/>
      <c r="W675" s="248"/>
      <c r="X675" s="249"/>
      <c r="Y675" s="14"/>
      <c r="Z675" s="14"/>
      <c r="AA675" s="14"/>
      <c r="AB675" s="14"/>
      <c r="AC675" s="14"/>
      <c r="AD675" s="14"/>
      <c r="AE675" s="14"/>
      <c r="AT675" s="243" t="s">
        <v>228</v>
      </c>
      <c r="AU675" s="243" t="s">
        <v>93</v>
      </c>
      <c r="AV675" s="14" t="s">
        <v>93</v>
      </c>
      <c r="AW675" s="14" t="s">
        <v>4</v>
      </c>
      <c r="AX675" s="14" t="s">
        <v>81</v>
      </c>
      <c r="AY675" s="243" t="s">
        <v>220</v>
      </c>
    </row>
    <row r="676" s="15" customFormat="1">
      <c r="A676" s="15"/>
      <c r="B676" s="250"/>
      <c r="C676" s="15"/>
      <c r="D676" s="235" t="s">
        <v>228</v>
      </c>
      <c r="E676" s="251" t="s">
        <v>1</v>
      </c>
      <c r="F676" s="252" t="s">
        <v>242</v>
      </c>
      <c r="G676" s="15"/>
      <c r="H676" s="253">
        <v>-98.849999999999994</v>
      </c>
      <c r="I676" s="254"/>
      <c r="J676" s="254"/>
      <c r="K676" s="15"/>
      <c r="L676" s="15"/>
      <c r="M676" s="250"/>
      <c r="N676" s="255"/>
      <c r="O676" s="256"/>
      <c r="P676" s="256"/>
      <c r="Q676" s="256"/>
      <c r="R676" s="256"/>
      <c r="S676" s="256"/>
      <c r="T676" s="256"/>
      <c r="U676" s="256"/>
      <c r="V676" s="256"/>
      <c r="W676" s="256"/>
      <c r="X676" s="257"/>
      <c r="Y676" s="15"/>
      <c r="Z676" s="15"/>
      <c r="AA676" s="15"/>
      <c r="AB676" s="15"/>
      <c r="AC676" s="15"/>
      <c r="AD676" s="15"/>
      <c r="AE676" s="15"/>
      <c r="AT676" s="251" t="s">
        <v>228</v>
      </c>
      <c r="AU676" s="251" t="s">
        <v>93</v>
      </c>
      <c r="AV676" s="15" t="s">
        <v>98</v>
      </c>
      <c r="AW676" s="15" t="s">
        <v>4</v>
      </c>
      <c r="AX676" s="15" t="s">
        <v>81</v>
      </c>
      <c r="AY676" s="251" t="s">
        <v>220</v>
      </c>
    </row>
    <row r="677" s="13" customFormat="1">
      <c r="A677" s="13"/>
      <c r="B677" s="234"/>
      <c r="C677" s="13"/>
      <c r="D677" s="235" t="s">
        <v>228</v>
      </c>
      <c r="E677" s="236" t="s">
        <v>1</v>
      </c>
      <c r="F677" s="237" t="s">
        <v>1591</v>
      </c>
      <c r="G677" s="13"/>
      <c r="H677" s="236" t="s">
        <v>1</v>
      </c>
      <c r="I677" s="238"/>
      <c r="J677" s="238"/>
      <c r="K677" s="13"/>
      <c r="L677" s="13"/>
      <c r="M677" s="234"/>
      <c r="N677" s="239"/>
      <c r="O677" s="240"/>
      <c r="P677" s="240"/>
      <c r="Q677" s="240"/>
      <c r="R677" s="240"/>
      <c r="S677" s="240"/>
      <c r="T677" s="240"/>
      <c r="U677" s="240"/>
      <c r="V677" s="240"/>
      <c r="W677" s="240"/>
      <c r="X677" s="241"/>
      <c r="Y677" s="13"/>
      <c r="Z677" s="13"/>
      <c r="AA677" s="13"/>
      <c r="AB677" s="13"/>
      <c r="AC677" s="13"/>
      <c r="AD677" s="13"/>
      <c r="AE677" s="13"/>
      <c r="AT677" s="236" t="s">
        <v>228</v>
      </c>
      <c r="AU677" s="236" t="s">
        <v>93</v>
      </c>
      <c r="AV677" s="13" t="s">
        <v>88</v>
      </c>
      <c r="AW677" s="13" t="s">
        <v>4</v>
      </c>
      <c r="AX677" s="13" t="s">
        <v>81</v>
      </c>
      <c r="AY677" s="236" t="s">
        <v>220</v>
      </c>
    </row>
    <row r="678" s="14" customFormat="1">
      <c r="A678" s="14"/>
      <c r="B678" s="242"/>
      <c r="C678" s="14"/>
      <c r="D678" s="235" t="s">
        <v>228</v>
      </c>
      <c r="E678" s="243" t="s">
        <v>1</v>
      </c>
      <c r="F678" s="244" t="s">
        <v>1592</v>
      </c>
      <c r="G678" s="14"/>
      <c r="H678" s="245">
        <v>-15.15</v>
      </c>
      <c r="I678" s="246"/>
      <c r="J678" s="246"/>
      <c r="K678" s="14"/>
      <c r="L678" s="14"/>
      <c r="M678" s="242"/>
      <c r="N678" s="247"/>
      <c r="O678" s="248"/>
      <c r="P678" s="248"/>
      <c r="Q678" s="248"/>
      <c r="R678" s="248"/>
      <c r="S678" s="248"/>
      <c r="T678" s="248"/>
      <c r="U678" s="248"/>
      <c r="V678" s="248"/>
      <c r="W678" s="248"/>
      <c r="X678" s="249"/>
      <c r="Y678" s="14"/>
      <c r="Z678" s="14"/>
      <c r="AA678" s="14"/>
      <c r="AB678" s="14"/>
      <c r="AC678" s="14"/>
      <c r="AD678" s="14"/>
      <c r="AE678" s="14"/>
      <c r="AT678" s="243" t="s">
        <v>228</v>
      </c>
      <c r="AU678" s="243" t="s">
        <v>93</v>
      </c>
      <c r="AV678" s="14" t="s">
        <v>93</v>
      </c>
      <c r="AW678" s="14" t="s">
        <v>4</v>
      </c>
      <c r="AX678" s="14" t="s">
        <v>81</v>
      </c>
      <c r="AY678" s="243" t="s">
        <v>220</v>
      </c>
    </row>
    <row r="679" s="14" customFormat="1">
      <c r="A679" s="14"/>
      <c r="B679" s="242"/>
      <c r="C679" s="14"/>
      <c r="D679" s="235" t="s">
        <v>228</v>
      </c>
      <c r="E679" s="243" t="s">
        <v>1</v>
      </c>
      <c r="F679" s="244" t="s">
        <v>1593</v>
      </c>
      <c r="G679" s="14"/>
      <c r="H679" s="245">
        <v>-17.699999999999999</v>
      </c>
      <c r="I679" s="246"/>
      <c r="J679" s="246"/>
      <c r="K679" s="14"/>
      <c r="L679" s="14"/>
      <c r="M679" s="242"/>
      <c r="N679" s="247"/>
      <c r="O679" s="248"/>
      <c r="P679" s="248"/>
      <c r="Q679" s="248"/>
      <c r="R679" s="248"/>
      <c r="S679" s="248"/>
      <c r="T679" s="248"/>
      <c r="U679" s="248"/>
      <c r="V679" s="248"/>
      <c r="W679" s="248"/>
      <c r="X679" s="249"/>
      <c r="Y679" s="14"/>
      <c r="Z679" s="14"/>
      <c r="AA679" s="14"/>
      <c r="AB679" s="14"/>
      <c r="AC679" s="14"/>
      <c r="AD679" s="14"/>
      <c r="AE679" s="14"/>
      <c r="AT679" s="243" t="s">
        <v>228</v>
      </c>
      <c r="AU679" s="243" t="s">
        <v>93</v>
      </c>
      <c r="AV679" s="14" t="s">
        <v>93</v>
      </c>
      <c r="AW679" s="14" t="s">
        <v>4</v>
      </c>
      <c r="AX679" s="14" t="s">
        <v>81</v>
      </c>
      <c r="AY679" s="243" t="s">
        <v>220</v>
      </c>
    </row>
    <row r="680" s="14" customFormat="1">
      <c r="A680" s="14"/>
      <c r="B680" s="242"/>
      <c r="C680" s="14"/>
      <c r="D680" s="235" t="s">
        <v>228</v>
      </c>
      <c r="E680" s="243" t="s">
        <v>1</v>
      </c>
      <c r="F680" s="244" t="s">
        <v>1594</v>
      </c>
      <c r="G680" s="14"/>
      <c r="H680" s="245">
        <v>-6.5999999999999996</v>
      </c>
      <c r="I680" s="246"/>
      <c r="J680" s="246"/>
      <c r="K680" s="14"/>
      <c r="L680" s="14"/>
      <c r="M680" s="242"/>
      <c r="N680" s="247"/>
      <c r="O680" s="248"/>
      <c r="P680" s="248"/>
      <c r="Q680" s="248"/>
      <c r="R680" s="248"/>
      <c r="S680" s="248"/>
      <c r="T680" s="248"/>
      <c r="U680" s="248"/>
      <c r="V680" s="248"/>
      <c r="W680" s="248"/>
      <c r="X680" s="249"/>
      <c r="Y680" s="14"/>
      <c r="Z680" s="14"/>
      <c r="AA680" s="14"/>
      <c r="AB680" s="14"/>
      <c r="AC680" s="14"/>
      <c r="AD680" s="14"/>
      <c r="AE680" s="14"/>
      <c r="AT680" s="243" t="s">
        <v>228</v>
      </c>
      <c r="AU680" s="243" t="s">
        <v>93</v>
      </c>
      <c r="AV680" s="14" t="s">
        <v>93</v>
      </c>
      <c r="AW680" s="14" t="s">
        <v>4</v>
      </c>
      <c r="AX680" s="14" t="s">
        <v>81</v>
      </c>
      <c r="AY680" s="243" t="s">
        <v>220</v>
      </c>
    </row>
    <row r="681" s="14" customFormat="1">
      <c r="A681" s="14"/>
      <c r="B681" s="242"/>
      <c r="C681" s="14"/>
      <c r="D681" s="235" t="s">
        <v>228</v>
      </c>
      <c r="E681" s="243" t="s">
        <v>1</v>
      </c>
      <c r="F681" s="244" t="s">
        <v>1595</v>
      </c>
      <c r="G681" s="14"/>
      <c r="H681" s="245">
        <v>-6.2999999999999998</v>
      </c>
      <c r="I681" s="246"/>
      <c r="J681" s="246"/>
      <c r="K681" s="14"/>
      <c r="L681" s="14"/>
      <c r="M681" s="242"/>
      <c r="N681" s="247"/>
      <c r="O681" s="248"/>
      <c r="P681" s="248"/>
      <c r="Q681" s="248"/>
      <c r="R681" s="248"/>
      <c r="S681" s="248"/>
      <c r="T681" s="248"/>
      <c r="U681" s="248"/>
      <c r="V681" s="248"/>
      <c r="W681" s="248"/>
      <c r="X681" s="249"/>
      <c r="Y681" s="14"/>
      <c r="Z681" s="14"/>
      <c r="AA681" s="14"/>
      <c r="AB681" s="14"/>
      <c r="AC681" s="14"/>
      <c r="AD681" s="14"/>
      <c r="AE681" s="14"/>
      <c r="AT681" s="243" t="s">
        <v>228</v>
      </c>
      <c r="AU681" s="243" t="s">
        <v>93</v>
      </c>
      <c r="AV681" s="14" t="s">
        <v>93</v>
      </c>
      <c r="AW681" s="14" t="s">
        <v>4</v>
      </c>
      <c r="AX681" s="14" t="s">
        <v>81</v>
      </c>
      <c r="AY681" s="243" t="s">
        <v>220</v>
      </c>
    </row>
    <row r="682" s="15" customFormat="1">
      <c r="A682" s="15"/>
      <c r="B682" s="250"/>
      <c r="C682" s="15"/>
      <c r="D682" s="235" t="s">
        <v>228</v>
      </c>
      <c r="E682" s="251" t="s">
        <v>1</v>
      </c>
      <c r="F682" s="252" t="s">
        <v>242</v>
      </c>
      <c r="G682" s="15"/>
      <c r="H682" s="253">
        <v>-45.75</v>
      </c>
      <c r="I682" s="254"/>
      <c r="J682" s="254"/>
      <c r="K682" s="15"/>
      <c r="L682" s="15"/>
      <c r="M682" s="250"/>
      <c r="N682" s="255"/>
      <c r="O682" s="256"/>
      <c r="P682" s="256"/>
      <c r="Q682" s="256"/>
      <c r="R682" s="256"/>
      <c r="S682" s="256"/>
      <c r="T682" s="256"/>
      <c r="U682" s="256"/>
      <c r="V682" s="256"/>
      <c r="W682" s="256"/>
      <c r="X682" s="257"/>
      <c r="Y682" s="15"/>
      <c r="Z682" s="15"/>
      <c r="AA682" s="15"/>
      <c r="AB682" s="15"/>
      <c r="AC682" s="15"/>
      <c r="AD682" s="15"/>
      <c r="AE682" s="15"/>
      <c r="AT682" s="251" t="s">
        <v>228</v>
      </c>
      <c r="AU682" s="251" t="s">
        <v>93</v>
      </c>
      <c r="AV682" s="15" t="s">
        <v>98</v>
      </c>
      <c r="AW682" s="15" t="s">
        <v>4</v>
      </c>
      <c r="AX682" s="15" t="s">
        <v>81</v>
      </c>
      <c r="AY682" s="251" t="s">
        <v>220</v>
      </c>
    </row>
    <row r="683" s="16" customFormat="1">
      <c r="A683" s="16"/>
      <c r="B683" s="258"/>
      <c r="C683" s="16"/>
      <c r="D683" s="235" t="s">
        <v>228</v>
      </c>
      <c r="E683" s="259" t="s">
        <v>1</v>
      </c>
      <c r="F683" s="260" t="s">
        <v>253</v>
      </c>
      <c r="G683" s="16"/>
      <c r="H683" s="261">
        <v>2284.4639999999999</v>
      </c>
      <c r="I683" s="262"/>
      <c r="J683" s="262"/>
      <c r="K683" s="16"/>
      <c r="L683" s="16"/>
      <c r="M683" s="258"/>
      <c r="N683" s="263"/>
      <c r="O683" s="264"/>
      <c r="P683" s="264"/>
      <c r="Q683" s="264"/>
      <c r="R683" s="264"/>
      <c r="S683" s="264"/>
      <c r="T683" s="264"/>
      <c r="U683" s="264"/>
      <c r="V683" s="264"/>
      <c r="W683" s="264"/>
      <c r="X683" s="265"/>
      <c r="Y683" s="16"/>
      <c r="Z683" s="16"/>
      <c r="AA683" s="16"/>
      <c r="AB683" s="16"/>
      <c r="AC683" s="16"/>
      <c r="AD683" s="16"/>
      <c r="AE683" s="16"/>
      <c r="AT683" s="259" t="s">
        <v>228</v>
      </c>
      <c r="AU683" s="259" t="s">
        <v>93</v>
      </c>
      <c r="AV683" s="16" t="s">
        <v>105</v>
      </c>
      <c r="AW683" s="16" t="s">
        <v>4</v>
      </c>
      <c r="AX683" s="16" t="s">
        <v>88</v>
      </c>
      <c r="AY683" s="259" t="s">
        <v>220</v>
      </c>
    </row>
    <row r="684" s="12" customFormat="1" ht="25.92" customHeight="1">
      <c r="A684" s="12"/>
      <c r="B684" s="206"/>
      <c r="C684" s="12"/>
      <c r="D684" s="207" t="s">
        <v>80</v>
      </c>
      <c r="E684" s="208" t="s">
        <v>564</v>
      </c>
      <c r="F684" s="208" t="s">
        <v>1037</v>
      </c>
      <c r="G684" s="12"/>
      <c r="H684" s="12"/>
      <c r="I684" s="209"/>
      <c r="J684" s="209"/>
      <c r="K684" s="210">
        <f>BK684</f>
        <v>0</v>
      </c>
      <c r="L684" s="12"/>
      <c r="M684" s="206"/>
      <c r="N684" s="211"/>
      <c r="O684" s="212"/>
      <c r="P684" s="212"/>
      <c r="Q684" s="213">
        <f>Q685</f>
        <v>0</v>
      </c>
      <c r="R684" s="213">
        <f>R685</f>
        <v>0</v>
      </c>
      <c r="S684" s="212"/>
      <c r="T684" s="214">
        <f>T685</f>
        <v>0</v>
      </c>
      <c r="U684" s="212"/>
      <c r="V684" s="214">
        <f>V685</f>
        <v>0</v>
      </c>
      <c r="W684" s="212"/>
      <c r="X684" s="215">
        <f>X685</f>
        <v>0</v>
      </c>
      <c r="Y684" s="12"/>
      <c r="Z684" s="12"/>
      <c r="AA684" s="12"/>
      <c r="AB684" s="12"/>
      <c r="AC684" s="12"/>
      <c r="AD684" s="12"/>
      <c r="AE684" s="12"/>
      <c r="AR684" s="207" t="s">
        <v>98</v>
      </c>
      <c r="AT684" s="216" t="s">
        <v>80</v>
      </c>
      <c r="AU684" s="216" t="s">
        <v>81</v>
      </c>
      <c r="AY684" s="207" t="s">
        <v>220</v>
      </c>
      <c r="BK684" s="217">
        <f>BK685</f>
        <v>0</v>
      </c>
    </row>
    <row r="685" s="12" customFormat="1" ht="22.8" customHeight="1">
      <c r="A685" s="12"/>
      <c r="B685" s="206"/>
      <c r="C685" s="12"/>
      <c r="D685" s="207" t="s">
        <v>80</v>
      </c>
      <c r="E685" s="218" t="s">
        <v>1038</v>
      </c>
      <c r="F685" s="218" t="s">
        <v>1039</v>
      </c>
      <c r="G685" s="12"/>
      <c r="H685" s="12"/>
      <c r="I685" s="209"/>
      <c r="J685" s="209"/>
      <c r="K685" s="219">
        <f>BK685</f>
        <v>0</v>
      </c>
      <c r="L685" s="12"/>
      <c r="M685" s="206"/>
      <c r="N685" s="211"/>
      <c r="O685" s="212"/>
      <c r="P685" s="212"/>
      <c r="Q685" s="213">
        <f>Q686</f>
        <v>0</v>
      </c>
      <c r="R685" s="213">
        <f>R686</f>
        <v>0</v>
      </c>
      <c r="S685" s="212"/>
      <c r="T685" s="214">
        <f>T686</f>
        <v>0</v>
      </c>
      <c r="U685" s="212"/>
      <c r="V685" s="214">
        <f>V686</f>
        <v>0</v>
      </c>
      <c r="W685" s="212"/>
      <c r="X685" s="215">
        <f>X686</f>
        <v>0</v>
      </c>
      <c r="Y685" s="12"/>
      <c r="Z685" s="12"/>
      <c r="AA685" s="12"/>
      <c r="AB685" s="12"/>
      <c r="AC685" s="12"/>
      <c r="AD685" s="12"/>
      <c r="AE685" s="12"/>
      <c r="AR685" s="207" t="s">
        <v>98</v>
      </c>
      <c r="AT685" s="216" t="s">
        <v>80</v>
      </c>
      <c r="AU685" s="216" t="s">
        <v>88</v>
      </c>
      <c r="AY685" s="207" t="s">
        <v>220</v>
      </c>
      <c r="BK685" s="217">
        <f>BK686</f>
        <v>0</v>
      </c>
    </row>
    <row r="686" s="2" customFormat="1" ht="16.5" customHeight="1">
      <c r="A686" s="42"/>
      <c r="B686" s="186"/>
      <c r="C686" s="220" t="s">
        <v>1028</v>
      </c>
      <c r="D686" s="220" t="s">
        <v>223</v>
      </c>
      <c r="E686" s="221" t="s">
        <v>1041</v>
      </c>
      <c r="F686" s="222" t="s">
        <v>1042</v>
      </c>
      <c r="G686" s="223" t="s">
        <v>884</v>
      </c>
      <c r="H686" s="224">
        <v>1</v>
      </c>
      <c r="I686" s="225"/>
      <c r="J686" s="225"/>
      <c r="K686" s="226">
        <f>ROUND(P686*H686,2)</f>
        <v>0</v>
      </c>
      <c r="L686" s="227"/>
      <c r="M686" s="43"/>
      <c r="N686" s="267" t="s">
        <v>1</v>
      </c>
      <c r="O686" s="268" t="s">
        <v>45</v>
      </c>
      <c r="P686" s="269">
        <f>I686+J686</f>
        <v>0</v>
      </c>
      <c r="Q686" s="269">
        <f>ROUND(I686*H686,2)</f>
        <v>0</v>
      </c>
      <c r="R686" s="269">
        <f>ROUND(J686*H686,2)</f>
        <v>0</v>
      </c>
      <c r="S686" s="270"/>
      <c r="T686" s="271">
        <f>S686*H686</f>
        <v>0</v>
      </c>
      <c r="U686" s="271">
        <v>0</v>
      </c>
      <c r="V686" s="271">
        <f>U686*H686</f>
        <v>0</v>
      </c>
      <c r="W686" s="271">
        <v>0</v>
      </c>
      <c r="X686" s="272">
        <f>W686*H686</f>
        <v>0</v>
      </c>
      <c r="Y686" s="42"/>
      <c r="Z686" s="42"/>
      <c r="AA686" s="42"/>
      <c r="AB686" s="42"/>
      <c r="AC686" s="42"/>
      <c r="AD686" s="42"/>
      <c r="AE686" s="42"/>
      <c r="AR686" s="233" t="s">
        <v>1043</v>
      </c>
      <c r="AT686" s="233" t="s">
        <v>223</v>
      </c>
      <c r="AU686" s="233" t="s">
        <v>93</v>
      </c>
      <c r="AY686" s="19" t="s">
        <v>220</v>
      </c>
      <c r="BE686" s="147">
        <f>IF(O686="základná",K686,0)</f>
        <v>0</v>
      </c>
      <c r="BF686" s="147">
        <f>IF(O686="znížená",K686,0)</f>
        <v>0</v>
      </c>
      <c r="BG686" s="147">
        <f>IF(O686="zákl. prenesená",K686,0)</f>
        <v>0</v>
      </c>
      <c r="BH686" s="147">
        <f>IF(O686="zníž. prenesená",K686,0)</f>
        <v>0</v>
      </c>
      <c r="BI686" s="147">
        <f>IF(O686="nulová",K686,0)</f>
        <v>0</v>
      </c>
      <c r="BJ686" s="19" t="s">
        <v>93</v>
      </c>
      <c r="BK686" s="147">
        <f>ROUND(P686*H686,2)</f>
        <v>0</v>
      </c>
      <c r="BL686" s="19" t="s">
        <v>1043</v>
      </c>
      <c r="BM686" s="233" t="s">
        <v>1739</v>
      </c>
    </row>
    <row r="687" s="2" customFormat="1" ht="6.96" customHeight="1">
      <c r="A687" s="42"/>
      <c r="B687" s="69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43"/>
      <c r="N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</row>
  </sheetData>
  <autoFilter ref="C145:L68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142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1490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1740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K116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ROUND((SUM(BE116:BE123) + SUM(BE147:BE293)),  2)</f>
        <v>0</v>
      </c>
      <c r="G41" s="163"/>
      <c r="H41" s="163"/>
      <c r="I41" s="164">
        <v>0.20000000000000001</v>
      </c>
      <c r="J41" s="163"/>
      <c r="K41" s="162">
        <f>ROUND(((SUM(BE116:BE123) + SUM(BE147:BE293))*I41),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ROUND((SUM(BF116:BF123) + SUM(BF147:BF293)),  2)</f>
        <v>0</v>
      </c>
      <c r="G42" s="163"/>
      <c r="H42" s="163"/>
      <c r="I42" s="164">
        <v>0.20000000000000001</v>
      </c>
      <c r="J42" s="163"/>
      <c r="K42" s="162">
        <f>ROUND(((SUM(BF116:BF123) + SUM(BF147:BF293))*I42),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ROUND((SUM(BG116:BG123) + SUM(BG147:BG293)),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ROUND((SUM(BH116:BH123) + SUM(BH147:BH293)),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ROUND((SUM(BI116:BI123) + SUM(BI147:BI293)),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1490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21-105b-02-01-03 - Prepojovacia chodba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Q147</f>
        <v>0</v>
      </c>
      <c r="J100" s="105">
        <f>R147</f>
        <v>0</v>
      </c>
      <c r="K100" s="105">
        <f>K147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Q148</f>
        <v>0</v>
      </c>
      <c r="J101" s="179">
        <f>R148</f>
        <v>0</v>
      </c>
      <c r="K101" s="179">
        <f>K148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730</v>
      </c>
      <c r="E102" s="182"/>
      <c r="F102" s="182"/>
      <c r="G102" s="182"/>
      <c r="H102" s="182"/>
      <c r="I102" s="183">
        <f>Q149</f>
        <v>0</v>
      </c>
      <c r="J102" s="183">
        <f>R149</f>
        <v>0</v>
      </c>
      <c r="K102" s="183">
        <f>K149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433</v>
      </c>
      <c r="E103" s="182"/>
      <c r="F103" s="182"/>
      <c r="G103" s="182"/>
      <c r="H103" s="182"/>
      <c r="I103" s="183">
        <f>Q160</f>
        <v>0</v>
      </c>
      <c r="J103" s="183">
        <f>R160</f>
        <v>0</v>
      </c>
      <c r="K103" s="183">
        <f>K160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189</v>
      </c>
      <c r="E104" s="182"/>
      <c r="F104" s="182"/>
      <c r="G104" s="182"/>
      <c r="H104" s="182"/>
      <c r="I104" s="183">
        <f>Q208</f>
        <v>0</v>
      </c>
      <c r="J104" s="183">
        <f>R208</f>
        <v>0</v>
      </c>
      <c r="K104" s="183">
        <f>K208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434</v>
      </c>
      <c r="E105" s="182"/>
      <c r="F105" s="182"/>
      <c r="G105" s="182"/>
      <c r="H105" s="182"/>
      <c r="I105" s="183">
        <f>Q222</f>
        <v>0</v>
      </c>
      <c r="J105" s="183">
        <f>R222</f>
        <v>0</v>
      </c>
      <c r="K105" s="183">
        <f>K222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9"/>
      <c r="D106" s="177" t="s">
        <v>190</v>
      </c>
      <c r="E106" s="178"/>
      <c r="F106" s="178"/>
      <c r="G106" s="178"/>
      <c r="H106" s="178"/>
      <c r="I106" s="179">
        <f>Q224</f>
        <v>0</v>
      </c>
      <c r="J106" s="179">
        <f>R224</f>
        <v>0</v>
      </c>
      <c r="K106" s="179">
        <f>K224</f>
        <v>0</v>
      </c>
      <c r="L106" s="9"/>
      <c r="M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0"/>
      <c r="D107" s="181" t="s">
        <v>547</v>
      </c>
      <c r="E107" s="182"/>
      <c r="F107" s="182"/>
      <c r="G107" s="182"/>
      <c r="H107" s="182"/>
      <c r="I107" s="183">
        <f>Q225</f>
        <v>0</v>
      </c>
      <c r="J107" s="183">
        <f>R225</f>
        <v>0</v>
      </c>
      <c r="K107" s="183">
        <f>K225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548</v>
      </c>
      <c r="E108" s="182"/>
      <c r="F108" s="182"/>
      <c r="G108" s="182"/>
      <c r="H108" s="182"/>
      <c r="I108" s="183">
        <f>Q234</f>
        <v>0</v>
      </c>
      <c r="J108" s="183">
        <f>R234</f>
        <v>0</v>
      </c>
      <c r="K108" s="183">
        <f>K234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549</v>
      </c>
      <c r="E109" s="182"/>
      <c r="F109" s="182"/>
      <c r="G109" s="182"/>
      <c r="H109" s="182"/>
      <c r="I109" s="183">
        <f>Q247</f>
        <v>0</v>
      </c>
      <c r="J109" s="183">
        <f>R247</f>
        <v>0</v>
      </c>
      <c r="K109" s="183">
        <f>K247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0"/>
      <c r="D110" s="181" t="s">
        <v>1047</v>
      </c>
      <c r="E110" s="182"/>
      <c r="F110" s="182"/>
      <c r="G110" s="182"/>
      <c r="H110" s="182"/>
      <c r="I110" s="183">
        <f>Q263</f>
        <v>0</v>
      </c>
      <c r="J110" s="183">
        <f>R263</f>
        <v>0</v>
      </c>
      <c r="K110" s="183">
        <f>K263</f>
        <v>0</v>
      </c>
      <c r="L110" s="10"/>
      <c r="M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0"/>
      <c r="D111" s="181" t="s">
        <v>435</v>
      </c>
      <c r="E111" s="182"/>
      <c r="F111" s="182"/>
      <c r="G111" s="182"/>
      <c r="H111" s="182"/>
      <c r="I111" s="183">
        <f>Q270</f>
        <v>0</v>
      </c>
      <c r="J111" s="183">
        <f>R270</f>
        <v>0</v>
      </c>
      <c r="K111" s="183">
        <f>K270</f>
        <v>0</v>
      </c>
      <c r="L111" s="10"/>
      <c r="M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0"/>
      <c r="D112" s="181" t="s">
        <v>627</v>
      </c>
      <c r="E112" s="182"/>
      <c r="F112" s="182"/>
      <c r="G112" s="182"/>
      <c r="H112" s="182"/>
      <c r="I112" s="183">
        <f>Q276</f>
        <v>0</v>
      </c>
      <c r="J112" s="183">
        <f>R276</f>
        <v>0</v>
      </c>
      <c r="K112" s="183">
        <f>K276</f>
        <v>0</v>
      </c>
      <c r="L112" s="10"/>
      <c r="M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0"/>
      <c r="D113" s="181" t="s">
        <v>192</v>
      </c>
      <c r="E113" s="182"/>
      <c r="F113" s="182"/>
      <c r="G113" s="182"/>
      <c r="H113" s="182"/>
      <c r="I113" s="183">
        <f>Q287</f>
        <v>0</v>
      </c>
      <c r="J113" s="183">
        <f>R287</f>
        <v>0</v>
      </c>
      <c r="K113" s="183">
        <f>K287</f>
        <v>0</v>
      </c>
      <c r="L113" s="10"/>
      <c r="M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6.96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29.28" customHeight="1">
      <c r="A116" s="42"/>
      <c r="B116" s="43"/>
      <c r="C116" s="175" t="s">
        <v>193</v>
      </c>
      <c r="D116" s="42"/>
      <c r="E116" s="42"/>
      <c r="F116" s="42"/>
      <c r="G116" s="42"/>
      <c r="H116" s="42"/>
      <c r="I116" s="42"/>
      <c r="J116" s="42"/>
      <c r="K116" s="184">
        <f>ROUND(K117 + K118 + K119 + K120 + K121 + K122,2)</f>
        <v>0</v>
      </c>
      <c r="L116" s="42"/>
      <c r="M116" s="64"/>
      <c r="O116" s="185" t="s">
        <v>43</v>
      </c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18" customHeight="1">
      <c r="A117" s="42"/>
      <c r="B117" s="186"/>
      <c r="C117" s="187"/>
      <c r="D117" s="148" t="s">
        <v>194</v>
      </c>
      <c r="E117" s="188"/>
      <c r="F117" s="188"/>
      <c r="G117" s="187"/>
      <c r="H117" s="187"/>
      <c r="I117" s="187"/>
      <c r="J117" s="187"/>
      <c r="K117" s="144"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195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 ht="18" customHeight="1">
      <c r="A118" s="42"/>
      <c r="B118" s="186"/>
      <c r="C118" s="187"/>
      <c r="D118" s="148" t="s">
        <v>196</v>
      </c>
      <c r="E118" s="188"/>
      <c r="F118" s="188"/>
      <c r="G118" s="187"/>
      <c r="H118" s="187"/>
      <c r="I118" s="187"/>
      <c r="J118" s="187"/>
      <c r="K118" s="144">
        <v>0</v>
      </c>
      <c r="L118" s="187"/>
      <c r="M118" s="189"/>
      <c r="N118" s="190"/>
      <c r="O118" s="191" t="s">
        <v>45</v>
      </c>
      <c r="P118" s="190"/>
      <c r="Q118" s="190"/>
      <c r="R118" s="190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2" t="s">
        <v>195</v>
      </c>
      <c r="AZ118" s="190"/>
      <c r="BA118" s="190"/>
      <c r="BB118" s="190"/>
      <c r="BC118" s="190"/>
      <c r="BD118" s="190"/>
      <c r="BE118" s="193">
        <f>IF(O118="základná",K118,0)</f>
        <v>0</v>
      </c>
      <c r="BF118" s="193">
        <f>IF(O118="znížená",K118,0)</f>
        <v>0</v>
      </c>
      <c r="BG118" s="193">
        <f>IF(O118="zákl. prenesená",K118,0)</f>
        <v>0</v>
      </c>
      <c r="BH118" s="193">
        <f>IF(O118="zníž. prenesená",K118,0)</f>
        <v>0</v>
      </c>
      <c r="BI118" s="193">
        <f>IF(O118="nulová",K118,0)</f>
        <v>0</v>
      </c>
      <c r="BJ118" s="192" t="s">
        <v>93</v>
      </c>
      <c r="BK118" s="190"/>
      <c r="BL118" s="190"/>
      <c r="BM118" s="190"/>
    </row>
    <row r="119" s="2" customFormat="1" ht="18" customHeight="1">
      <c r="A119" s="42"/>
      <c r="B119" s="186"/>
      <c r="C119" s="187"/>
      <c r="D119" s="148" t="s">
        <v>197</v>
      </c>
      <c r="E119" s="188"/>
      <c r="F119" s="188"/>
      <c r="G119" s="187"/>
      <c r="H119" s="187"/>
      <c r="I119" s="187"/>
      <c r="J119" s="187"/>
      <c r="K119" s="144">
        <v>0</v>
      </c>
      <c r="L119" s="187"/>
      <c r="M119" s="189"/>
      <c r="N119" s="190"/>
      <c r="O119" s="191" t="s">
        <v>45</v>
      </c>
      <c r="P119" s="190"/>
      <c r="Q119" s="190"/>
      <c r="R119" s="190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2" t="s">
        <v>195</v>
      </c>
      <c r="AZ119" s="190"/>
      <c r="BA119" s="190"/>
      <c r="BB119" s="190"/>
      <c r="BC119" s="190"/>
      <c r="BD119" s="190"/>
      <c r="BE119" s="193">
        <f>IF(O119="základná",K119,0)</f>
        <v>0</v>
      </c>
      <c r="BF119" s="193">
        <f>IF(O119="znížená",K119,0)</f>
        <v>0</v>
      </c>
      <c r="BG119" s="193">
        <f>IF(O119="zákl. prenesená",K119,0)</f>
        <v>0</v>
      </c>
      <c r="BH119" s="193">
        <f>IF(O119="zníž. prenesená",K119,0)</f>
        <v>0</v>
      </c>
      <c r="BI119" s="193">
        <f>IF(O119="nulová",K119,0)</f>
        <v>0</v>
      </c>
      <c r="BJ119" s="192" t="s">
        <v>93</v>
      </c>
      <c r="BK119" s="190"/>
      <c r="BL119" s="190"/>
      <c r="BM119" s="190"/>
    </row>
    <row r="120" s="2" customFormat="1" ht="18" customHeight="1">
      <c r="A120" s="42"/>
      <c r="B120" s="186"/>
      <c r="C120" s="187"/>
      <c r="D120" s="148" t="s">
        <v>198</v>
      </c>
      <c r="E120" s="188"/>
      <c r="F120" s="188"/>
      <c r="G120" s="187"/>
      <c r="H120" s="187"/>
      <c r="I120" s="187"/>
      <c r="J120" s="187"/>
      <c r="K120" s="144">
        <v>0</v>
      </c>
      <c r="L120" s="187"/>
      <c r="M120" s="189"/>
      <c r="N120" s="190"/>
      <c r="O120" s="191" t="s">
        <v>45</v>
      </c>
      <c r="P120" s="190"/>
      <c r="Q120" s="190"/>
      <c r="R120" s="190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2" t="s">
        <v>195</v>
      </c>
      <c r="AZ120" s="190"/>
      <c r="BA120" s="190"/>
      <c r="BB120" s="190"/>
      <c r="BC120" s="190"/>
      <c r="BD120" s="190"/>
      <c r="BE120" s="193">
        <f>IF(O120="základná",K120,0)</f>
        <v>0</v>
      </c>
      <c r="BF120" s="193">
        <f>IF(O120="znížená",K120,0)</f>
        <v>0</v>
      </c>
      <c r="BG120" s="193">
        <f>IF(O120="zákl. prenesená",K120,0)</f>
        <v>0</v>
      </c>
      <c r="BH120" s="193">
        <f>IF(O120="zníž. prenesená",K120,0)</f>
        <v>0</v>
      </c>
      <c r="BI120" s="193">
        <f>IF(O120="nulová",K120,0)</f>
        <v>0</v>
      </c>
      <c r="BJ120" s="192" t="s">
        <v>93</v>
      </c>
      <c r="BK120" s="190"/>
      <c r="BL120" s="190"/>
      <c r="BM120" s="190"/>
    </row>
    <row r="121" s="2" customFormat="1" ht="18" customHeight="1">
      <c r="A121" s="42"/>
      <c r="B121" s="186"/>
      <c r="C121" s="187"/>
      <c r="D121" s="148" t="s">
        <v>199</v>
      </c>
      <c r="E121" s="188"/>
      <c r="F121" s="188"/>
      <c r="G121" s="187"/>
      <c r="H121" s="187"/>
      <c r="I121" s="187"/>
      <c r="J121" s="187"/>
      <c r="K121" s="144">
        <v>0</v>
      </c>
      <c r="L121" s="187"/>
      <c r="M121" s="189"/>
      <c r="N121" s="190"/>
      <c r="O121" s="191" t="s">
        <v>45</v>
      </c>
      <c r="P121" s="190"/>
      <c r="Q121" s="190"/>
      <c r="R121" s="190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2" t="s">
        <v>195</v>
      </c>
      <c r="AZ121" s="190"/>
      <c r="BA121" s="190"/>
      <c r="BB121" s="190"/>
      <c r="BC121" s="190"/>
      <c r="BD121" s="190"/>
      <c r="BE121" s="193">
        <f>IF(O121="základná",K121,0)</f>
        <v>0</v>
      </c>
      <c r="BF121" s="193">
        <f>IF(O121="znížená",K121,0)</f>
        <v>0</v>
      </c>
      <c r="BG121" s="193">
        <f>IF(O121="zákl. prenesená",K121,0)</f>
        <v>0</v>
      </c>
      <c r="BH121" s="193">
        <f>IF(O121="zníž. prenesená",K121,0)</f>
        <v>0</v>
      </c>
      <c r="BI121" s="193">
        <f>IF(O121="nulová",K121,0)</f>
        <v>0</v>
      </c>
      <c r="BJ121" s="192" t="s">
        <v>93</v>
      </c>
      <c r="BK121" s="190"/>
      <c r="BL121" s="190"/>
      <c r="BM121" s="190"/>
    </row>
    <row r="122" s="2" customFormat="1" ht="18" customHeight="1">
      <c r="A122" s="42"/>
      <c r="B122" s="186"/>
      <c r="C122" s="187"/>
      <c r="D122" s="188" t="s">
        <v>200</v>
      </c>
      <c r="E122" s="187"/>
      <c r="F122" s="187"/>
      <c r="G122" s="187"/>
      <c r="H122" s="187"/>
      <c r="I122" s="187"/>
      <c r="J122" s="187"/>
      <c r="K122" s="144">
        <f>ROUND(K34*T122,2)</f>
        <v>0</v>
      </c>
      <c r="L122" s="187"/>
      <c r="M122" s="189"/>
      <c r="N122" s="190"/>
      <c r="O122" s="191" t="s">
        <v>45</v>
      </c>
      <c r="P122" s="190"/>
      <c r="Q122" s="190"/>
      <c r="R122" s="190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2" t="s">
        <v>201</v>
      </c>
      <c r="AZ122" s="190"/>
      <c r="BA122" s="190"/>
      <c r="BB122" s="190"/>
      <c r="BC122" s="190"/>
      <c r="BD122" s="190"/>
      <c r="BE122" s="193">
        <f>IF(O122="základná",K122,0)</f>
        <v>0</v>
      </c>
      <c r="BF122" s="193">
        <f>IF(O122="znížená",K122,0)</f>
        <v>0</v>
      </c>
      <c r="BG122" s="193">
        <f>IF(O122="zákl. prenesená",K122,0)</f>
        <v>0</v>
      </c>
      <c r="BH122" s="193">
        <f>IF(O122="zníž. prenesená",K122,0)</f>
        <v>0</v>
      </c>
      <c r="BI122" s="193">
        <f>IF(O122="nulová",K122,0)</f>
        <v>0</v>
      </c>
      <c r="BJ122" s="192" t="s">
        <v>93</v>
      </c>
      <c r="BK122" s="190"/>
      <c r="BL122" s="190"/>
      <c r="BM122" s="190"/>
    </row>
    <row r="123" s="2" customForma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29.28" customHeight="1">
      <c r="A124" s="42"/>
      <c r="B124" s="43"/>
      <c r="C124" s="151" t="s">
        <v>172</v>
      </c>
      <c r="D124" s="152"/>
      <c r="E124" s="152"/>
      <c r="F124" s="152"/>
      <c r="G124" s="152"/>
      <c r="H124" s="152"/>
      <c r="I124" s="152"/>
      <c r="J124" s="152"/>
      <c r="K124" s="153">
        <f>ROUND(K100+K116,2)</f>
        <v>0</v>
      </c>
      <c r="L124" s="15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6.96" customHeight="1">
      <c r="A125" s="42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9" s="2" customFormat="1" ht="6.96" customHeight="1">
      <c r="A129" s="42"/>
      <c r="B129" s="71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24.96" customHeight="1">
      <c r="A130" s="42"/>
      <c r="B130" s="43"/>
      <c r="C130" s="23" t="s">
        <v>202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6.96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2" customHeight="1">
      <c r="A132" s="42"/>
      <c r="B132" s="43"/>
      <c r="C132" s="32" t="s">
        <v>16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6.5" customHeight="1">
      <c r="A133" s="42"/>
      <c r="B133" s="43"/>
      <c r="C133" s="42"/>
      <c r="D133" s="42"/>
      <c r="E133" s="155" t="str">
        <f>E7</f>
        <v>Zníženie energetickej náročnosti budov ZŠ a MŠ v obci Kováčová</v>
      </c>
      <c r="F133" s="32"/>
      <c r="G133" s="32"/>
      <c r="H133" s="3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1" customFormat="1" ht="12" customHeight="1">
      <c r="B134" s="22"/>
      <c r="C134" s="32" t="s">
        <v>174</v>
      </c>
      <c r="M134" s="22"/>
    </row>
    <row r="135" s="1" customFormat="1" ht="16.5" customHeight="1">
      <c r="B135" s="22"/>
      <c r="E135" s="155" t="s">
        <v>1489</v>
      </c>
      <c r="F135" s="1"/>
      <c r="G135" s="1"/>
      <c r="H135" s="1"/>
      <c r="M135" s="22"/>
    </row>
    <row r="136" s="1" customFormat="1" ht="12" customHeight="1">
      <c r="B136" s="22"/>
      <c r="C136" s="32" t="s">
        <v>176</v>
      </c>
      <c r="M136" s="22"/>
    </row>
    <row r="137" s="2" customFormat="1" ht="16.5" customHeight="1">
      <c r="A137" s="42"/>
      <c r="B137" s="43"/>
      <c r="C137" s="42"/>
      <c r="D137" s="42"/>
      <c r="E137" s="156" t="s">
        <v>1490</v>
      </c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2" customHeight="1">
      <c r="A138" s="42"/>
      <c r="B138" s="43"/>
      <c r="C138" s="32" t="s">
        <v>178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6.5" customHeight="1">
      <c r="A139" s="42"/>
      <c r="B139" s="43"/>
      <c r="C139" s="42"/>
      <c r="D139" s="42"/>
      <c r="E139" s="76" t="str">
        <f>E13</f>
        <v>21-105b-02-01-03 - Prepojovacia chodba</v>
      </c>
      <c r="F139" s="42"/>
      <c r="G139" s="42"/>
      <c r="H139" s="42"/>
      <c r="I139" s="42"/>
      <c r="J139" s="42"/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6.96" customHeight="1">
      <c r="A140" s="42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12" customHeight="1">
      <c r="A141" s="42"/>
      <c r="B141" s="43"/>
      <c r="C141" s="32" t="s">
        <v>20</v>
      </c>
      <c r="D141" s="42"/>
      <c r="E141" s="42"/>
      <c r="F141" s="27" t="str">
        <f>F16</f>
        <v>Kováčová</v>
      </c>
      <c r="G141" s="42"/>
      <c r="H141" s="42"/>
      <c r="I141" s="32" t="s">
        <v>22</v>
      </c>
      <c r="J141" s="78" t="str">
        <f>IF(J16="","",J16)</f>
        <v>16. 11. 2021</v>
      </c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6.96" customHeight="1">
      <c r="A142" s="4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64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="2" customFormat="1" ht="15.15" customHeight="1">
      <c r="A143" s="42"/>
      <c r="B143" s="43"/>
      <c r="C143" s="32" t="s">
        <v>24</v>
      </c>
      <c r="D143" s="42"/>
      <c r="E143" s="42"/>
      <c r="F143" s="27" t="str">
        <f>E19</f>
        <v>Obec Kováčová</v>
      </c>
      <c r="G143" s="42"/>
      <c r="H143" s="42"/>
      <c r="I143" s="32" t="s">
        <v>30</v>
      </c>
      <c r="J143" s="36" t="str">
        <f>E25</f>
        <v>HS partner, s.r.o.</v>
      </c>
      <c r="K143" s="42"/>
      <c r="L143" s="42"/>
      <c r="M143" s="64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="2" customFormat="1" ht="15.15" customHeight="1">
      <c r="A144" s="42"/>
      <c r="B144" s="43"/>
      <c r="C144" s="32" t="s">
        <v>28</v>
      </c>
      <c r="D144" s="42"/>
      <c r="E144" s="42"/>
      <c r="F144" s="27" t="str">
        <f>IF(E22="","",E22)</f>
        <v>Vyplň údaj</v>
      </c>
      <c r="G144" s="42"/>
      <c r="H144" s="42"/>
      <c r="I144" s="32" t="s">
        <v>32</v>
      </c>
      <c r="J144" s="36" t="str">
        <f>E28</f>
        <v>Ing. Miroslav Plevka</v>
      </c>
      <c r="K144" s="42"/>
      <c r="L144" s="42"/>
      <c r="M144" s="64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="2" customFormat="1" ht="10.32" customHeight="1">
      <c r="A145" s="42"/>
      <c r="B145" s="43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64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="11" customFormat="1" ht="29.28" customHeight="1">
      <c r="A146" s="194"/>
      <c r="B146" s="195"/>
      <c r="C146" s="196" t="s">
        <v>203</v>
      </c>
      <c r="D146" s="197" t="s">
        <v>64</v>
      </c>
      <c r="E146" s="197" t="s">
        <v>60</v>
      </c>
      <c r="F146" s="197" t="s">
        <v>61</v>
      </c>
      <c r="G146" s="197" t="s">
        <v>204</v>
      </c>
      <c r="H146" s="197" t="s">
        <v>205</v>
      </c>
      <c r="I146" s="197" t="s">
        <v>206</v>
      </c>
      <c r="J146" s="197" t="s">
        <v>207</v>
      </c>
      <c r="K146" s="198" t="s">
        <v>185</v>
      </c>
      <c r="L146" s="199" t="s">
        <v>208</v>
      </c>
      <c r="M146" s="200"/>
      <c r="N146" s="95" t="s">
        <v>1</v>
      </c>
      <c r="O146" s="96" t="s">
        <v>43</v>
      </c>
      <c r="P146" s="96" t="s">
        <v>209</v>
      </c>
      <c r="Q146" s="96" t="s">
        <v>210</v>
      </c>
      <c r="R146" s="96" t="s">
        <v>211</v>
      </c>
      <c r="S146" s="96" t="s">
        <v>212</v>
      </c>
      <c r="T146" s="96" t="s">
        <v>213</v>
      </c>
      <c r="U146" s="96" t="s">
        <v>214</v>
      </c>
      <c r="V146" s="96" t="s">
        <v>215</v>
      </c>
      <c r="W146" s="96" t="s">
        <v>216</v>
      </c>
      <c r="X146" s="97" t="s">
        <v>217</v>
      </c>
      <c r="Y146" s="194"/>
      <c r="Z146" s="194"/>
      <c r="AA146" s="194"/>
      <c r="AB146" s="194"/>
      <c r="AC146" s="194"/>
      <c r="AD146" s="194"/>
      <c r="AE146" s="194"/>
    </row>
    <row r="147" s="2" customFormat="1" ht="22.8" customHeight="1">
      <c r="A147" s="42"/>
      <c r="B147" s="43"/>
      <c r="C147" s="102" t="s">
        <v>180</v>
      </c>
      <c r="D147" s="42"/>
      <c r="E147" s="42"/>
      <c r="F147" s="42"/>
      <c r="G147" s="42"/>
      <c r="H147" s="42"/>
      <c r="I147" s="42"/>
      <c r="J147" s="42"/>
      <c r="K147" s="201">
        <f>BK147</f>
        <v>0</v>
      </c>
      <c r="L147" s="42"/>
      <c r="M147" s="43"/>
      <c r="N147" s="98"/>
      <c r="O147" s="82"/>
      <c r="P147" s="99"/>
      <c r="Q147" s="202">
        <f>Q148+Q224</f>
        <v>0</v>
      </c>
      <c r="R147" s="202">
        <f>R148+R224</f>
        <v>0</v>
      </c>
      <c r="S147" s="99"/>
      <c r="T147" s="203">
        <f>T148+T224</f>
        <v>0</v>
      </c>
      <c r="U147" s="99"/>
      <c r="V147" s="203">
        <f>V148+V224</f>
        <v>31.796799499999999</v>
      </c>
      <c r="W147" s="99"/>
      <c r="X147" s="204">
        <f>X148+X224</f>
        <v>0</v>
      </c>
      <c r="Y147" s="42"/>
      <c r="Z147" s="42"/>
      <c r="AA147" s="42"/>
      <c r="AB147" s="42"/>
      <c r="AC147" s="42"/>
      <c r="AD147" s="42"/>
      <c r="AE147" s="42"/>
      <c r="AT147" s="19" t="s">
        <v>80</v>
      </c>
      <c r="AU147" s="19" t="s">
        <v>187</v>
      </c>
      <c r="BK147" s="205">
        <f>BK148+BK224</f>
        <v>0</v>
      </c>
    </row>
    <row r="148" s="12" customFormat="1" ht="25.92" customHeight="1">
      <c r="A148" s="12"/>
      <c r="B148" s="206"/>
      <c r="C148" s="12"/>
      <c r="D148" s="207" t="s">
        <v>80</v>
      </c>
      <c r="E148" s="208" t="s">
        <v>218</v>
      </c>
      <c r="F148" s="208" t="s">
        <v>219</v>
      </c>
      <c r="G148" s="12"/>
      <c r="H148" s="12"/>
      <c r="I148" s="209"/>
      <c r="J148" s="209"/>
      <c r="K148" s="210">
        <f>BK148</f>
        <v>0</v>
      </c>
      <c r="L148" s="12"/>
      <c r="M148" s="206"/>
      <c r="N148" s="211"/>
      <c r="O148" s="212"/>
      <c r="P148" s="212"/>
      <c r="Q148" s="213">
        <f>Q149+Q160+Q208+Q222</f>
        <v>0</v>
      </c>
      <c r="R148" s="213">
        <f>R149+R160+R208+R222</f>
        <v>0</v>
      </c>
      <c r="S148" s="212"/>
      <c r="T148" s="214">
        <f>T149+T160+T208+T222</f>
        <v>0</v>
      </c>
      <c r="U148" s="212"/>
      <c r="V148" s="214">
        <f>V149+V160+V208+V222</f>
        <v>29.425935199999998</v>
      </c>
      <c r="W148" s="212"/>
      <c r="X148" s="215">
        <f>X149+X160+X208+X222</f>
        <v>0</v>
      </c>
      <c r="Y148" s="12"/>
      <c r="Z148" s="12"/>
      <c r="AA148" s="12"/>
      <c r="AB148" s="12"/>
      <c r="AC148" s="12"/>
      <c r="AD148" s="12"/>
      <c r="AE148" s="12"/>
      <c r="AR148" s="207" t="s">
        <v>88</v>
      </c>
      <c r="AT148" s="216" t="s">
        <v>80</v>
      </c>
      <c r="AU148" s="216" t="s">
        <v>81</v>
      </c>
      <c r="AY148" s="207" t="s">
        <v>220</v>
      </c>
      <c r="BK148" s="217">
        <f>BK149+BK160+BK208+BK222</f>
        <v>0</v>
      </c>
    </row>
    <row r="149" s="12" customFormat="1" ht="22.8" customHeight="1">
      <c r="A149" s="12"/>
      <c r="B149" s="206"/>
      <c r="C149" s="12"/>
      <c r="D149" s="207" t="s">
        <v>80</v>
      </c>
      <c r="E149" s="218" t="s">
        <v>98</v>
      </c>
      <c r="F149" s="218" t="s">
        <v>741</v>
      </c>
      <c r="G149" s="12"/>
      <c r="H149" s="12"/>
      <c r="I149" s="209"/>
      <c r="J149" s="209"/>
      <c r="K149" s="219">
        <f>BK149</f>
        <v>0</v>
      </c>
      <c r="L149" s="12"/>
      <c r="M149" s="206"/>
      <c r="N149" s="211"/>
      <c r="O149" s="212"/>
      <c r="P149" s="212"/>
      <c r="Q149" s="213">
        <f>SUM(Q150:Q159)</f>
        <v>0</v>
      </c>
      <c r="R149" s="213">
        <f>SUM(R150:R159)</f>
        <v>0</v>
      </c>
      <c r="S149" s="212"/>
      <c r="T149" s="214">
        <f>SUM(T150:T159)</f>
        <v>0</v>
      </c>
      <c r="U149" s="212"/>
      <c r="V149" s="214">
        <f>SUM(V150:V159)</f>
        <v>13.22640644</v>
      </c>
      <c r="W149" s="212"/>
      <c r="X149" s="215">
        <f>SUM(X150:X159)</f>
        <v>0</v>
      </c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16" t="s">
        <v>80</v>
      </c>
      <c r="AU149" s="216" t="s">
        <v>88</v>
      </c>
      <c r="AY149" s="207" t="s">
        <v>220</v>
      </c>
      <c r="BK149" s="217">
        <f>SUM(BK150:BK159)</f>
        <v>0</v>
      </c>
    </row>
    <row r="150" s="2" customFormat="1" ht="37.8" customHeight="1">
      <c r="A150" s="42"/>
      <c r="B150" s="186"/>
      <c r="C150" s="220" t="s">
        <v>88</v>
      </c>
      <c r="D150" s="220" t="s">
        <v>223</v>
      </c>
      <c r="E150" s="221" t="s">
        <v>1741</v>
      </c>
      <c r="F150" s="222" t="s">
        <v>1742</v>
      </c>
      <c r="G150" s="223" t="s">
        <v>256</v>
      </c>
      <c r="H150" s="224">
        <v>16.358000000000001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0.78917999999999999</v>
      </c>
      <c r="V150" s="231">
        <f>U150*H150</f>
        <v>12.90940644</v>
      </c>
      <c r="W150" s="231">
        <v>0</v>
      </c>
      <c r="X150" s="232">
        <f>W150*H150</f>
        <v>0</v>
      </c>
      <c r="Y150" s="42"/>
      <c r="Z150" s="42"/>
      <c r="AA150" s="42"/>
      <c r="AB150" s="42"/>
      <c r="AC150" s="42"/>
      <c r="AD150" s="42"/>
      <c r="AE150" s="42"/>
      <c r="AR150" s="233" t="s">
        <v>105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105</v>
      </c>
      <c r="BM150" s="233" t="s">
        <v>1743</v>
      </c>
    </row>
    <row r="151" s="13" customFormat="1">
      <c r="A151" s="13"/>
      <c r="B151" s="234"/>
      <c r="C151" s="13"/>
      <c r="D151" s="235" t="s">
        <v>228</v>
      </c>
      <c r="E151" s="236" t="s">
        <v>1</v>
      </c>
      <c r="F151" s="237" t="s">
        <v>229</v>
      </c>
      <c r="G151" s="13"/>
      <c r="H151" s="236" t="s">
        <v>1</v>
      </c>
      <c r="I151" s="238"/>
      <c r="J151" s="238"/>
      <c r="K151" s="13"/>
      <c r="L151" s="13"/>
      <c r="M151" s="234"/>
      <c r="N151" s="239"/>
      <c r="O151" s="240"/>
      <c r="P151" s="240"/>
      <c r="Q151" s="240"/>
      <c r="R151" s="240"/>
      <c r="S151" s="240"/>
      <c r="T151" s="240"/>
      <c r="U151" s="240"/>
      <c r="V151" s="240"/>
      <c r="W151" s="240"/>
      <c r="X151" s="241"/>
      <c r="Y151" s="13"/>
      <c r="Z151" s="13"/>
      <c r="AA151" s="13"/>
      <c r="AB151" s="13"/>
      <c r="AC151" s="13"/>
      <c r="AD151" s="13"/>
      <c r="AE151" s="13"/>
      <c r="AT151" s="236" t="s">
        <v>228</v>
      </c>
      <c r="AU151" s="236" t="s">
        <v>93</v>
      </c>
      <c r="AV151" s="13" t="s">
        <v>88</v>
      </c>
      <c r="AW151" s="13" t="s">
        <v>4</v>
      </c>
      <c r="AX151" s="13" t="s">
        <v>81</v>
      </c>
      <c r="AY151" s="236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1744</v>
      </c>
      <c r="G152" s="14"/>
      <c r="H152" s="245">
        <v>16.358000000000001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88</v>
      </c>
      <c r="AY152" s="243" t="s">
        <v>220</v>
      </c>
    </row>
    <row r="153" s="2" customFormat="1" ht="24.15" customHeight="1">
      <c r="A153" s="42"/>
      <c r="B153" s="186"/>
      <c r="C153" s="220" t="s">
        <v>93</v>
      </c>
      <c r="D153" s="220" t="s">
        <v>223</v>
      </c>
      <c r="E153" s="221" t="s">
        <v>1745</v>
      </c>
      <c r="F153" s="222" t="s">
        <v>1746</v>
      </c>
      <c r="G153" s="223" t="s">
        <v>583</v>
      </c>
      <c r="H153" s="224">
        <v>3</v>
      </c>
      <c r="I153" s="225"/>
      <c r="J153" s="225"/>
      <c r="K153" s="226">
        <f>ROUND(P153*H153,2)</f>
        <v>0</v>
      </c>
      <c r="L153" s="227"/>
      <c r="M153" s="43"/>
      <c r="N153" s="228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0.093079999999999996</v>
      </c>
      <c r="V153" s="231">
        <f>U153*H153</f>
        <v>0.27923999999999999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105</v>
      </c>
      <c r="AT153" s="233" t="s">
        <v>223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105</v>
      </c>
      <c r="BM153" s="233" t="s">
        <v>1747</v>
      </c>
    </row>
    <row r="154" s="13" customFormat="1">
      <c r="A154" s="13"/>
      <c r="B154" s="234"/>
      <c r="C154" s="13"/>
      <c r="D154" s="235" t="s">
        <v>228</v>
      </c>
      <c r="E154" s="236" t="s">
        <v>1</v>
      </c>
      <c r="F154" s="237" t="s">
        <v>229</v>
      </c>
      <c r="G154" s="13"/>
      <c r="H154" s="236" t="s">
        <v>1</v>
      </c>
      <c r="I154" s="238"/>
      <c r="J154" s="238"/>
      <c r="K154" s="13"/>
      <c r="L154" s="13"/>
      <c r="M154" s="234"/>
      <c r="N154" s="239"/>
      <c r="O154" s="240"/>
      <c r="P154" s="240"/>
      <c r="Q154" s="240"/>
      <c r="R154" s="240"/>
      <c r="S154" s="240"/>
      <c r="T154" s="240"/>
      <c r="U154" s="240"/>
      <c r="V154" s="240"/>
      <c r="W154" s="240"/>
      <c r="X154" s="241"/>
      <c r="Y154" s="13"/>
      <c r="Z154" s="13"/>
      <c r="AA154" s="13"/>
      <c r="AB154" s="13"/>
      <c r="AC154" s="13"/>
      <c r="AD154" s="13"/>
      <c r="AE154" s="13"/>
      <c r="AT154" s="236" t="s">
        <v>228</v>
      </c>
      <c r="AU154" s="236" t="s">
        <v>93</v>
      </c>
      <c r="AV154" s="13" t="s">
        <v>88</v>
      </c>
      <c r="AW154" s="13" t="s">
        <v>4</v>
      </c>
      <c r="AX154" s="13" t="s">
        <v>81</v>
      </c>
      <c r="AY154" s="236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1748</v>
      </c>
      <c r="G155" s="14"/>
      <c r="H155" s="245">
        <v>3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88</v>
      </c>
      <c r="AY155" s="243" t="s">
        <v>220</v>
      </c>
    </row>
    <row r="156" s="2" customFormat="1" ht="33" customHeight="1">
      <c r="A156" s="42"/>
      <c r="B156" s="186"/>
      <c r="C156" s="220" t="s">
        <v>98</v>
      </c>
      <c r="D156" s="220" t="s">
        <v>223</v>
      </c>
      <c r="E156" s="221" t="s">
        <v>1749</v>
      </c>
      <c r="F156" s="222" t="s">
        <v>1750</v>
      </c>
      <c r="G156" s="223" t="s">
        <v>583</v>
      </c>
      <c r="H156" s="224">
        <v>37.759999999999998</v>
      </c>
      <c r="I156" s="225"/>
      <c r="J156" s="225"/>
      <c r="K156" s="226">
        <f>ROUND(P156*H156,2)</f>
        <v>0</v>
      </c>
      <c r="L156" s="227"/>
      <c r="M156" s="43"/>
      <c r="N156" s="228" t="s">
        <v>1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0.001</v>
      </c>
      <c r="V156" s="231">
        <f>U156*H156</f>
        <v>0.037760000000000002</v>
      </c>
      <c r="W156" s="231">
        <v>0</v>
      </c>
      <c r="X156" s="232">
        <f>W156*H156</f>
        <v>0</v>
      </c>
      <c r="Y156" s="42"/>
      <c r="Z156" s="42"/>
      <c r="AA156" s="42"/>
      <c r="AB156" s="42"/>
      <c r="AC156" s="42"/>
      <c r="AD156" s="42"/>
      <c r="AE156" s="42"/>
      <c r="AR156" s="233" t="s">
        <v>105</v>
      </c>
      <c r="AT156" s="233" t="s">
        <v>223</v>
      </c>
      <c r="AU156" s="233" t="s">
        <v>93</v>
      </c>
      <c r="AY156" s="19" t="s">
        <v>220</v>
      </c>
      <c r="BE156" s="147">
        <f>IF(O156="základná",K156,0)</f>
        <v>0</v>
      </c>
      <c r="BF156" s="147">
        <f>IF(O156="znížená",K156,0)</f>
        <v>0</v>
      </c>
      <c r="BG156" s="147">
        <f>IF(O156="zákl. prenesená",K156,0)</f>
        <v>0</v>
      </c>
      <c r="BH156" s="147">
        <f>IF(O156="zníž. prenesená",K156,0)</f>
        <v>0</v>
      </c>
      <c r="BI156" s="147">
        <f>IF(O156="nulová",K156,0)</f>
        <v>0</v>
      </c>
      <c r="BJ156" s="19" t="s">
        <v>93</v>
      </c>
      <c r="BK156" s="147">
        <f>ROUND(P156*H156,2)</f>
        <v>0</v>
      </c>
      <c r="BL156" s="19" t="s">
        <v>105</v>
      </c>
      <c r="BM156" s="233" t="s">
        <v>1751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1752</v>
      </c>
      <c r="G157" s="14"/>
      <c r="H157" s="245">
        <v>37.759999999999998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88</v>
      </c>
      <c r="AY157" s="243" t="s">
        <v>220</v>
      </c>
    </row>
    <row r="158" s="2" customFormat="1" ht="16.5" customHeight="1">
      <c r="A158" s="42"/>
      <c r="B158" s="186"/>
      <c r="C158" s="273" t="s">
        <v>105</v>
      </c>
      <c r="D158" s="273" t="s">
        <v>564</v>
      </c>
      <c r="E158" s="274" t="s">
        <v>1753</v>
      </c>
      <c r="F158" s="275" t="s">
        <v>1754</v>
      </c>
      <c r="G158" s="276" t="s">
        <v>583</v>
      </c>
      <c r="H158" s="277">
        <v>38</v>
      </c>
      <c r="I158" s="278"/>
      <c r="J158" s="279"/>
      <c r="K158" s="280">
        <f>ROUND(P158*H158,2)</f>
        <v>0</v>
      </c>
      <c r="L158" s="279"/>
      <c r="M158" s="281"/>
      <c r="N158" s="282" t="s">
        <v>1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2"/>
      <c r="Z158" s="42"/>
      <c r="AA158" s="42"/>
      <c r="AB158" s="42"/>
      <c r="AC158" s="42"/>
      <c r="AD158" s="42"/>
      <c r="AE158" s="42"/>
      <c r="AR158" s="233" t="s">
        <v>340</v>
      </c>
      <c r="AT158" s="233" t="s">
        <v>564</v>
      </c>
      <c r="AU158" s="233" t="s">
        <v>93</v>
      </c>
      <c r="AY158" s="19" t="s">
        <v>220</v>
      </c>
      <c r="BE158" s="147">
        <f>IF(O158="základná",K158,0)</f>
        <v>0</v>
      </c>
      <c r="BF158" s="147">
        <f>IF(O158="znížená",K158,0)</f>
        <v>0</v>
      </c>
      <c r="BG158" s="147">
        <f>IF(O158="zákl. prenesená",K158,0)</f>
        <v>0</v>
      </c>
      <c r="BH158" s="147">
        <f>IF(O158="zníž. prenesená",K158,0)</f>
        <v>0</v>
      </c>
      <c r="BI158" s="147">
        <f>IF(O158="nulová",K158,0)</f>
        <v>0</v>
      </c>
      <c r="BJ158" s="19" t="s">
        <v>93</v>
      </c>
      <c r="BK158" s="147">
        <f>ROUND(P158*H158,2)</f>
        <v>0</v>
      </c>
      <c r="BL158" s="19" t="s">
        <v>105</v>
      </c>
      <c r="BM158" s="233" t="s">
        <v>1755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1756</v>
      </c>
      <c r="G159" s="14"/>
      <c r="H159" s="245">
        <v>38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88</v>
      </c>
      <c r="AY159" s="243" t="s">
        <v>220</v>
      </c>
    </row>
    <row r="160" s="12" customFormat="1" ht="22.8" customHeight="1">
      <c r="A160" s="12"/>
      <c r="B160" s="206"/>
      <c r="C160" s="12"/>
      <c r="D160" s="207" t="s">
        <v>80</v>
      </c>
      <c r="E160" s="218" t="s">
        <v>299</v>
      </c>
      <c r="F160" s="218" t="s">
        <v>436</v>
      </c>
      <c r="G160" s="12"/>
      <c r="H160" s="12"/>
      <c r="I160" s="209"/>
      <c r="J160" s="209"/>
      <c r="K160" s="219">
        <f>BK160</f>
        <v>0</v>
      </c>
      <c r="L160" s="12"/>
      <c r="M160" s="206"/>
      <c r="N160" s="211"/>
      <c r="O160" s="212"/>
      <c r="P160" s="212"/>
      <c r="Q160" s="213">
        <f>SUM(Q161:Q207)</f>
        <v>0</v>
      </c>
      <c r="R160" s="213">
        <f>SUM(R161:R207)</f>
        <v>0</v>
      </c>
      <c r="S160" s="212"/>
      <c r="T160" s="214">
        <f>SUM(T161:T207)</f>
        <v>0</v>
      </c>
      <c r="U160" s="212"/>
      <c r="V160" s="214">
        <f>SUM(V161:V207)</f>
        <v>10.94852212</v>
      </c>
      <c r="W160" s="212"/>
      <c r="X160" s="215">
        <f>SUM(X161:X207)</f>
        <v>0</v>
      </c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16" t="s">
        <v>80</v>
      </c>
      <c r="AU160" s="216" t="s">
        <v>88</v>
      </c>
      <c r="AY160" s="207" t="s">
        <v>220</v>
      </c>
      <c r="BK160" s="217">
        <f>SUM(BK161:BK207)</f>
        <v>0</v>
      </c>
    </row>
    <row r="161" s="2" customFormat="1" ht="24.15" customHeight="1">
      <c r="A161" s="42"/>
      <c r="B161" s="186"/>
      <c r="C161" s="220" t="s">
        <v>273</v>
      </c>
      <c r="D161" s="220" t="s">
        <v>223</v>
      </c>
      <c r="E161" s="221" t="s">
        <v>1520</v>
      </c>
      <c r="F161" s="222" t="s">
        <v>1521</v>
      </c>
      <c r="G161" s="223" t="s">
        <v>226</v>
      </c>
      <c r="H161" s="224">
        <v>45</v>
      </c>
      <c r="I161" s="225"/>
      <c r="J161" s="225"/>
      <c r="K161" s="226">
        <f>ROUND(P161*H161,2)</f>
        <v>0</v>
      </c>
      <c r="L161" s="227"/>
      <c r="M161" s="43"/>
      <c r="N161" s="228" t="s">
        <v>1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0.00040000000000000002</v>
      </c>
      <c r="V161" s="231">
        <f>U161*H161</f>
        <v>0.018000000000000002</v>
      </c>
      <c r="W161" s="231">
        <v>0</v>
      </c>
      <c r="X161" s="232">
        <f>W161*H161</f>
        <v>0</v>
      </c>
      <c r="Y161" s="42"/>
      <c r="Z161" s="42"/>
      <c r="AA161" s="42"/>
      <c r="AB161" s="42"/>
      <c r="AC161" s="42"/>
      <c r="AD161" s="42"/>
      <c r="AE161" s="42"/>
      <c r="AR161" s="233" t="s">
        <v>105</v>
      </c>
      <c r="AT161" s="233" t="s">
        <v>223</v>
      </c>
      <c r="AU161" s="233" t="s">
        <v>93</v>
      </c>
      <c r="AY161" s="19" t="s">
        <v>220</v>
      </c>
      <c r="BE161" s="147">
        <f>IF(O161="základná",K161,0)</f>
        <v>0</v>
      </c>
      <c r="BF161" s="147">
        <f>IF(O161="znížená",K161,0)</f>
        <v>0</v>
      </c>
      <c r="BG161" s="147">
        <f>IF(O161="zákl. prenesená",K161,0)</f>
        <v>0</v>
      </c>
      <c r="BH161" s="147">
        <f>IF(O161="zníž. prenesená",K161,0)</f>
        <v>0</v>
      </c>
      <c r="BI161" s="147">
        <f>IF(O161="nulová",K161,0)</f>
        <v>0</v>
      </c>
      <c r="BJ161" s="19" t="s">
        <v>93</v>
      </c>
      <c r="BK161" s="147">
        <f>ROUND(P161*H161,2)</f>
        <v>0</v>
      </c>
      <c r="BL161" s="19" t="s">
        <v>105</v>
      </c>
      <c r="BM161" s="233" t="s">
        <v>1757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1734</v>
      </c>
      <c r="G162" s="14"/>
      <c r="H162" s="245">
        <v>45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88</v>
      </c>
      <c r="AY162" s="243" t="s">
        <v>220</v>
      </c>
    </row>
    <row r="163" s="2" customFormat="1" ht="24.15" customHeight="1">
      <c r="A163" s="42"/>
      <c r="B163" s="186"/>
      <c r="C163" s="220" t="s">
        <v>299</v>
      </c>
      <c r="D163" s="220" t="s">
        <v>223</v>
      </c>
      <c r="E163" s="221" t="s">
        <v>1526</v>
      </c>
      <c r="F163" s="222" t="s">
        <v>1527</v>
      </c>
      <c r="G163" s="223" t="s">
        <v>226</v>
      </c>
      <c r="H163" s="224">
        <v>45</v>
      </c>
      <c r="I163" s="225"/>
      <c r="J163" s="225"/>
      <c r="K163" s="226">
        <f>ROUND(P163*H163,2)</f>
        <v>0</v>
      </c>
      <c r="L163" s="227"/>
      <c r="M163" s="43"/>
      <c r="N163" s="228" t="s">
        <v>1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0.0049500000000000004</v>
      </c>
      <c r="V163" s="231">
        <f>U163*H163</f>
        <v>0.22275000000000003</v>
      </c>
      <c r="W163" s="231">
        <v>0</v>
      </c>
      <c r="X163" s="232">
        <f>W163*H163</f>
        <v>0</v>
      </c>
      <c r="Y163" s="42"/>
      <c r="Z163" s="42"/>
      <c r="AA163" s="42"/>
      <c r="AB163" s="42"/>
      <c r="AC163" s="42"/>
      <c r="AD163" s="42"/>
      <c r="AE163" s="42"/>
      <c r="AR163" s="233" t="s">
        <v>105</v>
      </c>
      <c r="AT163" s="233" t="s">
        <v>223</v>
      </c>
      <c r="AU163" s="233" t="s">
        <v>93</v>
      </c>
      <c r="AY163" s="19" t="s">
        <v>220</v>
      </c>
      <c r="BE163" s="147">
        <f>IF(O163="základná",K163,0)</f>
        <v>0</v>
      </c>
      <c r="BF163" s="147">
        <f>IF(O163="znížená",K163,0)</f>
        <v>0</v>
      </c>
      <c r="BG163" s="147">
        <f>IF(O163="zákl. prenesená",K163,0)</f>
        <v>0</v>
      </c>
      <c r="BH163" s="147">
        <f>IF(O163="zníž. prenesená",K163,0)</f>
        <v>0</v>
      </c>
      <c r="BI163" s="147">
        <f>IF(O163="nulová",K163,0)</f>
        <v>0</v>
      </c>
      <c r="BJ163" s="19" t="s">
        <v>93</v>
      </c>
      <c r="BK163" s="147">
        <f>ROUND(P163*H163,2)</f>
        <v>0</v>
      </c>
      <c r="BL163" s="19" t="s">
        <v>105</v>
      </c>
      <c r="BM163" s="233" t="s">
        <v>1758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1734</v>
      </c>
      <c r="G164" s="14"/>
      <c r="H164" s="245">
        <v>45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88</v>
      </c>
      <c r="AY164" s="243" t="s">
        <v>220</v>
      </c>
    </row>
    <row r="165" s="2" customFormat="1" ht="24.15" customHeight="1">
      <c r="A165" s="42"/>
      <c r="B165" s="186"/>
      <c r="C165" s="220" t="s">
        <v>320</v>
      </c>
      <c r="D165" s="220" t="s">
        <v>223</v>
      </c>
      <c r="E165" s="221" t="s">
        <v>1529</v>
      </c>
      <c r="F165" s="222" t="s">
        <v>1530</v>
      </c>
      <c r="G165" s="223" t="s">
        <v>226</v>
      </c>
      <c r="H165" s="224">
        <v>45</v>
      </c>
      <c r="I165" s="225"/>
      <c r="J165" s="225"/>
      <c r="K165" s="226">
        <f>ROUND(P165*H165,2)</f>
        <v>0</v>
      </c>
      <c r="L165" s="227"/>
      <c r="M165" s="43"/>
      <c r="N165" s="228" t="s">
        <v>1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0.00415</v>
      </c>
      <c r="V165" s="231">
        <f>U165*H165</f>
        <v>0.18675</v>
      </c>
      <c r="W165" s="231">
        <v>0</v>
      </c>
      <c r="X165" s="232">
        <f>W165*H165</f>
        <v>0</v>
      </c>
      <c r="Y165" s="42"/>
      <c r="Z165" s="42"/>
      <c r="AA165" s="42"/>
      <c r="AB165" s="42"/>
      <c r="AC165" s="42"/>
      <c r="AD165" s="42"/>
      <c r="AE165" s="42"/>
      <c r="AR165" s="233" t="s">
        <v>105</v>
      </c>
      <c r="AT165" s="233" t="s">
        <v>223</v>
      </c>
      <c r="AU165" s="233" t="s">
        <v>93</v>
      </c>
      <c r="AY165" s="19" t="s">
        <v>220</v>
      </c>
      <c r="BE165" s="147">
        <f>IF(O165="základná",K165,0)</f>
        <v>0</v>
      </c>
      <c r="BF165" s="147">
        <f>IF(O165="znížená",K165,0)</f>
        <v>0</v>
      </c>
      <c r="BG165" s="147">
        <f>IF(O165="zákl. prenesená",K165,0)</f>
        <v>0</v>
      </c>
      <c r="BH165" s="147">
        <f>IF(O165="zníž. prenesená",K165,0)</f>
        <v>0</v>
      </c>
      <c r="BI165" s="147">
        <f>IF(O165="nulová",K165,0)</f>
        <v>0</v>
      </c>
      <c r="BJ165" s="19" t="s">
        <v>93</v>
      </c>
      <c r="BK165" s="147">
        <f>ROUND(P165*H165,2)</f>
        <v>0</v>
      </c>
      <c r="BL165" s="19" t="s">
        <v>105</v>
      </c>
      <c r="BM165" s="233" t="s">
        <v>1759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1734</v>
      </c>
      <c r="G166" s="14"/>
      <c r="H166" s="245">
        <v>45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88</v>
      </c>
      <c r="AY166" s="243" t="s">
        <v>220</v>
      </c>
    </row>
    <row r="167" s="2" customFormat="1" ht="24.15" customHeight="1">
      <c r="A167" s="42"/>
      <c r="B167" s="186"/>
      <c r="C167" s="220" t="s">
        <v>340</v>
      </c>
      <c r="D167" s="220" t="s">
        <v>223</v>
      </c>
      <c r="E167" s="221" t="s">
        <v>1532</v>
      </c>
      <c r="F167" s="222" t="s">
        <v>1533</v>
      </c>
      <c r="G167" s="223" t="s">
        <v>226</v>
      </c>
      <c r="H167" s="224">
        <v>139.24700000000001</v>
      </c>
      <c r="I167" s="225"/>
      <c r="J167" s="225"/>
      <c r="K167" s="226">
        <f>ROUND(P167*H167,2)</f>
        <v>0</v>
      </c>
      <c r="L167" s="227"/>
      <c r="M167" s="43"/>
      <c r="N167" s="228" t="s">
        <v>1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0.00040000000000000002</v>
      </c>
      <c r="V167" s="231">
        <f>U167*H167</f>
        <v>0.055698800000000007</v>
      </c>
      <c r="W167" s="231">
        <v>0</v>
      </c>
      <c r="X167" s="232">
        <f>W167*H167</f>
        <v>0</v>
      </c>
      <c r="Y167" s="42"/>
      <c r="Z167" s="42"/>
      <c r="AA167" s="42"/>
      <c r="AB167" s="42"/>
      <c r="AC167" s="42"/>
      <c r="AD167" s="42"/>
      <c r="AE167" s="42"/>
      <c r="AR167" s="233" t="s">
        <v>105</v>
      </c>
      <c r="AT167" s="233" t="s">
        <v>223</v>
      </c>
      <c r="AU167" s="233" t="s">
        <v>93</v>
      </c>
      <c r="AY167" s="19" t="s">
        <v>220</v>
      </c>
      <c r="BE167" s="147">
        <f>IF(O167="základná",K167,0)</f>
        <v>0</v>
      </c>
      <c r="BF167" s="147">
        <f>IF(O167="znížená",K167,0)</f>
        <v>0</v>
      </c>
      <c r="BG167" s="147">
        <f>IF(O167="zákl. prenesená",K167,0)</f>
        <v>0</v>
      </c>
      <c r="BH167" s="147">
        <f>IF(O167="zníž. prenesená",K167,0)</f>
        <v>0</v>
      </c>
      <c r="BI167" s="147">
        <f>IF(O167="nulová",K167,0)</f>
        <v>0</v>
      </c>
      <c r="BJ167" s="19" t="s">
        <v>93</v>
      </c>
      <c r="BK167" s="147">
        <f>ROUND(P167*H167,2)</f>
        <v>0</v>
      </c>
      <c r="BL167" s="19" t="s">
        <v>105</v>
      </c>
      <c r="BM167" s="233" t="s">
        <v>1760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1735</v>
      </c>
      <c r="G168" s="14"/>
      <c r="H168" s="245">
        <v>139.24700000000001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88</v>
      </c>
      <c r="AY168" s="243" t="s">
        <v>220</v>
      </c>
    </row>
    <row r="169" s="2" customFormat="1" ht="24.15" customHeight="1">
      <c r="A169" s="42"/>
      <c r="B169" s="186"/>
      <c r="C169" s="220" t="s">
        <v>221</v>
      </c>
      <c r="D169" s="220" t="s">
        <v>223</v>
      </c>
      <c r="E169" s="221" t="s">
        <v>1578</v>
      </c>
      <c r="F169" s="222" t="s">
        <v>1579</v>
      </c>
      <c r="G169" s="223" t="s">
        <v>226</v>
      </c>
      <c r="H169" s="224">
        <v>139.24700000000001</v>
      </c>
      <c r="I169" s="225"/>
      <c r="J169" s="225"/>
      <c r="K169" s="226">
        <f>ROUND(P169*H169,2)</f>
        <v>0</v>
      </c>
      <c r="L169" s="227"/>
      <c r="M169" s="43"/>
      <c r="N169" s="228" t="s">
        <v>1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0.0047200000000000002</v>
      </c>
      <c r="V169" s="231">
        <f>U169*H169</f>
        <v>0.65724584000000008</v>
      </c>
      <c r="W169" s="231">
        <v>0</v>
      </c>
      <c r="X169" s="232">
        <f>W169*H169</f>
        <v>0</v>
      </c>
      <c r="Y169" s="42"/>
      <c r="Z169" s="42"/>
      <c r="AA169" s="42"/>
      <c r="AB169" s="42"/>
      <c r="AC169" s="42"/>
      <c r="AD169" s="42"/>
      <c r="AE169" s="42"/>
      <c r="AR169" s="233" t="s">
        <v>105</v>
      </c>
      <c r="AT169" s="233" t="s">
        <v>223</v>
      </c>
      <c r="AU169" s="233" t="s">
        <v>93</v>
      </c>
      <c r="AY169" s="19" t="s">
        <v>220</v>
      </c>
      <c r="BE169" s="147">
        <f>IF(O169="základná",K169,0)</f>
        <v>0</v>
      </c>
      <c r="BF169" s="147">
        <f>IF(O169="znížená",K169,0)</f>
        <v>0</v>
      </c>
      <c r="BG169" s="147">
        <f>IF(O169="zákl. prenesená",K169,0)</f>
        <v>0</v>
      </c>
      <c r="BH169" s="147">
        <f>IF(O169="zníž. prenesená",K169,0)</f>
        <v>0</v>
      </c>
      <c r="BI169" s="147">
        <f>IF(O169="nulová",K169,0)</f>
        <v>0</v>
      </c>
      <c r="BJ169" s="19" t="s">
        <v>93</v>
      </c>
      <c r="BK169" s="147">
        <f>ROUND(P169*H169,2)</f>
        <v>0</v>
      </c>
      <c r="BL169" s="19" t="s">
        <v>105</v>
      </c>
      <c r="BM169" s="233" t="s">
        <v>1761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1735</v>
      </c>
      <c r="G170" s="14"/>
      <c r="H170" s="245">
        <v>139.24700000000001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88</v>
      </c>
      <c r="AY170" s="243" t="s">
        <v>220</v>
      </c>
    </row>
    <row r="171" s="2" customFormat="1" ht="24.15" customHeight="1">
      <c r="A171" s="42"/>
      <c r="B171" s="186"/>
      <c r="C171" s="220" t="s">
        <v>361</v>
      </c>
      <c r="D171" s="220" t="s">
        <v>223</v>
      </c>
      <c r="E171" s="221" t="s">
        <v>1596</v>
      </c>
      <c r="F171" s="222" t="s">
        <v>1597</v>
      </c>
      <c r="G171" s="223" t="s">
        <v>226</v>
      </c>
      <c r="H171" s="224">
        <v>139.24700000000001</v>
      </c>
      <c r="I171" s="225"/>
      <c r="J171" s="225"/>
      <c r="K171" s="226">
        <f>ROUND(P171*H171,2)</f>
        <v>0</v>
      </c>
      <c r="L171" s="227"/>
      <c r="M171" s="43"/>
      <c r="N171" s="228" t="s">
        <v>1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0.00415</v>
      </c>
      <c r="V171" s="231">
        <f>U171*H171</f>
        <v>0.57787505000000006</v>
      </c>
      <c r="W171" s="231">
        <v>0</v>
      </c>
      <c r="X171" s="232">
        <f>W171*H171</f>
        <v>0</v>
      </c>
      <c r="Y171" s="42"/>
      <c r="Z171" s="42"/>
      <c r="AA171" s="42"/>
      <c r="AB171" s="42"/>
      <c r="AC171" s="42"/>
      <c r="AD171" s="42"/>
      <c r="AE171" s="42"/>
      <c r="AR171" s="233" t="s">
        <v>105</v>
      </c>
      <c r="AT171" s="233" t="s">
        <v>223</v>
      </c>
      <c r="AU171" s="233" t="s">
        <v>93</v>
      </c>
      <c r="AY171" s="19" t="s">
        <v>220</v>
      </c>
      <c r="BE171" s="147">
        <f>IF(O171="základná",K171,0)</f>
        <v>0</v>
      </c>
      <c r="BF171" s="147">
        <f>IF(O171="znížená",K171,0)</f>
        <v>0</v>
      </c>
      <c r="BG171" s="147">
        <f>IF(O171="zákl. prenesená",K171,0)</f>
        <v>0</v>
      </c>
      <c r="BH171" s="147">
        <f>IF(O171="zníž. prenesená",K171,0)</f>
        <v>0</v>
      </c>
      <c r="BI171" s="147">
        <f>IF(O171="nulová",K171,0)</f>
        <v>0</v>
      </c>
      <c r="BJ171" s="19" t="s">
        <v>93</v>
      </c>
      <c r="BK171" s="147">
        <f>ROUND(P171*H171,2)</f>
        <v>0</v>
      </c>
      <c r="BL171" s="19" t="s">
        <v>105</v>
      </c>
      <c r="BM171" s="233" t="s">
        <v>1762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1735</v>
      </c>
      <c r="G172" s="14"/>
      <c r="H172" s="245">
        <v>139.24700000000001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88</v>
      </c>
      <c r="AY172" s="243" t="s">
        <v>220</v>
      </c>
    </row>
    <row r="173" s="2" customFormat="1" ht="24.15" customHeight="1">
      <c r="A173" s="42"/>
      <c r="B173" s="186"/>
      <c r="C173" s="220" t="s">
        <v>366</v>
      </c>
      <c r="D173" s="220" t="s">
        <v>223</v>
      </c>
      <c r="E173" s="221" t="s">
        <v>437</v>
      </c>
      <c r="F173" s="222" t="s">
        <v>438</v>
      </c>
      <c r="G173" s="223" t="s">
        <v>226</v>
      </c>
      <c r="H173" s="224">
        <v>96.438000000000002</v>
      </c>
      <c r="I173" s="225"/>
      <c r="J173" s="225"/>
      <c r="K173" s="226">
        <f>ROUND(P173*H173,2)</f>
        <v>0</v>
      </c>
      <c r="L173" s="227"/>
      <c r="M173" s="43"/>
      <c r="N173" s="228" t="s">
        <v>1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0.0032200000000000002</v>
      </c>
      <c r="V173" s="231">
        <f>U173*H173</f>
        <v>0.31053036000000001</v>
      </c>
      <c r="W173" s="231">
        <v>0</v>
      </c>
      <c r="X173" s="232">
        <f>W173*H173</f>
        <v>0</v>
      </c>
      <c r="Y173" s="42"/>
      <c r="Z173" s="42"/>
      <c r="AA173" s="42"/>
      <c r="AB173" s="42"/>
      <c r="AC173" s="42"/>
      <c r="AD173" s="42"/>
      <c r="AE173" s="42"/>
      <c r="AR173" s="233" t="s">
        <v>105</v>
      </c>
      <c r="AT173" s="233" t="s">
        <v>223</v>
      </c>
      <c r="AU173" s="233" t="s">
        <v>93</v>
      </c>
      <c r="AY173" s="19" t="s">
        <v>220</v>
      </c>
      <c r="BE173" s="147">
        <f>IF(O173="základná",K173,0)</f>
        <v>0</v>
      </c>
      <c r="BF173" s="147">
        <f>IF(O173="znížená",K173,0)</f>
        <v>0</v>
      </c>
      <c r="BG173" s="147">
        <f>IF(O173="zákl. prenesená",K173,0)</f>
        <v>0</v>
      </c>
      <c r="BH173" s="147">
        <f>IF(O173="zníž. prenesená",K173,0)</f>
        <v>0</v>
      </c>
      <c r="BI173" s="147">
        <f>IF(O173="nulová",K173,0)</f>
        <v>0</v>
      </c>
      <c r="BJ173" s="19" t="s">
        <v>93</v>
      </c>
      <c r="BK173" s="147">
        <f>ROUND(P173*H173,2)</f>
        <v>0</v>
      </c>
      <c r="BL173" s="19" t="s">
        <v>105</v>
      </c>
      <c r="BM173" s="233" t="s">
        <v>1763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1764</v>
      </c>
      <c r="G174" s="14"/>
      <c r="H174" s="245">
        <v>101.96599999999999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1765</v>
      </c>
      <c r="G175" s="14"/>
      <c r="H175" s="245">
        <v>-9.4199999999999999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5" customFormat="1">
      <c r="A176" s="15"/>
      <c r="B176" s="250"/>
      <c r="C176" s="15"/>
      <c r="D176" s="235" t="s">
        <v>228</v>
      </c>
      <c r="E176" s="251" t="s">
        <v>1</v>
      </c>
      <c r="F176" s="252" t="s">
        <v>242</v>
      </c>
      <c r="G176" s="15"/>
      <c r="H176" s="253">
        <v>92.545999999999992</v>
      </c>
      <c r="I176" s="254"/>
      <c r="J176" s="254"/>
      <c r="K176" s="15"/>
      <c r="L176" s="15"/>
      <c r="M176" s="250"/>
      <c r="N176" s="255"/>
      <c r="O176" s="256"/>
      <c r="P176" s="256"/>
      <c r="Q176" s="256"/>
      <c r="R176" s="256"/>
      <c r="S176" s="256"/>
      <c r="T176" s="256"/>
      <c r="U176" s="256"/>
      <c r="V176" s="256"/>
      <c r="W176" s="256"/>
      <c r="X176" s="257"/>
      <c r="Y176" s="15"/>
      <c r="Z176" s="15"/>
      <c r="AA176" s="15"/>
      <c r="AB176" s="15"/>
      <c r="AC176" s="15"/>
      <c r="AD176" s="15"/>
      <c r="AE176" s="15"/>
      <c r="AT176" s="251" t="s">
        <v>228</v>
      </c>
      <c r="AU176" s="251" t="s">
        <v>93</v>
      </c>
      <c r="AV176" s="15" t="s">
        <v>98</v>
      </c>
      <c r="AW176" s="15" t="s">
        <v>4</v>
      </c>
      <c r="AX176" s="15" t="s">
        <v>81</v>
      </c>
      <c r="AY176" s="251" t="s">
        <v>220</v>
      </c>
    </row>
    <row r="177" s="13" customFormat="1">
      <c r="A177" s="13"/>
      <c r="B177" s="234"/>
      <c r="C177" s="13"/>
      <c r="D177" s="235" t="s">
        <v>228</v>
      </c>
      <c r="E177" s="236" t="s">
        <v>1</v>
      </c>
      <c r="F177" s="237" t="s">
        <v>449</v>
      </c>
      <c r="G177" s="13"/>
      <c r="H177" s="236" t="s">
        <v>1</v>
      </c>
      <c r="I177" s="238"/>
      <c r="J177" s="238"/>
      <c r="K177" s="13"/>
      <c r="L177" s="13"/>
      <c r="M177" s="234"/>
      <c r="N177" s="239"/>
      <c r="O177" s="240"/>
      <c r="P177" s="240"/>
      <c r="Q177" s="240"/>
      <c r="R177" s="240"/>
      <c r="S177" s="240"/>
      <c r="T177" s="240"/>
      <c r="U177" s="240"/>
      <c r="V177" s="240"/>
      <c r="W177" s="240"/>
      <c r="X177" s="241"/>
      <c r="Y177" s="13"/>
      <c r="Z177" s="13"/>
      <c r="AA177" s="13"/>
      <c r="AB177" s="13"/>
      <c r="AC177" s="13"/>
      <c r="AD177" s="13"/>
      <c r="AE177" s="13"/>
      <c r="AT177" s="236" t="s">
        <v>228</v>
      </c>
      <c r="AU177" s="236" t="s">
        <v>93</v>
      </c>
      <c r="AV177" s="13" t="s">
        <v>88</v>
      </c>
      <c r="AW177" s="13" t="s">
        <v>4</v>
      </c>
      <c r="AX177" s="13" t="s">
        <v>81</v>
      </c>
      <c r="AY177" s="236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1766</v>
      </c>
      <c r="G178" s="14"/>
      <c r="H178" s="245">
        <v>-42.137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5" customFormat="1">
      <c r="A179" s="15"/>
      <c r="B179" s="250"/>
      <c r="C179" s="15"/>
      <c r="D179" s="235" t="s">
        <v>228</v>
      </c>
      <c r="E179" s="251" t="s">
        <v>1</v>
      </c>
      <c r="F179" s="252" t="s">
        <v>242</v>
      </c>
      <c r="G179" s="15"/>
      <c r="H179" s="253">
        <v>-42.137</v>
      </c>
      <c r="I179" s="254"/>
      <c r="J179" s="254"/>
      <c r="K179" s="15"/>
      <c r="L179" s="15"/>
      <c r="M179" s="250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5"/>
      <c r="Z179" s="15"/>
      <c r="AA179" s="15"/>
      <c r="AB179" s="15"/>
      <c r="AC179" s="15"/>
      <c r="AD179" s="15"/>
      <c r="AE179" s="15"/>
      <c r="AT179" s="251" t="s">
        <v>228</v>
      </c>
      <c r="AU179" s="251" t="s">
        <v>93</v>
      </c>
      <c r="AV179" s="15" t="s">
        <v>98</v>
      </c>
      <c r="AW179" s="15" t="s">
        <v>4</v>
      </c>
      <c r="AX179" s="15" t="s">
        <v>81</v>
      </c>
      <c r="AY179" s="251" t="s">
        <v>220</v>
      </c>
    </row>
    <row r="180" s="13" customFormat="1">
      <c r="A180" s="13"/>
      <c r="B180" s="234"/>
      <c r="C180" s="13"/>
      <c r="D180" s="235" t="s">
        <v>228</v>
      </c>
      <c r="E180" s="236" t="s">
        <v>1</v>
      </c>
      <c r="F180" s="237" t="s">
        <v>454</v>
      </c>
      <c r="G180" s="13"/>
      <c r="H180" s="236" t="s">
        <v>1</v>
      </c>
      <c r="I180" s="238"/>
      <c r="J180" s="238"/>
      <c r="K180" s="13"/>
      <c r="L180" s="13"/>
      <c r="M180" s="234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13"/>
      <c r="Z180" s="13"/>
      <c r="AA180" s="13"/>
      <c r="AB180" s="13"/>
      <c r="AC180" s="13"/>
      <c r="AD180" s="13"/>
      <c r="AE180" s="13"/>
      <c r="AT180" s="236" t="s">
        <v>228</v>
      </c>
      <c r="AU180" s="236" t="s">
        <v>93</v>
      </c>
      <c r="AV180" s="13" t="s">
        <v>88</v>
      </c>
      <c r="AW180" s="13" t="s">
        <v>4</v>
      </c>
      <c r="AX180" s="13" t="s">
        <v>81</v>
      </c>
      <c r="AY180" s="236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1767</v>
      </c>
      <c r="G181" s="14"/>
      <c r="H181" s="245">
        <v>3.8919999999999999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5" customFormat="1">
      <c r="A182" s="15"/>
      <c r="B182" s="250"/>
      <c r="C182" s="15"/>
      <c r="D182" s="235" t="s">
        <v>228</v>
      </c>
      <c r="E182" s="251" t="s">
        <v>1</v>
      </c>
      <c r="F182" s="252" t="s">
        <v>242</v>
      </c>
      <c r="G182" s="15"/>
      <c r="H182" s="253">
        <v>3.8919999999999999</v>
      </c>
      <c r="I182" s="254"/>
      <c r="J182" s="254"/>
      <c r="K182" s="15"/>
      <c r="L182" s="15"/>
      <c r="M182" s="250"/>
      <c r="N182" s="255"/>
      <c r="O182" s="256"/>
      <c r="P182" s="256"/>
      <c r="Q182" s="256"/>
      <c r="R182" s="256"/>
      <c r="S182" s="256"/>
      <c r="T182" s="256"/>
      <c r="U182" s="256"/>
      <c r="V182" s="256"/>
      <c r="W182" s="256"/>
      <c r="X182" s="257"/>
      <c r="Y182" s="15"/>
      <c r="Z182" s="15"/>
      <c r="AA182" s="15"/>
      <c r="AB182" s="15"/>
      <c r="AC182" s="15"/>
      <c r="AD182" s="15"/>
      <c r="AE182" s="15"/>
      <c r="AT182" s="251" t="s">
        <v>228</v>
      </c>
      <c r="AU182" s="251" t="s">
        <v>93</v>
      </c>
      <c r="AV182" s="15" t="s">
        <v>98</v>
      </c>
      <c r="AW182" s="15" t="s">
        <v>4</v>
      </c>
      <c r="AX182" s="15" t="s">
        <v>81</v>
      </c>
      <c r="AY182" s="251" t="s">
        <v>220</v>
      </c>
    </row>
    <row r="183" s="13" customFormat="1">
      <c r="A183" s="13"/>
      <c r="B183" s="234"/>
      <c r="C183" s="13"/>
      <c r="D183" s="235" t="s">
        <v>228</v>
      </c>
      <c r="E183" s="236" t="s">
        <v>1</v>
      </c>
      <c r="F183" s="237" t="s">
        <v>460</v>
      </c>
      <c r="G183" s="13"/>
      <c r="H183" s="236" t="s">
        <v>1</v>
      </c>
      <c r="I183" s="238"/>
      <c r="J183" s="238"/>
      <c r="K183" s="13"/>
      <c r="L183" s="13"/>
      <c r="M183" s="234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36" t="s">
        <v>228</v>
      </c>
      <c r="AU183" s="236" t="s">
        <v>93</v>
      </c>
      <c r="AV183" s="13" t="s">
        <v>88</v>
      </c>
      <c r="AW183" s="13" t="s">
        <v>4</v>
      </c>
      <c r="AX183" s="13" t="s">
        <v>81</v>
      </c>
      <c r="AY183" s="236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1768</v>
      </c>
      <c r="G184" s="14"/>
      <c r="H184" s="245">
        <v>42.137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5" customFormat="1">
      <c r="A185" s="15"/>
      <c r="B185" s="250"/>
      <c r="C185" s="15"/>
      <c r="D185" s="235" t="s">
        <v>228</v>
      </c>
      <c r="E185" s="251" t="s">
        <v>1</v>
      </c>
      <c r="F185" s="252" t="s">
        <v>242</v>
      </c>
      <c r="G185" s="15"/>
      <c r="H185" s="253">
        <v>42.137</v>
      </c>
      <c r="I185" s="254"/>
      <c r="J185" s="254"/>
      <c r="K185" s="15"/>
      <c r="L185" s="15"/>
      <c r="M185" s="250"/>
      <c r="N185" s="255"/>
      <c r="O185" s="256"/>
      <c r="P185" s="256"/>
      <c r="Q185" s="256"/>
      <c r="R185" s="256"/>
      <c r="S185" s="256"/>
      <c r="T185" s="256"/>
      <c r="U185" s="256"/>
      <c r="V185" s="256"/>
      <c r="W185" s="256"/>
      <c r="X185" s="257"/>
      <c r="Y185" s="15"/>
      <c r="Z185" s="15"/>
      <c r="AA185" s="15"/>
      <c r="AB185" s="15"/>
      <c r="AC185" s="15"/>
      <c r="AD185" s="15"/>
      <c r="AE185" s="15"/>
      <c r="AT185" s="251" t="s">
        <v>228</v>
      </c>
      <c r="AU185" s="251" t="s">
        <v>93</v>
      </c>
      <c r="AV185" s="15" t="s">
        <v>98</v>
      </c>
      <c r="AW185" s="15" t="s">
        <v>4</v>
      </c>
      <c r="AX185" s="15" t="s">
        <v>81</v>
      </c>
      <c r="AY185" s="251" t="s">
        <v>220</v>
      </c>
    </row>
    <row r="186" s="16" customFormat="1">
      <c r="A186" s="16"/>
      <c r="B186" s="258"/>
      <c r="C186" s="16"/>
      <c r="D186" s="235" t="s">
        <v>228</v>
      </c>
      <c r="E186" s="259" t="s">
        <v>1</v>
      </c>
      <c r="F186" s="260" t="s">
        <v>253</v>
      </c>
      <c r="G186" s="16"/>
      <c r="H186" s="261">
        <v>96.437999999999988</v>
      </c>
      <c r="I186" s="262"/>
      <c r="J186" s="262"/>
      <c r="K186" s="16"/>
      <c r="L186" s="16"/>
      <c r="M186" s="258"/>
      <c r="N186" s="263"/>
      <c r="O186" s="264"/>
      <c r="P186" s="264"/>
      <c r="Q186" s="264"/>
      <c r="R186" s="264"/>
      <c r="S186" s="264"/>
      <c r="T186" s="264"/>
      <c r="U186" s="264"/>
      <c r="V186" s="264"/>
      <c r="W186" s="264"/>
      <c r="X186" s="265"/>
      <c r="Y186" s="16"/>
      <c r="Z186" s="16"/>
      <c r="AA186" s="16"/>
      <c r="AB186" s="16"/>
      <c r="AC186" s="16"/>
      <c r="AD186" s="16"/>
      <c r="AE186" s="16"/>
      <c r="AT186" s="259" t="s">
        <v>228</v>
      </c>
      <c r="AU186" s="259" t="s">
        <v>93</v>
      </c>
      <c r="AV186" s="16" t="s">
        <v>105</v>
      </c>
      <c r="AW186" s="16" t="s">
        <v>4</v>
      </c>
      <c r="AX186" s="16" t="s">
        <v>88</v>
      </c>
      <c r="AY186" s="259" t="s">
        <v>220</v>
      </c>
    </row>
    <row r="187" s="2" customFormat="1" ht="24.15" customHeight="1">
      <c r="A187" s="42"/>
      <c r="B187" s="186"/>
      <c r="C187" s="220" t="s">
        <v>370</v>
      </c>
      <c r="D187" s="220" t="s">
        <v>223</v>
      </c>
      <c r="E187" s="221" t="s">
        <v>465</v>
      </c>
      <c r="F187" s="222" t="s">
        <v>466</v>
      </c>
      <c r="G187" s="223" t="s">
        <v>226</v>
      </c>
      <c r="H187" s="224">
        <v>5.327</v>
      </c>
      <c r="I187" s="225"/>
      <c r="J187" s="225"/>
      <c r="K187" s="226">
        <f>ROUND(P187*H187,2)</f>
        <v>0</v>
      </c>
      <c r="L187" s="227"/>
      <c r="M187" s="43"/>
      <c r="N187" s="228" t="s">
        <v>1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0.0061799999999999997</v>
      </c>
      <c r="V187" s="231">
        <f>U187*H187</f>
        <v>0.032920859999999996</v>
      </c>
      <c r="W187" s="231">
        <v>0</v>
      </c>
      <c r="X187" s="232">
        <f>W187*H187</f>
        <v>0</v>
      </c>
      <c r="Y187" s="42"/>
      <c r="Z187" s="42"/>
      <c r="AA187" s="42"/>
      <c r="AB187" s="42"/>
      <c r="AC187" s="42"/>
      <c r="AD187" s="42"/>
      <c r="AE187" s="42"/>
      <c r="AR187" s="233" t="s">
        <v>105</v>
      </c>
      <c r="AT187" s="233" t="s">
        <v>223</v>
      </c>
      <c r="AU187" s="233" t="s">
        <v>93</v>
      </c>
      <c r="AY187" s="19" t="s">
        <v>220</v>
      </c>
      <c r="BE187" s="147">
        <f>IF(O187="základná",K187,0)</f>
        <v>0</v>
      </c>
      <c r="BF187" s="147">
        <f>IF(O187="znížená",K187,0)</f>
        <v>0</v>
      </c>
      <c r="BG187" s="147">
        <f>IF(O187="zákl. prenesená",K187,0)</f>
        <v>0</v>
      </c>
      <c r="BH187" s="147">
        <f>IF(O187="zníž. prenesená",K187,0)</f>
        <v>0</v>
      </c>
      <c r="BI187" s="147">
        <f>IF(O187="nulová",K187,0)</f>
        <v>0</v>
      </c>
      <c r="BJ187" s="19" t="s">
        <v>93</v>
      </c>
      <c r="BK187" s="147">
        <f>ROUND(P187*H187,2)</f>
        <v>0</v>
      </c>
      <c r="BL187" s="19" t="s">
        <v>105</v>
      </c>
      <c r="BM187" s="233" t="s">
        <v>1769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1770</v>
      </c>
      <c r="G188" s="14"/>
      <c r="H188" s="245">
        <v>5.327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88</v>
      </c>
      <c r="AY188" s="243" t="s">
        <v>220</v>
      </c>
    </row>
    <row r="189" s="2" customFormat="1" ht="24.15" customHeight="1">
      <c r="A189" s="42"/>
      <c r="B189" s="186"/>
      <c r="C189" s="220" t="s">
        <v>375</v>
      </c>
      <c r="D189" s="220" t="s">
        <v>223</v>
      </c>
      <c r="E189" s="221" t="s">
        <v>473</v>
      </c>
      <c r="F189" s="222" t="s">
        <v>474</v>
      </c>
      <c r="G189" s="223" t="s">
        <v>226</v>
      </c>
      <c r="H189" s="224">
        <v>50.408999999999999</v>
      </c>
      <c r="I189" s="225"/>
      <c r="J189" s="225"/>
      <c r="K189" s="226">
        <f>ROUND(P189*H189,2)</f>
        <v>0</v>
      </c>
      <c r="L189" s="227"/>
      <c r="M189" s="43"/>
      <c r="N189" s="228" t="s">
        <v>1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0.013639999999999999</v>
      </c>
      <c r="V189" s="231">
        <f>U189*H189</f>
        <v>0.68757875999999996</v>
      </c>
      <c r="W189" s="231">
        <v>0</v>
      </c>
      <c r="X189" s="232">
        <f>W189*H189</f>
        <v>0</v>
      </c>
      <c r="Y189" s="42"/>
      <c r="Z189" s="42"/>
      <c r="AA189" s="42"/>
      <c r="AB189" s="42"/>
      <c r="AC189" s="42"/>
      <c r="AD189" s="42"/>
      <c r="AE189" s="42"/>
      <c r="AR189" s="233" t="s">
        <v>105</v>
      </c>
      <c r="AT189" s="233" t="s">
        <v>223</v>
      </c>
      <c r="AU189" s="233" t="s">
        <v>93</v>
      </c>
      <c r="AY189" s="19" t="s">
        <v>220</v>
      </c>
      <c r="BE189" s="147">
        <f>IF(O189="základná",K189,0)</f>
        <v>0</v>
      </c>
      <c r="BF189" s="147">
        <f>IF(O189="znížená",K189,0)</f>
        <v>0</v>
      </c>
      <c r="BG189" s="147">
        <f>IF(O189="zákl. prenesená",K189,0)</f>
        <v>0</v>
      </c>
      <c r="BH189" s="147">
        <f>IF(O189="zníž. prenesená",K189,0)</f>
        <v>0</v>
      </c>
      <c r="BI189" s="147">
        <f>IF(O189="nulová",K189,0)</f>
        <v>0</v>
      </c>
      <c r="BJ189" s="19" t="s">
        <v>93</v>
      </c>
      <c r="BK189" s="147">
        <f>ROUND(P189*H189,2)</f>
        <v>0</v>
      </c>
      <c r="BL189" s="19" t="s">
        <v>105</v>
      </c>
      <c r="BM189" s="233" t="s">
        <v>1771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1764</v>
      </c>
      <c r="G190" s="14"/>
      <c r="H190" s="245">
        <v>101.96599999999999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1765</v>
      </c>
      <c r="G191" s="14"/>
      <c r="H191" s="245">
        <v>-9.4199999999999999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5" customFormat="1">
      <c r="A192" s="15"/>
      <c r="B192" s="250"/>
      <c r="C192" s="15"/>
      <c r="D192" s="235" t="s">
        <v>228</v>
      </c>
      <c r="E192" s="251" t="s">
        <v>1</v>
      </c>
      <c r="F192" s="252" t="s">
        <v>242</v>
      </c>
      <c r="G192" s="15"/>
      <c r="H192" s="253">
        <v>92.545999999999992</v>
      </c>
      <c r="I192" s="254"/>
      <c r="J192" s="254"/>
      <c r="K192" s="15"/>
      <c r="L192" s="15"/>
      <c r="M192" s="250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5"/>
      <c r="Z192" s="15"/>
      <c r="AA192" s="15"/>
      <c r="AB192" s="15"/>
      <c r="AC192" s="15"/>
      <c r="AD192" s="15"/>
      <c r="AE192" s="15"/>
      <c r="AT192" s="251" t="s">
        <v>228</v>
      </c>
      <c r="AU192" s="251" t="s">
        <v>93</v>
      </c>
      <c r="AV192" s="15" t="s">
        <v>98</v>
      </c>
      <c r="AW192" s="15" t="s">
        <v>4</v>
      </c>
      <c r="AX192" s="15" t="s">
        <v>81</v>
      </c>
      <c r="AY192" s="251" t="s">
        <v>220</v>
      </c>
    </row>
    <row r="193" s="13" customFormat="1">
      <c r="A193" s="13"/>
      <c r="B193" s="234"/>
      <c r="C193" s="13"/>
      <c r="D193" s="235" t="s">
        <v>228</v>
      </c>
      <c r="E193" s="236" t="s">
        <v>1</v>
      </c>
      <c r="F193" s="237" t="s">
        <v>449</v>
      </c>
      <c r="G193" s="13"/>
      <c r="H193" s="236" t="s">
        <v>1</v>
      </c>
      <c r="I193" s="238"/>
      <c r="J193" s="238"/>
      <c r="K193" s="13"/>
      <c r="L193" s="13"/>
      <c r="M193" s="234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13"/>
      <c r="Z193" s="13"/>
      <c r="AA193" s="13"/>
      <c r="AB193" s="13"/>
      <c r="AC193" s="13"/>
      <c r="AD193" s="13"/>
      <c r="AE193" s="13"/>
      <c r="AT193" s="236" t="s">
        <v>228</v>
      </c>
      <c r="AU193" s="236" t="s">
        <v>93</v>
      </c>
      <c r="AV193" s="13" t="s">
        <v>88</v>
      </c>
      <c r="AW193" s="13" t="s">
        <v>4</v>
      </c>
      <c r="AX193" s="13" t="s">
        <v>81</v>
      </c>
      <c r="AY193" s="236" t="s">
        <v>220</v>
      </c>
    </row>
    <row r="194" s="14" customFormat="1">
      <c r="A194" s="14"/>
      <c r="B194" s="242"/>
      <c r="C194" s="14"/>
      <c r="D194" s="235" t="s">
        <v>228</v>
      </c>
      <c r="E194" s="243" t="s">
        <v>1</v>
      </c>
      <c r="F194" s="244" t="s">
        <v>1766</v>
      </c>
      <c r="G194" s="14"/>
      <c r="H194" s="245">
        <v>-42.137</v>
      </c>
      <c r="I194" s="246"/>
      <c r="J194" s="246"/>
      <c r="K194" s="14"/>
      <c r="L194" s="14"/>
      <c r="M194" s="242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4"/>
      <c r="Z194" s="14"/>
      <c r="AA194" s="14"/>
      <c r="AB194" s="14"/>
      <c r="AC194" s="14"/>
      <c r="AD194" s="14"/>
      <c r="AE194" s="14"/>
      <c r="AT194" s="243" t="s">
        <v>228</v>
      </c>
      <c r="AU194" s="243" t="s">
        <v>93</v>
      </c>
      <c r="AV194" s="14" t="s">
        <v>93</v>
      </c>
      <c r="AW194" s="14" t="s">
        <v>4</v>
      </c>
      <c r="AX194" s="14" t="s">
        <v>81</v>
      </c>
      <c r="AY194" s="243" t="s">
        <v>220</v>
      </c>
    </row>
    <row r="195" s="15" customFormat="1">
      <c r="A195" s="15"/>
      <c r="B195" s="250"/>
      <c r="C195" s="15"/>
      <c r="D195" s="235" t="s">
        <v>228</v>
      </c>
      <c r="E195" s="251" t="s">
        <v>1</v>
      </c>
      <c r="F195" s="252" t="s">
        <v>242</v>
      </c>
      <c r="G195" s="15"/>
      <c r="H195" s="253">
        <v>-42.137</v>
      </c>
      <c r="I195" s="254"/>
      <c r="J195" s="254"/>
      <c r="K195" s="15"/>
      <c r="L195" s="15"/>
      <c r="M195" s="250"/>
      <c r="N195" s="255"/>
      <c r="O195" s="256"/>
      <c r="P195" s="256"/>
      <c r="Q195" s="256"/>
      <c r="R195" s="256"/>
      <c r="S195" s="256"/>
      <c r="T195" s="256"/>
      <c r="U195" s="256"/>
      <c r="V195" s="256"/>
      <c r="W195" s="256"/>
      <c r="X195" s="257"/>
      <c r="Y195" s="15"/>
      <c r="Z195" s="15"/>
      <c r="AA195" s="15"/>
      <c r="AB195" s="15"/>
      <c r="AC195" s="15"/>
      <c r="AD195" s="15"/>
      <c r="AE195" s="15"/>
      <c r="AT195" s="251" t="s">
        <v>228</v>
      </c>
      <c r="AU195" s="251" t="s">
        <v>93</v>
      </c>
      <c r="AV195" s="15" t="s">
        <v>98</v>
      </c>
      <c r="AW195" s="15" t="s">
        <v>4</v>
      </c>
      <c r="AX195" s="15" t="s">
        <v>81</v>
      </c>
      <c r="AY195" s="251" t="s">
        <v>220</v>
      </c>
    </row>
    <row r="196" s="16" customFormat="1">
      <c r="A196" s="16"/>
      <c r="B196" s="258"/>
      <c r="C196" s="16"/>
      <c r="D196" s="235" t="s">
        <v>228</v>
      </c>
      <c r="E196" s="259" t="s">
        <v>1</v>
      </c>
      <c r="F196" s="260" t="s">
        <v>253</v>
      </c>
      <c r="G196" s="16"/>
      <c r="H196" s="261">
        <v>50.408999999999992</v>
      </c>
      <c r="I196" s="262"/>
      <c r="J196" s="262"/>
      <c r="K196" s="16"/>
      <c r="L196" s="16"/>
      <c r="M196" s="258"/>
      <c r="N196" s="263"/>
      <c r="O196" s="264"/>
      <c r="P196" s="264"/>
      <c r="Q196" s="264"/>
      <c r="R196" s="264"/>
      <c r="S196" s="264"/>
      <c r="T196" s="264"/>
      <c r="U196" s="264"/>
      <c r="V196" s="264"/>
      <c r="W196" s="264"/>
      <c r="X196" s="265"/>
      <c r="Y196" s="16"/>
      <c r="Z196" s="16"/>
      <c r="AA196" s="16"/>
      <c r="AB196" s="16"/>
      <c r="AC196" s="16"/>
      <c r="AD196" s="16"/>
      <c r="AE196" s="16"/>
      <c r="AT196" s="259" t="s">
        <v>228</v>
      </c>
      <c r="AU196" s="259" t="s">
        <v>93</v>
      </c>
      <c r="AV196" s="16" t="s">
        <v>105</v>
      </c>
      <c r="AW196" s="16" t="s">
        <v>4</v>
      </c>
      <c r="AX196" s="16" t="s">
        <v>88</v>
      </c>
      <c r="AY196" s="259" t="s">
        <v>220</v>
      </c>
    </row>
    <row r="197" s="2" customFormat="1" ht="24.15" customHeight="1">
      <c r="A197" s="42"/>
      <c r="B197" s="186"/>
      <c r="C197" s="220" t="s">
        <v>383</v>
      </c>
      <c r="D197" s="220" t="s">
        <v>223</v>
      </c>
      <c r="E197" s="221" t="s">
        <v>476</v>
      </c>
      <c r="F197" s="222" t="s">
        <v>477</v>
      </c>
      <c r="G197" s="223" t="s">
        <v>226</v>
      </c>
      <c r="H197" s="224">
        <v>3.8919999999999999</v>
      </c>
      <c r="I197" s="225"/>
      <c r="J197" s="225"/>
      <c r="K197" s="226">
        <f>ROUND(P197*H197,2)</f>
        <v>0</v>
      </c>
      <c r="L197" s="227"/>
      <c r="M197" s="43"/>
      <c r="N197" s="228" t="s">
        <v>1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0.01149</v>
      </c>
      <c r="V197" s="231">
        <f>U197*H197</f>
        <v>0.044719080000000001</v>
      </c>
      <c r="W197" s="231">
        <v>0</v>
      </c>
      <c r="X197" s="232">
        <f>W197*H197</f>
        <v>0</v>
      </c>
      <c r="Y197" s="42"/>
      <c r="Z197" s="42"/>
      <c r="AA197" s="42"/>
      <c r="AB197" s="42"/>
      <c r="AC197" s="42"/>
      <c r="AD197" s="42"/>
      <c r="AE197" s="42"/>
      <c r="AR197" s="233" t="s">
        <v>105</v>
      </c>
      <c r="AT197" s="233" t="s">
        <v>223</v>
      </c>
      <c r="AU197" s="233" t="s">
        <v>93</v>
      </c>
      <c r="AY197" s="19" t="s">
        <v>220</v>
      </c>
      <c r="BE197" s="147">
        <f>IF(O197="základná",K197,0)</f>
        <v>0</v>
      </c>
      <c r="BF197" s="147">
        <f>IF(O197="znížená",K197,0)</f>
        <v>0</v>
      </c>
      <c r="BG197" s="147">
        <f>IF(O197="zákl. prenesená",K197,0)</f>
        <v>0</v>
      </c>
      <c r="BH197" s="147">
        <f>IF(O197="zníž. prenesená",K197,0)</f>
        <v>0</v>
      </c>
      <c r="BI197" s="147">
        <f>IF(O197="nulová",K197,0)</f>
        <v>0</v>
      </c>
      <c r="BJ197" s="19" t="s">
        <v>93</v>
      </c>
      <c r="BK197" s="147">
        <f>ROUND(P197*H197,2)</f>
        <v>0</v>
      </c>
      <c r="BL197" s="19" t="s">
        <v>105</v>
      </c>
      <c r="BM197" s="233" t="s">
        <v>1772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1767</v>
      </c>
      <c r="G198" s="14"/>
      <c r="H198" s="245">
        <v>3.8919999999999999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88</v>
      </c>
      <c r="AY198" s="243" t="s">
        <v>220</v>
      </c>
    </row>
    <row r="199" s="2" customFormat="1" ht="33" customHeight="1">
      <c r="A199" s="42"/>
      <c r="B199" s="186"/>
      <c r="C199" s="220" t="s">
        <v>390</v>
      </c>
      <c r="D199" s="220" t="s">
        <v>223</v>
      </c>
      <c r="E199" s="221" t="s">
        <v>479</v>
      </c>
      <c r="F199" s="222" t="s">
        <v>480</v>
      </c>
      <c r="G199" s="223" t="s">
        <v>226</v>
      </c>
      <c r="H199" s="224">
        <v>26.632999999999999</v>
      </c>
      <c r="I199" s="225"/>
      <c r="J199" s="225"/>
      <c r="K199" s="226">
        <f>ROUND(P199*H199,2)</f>
        <v>0</v>
      </c>
      <c r="L199" s="227"/>
      <c r="M199" s="43"/>
      <c r="N199" s="228" t="s">
        <v>1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0.01368</v>
      </c>
      <c r="V199" s="231">
        <f>U199*H199</f>
        <v>0.36433943999999996</v>
      </c>
      <c r="W199" s="231">
        <v>0</v>
      </c>
      <c r="X199" s="232">
        <f>W199*H199</f>
        <v>0</v>
      </c>
      <c r="Y199" s="42"/>
      <c r="Z199" s="42"/>
      <c r="AA199" s="42"/>
      <c r="AB199" s="42"/>
      <c r="AC199" s="42"/>
      <c r="AD199" s="42"/>
      <c r="AE199" s="42"/>
      <c r="AR199" s="233" t="s">
        <v>105</v>
      </c>
      <c r="AT199" s="233" t="s">
        <v>223</v>
      </c>
      <c r="AU199" s="233" t="s">
        <v>93</v>
      </c>
      <c r="AY199" s="19" t="s">
        <v>220</v>
      </c>
      <c r="BE199" s="147">
        <f>IF(O199="základná",K199,0)</f>
        <v>0</v>
      </c>
      <c r="BF199" s="147">
        <f>IF(O199="znížená",K199,0)</f>
        <v>0</v>
      </c>
      <c r="BG199" s="147">
        <f>IF(O199="zákl. prenesená",K199,0)</f>
        <v>0</v>
      </c>
      <c r="BH199" s="147">
        <f>IF(O199="zníž. prenesená",K199,0)</f>
        <v>0</v>
      </c>
      <c r="BI199" s="147">
        <f>IF(O199="nulová",K199,0)</f>
        <v>0</v>
      </c>
      <c r="BJ199" s="19" t="s">
        <v>93</v>
      </c>
      <c r="BK199" s="147">
        <f>ROUND(P199*H199,2)</f>
        <v>0</v>
      </c>
      <c r="BL199" s="19" t="s">
        <v>105</v>
      </c>
      <c r="BM199" s="233" t="s">
        <v>1773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1774</v>
      </c>
      <c r="G200" s="14"/>
      <c r="H200" s="245">
        <v>26.632999999999999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88</v>
      </c>
      <c r="AY200" s="243" t="s">
        <v>220</v>
      </c>
    </row>
    <row r="201" s="2" customFormat="1" ht="24.15" customHeight="1">
      <c r="A201" s="42"/>
      <c r="B201" s="186"/>
      <c r="C201" s="220" t="s">
        <v>387</v>
      </c>
      <c r="D201" s="220" t="s">
        <v>223</v>
      </c>
      <c r="E201" s="221" t="s">
        <v>484</v>
      </c>
      <c r="F201" s="222" t="s">
        <v>485</v>
      </c>
      <c r="G201" s="223" t="s">
        <v>226</v>
      </c>
      <c r="H201" s="224">
        <v>42.137</v>
      </c>
      <c r="I201" s="225"/>
      <c r="J201" s="225"/>
      <c r="K201" s="226">
        <f>ROUND(P201*H201,2)</f>
        <v>0</v>
      </c>
      <c r="L201" s="227"/>
      <c r="M201" s="43"/>
      <c r="N201" s="228" t="s">
        <v>1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0.034889999999999997</v>
      </c>
      <c r="V201" s="231">
        <f>U201*H201</f>
        <v>1.4701599299999999</v>
      </c>
      <c r="W201" s="231">
        <v>0</v>
      </c>
      <c r="X201" s="232">
        <f>W201*H201</f>
        <v>0</v>
      </c>
      <c r="Y201" s="42"/>
      <c r="Z201" s="42"/>
      <c r="AA201" s="42"/>
      <c r="AB201" s="42"/>
      <c r="AC201" s="42"/>
      <c r="AD201" s="42"/>
      <c r="AE201" s="42"/>
      <c r="AR201" s="233" t="s">
        <v>105</v>
      </c>
      <c r="AT201" s="233" t="s">
        <v>223</v>
      </c>
      <c r="AU201" s="233" t="s">
        <v>93</v>
      </c>
      <c r="AY201" s="19" t="s">
        <v>220</v>
      </c>
      <c r="BE201" s="147">
        <f>IF(O201="základná",K201,0)</f>
        <v>0</v>
      </c>
      <c r="BF201" s="147">
        <f>IF(O201="znížená",K201,0)</f>
        <v>0</v>
      </c>
      <c r="BG201" s="147">
        <f>IF(O201="zákl. prenesená",K201,0)</f>
        <v>0</v>
      </c>
      <c r="BH201" s="147">
        <f>IF(O201="zníž. prenesená",K201,0)</f>
        <v>0</v>
      </c>
      <c r="BI201" s="147">
        <f>IF(O201="nulová",K201,0)</f>
        <v>0</v>
      </c>
      <c r="BJ201" s="19" t="s">
        <v>93</v>
      </c>
      <c r="BK201" s="147">
        <f>ROUND(P201*H201,2)</f>
        <v>0</v>
      </c>
      <c r="BL201" s="19" t="s">
        <v>105</v>
      </c>
      <c r="BM201" s="233" t="s">
        <v>1775</v>
      </c>
    </row>
    <row r="202" s="13" customFormat="1">
      <c r="A202" s="13"/>
      <c r="B202" s="234"/>
      <c r="C202" s="13"/>
      <c r="D202" s="235" t="s">
        <v>228</v>
      </c>
      <c r="E202" s="236" t="s">
        <v>1</v>
      </c>
      <c r="F202" s="237" t="s">
        <v>460</v>
      </c>
      <c r="G202" s="13"/>
      <c r="H202" s="236" t="s">
        <v>1</v>
      </c>
      <c r="I202" s="238"/>
      <c r="J202" s="238"/>
      <c r="K202" s="13"/>
      <c r="L202" s="13"/>
      <c r="M202" s="234"/>
      <c r="N202" s="239"/>
      <c r="O202" s="240"/>
      <c r="P202" s="240"/>
      <c r="Q202" s="240"/>
      <c r="R202" s="240"/>
      <c r="S202" s="240"/>
      <c r="T202" s="240"/>
      <c r="U202" s="240"/>
      <c r="V202" s="240"/>
      <c r="W202" s="240"/>
      <c r="X202" s="241"/>
      <c r="Y202" s="13"/>
      <c r="Z202" s="13"/>
      <c r="AA202" s="13"/>
      <c r="AB202" s="13"/>
      <c r="AC202" s="13"/>
      <c r="AD202" s="13"/>
      <c r="AE202" s="13"/>
      <c r="AT202" s="236" t="s">
        <v>228</v>
      </c>
      <c r="AU202" s="236" t="s">
        <v>93</v>
      </c>
      <c r="AV202" s="13" t="s">
        <v>88</v>
      </c>
      <c r="AW202" s="13" t="s">
        <v>4</v>
      </c>
      <c r="AX202" s="13" t="s">
        <v>81</v>
      </c>
      <c r="AY202" s="236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1768</v>
      </c>
      <c r="G203" s="14"/>
      <c r="H203" s="245">
        <v>42.137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88</v>
      </c>
      <c r="AY203" s="243" t="s">
        <v>220</v>
      </c>
    </row>
    <row r="204" s="2" customFormat="1" ht="37.8" customHeight="1">
      <c r="A204" s="42"/>
      <c r="B204" s="186"/>
      <c r="C204" s="220" t="s">
        <v>427</v>
      </c>
      <c r="D204" s="220" t="s">
        <v>223</v>
      </c>
      <c r="E204" s="221" t="s">
        <v>550</v>
      </c>
      <c r="F204" s="222" t="s">
        <v>551</v>
      </c>
      <c r="G204" s="223" t="s">
        <v>256</v>
      </c>
      <c r="H204" s="224">
        <v>2.242</v>
      </c>
      <c r="I204" s="225"/>
      <c r="J204" s="225"/>
      <c r="K204" s="226">
        <f>ROUND(P204*H204,2)</f>
        <v>0</v>
      </c>
      <c r="L204" s="227"/>
      <c r="M204" s="43"/>
      <c r="N204" s="228" t="s">
        <v>1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1.837</v>
      </c>
      <c r="V204" s="231">
        <f>U204*H204</f>
        <v>4.1185539999999996</v>
      </c>
      <c r="W204" s="231">
        <v>0</v>
      </c>
      <c r="X204" s="232">
        <f>W204*H204</f>
        <v>0</v>
      </c>
      <c r="Y204" s="42"/>
      <c r="Z204" s="42"/>
      <c r="AA204" s="42"/>
      <c r="AB204" s="42"/>
      <c r="AC204" s="42"/>
      <c r="AD204" s="42"/>
      <c r="AE204" s="42"/>
      <c r="AR204" s="233" t="s">
        <v>105</v>
      </c>
      <c r="AT204" s="233" t="s">
        <v>223</v>
      </c>
      <c r="AU204" s="233" t="s">
        <v>93</v>
      </c>
      <c r="AY204" s="19" t="s">
        <v>220</v>
      </c>
      <c r="BE204" s="147">
        <f>IF(O204="základná",K204,0)</f>
        <v>0</v>
      </c>
      <c r="BF204" s="147">
        <f>IF(O204="znížená",K204,0)</f>
        <v>0</v>
      </c>
      <c r="BG204" s="147">
        <f>IF(O204="zákl. prenesená",K204,0)</f>
        <v>0</v>
      </c>
      <c r="BH204" s="147">
        <f>IF(O204="zníž. prenesená",K204,0)</f>
        <v>0</v>
      </c>
      <c r="BI204" s="147">
        <f>IF(O204="nulová",K204,0)</f>
        <v>0</v>
      </c>
      <c r="BJ204" s="19" t="s">
        <v>93</v>
      </c>
      <c r="BK204" s="147">
        <f>ROUND(P204*H204,2)</f>
        <v>0</v>
      </c>
      <c r="BL204" s="19" t="s">
        <v>105</v>
      </c>
      <c r="BM204" s="233" t="s">
        <v>1776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1777</v>
      </c>
      <c r="G205" s="14"/>
      <c r="H205" s="245">
        <v>2.242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88</v>
      </c>
      <c r="AY205" s="243" t="s">
        <v>220</v>
      </c>
    </row>
    <row r="206" s="2" customFormat="1" ht="24.15" customHeight="1">
      <c r="A206" s="42"/>
      <c r="B206" s="186"/>
      <c r="C206" s="220" t="s">
        <v>620</v>
      </c>
      <c r="D206" s="220" t="s">
        <v>223</v>
      </c>
      <c r="E206" s="221" t="s">
        <v>1778</v>
      </c>
      <c r="F206" s="222" t="s">
        <v>1779</v>
      </c>
      <c r="G206" s="223" t="s">
        <v>226</v>
      </c>
      <c r="H206" s="224">
        <v>45</v>
      </c>
      <c r="I206" s="225"/>
      <c r="J206" s="225"/>
      <c r="K206" s="226">
        <f>ROUND(P206*H206,2)</f>
        <v>0</v>
      </c>
      <c r="L206" s="227"/>
      <c r="M206" s="43"/>
      <c r="N206" s="228" t="s">
        <v>1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0.048919999999999998</v>
      </c>
      <c r="V206" s="231">
        <f>U206*H206</f>
        <v>2.2014</v>
      </c>
      <c r="W206" s="231">
        <v>0</v>
      </c>
      <c r="X206" s="232">
        <f>W206*H206</f>
        <v>0</v>
      </c>
      <c r="Y206" s="42"/>
      <c r="Z206" s="42"/>
      <c r="AA206" s="42"/>
      <c r="AB206" s="42"/>
      <c r="AC206" s="42"/>
      <c r="AD206" s="42"/>
      <c r="AE206" s="42"/>
      <c r="AR206" s="233" t="s">
        <v>105</v>
      </c>
      <c r="AT206" s="233" t="s">
        <v>223</v>
      </c>
      <c r="AU206" s="233" t="s">
        <v>93</v>
      </c>
      <c r="AY206" s="19" t="s">
        <v>220</v>
      </c>
      <c r="BE206" s="147">
        <f>IF(O206="základná",K206,0)</f>
        <v>0</v>
      </c>
      <c r="BF206" s="147">
        <f>IF(O206="znížená",K206,0)</f>
        <v>0</v>
      </c>
      <c r="BG206" s="147">
        <f>IF(O206="zákl. prenesená",K206,0)</f>
        <v>0</v>
      </c>
      <c r="BH206" s="147">
        <f>IF(O206="zníž. prenesená",K206,0)</f>
        <v>0</v>
      </c>
      <c r="BI206" s="147">
        <f>IF(O206="nulová",K206,0)</f>
        <v>0</v>
      </c>
      <c r="BJ206" s="19" t="s">
        <v>93</v>
      </c>
      <c r="BK206" s="147">
        <f>ROUND(P206*H206,2)</f>
        <v>0</v>
      </c>
      <c r="BL206" s="19" t="s">
        <v>105</v>
      </c>
      <c r="BM206" s="233" t="s">
        <v>1780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1781</v>
      </c>
      <c r="G207" s="14"/>
      <c r="H207" s="245">
        <v>45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88</v>
      </c>
      <c r="AY207" s="243" t="s">
        <v>220</v>
      </c>
    </row>
    <row r="208" s="12" customFormat="1" ht="22.8" customHeight="1">
      <c r="A208" s="12"/>
      <c r="B208" s="206"/>
      <c r="C208" s="12"/>
      <c r="D208" s="207" t="s">
        <v>80</v>
      </c>
      <c r="E208" s="218" t="s">
        <v>221</v>
      </c>
      <c r="F208" s="218" t="s">
        <v>222</v>
      </c>
      <c r="G208" s="12"/>
      <c r="H208" s="12"/>
      <c r="I208" s="209"/>
      <c r="J208" s="209"/>
      <c r="K208" s="219">
        <f>BK208</f>
        <v>0</v>
      </c>
      <c r="L208" s="12"/>
      <c r="M208" s="206"/>
      <c r="N208" s="211"/>
      <c r="O208" s="212"/>
      <c r="P208" s="212"/>
      <c r="Q208" s="213">
        <f>SUM(Q209:Q221)</f>
        <v>0</v>
      </c>
      <c r="R208" s="213">
        <f>SUM(R209:R221)</f>
        <v>0</v>
      </c>
      <c r="S208" s="212"/>
      <c r="T208" s="214">
        <f>SUM(T209:T221)</f>
        <v>0</v>
      </c>
      <c r="U208" s="212"/>
      <c r="V208" s="214">
        <f>SUM(V209:V221)</f>
        <v>5.2510066399999999</v>
      </c>
      <c r="W208" s="212"/>
      <c r="X208" s="215">
        <f>SUM(X209:X221)</f>
        <v>0</v>
      </c>
      <c r="Y208" s="12"/>
      <c r="Z208" s="12"/>
      <c r="AA208" s="12"/>
      <c r="AB208" s="12"/>
      <c r="AC208" s="12"/>
      <c r="AD208" s="12"/>
      <c r="AE208" s="12"/>
      <c r="AR208" s="207" t="s">
        <v>88</v>
      </c>
      <c r="AT208" s="216" t="s">
        <v>80</v>
      </c>
      <c r="AU208" s="216" t="s">
        <v>88</v>
      </c>
      <c r="AY208" s="207" t="s">
        <v>220</v>
      </c>
      <c r="BK208" s="217">
        <f>SUM(BK209:BK221)</f>
        <v>0</v>
      </c>
    </row>
    <row r="209" s="2" customFormat="1" ht="33" customHeight="1">
      <c r="A209" s="42"/>
      <c r="B209" s="186"/>
      <c r="C209" s="220" t="s">
        <v>624</v>
      </c>
      <c r="D209" s="220" t="s">
        <v>223</v>
      </c>
      <c r="E209" s="221" t="s">
        <v>487</v>
      </c>
      <c r="F209" s="222" t="s">
        <v>488</v>
      </c>
      <c r="G209" s="223" t="s">
        <v>226</v>
      </c>
      <c r="H209" s="224">
        <v>101.96599999999999</v>
      </c>
      <c r="I209" s="225"/>
      <c r="J209" s="225"/>
      <c r="K209" s="226">
        <f>ROUND(P209*H209,2)</f>
        <v>0</v>
      </c>
      <c r="L209" s="227"/>
      <c r="M209" s="43"/>
      <c r="N209" s="228" t="s">
        <v>1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0.02572</v>
      </c>
      <c r="V209" s="231">
        <f>U209*H209</f>
        <v>2.6225655199999998</v>
      </c>
      <c r="W209" s="231">
        <v>0</v>
      </c>
      <c r="X209" s="232">
        <f>W209*H209</f>
        <v>0</v>
      </c>
      <c r="Y209" s="42"/>
      <c r="Z209" s="42"/>
      <c r="AA209" s="42"/>
      <c r="AB209" s="42"/>
      <c r="AC209" s="42"/>
      <c r="AD209" s="42"/>
      <c r="AE209" s="42"/>
      <c r="AR209" s="233" t="s">
        <v>105</v>
      </c>
      <c r="AT209" s="233" t="s">
        <v>223</v>
      </c>
      <c r="AU209" s="233" t="s">
        <v>93</v>
      </c>
      <c r="AY209" s="19" t="s">
        <v>220</v>
      </c>
      <c r="BE209" s="147">
        <f>IF(O209="základná",K209,0)</f>
        <v>0</v>
      </c>
      <c r="BF209" s="147">
        <f>IF(O209="znížená",K209,0)</f>
        <v>0</v>
      </c>
      <c r="BG209" s="147">
        <f>IF(O209="zákl. prenesená",K209,0)</f>
        <v>0</v>
      </c>
      <c r="BH209" s="147">
        <f>IF(O209="zníž. prenesená",K209,0)</f>
        <v>0</v>
      </c>
      <c r="BI209" s="147">
        <f>IF(O209="nulová",K209,0)</f>
        <v>0</v>
      </c>
      <c r="BJ209" s="19" t="s">
        <v>93</v>
      </c>
      <c r="BK209" s="147">
        <f>ROUND(P209*H209,2)</f>
        <v>0</v>
      </c>
      <c r="BL209" s="19" t="s">
        <v>105</v>
      </c>
      <c r="BM209" s="233" t="s">
        <v>1782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1764</v>
      </c>
      <c r="G210" s="14"/>
      <c r="H210" s="245">
        <v>101.96599999999999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88</v>
      </c>
      <c r="AY210" s="243" t="s">
        <v>220</v>
      </c>
    </row>
    <row r="211" s="2" customFormat="1" ht="44.25" customHeight="1">
      <c r="A211" s="42"/>
      <c r="B211" s="186"/>
      <c r="C211" s="220" t="s">
        <v>8</v>
      </c>
      <c r="D211" s="220" t="s">
        <v>223</v>
      </c>
      <c r="E211" s="221" t="s">
        <v>490</v>
      </c>
      <c r="F211" s="222" t="s">
        <v>491</v>
      </c>
      <c r="G211" s="223" t="s">
        <v>226</v>
      </c>
      <c r="H211" s="224">
        <v>203.93199999999999</v>
      </c>
      <c r="I211" s="225"/>
      <c r="J211" s="225"/>
      <c r="K211" s="226">
        <f>ROUND(P211*H211,2)</f>
        <v>0</v>
      </c>
      <c r="L211" s="227"/>
      <c r="M211" s="43"/>
      <c r="N211" s="228" t="s">
        <v>1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2"/>
      <c r="Z211" s="42"/>
      <c r="AA211" s="42"/>
      <c r="AB211" s="42"/>
      <c r="AC211" s="42"/>
      <c r="AD211" s="42"/>
      <c r="AE211" s="42"/>
      <c r="AR211" s="233" t="s">
        <v>105</v>
      </c>
      <c r="AT211" s="233" t="s">
        <v>223</v>
      </c>
      <c r="AU211" s="233" t="s">
        <v>93</v>
      </c>
      <c r="AY211" s="19" t="s">
        <v>220</v>
      </c>
      <c r="BE211" s="147">
        <f>IF(O211="základná",K211,0)</f>
        <v>0</v>
      </c>
      <c r="BF211" s="147">
        <f>IF(O211="znížená",K211,0)</f>
        <v>0</v>
      </c>
      <c r="BG211" s="147">
        <f>IF(O211="zákl. prenesená",K211,0)</f>
        <v>0</v>
      </c>
      <c r="BH211" s="147">
        <f>IF(O211="zníž. prenesená",K211,0)</f>
        <v>0</v>
      </c>
      <c r="BI211" s="147">
        <f>IF(O211="nulová",K211,0)</f>
        <v>0</v>
      </c>
      <c r="BJ211" s="19" t="s">
        <v>93</v>
      </c>
      <c r="BK211" s="147">
        <f>ROUND(P211*H211,2)</f>
        <v>0</v>
      </c>
      <c r="BL211" s="19" t="s">
        <v>105</v>
      </c>
      <c r="BM211" s="233" t="s">
        <v>1783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1764</v>
      </c>
      <c r="G212" s="14"/>
      <c r="H212" s="245">
        <v>101.96599999999999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88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14"/>
      <c r="F213" s="244" t="s">
        <v>1784</v>
      </c>
      <c r="G213" s="14"/>
      <c r="H213" s="245">
        <v>203.93199999999999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3</v>
      </c>
      <c r="AX213" s="14" t="s">
        <v>88</v>
      </c>
      <c r="AY213" s="243" t="s">
        <v>220</v>
      </c>
    </row>
    <row r="214" s="2" customFormat="1" ht="33" customHeight="1">
      <c r="A214" s="42"/>
      <c r="B214" s="186"/>
      <c r="C214" s="220" t="s">
        <v>873</v>
      </c>
      <c r="D214" s="220" t="s">
        <v>223</v>
      </c>
      <c r="E214" s="221" t="s">
        <v>494</v>
      </c>
      <c r="F214" s="222" t="s">
        <v>495</v>
      </c>
      <c r="G214" s="223" t="s">
        <v>226</v>
      </c>
      <c r="H214" s="224">
        <v>101.96599999999999</v>
      </c>
      <c r="I214" s="225"/>
      <c r="J214" s="225"/>
      <c r="K214" s="226">
        <f>ROUND(P214*H214,2)</f>
        <v>0</v>
      </c>
      <c r="L214" s="227"/>
      <c r="M214" s="43"/>
      <c r="N214" s="228" t="s">
        <v>1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0.02572</v>
      </c>
      <c r="V214" s="231">
        <f>U214*H214</f>
        <v>2.6225655199999998</v>
      </c>
      <c r="W214" s="231">
        <v>0</v>
      </c>
      <c r="X214" s="232">
        <f>W214*H214</f>
        <v>0</v>
      </c>
      <c r="Y214" s="42"/>
      <c r="Z214" s="42"/>
      <c r="AA214" s="42"/>
      <c r="AB214" s="42"/>
      <c r="AC214" s="42"/>
      <c r="AD214" s="42"/>
      <c r="AE214" s="42"/>
      <c r="AR214" s="233" t="s">
        <v>105</v>
      </c>
      <c r="AT214" s="233" t="s">
        <v>223</v>
      </c>
      <c r="AU214" s="233" t="s">
        <v>93</v>
      </c>
      <c r="AY214" s="19" t="s">
        <v>220</v>
      </c>
      <c r="BE214" s="147">
        <f>IF(O214="základná",K214,0)</f>
        <v>0</v>
      </c>
      <c r="BF214" s="147">
        <f>IF(O214="znížená",K214,0)</f>
        <v>0</v>
      </c>
      <c r="BG214" s="147">
        <f>IF(O214="zákl. prenesená",K214,0)</f>
        <v>0</v>
      </c>
      <c r="BH214" s="147">
        <f>IF(O214="zníž. prenesená",K214,0)</f>
        <v>0</v>
      </c>
      <c r="BI214" s="147">
        <f>IF(O214="nulová",K214,0)</f>
        <v>0</v>
      </c>
      <c r="BJ214" s="19" t="s">
        <v>93</v>
      </c>
      <c r="BK214" s="147">
        <f>ROUND(P214*H214,2)</f>
        <v>0</v>
      </c>
      <c r="BL214" s="19" t="s">
        <v>105</v>
      </c>
      <c r="BM214" s="233" t="s">
        <v>1785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1764</v>
      </c>
      <c r="G215" s="14"/>
      <c r="H215" s="245">
        <v>101.96599999999999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88</v>
      </c>
      <c r="AY215" s="243" t="s">
        <v>220</v>
      </c>
    </row>
    <row r="216" s="2" customFormat="1" ht="24.15" customHeight="1">
      <c r="A216" s="42"/>
      <c r="B216" s="186"/>
      <c r="C216" s="220" t="s">
        <v>877</v>
      </c>
      <c r="D216" s="220" t="s">
        <v>223</v>
      </c>
      <c r="E216" s="221" t="s">
        <v>497</v>
      </c>
      <c r="F216" s="222" t="s">
        <v>498</v>
      </c>
      <c r="G216" s="223" t="s">
        <v>302</v>
      </c>
      <c r="H216" s="224">
        <v>19.460000000000001</v>
      </c>
      <c r="I216" s="225"/>
      <c r="J216" s="225"/>
      <c r="K216" s="226">
        <f>ROUND(P216*H216,2)</f>
        <v>0</v>
      </c>
      <c r="L216" s="227"/>
      <c r="M216" s="43"/>
      <c r="N216" s="228" t="s">
        <v>1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3.0000000000000001E-05</v>
      </c>
      <c r="V216" s="231">
        <f>U216*H216</f>
        <v>0.00058379999999999999</v>
      </c>
      <c r="W216" s="231">
        <v>0</v>
      </c>
      <c r="X216" s="232">
        <f>W216*H216</f>
        <v>0</v>
      </c>
      <c r="Y216" s="42"/>
      <c r="Z216" s="42"/>
      <c r="AA216" s="42"/>
      <c r="AB216" s="42"/>
      <c r="AC216" s="42"/>
      <c r="AD216" s="42"/>
      <c r="AE216" s="42"/>
      <c r="AR216" s="233" t="s">
        <v>105</v>
      </c>
      <c r="AT216" s="233" t="s">
        <v>223</v>
      </c>
      <c r="AU216" s="233" t="s">
        <v>93</v>
      </c>
      <c r="AY216" s="19" t="s">
        <v>220</v>
      </c>
      <c r="BE216" s="147">
        <f>IF(O216="základná",K216,0)</f>
        <v>0</v>
      </c>
      <c r="BF216" s="147">
        <f>IF(O216="znížená",K216,0)</f>
        <v>0</v>
      </c>
      <c r="BG216" s="147">
        <f>IF(O216="zákl. prenesená",K216,0)</f>
        <v>0</v>
      </c>
      <c r="BH216" s="147">
        <f>IF(O216="zníž. prenesená",K216,0)</f>
        <v>0</v>
      </c>
      <c r="BI216" s="147">
        <f>IF(O216="nulová",K216,0)</f>
        <v>0</v>
      </c>
      <c r="BJ216" s="19" t="s">
        <v>93</v>
      </c>
      <c r="BK216" s="147">
        <f>ROUND(P216*H216,2)</f>
        <v>0</v>
      </c>
      <c r="BL216" s="19" t="s">
        <v>105</v>
      </c>
      <c r="BM216" s="233" t="s">
        <v>1786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1787</v>
      </c>
      <c r="G217" s="14"/>
      <c r="H217" s="245">
        <v>19.460000000000001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88</v>
      </c>
      <c r="AY217" s="243" t="s">
        <v>220</v>
      </c>
    </row>
    <row r="218" s="2" customFormat="1" ht="16.5" customHeight="1">
      <c r="A218" s="42"/>
      <c r="B218" s="186"/>
      <c r="C218" s="220" t="s">
        <v>881</v>
      </c>
      <c r="D218" s="220" t="s">
        <v>223</v>
      </c>
      <c r="E218" s="221" t="s">
        <v>505</v>
      </c>
      <c r="F218" s="222" t="s">
        <v>506</v>
      </c>
      <c r="G218" s="223" t="s">
        <v>302</v>
      </c>
      <c r="H218" s="224">
        <v>19.460000000000001</v>
      </c>
      <c r="I218" s="225"/>
      <c r="J218" s="225"/>
      <c r="K218" s="226">
        <f>ROUND(P218*H218,2)</f>
        <v>0</v>
      </c>
      <c r="L218" s="227"/>
      <c r="M218" s="43"/>
      <c r="N218" s="228" t="s">
        <v>1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0.00023000000000000001</v>
      </c>
      <c r="V218" s="231">
        <f>U218*H218</f>
        <v>0.0044758000000000003</v>
      </c>
      <c r="W218" s="231">
        <v>0</v>
      </c>
      <c r="X218" s="232">
        <f>W218*H218</f>
        <v>0</v>
      </c>
      <c r="Y218" s="42"/>
      <c r="Z218" s="42"/>
      <c r="AA218" s="42"/>
      <c r="AB218" s="42"/>
      <c r="AC218" s="42"/>
      <c r="AD218" s="42"/>
      <c r="AE218" s="42"/>
      <c r="AR218" s="233" t="s">
        <v>105</v>
      </c>
      <c r="AT218" s="233" t="s">
        <v>223</v>
      </c>
      <c r="AU218" s="233" t="s">
        <v>93</v>
      </c>
      <c r="AY218" s="19" t="s">
        <v>220</v>
      </c>
      <c r="BE218" s="147">
        <f>IF(O218="základná",K218,0)</f>
        <v>0</v>
      </c>
      <c r="BF218" s="147">
        <f>IF(O218="znížená",K218,0)</f>
        <v>0</v>
      </c>
      <c r="BG218" s="147">
        <f>IF(O218="zákl. prenesená",K218,0)</f>
        <v>0</v>
      </c>
      <c r="BH218" s="147">
        <f>IF(O218="zníž. prenesená",K218,0)</f>
        <v>0</v>
      </c>
      <c r="BI218" s="147">
        <f>IF(O218="nulová",K218,0)</f>
        <v>0</v>
      </c>
      <c r="BJ218" s="19" t="s">
        <v>93</v>
      </c>
      <c r="BK218" s="147">
        <f>ROUND(P218*H218,2)</f>
        <v>0</v>
      </c>
      <c r="BL218" s="19" t="s">
        <v>105</v>
      </c>
      <c r="BM218" s="233" t="s">
        <v>1788</v>
      </c>
    </row>
    <row r="219" s="14" customFormat="1">
      <c r="A219" s="14"/>
      <c r="B219" s="242"/>
      <c r="C219" s="14"/>
      <c r="D219" s="235" t="s">
        <v>228</v>
      </c>
      <c r="E219" s="243" t="s">
        <v>1</v>
      </c>
      <c r="F219" s="244" t="s">
        <v>1787</v>
      </c>
      <c r="G219" s="14"/>
      <c r="H219" s="245">
        <v>19.460000000000001</v>
      </c>
      <c r="I219" s="246"/>
      <c r="J219" s="246"/>
      <c r="K219" s="14"/>
      <c r="L219" s="14"/>
      <c r="M219" s="242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4"/>
      <c r="Z219" s="14"/>
      <c r="AA219" s="14"/>
      <c r="AB219" s="14"/>
      <c r="AC219" s="14"/>
      <c r="AD219" s="14"/>
      <c r="AE219" s="14"/>
      <c r="AT219" s="243" t="s">
        <v>228</v>
      </c>
      <c r="AU219" s="243" t="s">
        <v>93</v>
      </c>
      <c r="AV219" s="14" t="s">
        <v>93</v>
      </c>
      <c r="AW219" s="14" t="s">
        <v>4</v>
      </c>
      <c r="AX219" s="14" t="s">
        <v>88</v>
      </c>
      <c r="AY219" s="243" t="s">
        <v>220</v>
      </c>
    </row>
    <row r="220" s="2" customFormat="1" ht="16.5" customHeight="1">
      <c r="A220" s="42"/>
      <c r="B220" s="186"/>
      <c r="C220" s="220" t="s">
        <v>888</v>
      </c>
      <c r="D220" s="220" t="s">
        <v>223</v>
      </c>
      <c r="E220" s="221" t="s">
        <v>508</v>
      </c>
      <c r="F220" s="222" t="s">
        <v>509</v>
      </c>
      <c r="G220" s="223" t="s">
        <v>302</v>
      </c>
      <c r="H220" s="224">
        <v>5.0999999999999996</v>
      </c>
      <c r="I220" s="225"/>
      <c r="J220" s="225"/>
      <c r="K220" s="226">
        <f>ROUND(P220*H220,2)</f>
        <v>0</v>
      </c>
      <c r="L220" s="227"/>
      <c r="M220" s="43"/>
      <c r="N220" s="228" t="s">
        <v>1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0.00016000000000000001</v>
      </c>
      <c r="V220" s="231">
        <f>U220*H220</f>
        <v>0.00081599999999999999</v>
      </c>
      <c r="W220" s="231">
        <v>0</v>
      </c>
      <c r="X220" s="232">
        <f>W220*H220</f>
        <v>0</v>
      </c>
      <c r="Y220" s="42"/>
      <c r="Z220" s="42"/>
      <c r="AA220" s="42"/>
      <c r="AB220" s="42"/>
      <c r="AC220" s="42"/>
      <c r="AD220" s="42"/>
      <c r="AE220" s="42"/>
      <c r="AR220" s="233" t="s">
        <v>105</v>
      </c>
      <c r="AT220" s="233" t="s">
        <v>223</v>
      </c>
      <c r="AU220" s="233" t="s">
        <v>93</v>
      </c>
      <c r="AY220" s="19" t="s">
        <v>220</v>
      </c>
      <c r="BE220" s="147">
        <f>IF(O220="základná",K220,0)</f>
        <v>0</v>
      </c>
      <c r="BF220" s="147">
        <f>IF(O220="znížená",K220,0)</f>
        <v>0</v>
      </c>
      <c r="BG220" s="147">
        <f>IF(O220="zákl. prenesená",K220,0)</f>
        <v>0</v>
      </c>
      <c r="BH220" s="147">
        <f>IF(O220="zníž. prenesená",K220,0)</f>
        <v>0</v>
      </c>
      <c r="BI220" s="147">
        <f>IF(O220="nulová",K220,0)</f>
        <v>0</v>
      </c>
      <c r="BJ220" s="19" t="s">
        <v>93</v>
      </c>
      <c r="BK220" s="147">
        <f>ROUND(P220*H220,2)</f>
        <v>0</v>
      </c>
      <c r="BL220" s="19" t="s">
        <v>105</v>
      </c>
      <c r="BM220" s="233" t="s">
        <v>1789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1790</v>
      </c>
      <c r="G221" s="14"/>
      <c r="H221" s="245">
        <v>5.0999999999999996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88</v>
      </c>
      <c r="AY221" s="243" t="s">
        <v>220</v>
      </c>
    </row>
    <row r="222" s="12" customFormat="1" ht="22.8" customHeight="1">
      <c r="A222" s="12"/>
      <c r="B222" s="206"/>
      <c r="C222" s="12"/>
      <c r="D222" s="207" t="s">
        <v>80</v>
      </c>
      <c r="E222" s="218" t="s">
        <v>515</v>
      </c>
      <c r="F222" s="218" t="s">
        <v>516</v>
      </c>
      <c r="G222" s="12"/>
      <c r="H222" s="12"/>
      <c r="I222" s="209"/>
      <c r="J222" s="209"/>
      <c r="K222" s="219">
        <f>BK222</f>
        <v>0</v>
      </c>
      <c r="L222" s="12"/>
      <c r="M222" s="206"/>
      <c r="N222" s="211"/>
      <c r="O222" s="212"/>
      <c r="P222" s="212"/>
      <c r="Q222" s="213">
        <f>Q223</f>
        <v>0</v>
      </c>
      <c r="R222" s="213">
        <f>R223</f>
        <v>0</v>
      </c>
      <c r="S222" s="212"/>
      <c r="T222" s="214">
        <f>T223</f>
        <v>0</v>
      </c>
      <c r="U222" s="212"/>
      <c r="V222" s="214">
        <f>V223</f>
        <v>0</v>
      </c>
      <c r="W222" s="212"/>
      <c r="X222" s="215">
        <f>X223</f>
        <v>0</v>
      </c>
      <c r="Y222" s="12"/>
      <c r="Z222" s="12"/>
      <c r="AA222" s="12"/>
      <c r="AB222" s="12"/>
      <c r="AC222" s="12"/>
      <c r="AD222" s="12"/>
      <c r="AE222" s="12"/>
      <c r="AR222" s="207" t="s">
        <v>88</v>
      </c>
      <c r="AT222" s="216" t="s">
        <v>80</v>
      </c>
      <c r="AU222" s="216" t="s">
        <v>88</v>
      </c>
      <c r="AY222" s="207" t="s">
        <v>220</v>
      </c>
      <c r="BK222" s="217">
        <f>BK223</f>
        <v>0</v>
      </c>
    </row>
    <row r="223" s="2" customFormat="1" ht="24.15" customHeight="1">
      <c r="A223" s="42"/>
      <c r="B223" s="186"/>
      <c r="C223" s="220" t="s">
        <v>894</v>
      </c>
      <c r="D223" s="220" t="s">
        <v>223</v>
      </c>
      <c r="E223" s="221" t="s">
        <v>517</v>
      </c>
      <c r="F223" s="222" t="s">
        <v>518</v>
      </c>
      <c r="G223" s="223" t="s">
        <v>359</v>
      </c>
      <c r="H223" s="224">
        <v>29.425999999999998</v>
      </c>
      <c r="I223" s="225"/>
      <c r="J223" s="225"/>
      <c r="K223" s="226">
        <f>ROUND(P223*H223,2)</f>
        <v>0</v>
      </c>
      <c r="L223" s="227"/>
      <c r="M223" s="43"/>
      <c r="N223" s="228" t="s">
        <v>1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2"/>
      <c r="Z223" s="42"/>
      <c r="AA223" s="42"/>
      <c r="AB223" s="42"/>
      <c r="AC223" s="42"/>
      <c r="AD223" s="42"/>
      <c r="AE223" s="42"/>
      <c r="AR223" s="233" t="s">
        <v>105</v>
      </c>
      <c r="AT223" s="233" t="s">
        <v>223</v>
      </c>
      <c r="AU223" s="233" t="s">
        <v>93</v>
      </c>
      <c r="AY223" s="19" t="s">
        <v>220</v>
      </c>
      <c r="BE223" s="147">
        <f>IF(O223="základná",K223,0)</f>
        <v>0</v>
      </c>
      <c r="BF223" s="147">
        <f>IF(O223="znížená",K223,0)</f>
        <v>0</v>
      </c>
      <c r="BG223" s="147">
        <f>IF(O223="zákl. prenesená",K223,0)</f>
        <v>0</v>
      </c>
      <c r="BH223" s="147">
        <f>IF(O223="zníž. prenesená",K223,0)</f>
        <v>0</v>
      </c>
      <c r="BI223" s="147">
        <f>IF(O223="nulová",K223,0)</f>
        <v>0</v>
      </c>
      <c r="BJ223" s="19" t="s">
        <v>93</v>
      </c>
      <c r="BK223" s="147">
        <f>ROUND(P223*H223,2)</f>
        <v>0</v>
      </c>
      <c r="BL223" s="19" t="s">
        <v>105</v>
      </c>
      <c r="BM223" s="233" t="s">
        <v>1791</v>
      </c>
    </row>
    <row r="224" s="12" customFormat="1" ht="25.92" customHeight="1">
      <c r="A224" s="12"/>
      <c r="B224" s="206"/>
      <c r="C224" s="12"/>
      <c r="D224" s="207" t="s">
        <v>80</v>
      </c>
      <c r="E224" s="208" t="s">
        <v>379</v>
      </c>
      <c r="F224" s="208" t="s">
        <v>380</v>
      </c>
      <c r="G224" s="12"/>
      <c r="H224" s="12"/>
      <c r="I224" s="209"/>
      <c r="J224" s="209"/>
      <c r="K224" s="210">
        <f>BK224</f>
        <v>0</v>
      </c>
      <c r="L224" s="12"/>
      <c r="M224" s="206"/>
      <c r="N224" s="211"/>
      <c r="O224" s="212"/>
      <c r="P224" s="212"/>
      <c r="Q224" s="213">
        <f>Q225+Q234+Q247+Q263+Q270+Q276+Q287</f>
        <v>0</v>
      </c>
      <c r="R224" s="213">
        <f>R225+R234+R247+R263+R270+R276+R287</f>
        <v>0</v>
      </c>
      <c r="S224" s="212"/>
      <c r="T224" s="214">
        <f>T225+T234+T247+T263+T270+T276+T287</f>
        <v>0</v>
      </c>
      <c r="U224" s="212"/>
      <c r="V224" s="214">
        <f>V225+V234+V247+V263+V270+V276+V287</f>
        <v>2.3708643</v>
      </c>
      <c r="W224" s="212"/>
      <c r="X224" s="215">
        <f>X225+X234+X247+X263+X270+X276+X287</f>
        <v>0</v>
      </c>
      <c r="Y224" s="12"/>
      <c r="Z224" s="12"/>
      <c r="AA224" s="12"/>
      <c r="AB224" s="12"/>
      <c r="AC224" s="12"/>
      <c r="AD224" s="12"/>
      <c r="AE224" s="12"/>
      <c r="AR224" s="207" t="s">
        <v>93</v>
      </c>
      <c r="AT224" s="216" t="s">
        <v>80</v>
      </c>
      <c r="AU224" s="216" t="s">
        <v>81</v>
      </c>
      <c r="AY224" s="207" t="s">
        <v>220</v>
      </c>
      <c r="BK224" s="217">
        <f>BK225+BK234+BK247+BK263+BK270+BK276+BK287</f>
        <v>0</v>
      </c>
    </row>
    <row r="225" s="12" customFormat="1" ht="22.8" customHeight="1">
      <c r="A225" s="12"/>
      <c r="B225" s="206"/>
      <c r="C225" s="12"/>
      <c r="D225" s="207" t="s">
        <v>80</v>
      </c>
      <c r="E225" s="218" t="s">
        <v>556</v>
      </c>
      <c r="F225" s="218" t="s">
        <v>557</v>
      </c>
      <c r="G225" s="12"/>
      <c r="H225" s="12"/>
      <c r="I225" s="209"/>
      <c r="J225" s="209"/>
      <c r="K225" s="219">
        <f>BK225</f>
        <v>0</v>
      </c>
      <c r="L225" s="12"/>
      <c r="M225" s="206"/>
      <c r="N225" s="211"/>
      <c r="O225" s="212"/>
      <c r="P225" s="212"/>
      <c r="Q225" s="213">
        <f>SUM(Q226:Q233)</f>
        <v>0</v>
      </c>
      <c r="R225" s="213">
        <f>SUM(R226:R233)</f>
        <v>0</v>
      </c>
      <c r="S225" s="212"/>
      <c r="T225" s="214">
        <f>SUM(T226:T233)</f>
        <v>0</v>
      </c>
      <c r="U225" s="212"/>
      <c r="V225" s="214">
        <f>SUM(V226:V233)</f>
        <v>0.038066999999999997</v>
      </c>
      <c r="W225" s="212"/>
      <c r="X225" s="215">
        <f>SUM(X226:X233)</f>
        <v>0</v>
      </c>
      <c r="Y225" s="12"/>
      <c r="Z225" s="12"/>
      <c r="AA225" s="12"/>
      <c r="AB225" s="12"/>
      <c r="AC225" s="12"/>
      <c r="AD225" s="12"/>
      <c r="AE225" s="12"/>
      <c r="AR225" s="207" t="s">
        <v>93</v>
      </c>
      <c r="AT225" s="216" t="s">
        <v>80</v>
      </c>
      <c r="AU225" s="216" t="s">
        <v>88</v>
      </c>
      <c r="AY225" s="207" t="s">
        <v>220</v>
      </c>
      <c r="BK225" s="217">
        <f>SUM(BK226:BK233)</f>
        <v>0</v>
      </c>
    </row>
    <row r="226" s="2" customFormat="1" ht="24.15" customHeight="1">
      <c r="A226" s="42"/>
      <c r="B226" s="186"/>
      <c r="C226" s="220" t="s">
        <v>898</v>
      </c>
      <c r="D226" s="220" t="s">
        <v>223</v>
      </c>
      <c r="E226" s="221" t="s">
        <v>1629</v>
      </c>
      <c r="F226" s="222" t="s">
        <v>1630</v>
      </c>
      <c r="G226" s="223" t="s">
        <v>226</v>
      </c>
      <c r="H226" s="224">
        <v>45</v>
      </c>
      <c r="I226" s="225"/>
      <c r="J226" s="225"/>
      <c r="K226" s="226">
        <f>ROUND(P226*H226,2)</f>
        <v>0</v>
      </c>
      <c r="L226" s="227"/>
      <c r="M226" s="43"/>
      <c r="N226" s="228" t="s">
        <v>1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0.00032000000000000003</v>
      </c>
      <c r="V226" s="231">
        <f>U226*H226</f>
        <v>0.014400000000000001</v>
      </c>
      <c r="W226" s="231">
        <v>0</v>
      </c>
      <c r="X226" s="232">
        <f>W226*H226</f>
        <v>0</v>
      </c>
      <c r="Y226" s="42"/>
      <c r="Z226" s="42"/>
      <c r="AA226" s="42"/>
      <c r="AB226" s="42"/>
      <c r="AC226" s="42"/>
      <c r="AD226" s="42"/>
      <c r="AE226" s="42"/>
      <c r="AR226" s="233" t="s">
        <v>387</v>
      </c>
      <c r="AT226" s="233" t="s">
        <v>223</v>
      </c>
      <c r="AU226" s="233" t="s">
        <v>93</v>
      </c>
      <c r="AY226" s="19" t="s">
        <v>220</v>
      </c>
      <c r="BE226" s="147">
        <f>IF(O226="základná",K226,0)</f>
        <v>0</v>
      </c>
      <c r="BF226" s="147">
        <f>IF(O226="znížená",K226,0)</f>
        <v>0</v>
      </c>
      <c r="BG226" s="147">
        <f>IF(O226="zákl. prenesená",K226,0)</f>
        <v>0</v>
      </c>
      <c r="BH226" s="147">
        <f>IF(O226="zníž. prenesená",K226,0)</f>
        <v>0</v>
      </c>
      <c r="BI226" s="147">
        <f>IF(O226="nulová",K226,0)</f>
        <v>0</v>
      </c>
      <c r="BJ226" s="19" t="s">
        <v>93</v>
      </c>
      <c r="BK226" s="147">
        <f>ROUND(P226*H226,2)</f>
        <v>0</v>
      </c>
      <c r="BL226" s="19" t="s">
        <v>387</v>
      </c>
      <c r="BM226" s="233" t="s">
        <v>1792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1781</v>
      </c>
      <c r="G227" s="14"/>
      <c r="H227" s="245">
        <v>45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88</v>
      </c>
      <c r="AY227" s="243" t="s">
        <v>220</v>
      </c>
    </row>
    <row r="228" s="2" customFormat="1" ht="24.15" customHeight="1">
      <c r="A228" s="42"/>
      <c r="B228" s="186"/>
      <c r="C228" s="220" t="s">
        <v>904</v>
      </c>
      <c r="D228" s="220" t="s">
        <v>223</v>
      </c>
      <c r="E228" s="221" t="s">
        <v>558</v>
      </c>
      <c r="F228" s="222" t="s">
        <v>559</v>
      </c>
      <c r="G228" s="223" t="s">
        <v>226</v>
      </c>
      <c r="H228" s="224">
        <v>68.599999999999994</v>
      </c>
      <c r="I228" s="225"/>
      <c r="J228" s="225"/>
      <c r="K228" s="226">
        <f>ROUND(P228*H228,2)</f>
        <v>0</v>
      </c>
      <c r="L228" s="227"/>
      <c r="M228" s="43"/>
      <c r="N228" s="228" t="s">
        <v>1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2"/>
      <c r="Z228" s="42"/>
      <c r="AA228" s="42"/>
      <c r="AB228" s="42"/>
      <c r="AC228" s="42"/>
      <c r="AD228" s="42"/>
      <c r="AE228" s="42"/>
      <c r="AR228" s="233" t="s">
        <v>387</v>
      </c>
      <c r="AT228" s="233" t="s">
        <v>223</v>
      </c>
      <c r="AU228" s="233" t="s">
        <v>93</v>
      </c>
      <c r="AY228" s="19" t="s">
        <v>220</v>
      </c>
      <c r="BE228" s="147">
        <f>IF(O228="základná",K228,0)</f>
        <v>0</v>
      </c>
      <c r="BF228" s="147">
        <f>IF(O228="znížená",K228,0)</f>
        <v>0</v>
      </c>
      <c r="BG228" s="147">
        <f>IF(O228="zákl. prenesená",K228,0)</f>
        <v>0</v>
      </c>
      <c r="BH228" s="147">
        <f>IF(O228="zníž. prenesená",K228,0)</f>
        <v>0</v>
      </c>
      <c r="BI228" s="147">
        <f>IF(O228="nulová",K228,0)</f>
        <v>0</v>
      </c>
      <c r="BJ228" s="19" t="s">
        <v>93</v>
      </c>
      <c r="BK228" s="147">
        <f>ROUND(P228*H228,2)</f>
        <v>0</v>
      </c>
      <c r="BL228" s="19" t="s">
        <v>387</v>
      </c>
      <c r="BM228" s="233" t="s">
        <v>1793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1794</v>
      </c>
      <c r="G229" s="14"/>
      <c r="H229" s="245">
        <v>68.599999999999994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88</v>
      </c>
      <c r="AY229" s="243" t="s">
        <v>220</v>
      </c>
    </row>
    <row r="230" s="2" customFormat="1" ht="16.5" customHeight="1">
      <c r="A230" s="42"/>
      <c r="B230" s="186"/>
      <c r="C230" s="273" t="s">
        <v>910</v>
      </c>
      <c r="D230" s="273" t="s">
        <v>564</v>
      </c>
      <c r="E230" s="274" t="s">
        <v>565</v>
      </c>
      <c r="F230" s="275" t="s">
        <v>566</v>
      </c>
      <c r="G230" s="276" t="s">
        <v>226</v>
      </c>
      <c r="H230" s="277">
        <v>78.890000000000001</v>
      </c>
      <c r="I230" s="278"/>
      <c r="J230" s="279"/>
      <c r="K230" s="280">
        <f>ROUND(P230*H230,2)</f>
        <v>0</v>
      </c>
      <c r="L230" s="279"/>
      <c r="M230" s="281"/>
      <c r="N230" s="282" t="s">
        <v>1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0.00029999999999999997</v>
      </c>
      <c r="V230" s="231">
        <f>U230*H230</f>
        <v>0.023666999999999997</v>
      </c>
      <c r="W230" s="231">
        <v>0</v>
      </c>
      <c r="X230" s="232">
        <f>W230*H230</f>
        <v>0</v>
      </c>
      <c r="Y230" s="42"/>
      <c r="Z230" s="42"/>
      <c r="AA230" s="42"/>
      <c r="AB230" s="42"/>
      <c r="AC230" s="42"/>
      <c r="AD230" s="42"/>
      <c r="AE230" s="42"/>
      <c r="AR230" s="233" t="s">
        <v>567</v>
      </c>
      <c r="AT230" s="233" t="s">
        <v>564</v>
      </c>
      <c r="AU230" s="233" t="s">
        <v>93</v>
      </c>
      <c r="AY230" s="19" t="s">
        <v>220</v>
      </c>
      <c r="BE230" s="147">
        <f>IF(O230="základná",K230,0)</f>
        <v>0</v>
      </c>
      <c r="BF230" s="147">
        <f>IF(O230="znížená",K230,0)</f>
        <v>0</v>
      </c>
      <c r="BG230" s="147">
        <f>IF(O230="zákl. prenesená",K230,0)</f>
        <v>0</v>
      </c>
      <c r="BH230" s="147">
        <f>IF(O230="zníž. prenesená",K230,0)</f>
        <v>0</v>
      </c>
      <c r="BI230" s="147">
        <f>IF(O230="nulová",K230,0)</f>
        <v>0</v>
      </c>
      <c r="BJ230" s="19" t="s">
        <v>93</v>
      </c>
      <c r="BK230" s="147">
        <f>ROUND(P230*H230,2)</f>
        <v>0</v>
      </c>
      <c r="BL230" s="19" t="s">
        <v>387</v>
      </c>
      <c r="BM230" s="233" t="s">
        <v>1795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1794</v>
      </c>
      <c r="G231" s="14"/>
      <c r="H231" s="245">
        <v>68.599999999999994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88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14"/>
      <c r="F232" s="244" t="s">
        <v>1796</v>
      </c>
      <c r="G232" s="14"/>
      <c r="H232" s="245">
        <v>78.890000000000001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3</v>
      </c>
      <c r="AX232" s="14" t="s">
        <v>88</v>
      </c>
      <c r="AY232" s="243" t="s">
        <v>220</v>
      </c>
    </row>
    <row r="233" s="2" customFormat="1" ht="24.15" customHeight="1">
      <c r="A233" s="42"/>
      <c r="B233" s="186"/>
      <c r="C233" s="220" t="s">
        <v>916</v>
      </c>
      <c r="D233" s="220" t="s">
        <v>223</v>
      </c>
      <c r="E233" s="221" t="s">
        <v>570</v>
      </c>
      <c r="F233" s="222" t="s">
        <v>571</v>
      </c>
      <c r="G233" s="223" t="s">
        <v>393</v>
      </c>
      <c r="H233" s="266"/>
      <c r="I233" s="225"/>
      <c r="J233" s="225"/>
      <c r="K233" s="226">
        <f>ROUND(P233*H233,2)</f>
        <v>0</v>
      </c>
      <c r="L233" s="227"/>
      <c r="M233" s="43"/>
      <c r="N233" s="228" t="s">
        <v>1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2"/>
      <c r="Z233" s="42"/>
      <c r="AA233" s="42"/>
      <c r="AB233" s="42"/>
      <c r="AC233" s="42"/>
      <c r="AD233" s="42"/>
      <c r="AE233" s="42"/>
      <c r="AR233" s="233" t="s">
        <v>387</v>
      </c>
      <c r="AT233" s="233" t="s">
        <v>223</v>
      </c>
      <c r="AU233" s="233" t="s">
        <v>93</v>
      </c>
      <c r="AY233" s="19" t="s">
        <v>220</v>
      </c>
      <c r="BE233" s="147">
        <f>IF(O233="základná",K233,0)</f>
        <v>0</v>
      </c>
      <c r="BF233" s="147">
        <f>IF(O233="znížená",K233,0)</f>
        <v>0</v>
      </c>
      <c r="BG233" s="147">
        <f>IF(O233="zákl. prenesená",K233,0)</f>
        <v>0</v>
      </c>
      <c r="BH233" s="147">
        <f>IF(O233="zníž. prenesená",K233,0)</f>
        <v>0</v>
      </c>
      <c r="BI233" s="147">
        <f>IF(O233="nulová",K233,0)</f>
        <v>0</v>
      </c>
      <c r="BJ233" s="19" t="s">
        <v>93</v>
      </c>
      <c r="BK233" s="147">
        <f>ROUND(P233*H233,2)</f>
        <v>0</v>
      </c>
      <c r="BL233" s="19" t="s">
        <v>387</v>
      </c>
      <c r="BM233" s="233" t="s">
        <v>1797</v>
      </c>
    </row>
    <row r="234" s="12" customFormat="1" ht="22.8" customHeight="1">
      <c r="A234" s="12"/>
      <c r="B234" s="206"/>
      <c r="C234" s="12"/>
      <c r="D234" s="207" t="s">
        <v>80</v>
      </c>
      <c r="E234" s="218" t="s">
        <v>573</v>
      </c>
      <c r="F234" s="218" t="s">
        <v>574</v>
      </c>
      <c r="G234" s="12"/>
      <c r="H234" s="12"/>
      <c r="I234" s="209"/>
      <c r="J234" s="209"/>
      <c r="K234" s="219">
        <f>BK234</f>
        <v>0</v>
      </c>
      <c r="L234" s="12"/>
      <c r="M234" s="206"/>
      <c r="N234" s="211"/>
      <c r="O234" s="212"/>
      <c r="P234" s="212"/>
      <c r="Q234" s="213">
        <f>SUM(Q235:Q246)</f>
        <v>0</v>
      </c>
      <c r="R234" s="213">
        <f>SUM(R235:R246)</f>
        <v>0</v>
      </c>
      <c r="S234" s="212"/>
      <c r="T234" s="214">
        <f>SUM(T235:T246)</f>
        <v>0</v>
      </c>
      <c r="U234" s="212"/>
      <c r="V234" s="214">
        <f>SUM(V235:V246)</f>
        <v>0.44908200000000004</v>
      </c>
      <c r="W234" s="212"/>
      <c r="X234" s="215">
        <f>SUM(X235:X246)</f>
        <v>0</v>
      </c>
      <c r="Y234" s="12"/>
      <c r="Z234" s="12"/>
      <c r="AA234" s="12"/>
      <c r="AB234" s="12"/>
      <c r="AC234" s="12"/>
      <c r="AD234" s="12"/>
      <c r="AE234" s="12"/>
      <c r="AR234" s="207" t="s">
        <v>93</v>
      </c>
      <c r="AT234" s="216" t="s">
        <v>80</v>
      </c>
      <c r="AU234" s="216" t="s">
        <v>88</v>
      </c>
      <c r="AY234" s="207" t="s">
        <v>220</v>
      </c>
      <c r="BK234" s="217">
        <f>SUM(BK235:BK246)</f>
        <v>0</v>
      </c>
    </row>
    <row r="235" s="2" customFormat="1" ht="37.8" customHeight="1">
      <c r="A235" s="42"/>
      <c r="B235" s="186"/>
      <c r="C235" s="220" t="s">
        <v>922</v>
      </c>
      <c r="D235" s="220" t="s">
        <v>223</v>
      </c>
      <c r="E235" s="221" t="s">
        <v>575</v>
      </c>
      <c r="F235" s="222" t="s">
        <v>576</v>
      </c>
      <c r="G235" s="223" t="s">
        <v>226</v>
      </c>
      <c r="H235" s="224">
        <v>68.599999999999994</v>
      </c>
      <c r="I235" s="225"/>
      <c r="J235" s="225"/>
      <c r="K235" s="226">
        <f>ROUND(P235*H235,2)</f>
        <v>0</v>
      </c>
      <c r="L235" s="227"/>
      <c r="M235" s="43"/>
      <c r="N235" s="228" t="s">
        <v>1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2"/>
      <c r="Z235" s="42"/>
      <c r="AA235" s="42"/>
      <c r="AB235" s="42"/>
      <c r="AC235" s="42"/>
      <c r="AD235" s="42"/>
      <c r="AE235" s="42"/>
      <c r="AR235" s="233" t="s">
        <v>387</v>
      </c>
      <c r="AT235" s="233" t="s">
        <v>223</v>
      </c>
      <c r="AU235" s="233" t="s">
        <v>93</v>
      </c>
      <c r="AY235" s="19" t="s">
        <v>220</v>
      </c>
      <c r="BE235" s="147">
        <f>IF(O235="základná",K235,0)</f>
        <v>0</v>
      </c>
      <c r="BF235" s="147">
        <f>IF(O235="znížená",K235,0)</f>
        <v>0</v>
      </c>
      <c r="BG235" s="147">
        <f>IF(O235="zákl. prenesená",K235,0)</f>
        <v>0</v>
      </c>
      <c r="BH235" s="147">
        <f>IF(O235="zníž. prenesená",K235,0)</f>
        <v>0</v>
      </c>
      <c r="BI235" s="147">
        <f>IF(O235="nulová",K235,0)</f>
        <v>0</v>
      </c>
      <c r="BJ235" s="19" t="s">
        <v>93</v>
      </c>
      <c r="BK235" s="147">
        <f>ROUND(P235*H235,2)</f>
        <v>0</v>
      </c>
      <c r="BL235" s="19" t="s">
        <v>387</v>
      </c>
      <c r="BM235" s="233" t="s">
        <v>1798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1794</v>
      </c>
      <c r="G236" s="14"/>
      <c r="H236" s="245">
        <v>68.599999999999994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88</v>
      </c>
      <c r="AY236" s="243" t="s">
        <v>220</v>
      </c>
    </row>
    <row r="237" s="2" customFormat="1" ht="37.8" customHeight="1">
      <c r="A237" s="42"/>
      <c r="B237" s="186"/>
      <c r="C237" s="273" t="s">
        <v>928</v>
      </c>
      <c r="D237" s="273" t="s">
        <v>564</v>
      </c>
      <c r="E237" s="274" t="s">
        <v>578</v>
      </c>
      <c r="F237" s="275" t="s">
        <v>579</v>
      </c>
      <c r="G237" s="276" t="s">
        <v>226</v>
      </c>
      <c r="H237" s="277">
        <v>68.599999999999994</v>
      </c>
      <c r="I237" s="278"/>
      <c r="J237" s="279"/>
      <c r="K237" s="280">
        <f>ROUND(P237*H237,2)</f>
        <v>0</v>
      </c>
      <c r="L237" s="279"/>
      <c r="M237" s="281"/>
      <c r="N237" s="282" t="s">
        <v>1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0.0019</v>
      </c>
      <c r="V237" s="231">
        <f>U237*H237</f>
        <v>0.13033999999999998</v>
      </c>
      <c r="W237" s="231">
        <v>0</v>
      </c>
      <c r="X237" s="232">
        <f>W237*H237</f>
        <v>0</v>
      </c>
      <c r="Y237" s="42"/>
      <c r="Z237" s="42"/>
      <c r="AA237" s="42"/>
      <c r="AB237" s="42"/>
      <c r="AC237" s="42"/>
      <c r="AD237" s="42"/>
      <c r="AE237" s="42"/>
      <c r="AR237" s="233" t="s">
        <v>567</v>
      </c>
      <c r="AT237" s="233" t="s">
        <v>564</v>
      </c>
      <c r="AU237" s="233" t="s">
        <v>93</v>
      </c>
      <c r="AY237" s="19" t="s">
        <v>220</v>
      </c>
      <c r="BE237" s="147">
        <f>IF(O237="základná",K237,0)</f>
        <v>0</v>
      </c>
      <c r="BF237" s="147">
        <f>IF(O237="znížená",K237,0)</f>
        <v>0</v>
      </c>
      <c r="BG237" s="147">
        <f>IF(O237="zákl. prenesená",K237,0)</f>
        <v>0</v>
      </c>
      <c r="BH237" s="147">
        <f>IF(O237="zníž. prenesená",K237,0)</f>
        <v>0</v>
      </c>
      <c r="BI237" s="147">
        <f>IF(O237="nulová",K237,0)</f>
        <v>0</v>
      </c>
      <c r="BJ237" s="19" t="s">
        <v>93</v>
      </c>
      <c r="BK237" s="147">
        <f>ROUND(P237*H237,2)</f>
        <v>0</v>
      </c>
      <c r="BL237" s="19" t="s">
        <v>387</v>
      </c>
      <c r="BM237" s="233" t="s">
        <v>1799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1794</v>
      </c>
      <c r="G238" s="14"/>
      <c r="H238" s="245">
        <v>68.599999999999994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88</v>
      </c>
      <c r="AY238" s="243" t="s">
        <v>220</v>
      </c>
    </row>
    <row r="239" s="2" customFormat="1" ht="37.8" customHeight="1">
      <c r="A239" s="42"/>
      <c r="B239" s="186"/>
      <c r="C239" s="273" t="s">
        <v>567</v>
      </c>
      <c r="D239" s="273" t="s">
        <v>564</v>
      </c>
      <c r="E239" s="274" t="s">
        <v>581</v>
      </c>
      <c r="F239" s="275" t="s">
        <v>582</v>
      </c>
      <c r="G239" s="276" t="s">
        <v>583</v>
      </c>
      <c r="H239" s="277">
        <v>205.80000000000001</v>
      </c>
      <c r="I239" s="278"/>
      <c r="J239" s="279"/>
      <c r="K239" s="280">
        <f>ROUND(P239*H239,2)</f>
        <v>0</v>
      </c>
      <c r="L239" s="279"/>
      <c r="M239" s="281"/>
      <c r="N239" s="282" t="s">
        <v>1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0.00014999999999999999</v>
      </c>
      <c r="V239" s="231">
        <f>U239*H239</f>
        <v>0.030869999999999998</v>
      </c>
      <c r="W239" s="231">
        <v>0</v>
      </c>
      <c r="X239" s="232">
        <f>W239*H239</f>
        <v>0</v>
      </c>
      <c r="Y239" s="42"/>
      <c r="Z239" s="42"/>
      <c r="AA239" s="42"/>
      <c r="AB239" s="42"/>
      <c r="AC239" s="42"/>
      <c r="AD239" s="42"/>
      <c r="AE239" s="42"/>
      <c r="AR239" s="233" t="s">
        <v>567</v>
      </c>
      <c r="AT239" s="233" t="s">
        <v>564</v>
      </c>
      <c r="AU239" s="233" t="s">
        <v>93</v>
      </c>
      <c r="AY239" s="19" t="s">
        <v>220</v>
      </c>
      <c r="BE239" s="147">
        <f>IF(O239="základná",K239,0)</f>
        <v>0</v>
      </c>
      <c r="BF239" s="147">
        <f>IF(O239="znížená",K239,0)</f>
        <v>0</v>
      </c>
      <c r="BG239" s="147">
        <f>IF(O239="zákl. prenesená",K239,0)</f>
        <v>0</v>
      </c>
      <c r="BH239" s="147">
        <f>IF(O239="zníž. prenesená",K239,0)</f>
        <v>0</v>
      </c>
      <c r="BI239" s="147">
        <f>IF(O239="nulová",K239,0)</f>
        <v>0</v>
      </c>
      <c r="BJ239" s="19" t="s">
        <v>93</v>
      </c>
      <c r="BK239" s="147">
        <f>ROUND(P239*H239,2)</f>
        <v>0</v>
      </c>
      <c r="BL239" s="19" t="s">
        <v>387</v>
      </c>
      <c r="BM239" s="233" t="s">
        <v>1800</v>
      </c>
    </row>
    <row r="240" s="14" customFormat="1">
      <c r="A240" s="14"/>
      <c r="B240" s="242"/>
      <c r="C240" s="14"/>
      <c r="D240" s="235" t="s">
        <v>228</v>
      </c>
      <c r="E240" s="243" t="s">
        <v>1</v>
      </c>
      <c r="F240" s="244" t="s">
        <v>1794</v>
      </c>
      <c r="G240" s="14"/>
      <c r="H240" s="245">
        <v>68.599999999999994</v>
      </c>
      <c r="I240" s="246"/>
      <c r="J240" s="246"/>
      <c r="K240" s="14"/>
      <c r="L240" s="14"/>
      <c r="M240" s="242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4"/>
      <c r="Z240" s="14"/>
      <c r="AA240" s="14"/>
      <c r="AB240" s="14"/>
      <c r="AC240" s="14"/>
      <c r="AD240" s="14"/>
      <c r="AE240" s="14"/>
      <c r="AT240" s="243" t="s">
        <v>228</v>
      </c>
      <c r="AU240" s="243" t="s">
        <v>93</v>
      </c>
      <c r="AV240" s="14" t="s">
        <v>93</v>
      </c>
      <c r="AW240" s="14" t="s">
        <v>4</v>
      </c>
      <c r="AX240" s="14" t="s">
        <v>88</v>
      </c>
      <c r="AY240" s="243" t="s">
        <v>220</v>
      </c>
    </row>
    <row r="241" s="14" customFormat="1">
      <c r="A241" s="14"/>
      <c r="B241" s="242"/>
      <c r="C241" s="14"/>
      <c r="D241" s="235" t="s">
        <v>228</v>
      </c>
      <c r="E241" s="14"/>
      <c r="F241" s="244" t="s">
        <v>1801</v>
      </c>
      <c r="G241" s="14"/>
      <c r="H241" s="245">
        <v>205.80000000000001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3</v>
      </c>
      <c r="AX241" s="14" t="s">
        <v>88</v>
      </c>
      <c r="AY241" s="243" t="s">
        <v>220</v>
      </c>
    </row>
    <row r="242" s="2" customFormat="1" ht="33" customHeight="1">
      <c r="A242" s="42"/>
      <c r="B242" s="186"/>
      <c r="C242" s="220" t="s">
        <v>938</v>
      </c>
      <c r="D242" s="220" t="s">
        <v>223</v>
      </c>
      <c r="E242" s="221" t="s">
        <v>1802</v>
      </c>
      <c r="F242" s="222" t="s">
        <v>1803</v>
      </c>
      <c r="G242" s="223" t="s">
        <v>302</v>
      </c>
      <c r="H242" s="224">
        <v>52</v>
      </c>
      <c r="I242" s="225"/>
      <c r="J242" s="225"/>
      <c r="K242" s="226">
        <f>ROUND(P242*H242,2)</f>
        <v>0</v>
      </c>
      <c r="L242" s="227"/>
      <c r="M242" s="43"/>
      <c r="N242" s="228" t="s">
        <v>1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3.0000000000000001E-05</v>
      </c>
      <c r="V242" s="231">
        <f>U242*H242</f>
        <v>0.00156</v>
      </c>
      <c r="W242" s="231">
        <v>0</v>
      </c>
      <c r="X242" s="232">
        <f>W242*H242</f>
        <v>0</v>
      </c>
      <c r="Y242" s="42"/>
      <c r="Z242" s="42"/>
      <c r="AA242" s="42"/>
      <c r="AB242" s="42"/>
      <c r="AC242" s="42"/>
      <c r="AD242" s="42"/>
      <c r="AE242" s="42"/>
      <c r="AR242" s="233" t="s">
        <v>387</v>
      </c>
      <c r="AT242" s="233" t="s">
        <v>223</v>
      </c>
      <c r="AU242" s="233" t="s">
        <v>93</v>
      </c>
      <c r="AY242" s="19" t="s">
        <v>220</v>
      </c>
      <c r="BE242" s="147">
        <f>IF(O242="základná",K242,0)</f>
        <v>0</v>
      </c>
      <c r="BF242" s="147">
        <f>IF(O242="znížená",K242,0)</f>
        <v>0</v>
      </c>
      <c r="BG242" s="147">
        <f>IF(O242="zákl. prenesená",K242,0)</f>
        <v>0</v>
      </c>
      <c r="BH242" s="147">
        <f>IF(O242="zníž. prenesená",K242,0)</f>
        <v>0</v>
      </c>
      <c r="BI242" s="147">
        <f>IF(O242="nulová",K242,0)</f>
        <v>0</v>
      </c>
      <c r="BJ242" s="19" t="s">
        <v>93</v>
      </c>
      <c r="BK242" s="147">
        <f>ROUND(P242*H242,2)</f>
        <v>0</v>
      </c>
      <c r="BL242" s="19" t="s">
        <v>387</v>
      </c>
      <c r="BM242" s="233" t="s">
        <v>1804</v>
      </c>
    </row>
    <row r="243" s="14" customFormat="1">
      <c r="A243" s="14"/>
      <c r="B243" s="242"/>
      <c r="C243" s="14"/>
      <c r="D243" s="235" t="s">
        <v>228</v>
      </c>
      <c r="E243" s="243" t="s">
        <v>1</v>
      </c>
      <c r="F243" s="244" t="s">
        <v>1805</v>
      </c>
      <c r="G243" s="14"/>
      <c r="H243" s="245">
        <v>52</v>
      </c>
      <c r="I243" s="246"/>
      <c r="J243" s="246"/>
      <c r="K243" s="14"/>
      <c r="L243" s="14"/>
      <c r="M243" s="242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4"/>
      <c r="Z243" s="14"/>
      <c r="AA243" s="14"/>
      <c r="AB243" s="14"/>
      <c r="AC243" s="14"/>
      <c r="AD243" s="14"/>
      <c r="AE243" s="14"/>
      <c r="AT243" s="243" t="s">
        <v>228</v>
      </c>
      <c r="AU243" s="243" t="s">
        <v>93</v>
      </c>
      <c r="AV243" s="14" t="s">
        <v>93</v>
      </c>
      <c r="AW243" s="14" t="s">
        <v>4</v>
      </c>
      <c r="AX243" s="14" t="s">
        <v>88</v>
      </c>
      <c r="AY243" s="243" t="s">
        <v>220</v>
      </c>
    </row>
    <row r="244" s="2" customFormat="1" ht="16.5" customHeight="1">
      <c r="A244" s="42"/>
      <c r="B244" s="186"/>
      <c r="C244" s="273" t="s">
        <v>943</v>
      </c>
      <c r="D244" s="273" t="s">
        <v>564</v>
      </c>
      <c r="E244" s="274" t="s">
        <v>591</v>
      </c>
      <c r="F244" s="275" t="s">
        <v>592</v>
      </c>
      <c r="G244" s="276" t="s">
        <v>583</v>
      </c>
      <c r="H244" s="277">
        <v>416</v>
      </c>
      <c r="I244" s="278"/>
      <c r="J244" s="279"/>
      <c r="K244" s="280">
        <f>ROUND(P244*H244,2)</f>
        <v>0</v>
      </c>
      <c r="L244" s="279"/>
      <c r="M244" s="281"/>
      <c r="N244" s="282" t="s">
        <v>1</v>
      </c>
      <c r="O244" s="229" t="s">
        <v>45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86"/>
      <c r="T244" s="231">
        <f>S244*H244</f>
        <v>0</v>
      </c>
      <c r="U244" s="231">
        <v>0.00035</v>
      </c>
      <c r="V244" s="231">
        <f>U244*H244</f>
        <v>0.14560000000000001</v>
      </c>
      <c r="W244" s="231">
        <v>0</v>
      </c>
      <c r="X244" s="232">
        <f>W244*H244</f>
        <v>0</v>
      </c>
      <c r="Y244" s="42"/>
      <c r="Z244" s="42"/>
      <c r="AA244" s="42"/>
      <c r="AB244" s="42"/>
      <c r="AC244" s="42"/>
      <c r="AD244" s="42"/>
      <c r="AE244" s="42"/>
      <c r="AR244" s="233" t="s">
        <v>567</v>
      </c>
      <c r="AT244" s="233" t="s">
        <v>564</v>
      </c>
      <c r="AU244" s="233" t="s">
        <v>93</v>
      </c>
      <c r="AY244" s="19" t="s">
        <v>220</v>
      </c>
      <c r="BE244" s="147">
        <f>IF(O244="základná",K244,0)</f>
        <v>0</v>
      </c>
      <c r="BF244" s="147">
        <f>IF(O244="znížená",K244,0)</f>
        <v>0</v>
      </c>
      <c r="BG244" s="147">
        <f>IF(O244="zákl. prenesená",K244,0)</f>
        <v>0</v>
      </c>
      <c r="BH244" s="147">
        <f>IF(O244="zníž. prenesená",K244,0)</f>
        <v>0</v>
      </c>
      <c r="BI244" s="147">
        <f>IF(O244="nulová",K244,0)</f>
        <v>0</v>
      </c>
      <c r="BJ244" s="19" t="s">
        <v>93</v>
      </c>
      <c r="BK244" s="147">
        <f>ROUND(P244*H244,2)</f>
        <v>0</v>
      </c>
      <c r="BL244" s="19" t="s">
        <v>387</v>
      </c>
      <c r="BM244" s="233" t="s">
        <v>1806</v>
      </c>
    </row>
    <row r="245" s="2" customFormat="1" ht="16.5" customHeight="1">
      <c r="A245" s="42"/>
      <c r="B245" s="186"/>
      <c r="C245" s="273" t="s">
        <v>947</v>
      </c>
      <c r="D245" s="273" t="s">
        <v>564</v>
      </c>
      <c r="E245" s="274" t="s">
        <v>1807</v>
      </c>
      <c r="F245" s="275" t="s">
        <v>1808</v>
      </c>
      <c r="G245" s="276" t="s">
        <v>226</v>
      </c>
      <c r="H245" s="277">
        <v>21.32</v>
      </c>
      <c r="I245" s="278"/>
      <c r="J245" s="279"/>
      <c r="K245" s="280">
        <f>ROUND(P245*H245,2)</f>
        <v>0</v>
      </c>
      <c r="L245" s="279"/>
      <c r="M245" s="281"/>
      <c r="N245" s="282" t="s">
        <v>1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0.0066</v>
      </c>
      <c r="V245" s="231">
        <f>U245*H245</f>
        <v>0.140712</v>
      </c>
      <c r="W245" s="231">
        <v>0</v>
      </c>
      <c r="X245" s="232">
        <f>W245*H245</f>
        <v>0</v>
      </c>
      <c r="Y245" s="42"/>
      <c r="Z245" s="42"/>
      <c r="AA245" s="42"/>
      <c r="AB245" s="42"/>
      <c r="AC245" s="42"/>
      <c r="AD245" s="42"/>
      <c r="AE245" s="42"/>
      <c r="AR245" s="233" t="s">
        <v>567</v>
      </c>
      <c r="AT245" s="233" t="s">
        <v>564</v>
      </c>
      <c r="AU245" s="233" t="s">
        <v>93</v>
      </c>
      <c r="AY245" s="19" t="s">
        <v>220</v>
      </c>
      <c r="BE245" s="147">
        <f>IF(O245="základná",K245,0)</f>
        <v>0</v>
      </c>
      <c r="BF245" s="147">
        <f>IF(O245="znížená",K245,0)</f>
        <v>0</v>
      </c>
      <c r="BG245" s="147">
        <f>IF(O245="zákl. prenesená",K245,0)</f>
        <v>0</v>
      </c>
      <c r="BH245" s="147">
        <f>IF(O245="zníž. prenesená",K245,0)</f>
        <v>0</v>
      </c>
      <c r="BI245" s="147">
        <f>IF(O245="nulová",K245,0)</f>
        <v>0</v>
      </c>
      <c r="BJ245" s="19" t="s">
        <v>93</v>
      </c>
      <c r="BK245" s="147">
        <f>ROUND(P245*H245,2)</f>
        <v>0</v>
      </c>
      <c r="BL245" s="19" t="s">
        <v>387</v>
      </c>
      <c r="BM245" s="233" t="s">
        <v>1809</v>
      </c>
    </row>
    <row r="246" s="2" customFormat="1" ht="24.15" customHeight="1">
      <c r="A246" s="42"/>
      <c r="B246" s="186"/>
      <c r="C246" s="220" t="s">
        <v>953</v>
      </c>
      <c r="D246" s="220" t="s">
        <v>223</v>
      </c>
      <c r="E246" s="221" t="s">
        <v>597</v>
      </c>
      <c r="F246" s="222" t="s">
        <v>598</v>
      </c>
      <c r="G246" s="223" t="s">
        <v>393</v>
      </c>
      <c r="H246" s="266"/>
      <c r="I246" s="225"/>
      <c r="J246" s="225"/>
      <c r="K246" s="226">
        <f>ROUND(P246*H246,2)</f>
        <v>0</v>
      </c>
      <c r="L246" s="227"/>
      <c r="M246" s="43"/>
      <c r="N246" s="228" t="s">
        <v>1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42"/>
      <c r="Z246" s="42"/>
      <c r="AA246" s="42"/>
      <c r="AB246" s="42"/>
      <c r="AC246" s="42"/>
      <c r="AD246" s="42"/>
      <c r="AE246" s="42"/>
      <c r="AR246" s="233" t="s">
        <v>387</v>
      </c>
      <c r="AT246" s="233" t="s">
        <v>223</v>
      </c>
      <c r="AU246" s="233" t="s">
        <v>93</v>
      </c>
      <c r="AY246" s="19" t="s">
        <v>220</v>
      </c>
      <c r="BE246" s="147">
        <f>IF(O246="základná",K246,0)</f>
        <v>0</v>
      </c>
      <c r="BF246" s="147">
        <f>IF(O246="znížená",K246,0)</f>
        <v>0</v>
      </c>
      <c r="BG246" s="147">
        <f>IF(O246="zákl. prenesená",K246,0)</f>
        <v>0</v>
      </c>
      <c r="BH246" s="147">
        <f>IF(O246="zníž. prenesená",K246,0)</f>
        <v>0</v>
      </c>
      <c r="BI246" s="147">
        <f>IF(O246="nulová",K246,0)</f>
        <v>0</v>
      </c>
      <c r="BJ246" s="19" t="s">
        <v>93</v>
      </c>
      <c r="BK246" s="147">
        <f>ROUND(P246*H246,2)</f>
        <v>0</v>
      </c>
      <c r="BL246" s="19" t="s">
        <v>387</v>
      </c>
      <c r="BM246" s="233" t="s">
        <v>1810</v>
      </c>
    </row>
    <row r="247" s="12" customFormat="1" ht="22.8" customHeight="1">
      <c r="A247" s="12"/>
      <c r="B247" s="206"/>
      <c r="C247" s="12"/>
      <c r="D247" s="207" t="s">
        <v>80</v>
      </c>
      <c r="E247" s="218" t="s">
        <v>600</v>
      </c>
      <c r="F247" s="218" t="s">
        <v>601</v>
      </c>
      <c r="G247" s="12"/>
      <c r="H247" s="12"/>
      <c r="I247" s="209"/>
      <c r="J247" s="209"/>
      <c r="K247" s="219">
        <f>BK247</f>
        <v>0</v>
      </c>
      <c r="L247" s="12"/>
      <c r="M247" s="206"/>
      <c r="N247" s="211"/>
      <c r="O247" s="212"/>
      <c r="P247" s="212"/>
      <c r="Q247" s="213">
        <f>SUM(Q248:Q262)</f>
        <v>0</v>
      </c>
      <c r="R247" s="213">
        <f>SUM(R248:R262)</f>
        <v>0</v>
      </c>
      <c r="S247" s="212"/>
      <c r="T247" s="214">
        <f>SUM(T248:T262)</f>
        <v>0</v>
      </c>
      <c r="U247" s="212"/>
      <c r="V247" s="214">
        <f>SUM(V248:V262)</f>
        <v>0.032714999999999994</v>
      </c>
      <c r="W247" s="212"/>
      <c r="X247" s="215">
        <f>SUM(X248:X262)</f>
        <v>0</v>
      </c>
      <c r="Y247" s="12"/>
      <c r="Z247" s="12"/>
      <c r="AA247" s="12"/>
      <c r="AB247" s="12"/>
      <c r="AC247" s="12"/>
      <c r="AD247" s="12"/>
      <c r="AE247" s="12"/>
      <c r="AR247" s="207" t="s">
        <v>93</v>
      </c>
      <c r="AT247" s="216" t="s">
        <v>80</v>
      </c>
      <c r="AU247" s="216" t="s">
        <v>88</v>
      </c>
      <c r="AY247" s="207" t="s">
        <v>220</v>
      </c>
      <c r="BK247" s="217">
        <f>SUM(BK248:BK262)</f>
        <v>0</v>
      </c>
    </row>
    <row r="248" s="2" customFormat="1" ht="16.5" customHeight="1">
      <c r="A248" s="42"/>
      <c r="B248" s="186"/>
      <c r="C248" s="220" t="s">
        <v>959</v>
      </c>
      <c r="D248" s="220" t="s">
        <v>223</v>
      </c>
      <c r="E248" s="221" t="s">
        <v>848</v>
      </c>
      <c r="F248" s="222" t="s">
        <v>849</v>
      </c>
      <c r="G248" s="223" t="s">
        <v>226</v>
      </c>
      <c r="H248" s="224">
        <v>45</v>
      </c>
      <c r="I248" s="225"/>
      <c r="J248" s="225"/>
      <c r="K248" s="226">
        <f>ROUND(P248*H248,2)</f>
        <v>0</v>
      </c>
      <c r="L248" s="227"/>
      <c r="M248" s="43"/>
      <c r="N248" s="228" t="s">
        <v>1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42"/>
      <c r="Z248" s="42"/>
      <c r="AA248" s="42"/>
      <c r="AB248" s="42"/>
      <c r="AC248" s="42"/>
      <c r="AD248" s="42"/>
      <c r="AE248" s="42"/>
      <c r="AR248" s="233" t="s">
        <v>387</v>
      </c>
      <c r="AT248" s="233" t="s">
        <v>223</v>
      </c>
      <c r="AU248" s="233" t="s">
        <v>93</v>
      </c>
      <c r="AY248" s="19" t="s">
        <v>220</v>
      </c>
      <c r="BE248" s="147">
        <f>IF(O248="základná",K248,0)</f>
        <v>0</v>
      </c>
      <c r="BF248" s="147">
        <f>IF(O248="znížená",K248,0)</f>
        <v>0</v>
      </c>
      <c r="BG248" s="147">
        <f>IF(O248="zákl. prenesená",K248,0)</f>
        <v>0</v>
      </c>
      <c r="BH248" s="147">
        <f>IF(O248="zníž. prenesená",K248,0)</f>
        <v>0</v>
      </c>
      <c r="BI248" s="147">
        <f>IF(O248="nulová",K248,0)</f>
        <v>0</v>
      </c>
      <c r="BJ248" s="19" t="s">
        <v>93</v>
      </c>
      <c r="BK248" s="147">
        <f>ROUND(P248*H248,2)</f>
        <v>0</v>
      </c>
      <c r="BL248" s="19" t="s">
        <v>387</v>
      </c>
      <c r="BM248" s="233" t="s">
        <v>1811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1781</v>
      </c>
      <c r="G249" s="14"/>
      <c r="H249" s="245">
        <v>45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88</v>
      </c>
      <c r="AY249" s="243" t="s">
        <v>220</v>
      </c>
    </row>
    <row r="250" s="2" customFormat="1" ht="24.15" customHeight="1">
      <c r="A250" s="42"/>
      <c r="B250" s="186"/>
      <c r="C250" s="273" t="s">
        <v>987</v>
      </c>
      <c r="D250" s="273" t="s">
        <v>564</v>
      </c>
      <c r="E250" s="274" t="s">
        <v>854</v>
      </c>
      <c r="F250" s="275" t="s">
        <v>855</v>
      </c>
      <c r="G250" s="276" t="s">
        <v>226</v>
      </c>
      <c r="H250" s="277">
        <v>51.75</v>
      </c>
      <c r="I250" s="278"/>
      <c r="J250" s="279"/>
      <c r="K250" s="280">
        <f>ROUND(P250*H250,2)</f>
        <v>0</v>
      </c>
      <c r="L250" s="279"/>
      <c r="M250" s="281"/>
      <c r="N250" s="282" t="s">
        <v>1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0.00010000000000000001</v>
      </c>
      <c r="V250" s="231">
        <f>U250*H250</f>
        <v>0.0051749999999999999</v>
      </c>
      <c r="W250" s="231">
        <v>0</v>
      </c>
      <c r="X250" s="232">
        <f>W250*H250</f>
        <v>0</v>
      </c>
      <c r="Y250" s="42"/>
      <c r="Z250" s="42"/>
      <c r="AA250" s="42"/>
      <c r="AB250" s="42"/>
      <c r="AC250" s="42"/>
      <c r="AD250" s="42"/>
      <c r="AE250" s="42"/>
      <c r="AR250" s="233" t="s">
        <v>567</v>
      </c>
      <c r="AT250" s="233" t="s">
        <v>564</v>
      </c>
      <c r="AU250" s="233" t="s">
        <v>93</v>
      </c>
      <c r="AY250" s="19" t="s">
        <v>220</v>
      </c>
      <c r="BE250" s="147">
        <f>IF(O250="základná",K250,0)</f>
        <v>0</v>
      </c>
      <c r="BF250" s="147">
        <f>IF(O250="znížená",K250,0)</f>
        <v>0</v>
      </c>
      <c r="BG250" s="147">
        <f>IF(O250="zákl. prenesená",K250,0)</f>
        <v>0</v>
      </c>
      <c r="BH250" s="147">
        <f>IF(O250="zníž. prenesená",K250,0)</f>
        <v>0</v>
      </c>
      <c r="BI250" s="147">
        <f>IF(O250="nulová",K250,0)</f>
        <v>0</v>
      </c>
      <c r="BJ250" s="19" t="s">
        <v>93</v>
      </c>
      <c r="BK250" s="147">
        <f>ROUND(P250*H250,2)</f>
        <v>0</v>
      </c>
      <c r="BL250" s="19" t="s">
        <v>387</v>
      </c>
      <c r="BM250" s="233" t="s">
        <v>1812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1781</v>
      </c>
      <c r="G251" s="14"/>
      <c r="H251" s="245">
        <v>45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88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14"/>
      <c r="F252" s="244" t="s">
        <v>1813</v>
      </c>
      <c r="G252" s="14"/>
      <c r="H252" s="245">
        <v>51.75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3</v>
      </c>
      <c r="AX252" s="14" t="s">
        <v>88</v>
      </c>
      <c r="AY252" s="243" t="s">
        <v>220</v>
      </c>
    </row>
    <row r="253" s="2" customFormat="1" ht="24.15" customHeight="1">
      <c r="A253" s="42"/>
      <c r="B253" s="186"/>
      <c r="C253" s="220" t="s">
        <v>991</v>
      </c>
      <c r="D253" s="220" t="s">
        <v>223</v>
      </c>
      <c r="E253" s="221" t="s">
        <v>858</v>
      </c>
      <c r="F253" s="222" t="s">
        <v>859</v>
      </c>
      <c r="G253" s="223" t="s">
        <v>226</v>
      </c>
      <c r="H253" s="224">
        <v>45</v>
      </c>
      <c r="I253" s="225"/>
      <c r="J253" s="225"/>
      <c r="K253" s="226">
        <f>ROUND(P253*H253,2)</f>
        <v>0</v>
      </c>
      <c r="L253" s="227"/>
      <c r="M253" s="43"/>
      <c r="N253" s="228" t="s">
        <v>1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</v>
      </c>
      <c r="V253" s="231">
        <f>U253*H253</f>
        <v>0</v>
      </c>
      <c r="W253" s="231">
        <v>0</v>
      </c>
      <c r="X253" s="232">
        <f>W253*H253</f>
        <v>0</v>
      </c>
      <c r="Y253" s="42"/>
      <c r="Z253" s="42"/>
      <c r="AA253" s="42"/>
      <c r="AB253" s="42"/>
      <c r="AC253" s="42"/>
      <c r="AD253" s="42"/>
      <c r="AE253" s="42"/>
      <c r="AR253" s="233" t="s">
        <v>387</v>
      </c>
      <c r="AT253" s="233" t="s">
        <v>223</v>
      </c>
      <c r="AU253" s="233" t="s">
        <v>93</v>
      </c>
      <c r="AY253" s="19" t="s">
        <v>220</v>
      </c>
      <c r="BE253" s="147">
        <f>IF(O253="základná",K253,0)</f>
        <v>0</v>
      </c>
      <c r="BF253" s="147">
        <f>IF(O253="znížená",K253,0)</f>
        <v>0</v>
      </c>
      <c r="BG253" s="147">
        <f>IF(O253="zákl. prenesená",K253,0)</f>
        <v>0</v>
      </c>
      <c r="BH253" s="147">
        <f>IF(O253="zníž. prenesená",K253,0)</f>
        <v>0</v>
      </c>
      <c r="BI253" s="147">
        <f>IF(O253="nulová",K253,0)</f>
        <v>0</v>
      </c>
      <c r="BJ253" s="19" t="s">
        <v>93</v>
      </c>
      <c r="BK253" s="147">
        <f>ROUND(P253*H253,2)</f>
        <v>0</v>
      </c>
      <c r="BL253" s="19" t="s">
        <v>387</v>
      </c>
      <c r="BM253" s="233" t="s">
        <v>1814</v>
      </c>
    </row>
    <row r="254" s="14" customFormat="1">
      <c r="A254" s="14"/>
      <c r="B254" s="242"/>
      <c r="C254" s="14"/>
      <c r="D254" s="235" t="s">
        <v>228</v>
      </c>
      <c r="E254" s="243" t="s">
        <v>1</v>
      </c>
      <c r="F254" s="244" t="s">
        <v>1781</v>
      </c>
      <c r="G254" s="14"/>
      <c r="H254" s="245">
        <v>45</v>
      </c>
      <c r="I254" s="246"/>
      <c r="J254" s="246"/>
      <c r="K254" s="14"/>
      <c r="L254" s="14"/>
      <c r="M254" s="242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4"/>
      <c r="Z254" s="14"/>
      <c r="AA254" s="14"/>
      <c r="AB254" s="14"/>
      <c r="AC254" s="14"/>
      <c r="AD254" s="14"/>
      <c r="AE254" s="14"/>
      <c r="AT254" s="243" t="s">
        <v>228</v>
      </c>
      <c r="AU254" s="243" t="s">
        <v>93</v>
      </c>
      <c r="AV254" s="14" t="s">
        <v>93</v>
      </c>
      <c r="AW254" s="14" t="s">
        <v>4</v>
      </c>
      <c r="AX254" s="14" t="s">
        <v>88</v>
      </c>
      <c r="AY254" s="243" t="s">
        <v>220</v>
      </c>
    </row>
    <row r="255" s="2" customFormat="1" ht="24.15" customHeight="1">
      <c r="A255" s="42"/>
      <c r="B255" s="186"/>
      <c r="C255" s="273" t="s">
        <v>999</v>
      </c>
      <c r="D255" s="273" t="s">
        <v>564</v>
      </c>
      <c r="E255" s="274" t="s">
        <v>1815</v>
      </c>
      <c r="F255" s="275" t="s">
        <v>1816</v>
      </c>
      <c r="G255" s="276" t="s">
        <v>226</v>
      </c>
      <c r="H255" s="277">
        <v>45.899999999999999</v>
      </c>
      <c r="I255" s="278"/>
      <c r="J255" s="279"/>
      <c r="K255" s="280">
        <f>ROUND(P255*H255,2)</f>
        <v>0</v>
      </c>
      <c r="L255" s="279"/>
      <c r="M255" s="281"/>
      <c r="N255" s="282" t="s">
        <v>1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0.00059999999999999995</v>
      </c>
      <c r="V255" s="231">
        <f>U255*H255</f>
        <v>0.027539999999999995</v>
      </c>
      <c r="W255" s="231">
        <v>0</v>
      </c>
      <c r="X255" s="232">
        <f>W255*H255</f>
        <v>0</v>
      </c>
      <c r="Y255" s="42"/>
      <c r="Z255" s="42"/>
      <c r="AA255" s="42"/>
      <c r="AB255" s="42"/>
      <c r="AC255" s="42"/>
      <c r="AD255" s="42"/>
      <c r="AE255" s="42"/>
      <c r="AR255" s="233" t="s">
        <v>567</v>
      </c>
      <c r="AT255" s="233" t="s">
        <v>564</v>
      </c>
      <c r="AU255" s="233" t="s">
        <v>93</v>
      </c>
      <c r="AY255" s="19" t="s">
        <v>220</v>
      </c>
      <c r="BE255" s="147">
        <f>IF(O255="základná",K255,0)</f>
        <v>0</v>
      </c>
      <c r="BF255" s="147">
        <f>IF(O255="znížená",K255,0)</f>
        <v>0</v>
      </c>
      <c r="BG255" s="147">
        <f>IF(O255="zákl. prenesená",K255,0)</f>
        <v>0</v>
      </c>
      <c r="BH255" s="147">
        <f>IF(O255="zníž. prenesená",K255,0)</f>
        <v>0</v>
      </c>
      <c r="BI255" s="147">
        <f>IF(O255="nulová",K255,0)</f>
        <v>0</v>
      </c>
      <c r="BJ255" s="19" t="s">
        <v>93</v>
      </c>
      <c r="BK255" s="147">
        <f>ROUND(P255*H255,2)</f>
        <v>0</v>
      </c>
      <c r="BL255" s="19" t="s">
        <v>387</v>
      </c>
      <c r="BM255" s="233" t="s">
        <v>1817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1781</v>
      </c>
      <c r="G256" s="14"/>
      <c r="H256" s="245">
        <v>45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88</v>
      </c>
      <c r="AY256" s="243" t="s">
        <v>220</v>
      </c>
    </row>
    <row r="257" s="14" customFormat="1">
      <c r="A257" s="14"/>
      <c r="B257" s="242"/>
      <c r="C257" s="14"/>
      <c r="D257" s="235" t="s">
        <v>228</v>
      </c>
      <c r="E257" s="14"/>
      <c r="F257" s="244" t="s">
        <v>1818</v>
      </c>
      <c r="G257" s="14"/>
      <c r="H257" s="245">
        <v>45.899999999999999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3</v>
      </c>
      <c r="AX257" s="14" t="s">
        <v>88</v>
      </c>
      <c r="AY257" s="243" t="s">
        <v>220</v>
      </c>
    </row>
    <row r="258" s="2" customFormat="1" ht="24.15" customHeight="1">
      <c r="A258" s="42"/>
      <c r="B258" s="186"/>
      <c r="C258" s="220" t="s">
        <v>1003</v>
      </c>
      <c r="D258" s="220" t="s">
        <v>223</v>
      </c>
      <c r="E258" s="221" t="s">
        <v>606</v>
      </c>
      <c r="F258" s="222" t="s">
        <v>607</v>
      </c>
      <c r="G258" s="223" t="s">
        <v>226</v>
      </c>
      <c r="H258" s="224">
        <v>44.840000000000003</v>
      </c>
      <c r="I258" s="225"/>
      <c r="J258" s="225"/>
      <c r="K258" s="226">
        <f>ROUND(P258*H258,2)</f>
        <v>0</v>
      </c>
      <c r="L258" s="227"/>
      <c r="M258" s="43"/>
      <c r="N258" s="228" t="s">
        <v>1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2"/>
      <c r="Z258" s="42"/>
      <c r="AA258" s="42"/>
      <c r="AB258" s="42"/>
      <c r="AC258" s="42"/>
      <c r="AD258" s="42"/>
      <c r="AE258" s="42"/>
      <c r="AR258" s="233" t="s">
        <v>105</v>
      </c>
      <c r="AT258" s="233" t="s">
        <v>223</v>
      </c>
      <c r="AU258" s="233" t="s">
        <v>93</v>
      </c>
      <c r="AY258" s="19" t="s">
        <v>220</v>
      </c>
      <c r="BE258" s="147">
        <f>IF(O258="základná",K258,0)</f>
        <v>0</v>
      </c>
      <c r="BF258" s="147">
        <f>IF(O258="znížená",K258,0)</f>
        <v>0</v>
      </c>
      <c r="BG258" s="147">
        <f>IF(O258="zákl. prenesená",K258,0)</f>
        <v>0</v>
      </c>
      <c r="BH258" s="147">
        <f>IF(O258="zníž. prenesená",K258,0)</f>
        <v>0</v>
      </c>
      <c r="BI258" s="147">
        <f>IF(O258="nulová",K258,0)</f>
        <v>0</v>
      </c>
      <c r="BJ258" s="19" t="s">
        <v>93</v>
      </c>
      <c r="BK258" s="147">
        <f>ROUND(P258*H258,2)</f>
        <v>0</v>
      </c>
      <c r="BL258" s="19" t="s">
        <v>105</v>
      </c>
      <c r="BM258" s="233" t="s">
        <v>1819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1820</v>
      </c>
      <c r="G259" s="14"/>
      <c r="H259" s="245">
        <v>44.840000000000003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88</v>
      </c>
      <c r="AY259" s="243" t="s">
        <v>220</v>
      </c>
    </row>
    <row r="260" s="2" customFormat="1" ht="16.5" customHeight="1">
      <c r="A260" s="42"/>
      <c r="B260" s="186"/>
      <c r="C260" s="273" t="s">
        <v>1007</v>
      </c>
      <c r="D260" s="273" t="s">
        <v>564</v>
      </c>
      <c r="E260" s="274" t="s">
        <v>611</v>
      </c>
      <c r="F260" s="275" t="s">
        <v>612</v>
      </c>
      <c r="G260" s="276" t="s">
        <v>226</v>
      </c>
      <c r="H260" s="277">
        <v>44.840000000000003</v>
      </c>
      <c r="I260" s="278"/>
      <c r="J260" s="279"/>
      <c r="K260" s="280">
        <f>ROUND(P260*H260,2)</f>
        <v>0</v>
      </c>
      <c r="L260" s="279"/>
      <c r="M260" s="281"/>
      <c r="N260" s="282" t="s">
        <v>1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42"/>
      <c r="Z260" s="42"/>
      <c r="AA260" s="42"/>
      <c r="AB260" s="42"/>
      <c r="AC260" s="42"/>
      <c r="AD260" s="42"/>
      <c r="AE260" s="42"/>
      <c r="AR260" s="233" t="s">
        <v>340</v>
      </c>
      <c r="AT260" s="233" t="s">
        <v>564</v>
      </c>
      <c r="AU260" s="233" t="s">
        <v>93</v>
      </c>
      <c r="AY260" s="19" t="s">
        <v>220</v>
      </c>
      <c r="BE260" s="147">
        <f>IF(O260="základná",K260,0)</f>
        <v>0</v>
      </c>
      <c r="BF260" s="147">
        <f>IF(O260="znížená",K260,0)</f>
        <v>0</v>
      </c>
      <c r="BG260" s="147">
        <f>IF(O260="zákl. prenesená",K260,0)</f>
        <v>0</v>
      </c>
      <c r="BH260" s="147">
        <f>IF(O260="zníž. prenesená",K260,0)</f>
        <v>0</v>
      </c>
      <c r="BI260" s="147">
        <f>IF(O260="nulová",K260,0)</f>
        <v>0</v>
      </c>
      <c r="BJ260" s="19" t="s">
        <v>93</v>
      </c>
      <c r="BK260" s="147">
        <f>ROUND(P260*H260,2)</f>
        <v>0</v>
      </c>
      <c r="BL260" s="19" t="s">
        <v>105</v>
      </c>
      <c r="BM260" s="233" t="s">
        <v>1821</v>
      </c>
    </row>
    <row r="261" s="14" customFormat="1">
      <c r="A261" s="14"/>
      <c r="B261" s="242"/>
      <c r="C261" s="14"/>
      <c r="D261" s="235" t="s">
        <v>228</v>
      </c>
      <c r="E261" s="243" t="s">
        <v>1</v>
      </c>
      <c r="F261" s="244" t="s">
        <v>1820</v>
      </c>
      <c r="G261" s="14"/>
      <c r="H261" s="245">
        <v>44.840000000000003</v>
      </c>
      <c r="I261" s="246"/>
      <c r="J261" s="246"/>
      <c r="K261" s="14"/>
      <c r="L261" s="14"/>
      <c r="M261" s="242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4"/>
      <c r="Z261" s="14"/>
      <c r="AA261" s="14"/>
      <c r="AB261" s="14"/>
      <c r="AC261" s="14"/>
      <c r="AD261" s="14"/>
      <c r="AE261" s="14"/>
      <c r="AT261" s="243" t="s">
        <v>228</v>
      </c>
      <c r="AU261" s="243" t="s">
        <v>93</v>
      </c>
      <c r="AV261" s="14" t="s">
        <v>93</v>
      </c>
      <c r="AW261" s="14" t="s">
        <v>4</v>
      </c>
      <c r="AX261" s="14" t="s">
        <v>88</v>
      </c>
      <c r="AY261" s="243" t="s">
        <v>220</v>
      </c>
    </row>
    <row r="262" s="2" customFormat="1" ht="24.15" customHeight="1">
      <c r="A262" s="42"/>
      <c r="B262" s="186"/>
      <c r="C262" s="220" t="s">
        <v>1011</v>
      </c>
      <c r="D262" s="220" t="s">
        <v>223</v>
      </c>
      <c r="E262" s="221" t="s">
        <v>617</v>
      </c>
      <c r="F262" s="222" t="s">
        <v>618</v>
      </c>
      <c r="G262" s="223" t="s">
        <v>393</v>
      </c>
      <c r="H262" s="266"/>
      <c r="I262" s="225"/>
      <c r="J262" s="225"/>
      <c r="K262" s="226">
        <f>ROUND(P262*H262,2)</f>
        <v>0</v>
      </c>
      <c r="L262" s="227"/>
      <c r="M262" s="43"/>
      <c r="N262" s="228" t="s">
        <v>1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2"/>
      <c r="Z262" s="42"/>
      <c r="AA262" s="42"/>
      <c r="AB262" s="42"/>
      <c r="AC262" s="42"/>
      <c r="AD262" s="42"/>
      <c r="AE262" s="42"/>
      <c r="AR262" s="233" t="s">
        <v>387</v>
      </c>
      <c r="AT262" s="233" t="s">
        <v>223</v>
      </c>
      <c r="AU262" s="233" t="s">
        <v>93</v>
      </c>
      <c r="AY262" s="19" t="s">
        <v>220</v>
      </c>
      <c r="BE262" s="147">
        <f>IF(O262="základná",K262,0)</f>
        <v>0</v>
      </c>
      <c r="BF262" s="147">
        <f>IF(O262="znížená",K262,0)</f>
        <v>0</v>
      </c>
      <c r="BG262" s="147">
        <f>IF(O262="zákl. prenesená",K262,0)</f>
        <v>0</v>
      </c>
      <c r="BH262" s="147">
        <f>IF(O262="zníž. prenesená",K262,0)</f>
        <v>0</v>
      </c>
      <c r="BI262" s="147">
        <f>IF(O262="nulová",K262,0)</f>
        <v>0</v>
      </c>
      <c r="BJ262" s="19" t="s">
        <v>93</v>
      </c>
      <c r="BK262" s="147">
        <f>ROUND(P262*H262,2)</f>
        <v>0</v>
      </c>
      <c r="BL262" s="19" t="s">
        <v>387</v>
      </c>
      <c r="BM262" s="233" t="s">
        <v>1822</v>
      </c>
    </row>
    <row r="263" s="12" customFormat="1" ht="22.8" customHeight="1">
      <c r="A263" s="12"/>
      <c r="B263" s="206"/>
      <c r="C263" s="12"/>
      <c r="D263" s="207" t="s">
        <v>80</v>
      </c>
      <c r="E263" s="218" t="s">
        <v>1085</v>
      </c>
      <c r="F263" s="218" t="s">
        <v>1086</v>
      </c>
      <c r="G263" s="12"/>
      <c r="H263" s="12"/>
      <c r="I263" s="209"/>
      <c r="J263" s="209"/>
      <c r="K263" s="219">
        <f>BK263</f>
        <v>0</v>
      </c>
      <c r="L263" s="12"/>
      <c r="M263" s="206"/>
      <c r="N263" s="211"/>
      <c r="O263" s="212"/>
      <c r="P263" s="212"/>
      <c r="Q263" s="213">
        <f>SUM(Q264:Q269)</f>
        <v>0</v>
      </c>
      <c r="R263" s="213">
        <f>SUM(R264:R269)</f>
        <v>0</v>
      </c>
      <c r="S263" s="212"/>
      <c r="T263" s="214">
        <f>SUM(T264:T269)</f>
        <v>0</v>
      </c>
      <c r="U263" s="212"/>
      <c r="V263" s="214">
        <f>SUM(V264:V269)</f>
        <v>0.64076200000000005</v>
      </c>
      <c r="W263" s="212"/>
      <c r="X263" s="215">
        <f>SUM(X264:X269)</f>
        <v>0</v>
      </c>
      <c r="Y263" s="12"/>
      <c r="Z263" s="12"/>
      <c r="AA263" s="12"/>
      <c r="AB263" s="12"/>
      <c r="AC263" s="12"/>
      <c r="AD263" s="12"/>
      <c r="AE263" s="12"/>
      <c r="AR263" s="207" t="s">
        <v>93</v>
      </c>
      <c r="AT263" s="216" t="s">
        <v>80</v>
      </c>
      <c r="AU263" s="216" t="s">
        <v>88</v>
      </c>
      <c r="AY263" s="207" t="s">
        <v>220</v>
      </c>
      <c r="BK263" s="217">
        <f>SUM(BK264:BK269)</f>
        <v>0</v>
      </c>
    </row>
    <row r="264" s="2" customFormat="1" ht="33" customHeight="1">
      <c r="A264" s="42"/>
      <c r="B264" s="186"/>
      <c r="C264" s="220" t="s">
        <v>1028</v>
      </c>
      <c r="D264" s="220" t="s">
        <v>223</v>
      </c>
      <c r="E264" s="221" t="s">
        <v>1823</v>
      </c>
      <c r="F264" s="222" t="s">
        <v>1824</v>
      </c>
      <c r="G264" s="223" t="s">
        <v>302</v>
      </c>
      <c r="H264" s="224">
        <v>47.200000000000003</v>
      </c>
      <c r="I264" s="225"/>
      <c r="J264" s="225"/>
      <c r="K264" s="226">
        <f>ROUND(P264*H264,2)</f>
        <v>0</v>
      </c>
      <c r="L264" s="227"/>
      <c r="M264" s="43"/>
      <c r="N264" s="228" t="s">
        <v>1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0.00021000000000000001</v>
      </c>
      <c r="V264" s="231">
        <f>U264*H264</f>
        <v>0.0099120000000000007</v>
      </c>
      <c r="W264" s="231">
        <v>0</v>
      </c>
      <c r="X264" s="232">
        <f>W264*H264</f>
        <v>0</v>
      </c>
      <c r="Y264" s="42"/>
      <c r="Z264" s="42"/>
      <c r="AA264" s="42"/>
      <c r="AB264" s="42"/>
      <c r="AC264" s="42"/>
      <c r="AD264" s="42"/>
      <c r="AE264" s="42"/>
      <c r="AR264" s="233" t="s">
        <v>387</v>
      </c>
      <c r="AT264" s="233" t="s">
        <v>223</v>
      </c>
      <c r="AU264" s="233" t="s">
        <v>93</v>
      </c>
      <c r="AY264" s="19" t="s">
        <v>220</v>
      </c>
      <c r="BE264" s="147">
        <f>IF(O264="základná",K264,0)</f>
        <v>0</v>
      </c>
      <c r="BF264" s="147">
        <f>IF(O264="znížená",K264,0)</f>
        <v>0</v>
      </c>
      <c r="BG264" s="147">
        <f>IF(O264="zákl. prenesená",K264,0)</f>
        <v>0</v>
      </c>
      <c r="BH264" s="147">
        <f>IF(O264="zníž. prenesená",K264,0)</f>
        <v>0</v>
      </c>
      <c r="BI264" s="147">
        <f>IF(O264="nulová",K264,0)</f>
        <v>0</v>
      </c>
      <c r="BJ264" s="19" t="s">
        <v>93</v>
      </c>
      <c r="BK264" s="147">
        <f>ROUND(P264*H264,2)</f>
        <v>0</v>
      </c>
      <c r="BL264" s="19" t="s">
        <v>387</v>
      </c>
      <c r="BM264" s="233" t="s">
        <v>1825</v>
      </c>
    </row>
    <row r="265" s="14" customFormat="1">
      <c r="A265" s="14"/>
      <c r="B265" s="242"/>
      <c r="C265" s="14"/>
      <c r="D265" s="235" t="s">
        <v>228</v>
      </c>
      <c r="E265" s="243" t="s">
        <v>1</v>
      </c>
      <c r="F265" s="244" t="s">
        <v>1826</v>
      </c>
      <c r="G265" s="14"/>
      <c r="H265" s="245">
        <v>47.200000000000003</v>
      </c>
      <c r="I265" s="246"/>
      <c r="J265" s="246"/>
      <c r="K265" s="14"/>
      <c r="L265" s="14"/>
      <c r="M265" s="242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4"/>
      <c r="Z265" s="14"/>
      <c r="AA265" s="14"/>
      <c r="AB265" s="14"/>
      <c r="AC265" s="14"/>
      <c r="AD265" s="14"/>
      <c r="AE265" s="14"/>
      <c r="AT265" s="243" t="s">
        <v>228</v>
      </c>
      <c r="AU265" s="243" t="s">
        <v>93</v>
      </c>
      <c r="AV265" s="14" t="s">
        <v>93</v>
      </c>
      <c r="AW265" s="14" t="s">
        <v>4</v>
      </c>
      <c r="AX265" s="14" t="s">
        <v>88</v>
      </c>
      <c r="AY265" s="243" t="s">
        <v>220</v>
      </c>
    </row>
    <row r="266" s="2" customFormat="1" ht="33" customHeight="1">
      <c r="A266" s="42"/>
      <c r="B266" s="186"/>
      <c r="C266" s="273" t="s">
        <v>1033</v>
      </c>
      <c r="D266" s="273" t="s">
        <v>564</v>
      </c>
      <c r="E266" s="274" t="s">
        <v>1827</v>
      </c>
      <c r="F266" s="275" t="s">
        <v>1828</v>
      </c>
      <c r="G266" s="276" t="s">
        <v>256</v>
      </c>
      <c r="H266" s="277">
        <v>1.147</v>
      </c>
      <c r="I266" s="278"/>
      <c r="J266" s="279"/>
      <c r="K266" s="280">
        <f>ROUND(P266*H266,2)</f>
        <v>0</v>
      </c>
      <c r="L266" s="279"/>
      <c r="M266" s="281"/>
      <c r="N266" s="282" t="s">
        <v>1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0.55000000000000004</v>
      </c>
      <c r="V266" s="231">
        <f>U266*H266</f>
        <v>0.63085000000000002</v>
      </c>
      <c r="W266" s="231">
        <v>0</v>
      </c>
      <c r="X266" s="232">
        <f>W266*H266</f>
        <v>0</v>
      </c>
      <c r="Y266" s="42"/>
      <c r="Z266" s="42"/>
      <c r="AA266" s="42"/>
      <c r="AB266" s="42"/>
      <c r="AC266" s="42"/>
      <c r="AD266" s="42"/>
      <c r="AE266" s="42"/>
      <c r="AR266" s="233" t="s">
        <v>567</v>
      </c>
      <c r="AT266" s="233" t="s">
        <v>564</v>
      </c>
      <c r="AU266" s="233" t="s">
        <v>93</v>
      </c>
      <c r="AY266" s="19" t="s">
        <v>220</v>
      </c>
      <c r="BE266" s="147">
        <f>IF(O266="základná",K266,0)</f>
        <v>0</v>
      </c>
      <c r="BF266" s="147">
        <f>IF(O266="znížená",K266,0)</f>
        <v>0</v>
      </c>
      <c r="BG266" s="147">
        <f>IF(O266="zákl. prenesená",K266,0)</f>
        <v>0</v>
      </c>
      <c r="BH266" s="147">
        <f>IF(O266="zníž. prenesená",K266,0)</f>
        <v>0</v>
      </c>
      <c r="BI266" s="147">
        <f>IF(O266="nulová",K266,0)</f>
        <v>0</v>
      </c>
      <c r="BJ266" s="19" t="s">
        <v>93</v>
      </c>
      <c r="BK266" s="147">
        <f>ROUND(P266*H266,2)</f>
        <v>0</v>
      </c>
      <c r="BL266" s="19" t="s">
        <v>387</v>
      </c>
      <c r="BM266" s="233" t="s">
        <v>1829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1830</v>
      </c>
      <c r="G267" s="14"/>
      <c r="H267" s="245">
        <v>1.0620000000000001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88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14"/>
      <c r="F268" s="244" t="s">
        <v>1831</v>
      </c>
      <c r="G268" s="14"/>
      <c r="H268" s="245">
        <v>1.147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3</v>
      </c>
      <c r="AX268" s="14" t="s">
        <v>88</v>
      </c>
      <c r="AY268" s="243" t="s">
        <v>220</v>
      </c>
    </row>
    <row r="269" s="2" customFormat="1" ht="24.15" customHeight="1">
      <c r="A269" s="42"/>
      <c r="B269" s="186"/>
      <c r="C269" s="220" t="s">
        <v>1040</v>
      </c>
      <c r="D269" s="220" t="s">
        <v>223</v>
      </c>
      <c r="E269" s="221" t="s">
        <v>1091</v>
      </c>
      <c r="F269" s="222" t="s">
        <v>1092</v>
      </c>
      <c r="G269" s="223" t="s">
        <v>393</v>
      </c>
      <c r="H269" s="266"/>
      <c r="I269" s="225"/>
      <c r="J269" s="225"/>
      <c r="K269" s="226">
        <f>ROUND(P269*H269,2)</f>
        <v>0</v>
      </c>
      <c r="L269" s="227"/>
      <c r="M269" s="43"/>
      <c r="N269" s="228" t="s">
        <v>1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2"/>
      <c r="Z269" s="42"/>
      <c r="AA269" s="42"/>
      <c r="AB269" s="42"/>
      <c r="AC269" s="42"/>
      <c r="AD269" s="42"/>
      <c r="AE269" s="42"/>
      <c r="AR269" s="233" t="s">
        <v>387</v>
      </c>
      <c r="AT269" s="233" t="s">
        <v>223</v>
      </c>
      <c r="AU269" s="233" t="s">
        <v>93</v>
      </c>
      <c r="AY269" s="19" t="s">
        <v>220</v>
      </c>
      <c r="BE269" s="147">
        <f>IF(O269="základná",K269,0)</f>
        <v>0</v>
      </c>
      <c r="BF269" s="147">
        <f>IF(O269="znížená",K269,0)</f>
        <v>0</v>
      </c>
      <c r="BG269" s="147">
        <f>IF(O269="zákl. prenesená",K269,0)</f>
        <v>0</v>
      </c>
      <c r="BH269" s="147">
        <f>IF(O269="zníž. prenesená",K269,0)</f>
        <v>0</v>
      </c>
      <c r="BI269" s="147">
        <f>IF(O269="nulová",K269,0)</f>
        <v>0</v>
      </c>
      <c r="BJ269" s="19" t="s">
        <v>93</v>
      </c>
      <c r="BK269" s="147">
        <f>ROUND(P269*H269,2)</f>
        <v>0</v>
      </c>
      <c r="BL269" s="19" t="s">
        <v>387</v>
      </c>
      <c r="BM269" s="233" t="s">
        <v>1832</v>
      </c>
    </row>
    <row r="270" s="12" customFormat="1" ht="22.8" customHeight="1">
      <c r="A270" s="12"/>
      <c r="B270" s="206"/>
      <c r="C270" s="12"/>
      <c r="D270" s="207" t="s">
        <v>80</v>
      </c>
      <c r="E270" s="218" t="s">
        <v>520</v>
      </c>
      <c r="F270" s="218" t="s">
        <v>521</v>
      </c>
      <c r="G270" s="12"/>
      <c r="H270" s="12"/>
      <c r="I270" s="209"/>
      <c r="J270" s="209"/>
      <c r="K270" s="219">
        <f>BK270</f>
        <v>0</v>
      </c>
      <c r="L270" s="12"/>
      <c r="M270" s="206"/>
      <c r="N270" s="211"/>
      <c r="O270" s="212"/>
      <c r="P270" s="212"/>
      <c r="Q270" s="213">
        <f>SUM(Q271:Q275)</f>
        <v>0</v>
      </c>
      <c r="R270" s="213">
        <f>SUM(R271:R275)</f>
        <v>0</v>
      </c>
      <c r="S270" s="212"/>
      <c r="T270" s="214">
        <f>SUM(T271:T275)</f>
        <v>0</v>
      </c>
      <c r="U270" s="212"/>
      <c r="V270" s="214">
        <f>SUM(V271:V275)</f>
        <v>0.20257249999999999</v>
      </c>
      <c r="W270" s="212"/>
      <c r="X270" s="215">
        <f>SUM(X271:X275)</f>
        <v>0</v>
      </c>
      <c r="Y270" s="12"/>
      <c r="Z270" s="12"/>
      <c r="AA270" s="12"/>
      <c r="AB270" s="12"/>
      <c r="AC270" s="12"/>
      <c r="AD270" s="12"/>
      <c r="AE270" s="12"/>
      <c r="AR270" s="207" t="s">
        <v>93</v>
      </c>
      <c r="AT270" s="216" t="s">
        <v>80</v>
      </c>
      <c r="AU270" s="216" t="s">
        <v>88</v>
      </c>
      <c r="AY270" s="207" t="s">
        <v>220</v>
      </c>
      <c r="BK270" s="217">
        <f>SUM(BK271:BK275)</f>
        <v>0</v>
      </c>
    </row>
    <row r="271" s="2" customFormat="1" ht="33" customHeight="1">
      <c r="A271" s="42"/>
      <c r="B271" s="186"/>
      <c r="C271" s="220" t="s">
        <v>1833</v>
      </c>
      <c r="D271" s="220" t="s">
        <v>223</v>
      </c>
      <c r="E271" s="221" t="s">
        <v>522</v>
      </c>
      <c r="F271" s="222" t="s">
        <v>523</v>
      </c>
      <c r="G271" s="223" t="s">
        <v>302</v>
      </c>
      <c r="H271" s="224">
        <v>10.529999999999999</v>
      </c>
      <c r="I271" s="225"/>
      <c r="J271" s="225"/>
      <c r="K271" s="226">
        <f>ROUND(P271*H271,2)</f>
        <v>0</v>
      </c>
      <c r="L271" s="227"/>
      <c r="M271" s="43"/>
      <c r="N271" s="228" t="s">
        <v>1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0.0022499999999999998</v>
      </c>
      <c r="V271" s="231">
        <f>U271*H271</f>
        <v>0.023692499999999998</v>
      </c>
      <c r="W271" s="231">
        <v>0</v>
      </c>
      <c r="X271" s="232">
        <f>W271*H271</f>
        <v>0</v>
      </c>
      <c r="Y271" s="42"/>
      <c r="Z271" s="42"/>
      <c r="AA271" s="42"/>
      <c r="AB271" s="42"/>
      <c r="AC271" s="42"/>
      <c r="AD271" s="42"/>
      <c r="AE271" s="42"/>
      <c r="AR271" s="233" t="s">
        <v>387</v>
      </c>
      <c r="AT271" s="233" t="s">
        <v>223</v>
      </c>
      <c r="AU271" s="233" t="s">
        <v>93</v>
      </c>
      <c r="AY271" s="19" t="s">
        <v>220</v>
      </c>
      <c r="BE271" s="147">
        <f>IF(O271="základná",K271,0)</f>
        <v>0</v>
      </c>
      <c r="BF271" s="147">
        <f>IF(O271="znížená",K271,0)</f>
        <v>0</v>
      </c>
      <c r="BG271" s="147">
        <f>IF(O271="zákl. prenesená",K271,0)</f>
        <v>0</v>
      </c>
      <c r="BH271" s="147">
        <f>IF(O271="zníž. prenesená",K271,0)</f>
        <v>0</v>
      </c>
      <c r="BI271" s="147">
        <f>IF(O271="nulová",K271,0)</f>
        <v>0</v>
      </c>
      <c r="BJ271" s="19" t="s">
        <v>93</v>
      </c>
      <c r="BK271" s="147">
        <f>ROUND(P271*H271,2)</f>
        <v>0</v>
      </c>
      <c r="BL271" s="19" t="s">
        <v>387</v>
      </c>
      <c r="BM271" s="233" t="s">
        <v>1834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1835</v>
      </c>
      <c r="G272" s="14"/>
      <c r="H272" s="245">
        <v>10.529999999999999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88</v>
      </c>
      <c r="AY272" s="243" t="s">
        <v>220</v>
      </c>
    </row>
    <row r="273" s="2" customFormat="1" ht="33" customHeight="1">
      <c r="A273" s="42"/>
      <c r="B273" s="186"/>
      <c r="C273" s="220" t="s">
        <v>1836</v>
      </c>
      <c r="D273" s="220" t="s">
        <v>223</v>
      </c>
      <c r="E273" s="221" t="s">
        <v>1837</v>
      </c>
      <c r="F273" s="222" t="s">
        <v>1838</v>
      </c>
      <c r="G273" s="223" t="s">
        <v>302</v>
      </c>
      <c r="H273" s="224">
        <v>52</v>
      </c>
      <c r="I273" s="225"/>
      <c r="J273" s="225"/>
      <c r="K273" s="226">
        <f>ROUND(P273*H273,2)</f>
        <v>0</v>
      </c>
      <c r="L273" s="227"/>
      <c r="M273" s="43"/>
      <c r="N273" s="228" t="s">
        <v>1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0.0034399999999999999</v>
      </c>
      <c r="V273" s="231">
        <f>U273*H273</f>
        <v>0.17887999999999998</v>
      </c>
      <c r="W273" s="231">
        <v>0</v>
      </c>
      <c r="X273" s="232">
        <f>W273*H273</f>
        <v>0</v>
      </c>
      <c r="Y273" s="42"/>
      <c r="Z273" s="42"/>
      <c r="AA273" s="42"/>
      <c r="AB273" s="42"/>
      <c r="AC273" s="42"/>
      <c r="AD273" s="42"/>
      <c r="AE273" s="42"/>
      <c r="AR273" s="233" t="s">
        <v>387</v>
      </c>
      <c r="AT273" s="233" t="s">
        <v>223</v>
      </c>
      <c r="AU273" s="233" t="s">
        <v>93</v>
      </c>
      <c r="AY273" s="19" t="s">
        <v>220</v>
      </c>
      <c r="BE273" s="147">
        <f>IF(O273="základná",K273,0)</f>
        <v>0</v>
      </c>
      <c r="BF273" s="147">
        <f>IF(O273="znížená",K273,0)</f>
        <v>0</v>
      </c>
      <c r="BG273" s="147">
        <f>IF(O273="zákl. prenesená",K273,0)</f>
        <v>0</v>
      </c>
      <c r="BH273" s="147">
        <f>IF(O273="zníž. prenesená",K273,0)</f>
        <v>0</v>
      </c>
      <c r="BI273" s="147">
        <f>IF(O273="nulová",K273,0)</f>
        <v>0</v>
      </c>
      <c r="BJ273" s="19" t="s">
        <v>93</v>
      </c>
      <c r="BK273" s="147">
        <f>ROUND(P273*H273,2)</f>
        <v>0</v>
      </c>
      <c r="BL273" s="19" t="s">
        <v>387</v>
      </c>
      <c r="BM273" s="233" t="s">
        <v>1839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1805</v>
      </c>
      <c r="G274" s="14"/>
      <c r="H274" s="245">
        <v>52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88</v>
      </c>
      <c r="AY274" s="243" t="s">
        <v>220</v>
      </c>
    </row>
    <row r="275" s="2" customFormat="1" ht="24.15" customHeight="1">
      <c r="A275" s="42"/>
      <c r="B275" s="186"/>
      <c r="C275" s="220" t="s">
        <v>1840</v>
      </c>
      <c r="D275" s="220" t="s">
        <v>223</v>
      </c>
      <c r="E275" s="221" t="s">
        <v>543</v>
      </c>
      <c r="F275" s="222" t="s">
        <v>544</v>
      </c>
      <c r="G275" s="223" t="s">
        <v>393</v>
      </c>
      <c r="H275" s="266"/>
      <c r="I275" s="225"/>
      <c r="J275" s="225"/>
      <c r="K275" s="226">
        <f>ROUND(P275*H275,2)</f>
        <v>0</v>
      </c>
      <c r="L275" s="227"/>
      <c r="M275" s="43"/>
      <c r="N275" s="228" t="s">
        <v>1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2"/>
      <c r="Z275" s="42"/>
      <c r="AA275" s="42"/>
      <c r="AB275" s="42"/>
      <c r="AC275" s="42"/>
      <c r="AD275" s="42"/>
      <c r="AE275" s="42"/>
      <c r="AR275" s="233" t="s">
        <v>387</v>
      </c>
      <c r="AT275" s="233" t="s">
        <v>223</v>
      </c>
      <c r="AU275" s="233" t="s">
        <v>93</v>
      </c>
      <c r="AY275" s="19" t="s">
        <v>220</v>
      </c>
      <c r="BE275" s="147">
        <f>IF(O275="základná",K275,0)</f>
        <v>0</v>
      </c>
      <c r="BF275" s="147">
        <f>IF(O275="znížená",K275,0)</f>
        <v>0</v>
      </c>
      <c r="BG275" s="147">
        <f>IF(O275="zákl. prenesená",K275,0)</f>
        <v>0</v>
      </c>
      <c r="BH275" s="147">
        <f>IF(O275="zníž. prenesená",K275,0)</f>
        <v>0</v>
      </c>
      <c r="BI275" s="147">
        <f>IF(O275="nulová",K275,0)</f>
        <v>0</v>
      </c>
      <c r="BJ275" s="19" t="s">
        <v>93</v>
      </c>
      <c r="BK275" s="147">
        <f>ROUND(P275*H275,2)</f>
        <v>0</v>
      </c>
      <c r="BL275" s="19" t="s">
        <v>387</v>
      </c>
      <c r="BM275" s="233" t="s">
        <v>1841</v>
      </c>
    </row>
    <row r="276" s="12" customFormat="1" ht="22.8" customHeight="1">
      <c r="A276" s="12"/>
      <c r="B276" s="206"/>
      <c r="C276" s="12"/>
      <c r="D276" s="207" t="s">
        <v>80</v>
      </c>
      <c r="E276" s="218" t="s">
        <v>628</v>
      </c>
      <c r="F276" s="218" t="s">
        <v>629</v>
      </c>
      <c r="G276" s="12"/>
      <c r="H276" s="12"/>
      <c r="I276" s="209"/>
      <c r="J276" s="209"/>
      <c r="K276" s="219">
        <f>BK276</f>
        <v>0</v>
      </c>
      <c r="L276" s="12"/>
      <c r="M276" s="206"/>
      <c r="N276" s="211"/>
      <c r="O276" s="212"/>
      <c r="P276" s="212"/>
      <c r="Q276" s="213">
        <f>SUM(Q277:Q286)</f>
        <v>0</v>
      </c>
      <c r="R276" s="213">
        <f>SUM(R277:R286)</f>
        <v>0</v>
      </c>
      <c r="S276" s="212"/>
      <c r="T276" s="214">
        <f>SUM(T277:T286)</f>
        <v>0</v>
      </c>
      <c r="U276" s="212"/>
      <c r="V276" s="214">
        <f>SUM(V277:V286)</f>
        <v>0.83921060000000003</v>
      </c>
      <c r="W276" s="212"/>
      <c r="X276" s="215">
        <f>SUM(X277:X286)</f>
        <v>0</v>
      </c>
      <c r="Y276" s="12"/>
      <c r="Z276" s="12"/>
      <c r="AA276" s="12"/>
      <c r="AB276" s="12"/>
      <c r="AC276" s="12"/>
      <c r="AD276" s="12"/>
      <c r="AE276" s="12"/>
      <c r="AR276" s="207" t="s">
        <v>93</v>
      </c>
      <c r="AT276" s="216" t="s">
        <v>80</v>
      </c>
      <c r="AU276" s="216" t="s">
        <v>88</v>
      </c>
      <c r="AY276" s="207" t="s">
        <v>220</v>
      </c>
      <c r="BK276" s="217">
        <f>SUM(BK277:BK286)</f>
        <v>0</v>
      </c>
    </row>
    <row r="277" s="2" customFormat="1" ht="33" customHeight="1">
      <c r="A277" s="42"/>
      <c r="B277" s="186"/>
      <c r="C277" s="220" t="s">
        <v>1842</v>
      </c>
      <c r="D277" s="220" t="s">
        <v>223</v>
      </c>
      <c r="E277" s="221" t="s">
        <v>630</v>
      </c>
      <c r="F277" s="222" t="s">
        <v>631</v>
      </c>
      <c r="G277" s="223" t="s">
        <v>302</v>
      </c>
      <c r="H277" s="224">
        <v>47.520000000000003</v>
      </c>
      <c r="I277" s="225"/>
      <c r="J277" s="225"/>
      <c r="K277" s="226">
        <f>ROUND(P277*H277,2)</f>
        <v>0</v>
      </c>
      <c r="L277" s="227"/>
      <c r="M277" s="43"/>
      <c r="N277" s="228" t="s">
        <v>1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0.00021000000000000001</v>
      </c>
      <c r="V277" s="231">
        <f>U277*H277</f>
        <v>0.0099792000000000006</v>
      </c>
      <c r="W277" s="231">
        <v>0</v>
      </c>
      <c r="X277" s="232">
        <f>W277*H277</f>
        <v>0</v>
      </c>
      <c r="Y277" s="42"/>
      <c r="Z277" s="42"/>
      <c r="AA277" s="42"/>
      <c r="AB277" s="42"/>
      <c r="AC277" s="42"/>
      <c r="AD277" s="42"/>
      <c r="AE277" s="42"/>
      <c r="AR277" s="233" t="s">
        <v>387</v>
      </c>
      <c r="AT277" s="233" t="s">
        <v>223</v>
      </c>
      <c r="AU277" s="233" t="s">
        <v>93</v>
      </c>
      <c r="AY277" s="19" t="s">
        <v>220</v>
      </c>
      <c r="BE277" s="147">
        <f>IF(O277="základná",K277,0)</f>
        <v>0</v>
      </c>
      <c r="BF277" s="147">
        <f>IF(O277="znížená",K277,0)</f>
        <v>0</v>
      </c>
      <c r="BG277" s="147">
        <f>IF(O277="zákl. prenesená",K277,0)</f>
        <v>0</v>
      </c>
      <c r="BH277" s="147">
        <f>IF(O277="zníž. prenesená",K277,0)</f>
        <v>0</v>
      </c>
      <c r="BI277" s="147">
        <f>IF(O277="nulová",K277,0)</f>
        <v>0</v>
      </c>
      <c r="BJ277" s="19" t="s">
        <v>93</v>
      </c>
      <c r="BK277" s="147">
        <f>ROUND(P277*H277,2)</f>
        <v>0</v>
      </c>
      <c r="BL277" s="19" t="s">
        <v>387</v>
      </c>
      <c r="BM277" s="233" t="s">
        <v>1843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1844</v>
      </c>
      <c r="G278" s="14"/>
      <c r="H278" s="245">
        <v>47.520000000000003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88</v>
      </c>
      <c r="AY278" s="243" t="s">
        <v>220</v>
      </c>
    </row>
    <row r="279" s="2" customFormat="1" ht="55.5" customHeight="1">
      <c r="A279" s="42"/>
      <c r="B279" s="186"/>
      <c r="C279" s="273" t="s">
        <v>1845</v>
      </c>
      <c r="D279" s="273" t="s">
        <v>564</v>
      </c>
      <c r="E279" s="274" t="s">
        <v>651</v>
      </c>
      <c r="F279" s="275" t="s">
        <v>652</v>
      </c>
      <c r="G279" s="276" t="s">
        <v>302</v>
      </c>
      <c r="H279" s="277">
        <v>99.792000000000002</v>
      </c>
      <c r="I279" s="278"/>
      <c r="J279" s="279"/>
      <c r="K279" s="280">
        <f>ROUND(P279*H279,2)</f>
        <v>0</v>
      </c>
      <c r="L279" s="279"/>
      <c r="M279" s="281"/>
      <c r="N279" s="282" t="s">
        <v>1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0.00010000000000000001</v>
      </c>
      <c r="V279" s="231">
        <f>U279*H279</f>
        <v>0.0099792000000000006</v>
      </c>
      <c r="W279" s="231">
        <v>0</v>
      </c>
      <c r="X279" s="232">
        <f>W279*H279</f>
        <v>0</v>
      </c>
      <c r="Y279" s="42"/>
      <c r="Z279" s="42"/>
      <c r="AA279" s="42"/>
      <c r="AB279" s="42"/>
      <c r="AC279" s="42"/>
      <c r="AD279" s="42"/>
      <c r="AE279" s="42"/>
      <c r="AR279" s="233" t="s">
        <v>567</v>
      </c>
      <c r="AT279" s="233" t="s">
        <v>564</v>
      </c>
      <c r="AU279" s="233" t="s">
        <v>93</v>
      </c>
      <c r="AY279" s="19" t="s">
        <v>220</v>
      </c>
      <c r="BE279" s="147">
        <f>IF(O279="základná",K279,0)</f>
        <v>0</v>
      </c>
      <c r="BF279" s="147">
        <f>IF(O279="znížená",K279,0)</f>
        <v>0</v>
      </c>
      <c r="BG279" s="147">
        <f>IF(O279="zákl. prenesená",K279,0)</f>
        <v>0</v>
      </c>
      <c r="BH279" s="147">
        <f>IF(O279="zníž. prenesená",K279,0)</f>
        <v>0</v>
      </c>
      <c r="BI279" s="147">
        <f>IF(O279="nulová",K279,0)</f>
        <v>0</v>
      </c>
      <c r="BJ279" s="19" t="s">
        <v>93</v>
      </c>
      <c r="BK279" s="147">
        <f>ROUND(P279*H279,2)</f>
        <v>0</v>
      </c>
      <c r="BL279" s="19" t="s">
        <v>387</v>
      </c>
      <c r="BM279" s="233" t="s">
        <v>1846</v>
      </c>
    </row>
    <row r="280" s="2" customFormat="1" ht="16.5" customHeight="1">
      <c r="A280" s="42"/>
      <c r="B280" s="186"/>
      <c r="C280" s="273" t="s">
        <v>1847</v>
      </c>
      <c r="D280" s="273" t="s">
        <v>564</v>
      </c>
      <c r="E280" s="274" t="s">
        <v>654</v>
      </c>
      <c r="F280" s="275" t="s">
        <v>655</v>
      </c>
      <c r="G280" s="276" t="s">
        <v>226</v>
      </c>
      <c r="H280" s="277">
        <v>15.478999999999999</v>
      </c>
      <c r="I280" s="278"/>
      <c r="J280" s="279"/>
      <c r="K280" s="280">
        <f>ROUND(P280*H280,2)</f>
        <v>0</v>
      </c>
      <c r="L280" s="279"/>
      <c r="M280" s="281"/>
      <c r="N280" s="282" t="s">
        <v>1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0.051999999999999998</v>
      </c>
      <c r="V280" s="231">
        <f>U280*H280</f>
        <v>0.80490799999999996</v>
      </c>
      <c r="W280" s="231">
        <v>0</v>
      </c>
      <c r="X280" s="232">
        <f>W280*H280</f>
        <v>0</v>
      </c>
      <c r="Y280" s="42"/>
      <c r="Z280" s="42"/>
      <c r="AA280" s="42"/>
      <c r="AB280" s="42"/>
      <c r="AC280" s="42"/>
      <c r="AD280" s="42"/>
      <c r="AE280" s="42"/>
      <c r="AR280" s="233" t="s">
        <v>567</v>
      </c>
      <c r="AT280" s="233" t="s">
        <v>564</v>
      </c>
      <c r="AU280" s="233" t="s">
        <v>93</v>
      </c>
      <c r="AY280" s="19" t="s">
        <v>220</v>
      </c>
      <c r="BE280" s="147">
        <f>IF(O280="základná",K280,0)</f>
        <v>0</v>
      </c>
      <c r="BF280" s="147">
        <f>IF(O280="znížená",K280,0)</f>
        <v>0</v>
      </c>
      <c r="BG280" s="147">
        <f>IF(O280="zákl. prenesená",K280,0)</f>
        <v>0</v>
      </c>
      <c r="BH280" s="147">
        <f>IF(O280="zníž. prenesená",K280,0)</f>
        <v>0</v>
      </c>
      <c r="BI280" s="147">
        <f>IF(O280="nulová",K280,0)</f>
        <v>0</v>
      </c>
      <c r="BJ280" s="19" t="s">
        <v>93</v>
      </c>
      <c r="BK280" s="147">
        <f>ROUND(P280*H280,2)</f>
        <v>0</v>
      </c>
      <c r="BL280" s="19" t="s">
        <v>387</v>
      </c>
      <c r="BM280" s="233" t="s">
        <v>1848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1849</v>
      </c>
      <c r="G281" s="14"/>
      <c r="H281" s="245">
        <v>15.478999999999999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88</v>
      </c>
      <c r="AY281" s="243" t="s">
        <v>220</v>
      </c>
    </row>
    <row r="282" s="2" customFormat="1" ht="24.15" customHeight="1">
      <c r="A282" s="42"/>
      <c r="B282" s="186"/>
      <c r="C282" s="220" t="s">
        <v>1850</v>
      </c>
      <c r="D282" s="220" t="s">
        <v>223</v>
      </c>
      <c r="E282" s="221" t="s">
        <v>699</v>
      </c>
      <c r="F282" s="222" t="s">
        <v>700</v>
      </c>
      <c r="G282" s="223" t="s">
        <v>583</v>
      </c>
      <c r="H282" s="224">
        <v>9</v>
      </c>
      <c r="I282" s="225"/>
      <c r="J282" s="225"/>
      <c r="K282" s="226">
        <f>ROUND(P282*H282,2)</f>
        <v>0</v>
      </c>
      <c r="L282" s="227"/>
      <c r="M282" s="43"/>
      <c r="N282" s="228" t="s">
        <v>1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0.00025999999999999998</v>
      </c>
      <c r="V282" s="231">
        <f>U282*H282</f>
        <v>0.0023399999999999996</v>
      </c>
      <c r="W282" s="231">
        <v>0</v>
      </c>
      <c r="X282" s="232">
        <f>W282*H282</f>
        <v>0</v>
      </c>
      <c r="Y282" s="42"/>
      <c r="Z282" s="42"/>
      <c r="AA282" s="42"/>
      <c r="AB282" s="42"/>
      <c r="AC282" s="42"/>
      <c r="AD282" s="42"/>
      <c r="AE282" s="42"/>
      <c r="AR282" s="233" t="s">
        <v>387</v>
      </c>
      <c r="AT282" s="233" t="s">
        <v>223</v>
      </c>
      <c r="AU282" s="233" t="s">
        <v>93</v>
      </c>
      <c r="AY282" s="19" t="s">
        <v>220</v>
      </c>
      <c r="BE282" s="147">
        <f>IF(O282="základná",K282,0)</f>
        <v>0</v>
      </c>
      <c r="BF282" s="147">
        <f>IF(O282="znížená",K282,0)</f>
        <v>0</v>
      </c>
      <c r="BG282" s="147">
        <f>IF(O282="zákl. prenesená",K282,0)</f>
        <v>0</v>
      </c>
      <c r="BH282" s="147">
        <f>IF(O282="zníž. prenesená",K282,0)</f>
        <v>0</v>
      </c>
      <c r="BI282" s="147">
        <f>IF(O282="nulová",K282,0)</f>
        <v>0</v>
      </c>
      <c r="BJ282" s="19" t="s">
        <v>93</v>
      </c>
      <c r="BK282" s="147">
        <f>ROUND(P282*H282,2)</f>
        <v>0</v>
      </c>
      <c r="BL282" s="19" t="s">
        <v>387</v>
      </c>
      <c r="BM282" s="233" t="s">
        <v>1851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1852</v>
      </c>
      <c r="G283" s="14"/>
      <c r="H283" s="245">
        <v>9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88</v>
      </c>
      <c r="AY283" s="243" t="s">
        <v>220</v>
      </c>
    </row>
    <row r="284" s="2" customFormat="1" ht="24.15" customHeight="1">
      <c r="A284" s="42"/>
      <c r="B284" s="186"/>
      <c r="C284" s="273" t="s">
        <v>1853</v>
      </c>
      <c r="D284" s="273" t="s">
        <v>564</v>
      </c>
      <c r="E284" s="274" t="s">
        <v>723</v>
      </c>
      <c r="F284" s="275" t="s">
        <v>724</v>
      </c>
      <c r="G284" s="276" t="s">
        <v>302</v>
      </c>
      <c r="H284" s="277">
        <v>10.529999999999999</v>
      </c>
      <c r="I284" s="278"/>
      <c r="J284" s="279"/>
      <c r="K284" s="280">
        <f>ROUND(P284*H284,2)</f>
        <v>0</v>
      </c>
      <c r="L284" s="279"/>
      <c r="M284" s="281"/>
      <c r="N284" s="282" t="s">
        <v>1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0.00114</v>
      </c>
      <c r="V284" s="231">
        <f>U284*H284</f>
        <v>0.0120042</v>
      </c>
      <c r="W284" s="231">
        <v>0</v>
      </c>
      <c r="X284" s="232">
        <f>W284*H284</f>
        <v>0</v>
      </c>
      <c r="Y284" s="42"/>
      <c r="Z284" s="42"/>
      <c r="AA284" s="42"/>
      <c r="AB284" s="42"/>
      <c r="AC284" s="42"/>
      <c r="AD284" s="42"/>
      <c r="AE284" s="42"/>
      <c r="AR284" s="233" t="s">
        <v>567</v>
      </c>
      <c r="AT284" s="233" t="s">
        <v>564</v>
      </c>
      <c r="AU284" s="233" t="s">
        <v>93</v>
      </c>
      <c r="AY284" s="19" t="s">
        <v>220</v>
      </c>
      <c r="BE284" s="147">
        <f>IF(O284="základná",K284,0)</f>
        <v>0</v>
      </c>
      <c r="BF284" s="147">
        <f>IF(O284="znížená",K284,0)</f>
        <v>0</v>
      </c>
      <c r="BG284" s="147">
        <f>IF(O284="zákl. prenesená",K284,0)</f>
        <v>0</v>
      </c>
      <c r="BH284" s="147">
        <f>IF(O284="zníž. prenesená",K284,0)</f>
        <v>0</v>
      </c>
      <c r="BI284" s="147">
        <f>IF(O284="nulová",K284,0)</f>
        <v>0</v>
      </c>
      <c r="BJ284" s="19" t="s">
        <v>93</v>
      </c>
      <c r="BK284" s="147">
        <f>ROUND(P284*H284,2)</f>
        <v>0</v>
      </c>
      <c r="BL284" s="19" t="s">
        <v>387</v>
      </c>
      <c r="BM284" s="233" t="s">
        <v>1854</v>
      </c>
    </row>
    <row r="285" s="14" customFormat="1">
      <c r="A285" s="14"/>
      <c r="B285" s="242"/>
      <c r="C285" s="14"/>
      <c r="D285" s="235" t="s">
        <v>228</v>
      </c>
      <c r="E285" s="243" t="s">
        <v>1</v>
      </c>
      <c r="F285" s="244" t="s">
        <v>1835</v>
      </c>
      <c r="G285" s="14"/>
      <c r="H285" s="245">
        <v>10.529999999999999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4</v>
      </c>
      <c r="AX285" s="14" t="s">
        <v>88</v>
      </c>
      <c r="AY285" s="243" t="s">
        <v>220</v>
      </c>
    </row>
    <row r="286" s="2" customFormat="1" ht="24.15" customHeight="1">
      <c r="A286" s="42"/>
      <c r="B286" s="186"/>
      <c r="C286" s="220" t="s">
        <v>1855</v>
      </c>
      <c r="D286" s="220" t="s">
        <v>223</v>
      </c>
      <c r="E286" s="221" t="s">
        <v>726</v>
      </c>
      <c r="F286" s="222" t="s">
        <v>727</v>
      </c>
      <c r="G286" s="223" t="s">
        <v>393</v>
      </c>
      <c r="H286" s="266"/>
      <c r="I286" s="225"/>
      <c r="J286" s="225"/>
      <c r="K286" s="226">
        <f>ROUND(P286*H286,2)</f>
        <v>0</v>
      </c>
      <c r="L286" s="227"/>
      <c r="M286" s="43"/>
      <c r="N286" s="228" t="s">
        <v>1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2"/>
      <c r="Z286" s="42"/>
      <c r="AA286" s="42"/>
      <c r="AB286" s="42"/>
      <c r="AC286" s="42"/>
      <c r="AD286" s="42"/>
      <c r="AE286" s="42"/>
      <c r="AR286" s="233" t="s">
        <v>387</v>
      </c>
      <c r="AT286" s="233" t="s">
        <v>223</v>
      </c>
      <c r="AU286" s="233" t="s">
        <v>93</v>
      </c>
      <c r="AY286" s="19" t="s">
        <v>220</v>
      </c>
      <c r="BE286" s="147">
        <f>IF(O286="základná",K286,0)</f>
        <v>0</v>
      </c>
      <c r="BF286" s="147">
        <f>IF(O286="znížená",K286,0)</f>
        <v>0</v>
      </c>
      <c r="BG286" s="147">
        <f>IF(O286="zákl. prenesená",K286,0)</f>
        <v>0</v>
      </c>
      <c r="BH286" s="147">
        <f>IF(O286="zníž. prenesená",K286,0)</f>
        <v>0</v>
      </c>
      <c r="BI286" s="147">
        <f>IF(O286="nulová",K286,0)</f>
        <v>0</v>
      </c>
      <c r="BJ286" s="19" t="s">
        <v>93</v>
      </c>
      <c r="BK286" s="147">
        <f>ROUND(P286*H286,2)</f>
        <v>0</v>
      </c>
      <c r="BL286" s="19" t="s">
        <v>387</v>
      </c>
      <c r="BM286" s="233" t="s">
        <v>1856</v>
      </c>
    </row>
    <row r="287" s="12" customFormat="1" ht="22.8" customHeight="1">
      <c r="A287" s="12"/>
      <c r="B287" s="206"/>
      <c r="C287" s="12"/>
      <c r="D287" s="207" t="s">
        <v>80</v>
      </c>
      <c r="E287" s="218" t="s">
        <v>395</v>
      </c>
      <c r="F287" s="218" t="s">
        <v>396</v>
      </c>
      <c r="G287" s="12"/>
      <c r="H287" s="12"/>
      <c r="I287" s="209"/>
      <c r="J287" s="209"/>
      <c r="K287" s="219">
        <f>BK287</f>
        <v>0</v>
      </c>
      <c r="L287" s="12"/>
      <c r="M287" s="206"/>
      <c r="N287" s="211"/>
      <c r="O287" s="212"/>
      <c r="P287" s="212"/>
      <c r="Q287" s="213">
        <f>SUM(Q288:Q293)</f>
        <v>0</v>
      </c>
      <c r="R287" s="213">
        <f>SUM(R288:R293)</f>
        <v>0</v>
      </c>
      <c r="S287" s="212"/>
      <c r="T287" s="214">
        <f>SUM(T288:T293)</f>
        <v>0</v>
      </c>
      <c r="U287" s="212"/>
      <c r="V287" s="214">
        <f>SUM(V288:V293)</f>
        <v>0.1684552</v>
      </c>
      <c r="W287" s="212"/>
      <c r="X287" s="215">
        <f>SUM(X288:X293)</f>
        <v>0</v>
      </c>
      <c r="Y287" s="12"/>
      <c r="Z287" s="12"/>
      <c r="AA287" s="12"/>
      <c r="AB287" s="12"/>
      <c r="AC287" s="12"/>
      <c r="AD287" s="12"/>
      <c r="AE287" s="12"/>
      <c r="AR287" s="207" t="s">
        <v>93</v>
      </c>
      <c r="AT287" s="216" t="s">
        <v>80</v>
      </c>
      <c r="AU287" s="216" t="s">
        <v>88</v>
      </c>
      <c r="AY287" s="207" t="s">
        <v>220</v>
      </c>
      <c r="BK287" s="217">
        <f>SUM(BK288:BK293)</f>
        <v>0</v>
      </c>
    </row>
    <row r="288" s="2" customFormat="1" ht="16.5" customHeight="1">
      <c r="A288" s="42"/>
      <c r="B288" s="186"/>
      <c r="C288" s="220" t="s">
        <v>1857</v>
      </c>
      <c r="D288" s="220" t="s">
        <v>223</v>
      </c>
      <c r="E288" s="221" t="s">
        <v>988</v>
      </c>
      <c r="F288" s="222" t="s">
        <v>989</v>
      </c>
      <c r="G288" s="223" t="s">
        <v>226</v>
      </c>
      <c r="H288" s="224">
        <v>48.268000000000001</v>
      </c>
      <c r="I288" s="225"/>
      <c r="J288" s="225"/>
      <c r="K288" s="226">
        <f>ROUND(P288*H288,2)</f>
        <v>0</v>
      </c>
      <c r="L288" s="227"/>
      <c r="M288" s="43"/>
      <c r="N288" s="228" t="s">
        <v>1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0.00040000000000000002</v>
      </c>
      <c r="V288" s="231">
        <f>U288*H288</f>
        <v>0.0193072</v>
      </c>
      <c r="W288" s="231">
        <v>0</v>
      </c>
      <c r="X288" s="232">
        <f>W288*H288</f>
        <v>0</v>
      </c>
      <c r="Y288" s="42"/>
      <c r="Z288" s="42"/>
      <c r="AA288" s="42"/>
      <c r="AB288" s="42"/>
      <c r="AC288" s="42"/>
      <c r="AD288" s="42"/>
      <c r="AE288" s="42"/>
      <c r="AR288" s="233" t="s">
        <v>387</v>
      </c>
      <c r="AT288" s="233" t="s">
        <v>223</v>
      </c>
      <c r="AU288" s="233" t="s">
        <v>93</v>
      </c>
      <c r="AY288" s="19" t="s">
        <v>220</v>
      </c>
      <c r="BE288" s="147">
        <f>IF(O288="základná",K288,0)</f>
        <v>0</v>
      </c>
      <c r="BF288" s="147">
        <f>IF(O288="znížená",K288,0)</f>
        <v>0</v>
      </c>
      <c r="BG288" s="147">
        <f>IF(O288="zákl. prenesená",K288,0)</f>
        <v>0</v>
      </c>
      <c r="BH288" s="147">
        <f>IF(O288="zníž. prenesená",K288,0)</f>
        <v>0</v>
      </c>
      <c r="BI288" s="147">
        <f>IF(O288="nulová",K288,0)</f>
        <v>0</v>
      </c>
      <c r="BJ288" s="19" t="s">
        <v>93</v>
      </c>
      <c r="BK288" s="147">
        <f>ROUND(P288*H288,2)</f>
        <v>0</v>
      </c>
      <c r="BL288" s="19" t="s">
        <v>387</v>
      </c>
      <c r="BM288" s="233" t="s">
        <v>1858</v>
      </c>
    </row>
    <row r="289" s="14" customFormat="1">
      <c r="A289" s="14"/>
      <c r="B289" s="242"/>
      <c r="C289" s="14"/>
      <c r="D289" s="235" t="s">
        <v>228</v>
      </c>
      <c r="E289" s="243" t="s">
        <v>1</v>
      </c>
      <c r="F289" s="244" t="s">
        <v>1859</v>
      </c>
      <c r="G289" s="14"/>
      <c r="H289" s="245">
        <v>48.268000000000001</v>
      </c>
      <c r="I289" s="246"/>
      <c r="J289" s="246"/>
      <c r="K289" s="14"/>
      <c r="L289" s="14"/>
      <c r="M289" s="242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4"/>
      <c r="Z289" s="14"/>
      <c r="AA289" s="14"/>
      <c r="AB289" s="14"/>
      <c r="AC289" s="14"/>
      <c r="AD289" s="14"/>
      <c r="AE289" s="14"/>
      <c r="AT289" s="243" t="s">
        <v>228</v>
      </c>
      <c r="AU289" s="243" t="s">
        <v>93</v>
      </c>
      <c r="AV289" s="14" t="s">
        <v>93</v>
      </c>
      <c r="AW289" s="14" t="s">
        <v>4</v>
      </c>
      <c r="AX289" s="14" t="s">
        <v>88</v>
      </c>
      <c r="AY289" s="243" t="s">
        <v>220</v>
      </c>
    </row>
    <row r="290" s="2" customFormat="1" ht="21.75" customHeight="1">
      <c r="A290" s="42"/>
      <c r="B290" s="186"/>
      <c r="C290" s="273" t="s">
        <v>1860</v>
      </c>
      <c r="D290" s="273" t="s">
        <v>564</v>
      </c>
      <c r="E290" s="274" t="s">
        <v>992</v>
      </c>
      <c r="F290" s="275" t="s">
        <v>993</v>
      </c>
      <c r="G290" s="276" t="s">
        <v>226</v>
      </c>
      <c r="H290" s="277">
        <v>49.716000000000001</v>
      </c>
      <c r="I290" s="278"/>
      <c r="J290" s="279"/>
      <c r="K290" s="280">
        <f>ROUND(P290*H290,2)</f>
        <v>0</v>
      </c>
      <c r="L290" s="279"/>
      <c r="M290" s="281"/>
      <c r="N290" s="282" t="s">
        <v>1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0.0030000000000000001</v>
      </c>
      <c r="V290" s="231">
        <f>U290*H290</f>
        <v>0.149148</v>
      </c>
      <c r="W290" s="231">
        <v>0</v>
      </c>
      <c r="X290" s="232">
        <f>W290*H290</f>
        <v>0</v>
      </c>
      <c r="Y290" s="42"/>
      <c r="Z290" s="42"/>
      <c r="AA290" s="42"/>
      <c r="AB290" s="42"/>
      <c r="AC290" s="42"/>
      <c r="AD290" s="42"/>
      <c r="AE290" s="42"/>
      <c r="AR290" s="233" t="s">
        <v>567</v>
      </c>
      <c r="AT290" s="233" t="s">
        <v>564</v>
      </c>
      <c r="AU290" s="233" t="s">
        <v>93</v>
      </c>
      <c r="AY290" s="19" t="s">
        <v>220</v>
      </c>
      <c r="BE290" s="147">
        <f>IF(O290="základná",K290,0)</f>
        <v>0</v>
      </c>
      <c r="BF290" s="147">
        <f>IF(O290="znížená",K290,0)</f>
        <v>0</v>
      </c>
      <c r="BG290" s="147">
        <f>IF(O290="zákl. prenesená",K290,0)</f>
        <v>0</v>
      </c>
      <c r="BH290" s="147">
        <f>IF(O290="zníž. prenesená",K290,0)</f>
        <v>0</v>
      </c>
      <c r="BI290" s="147">
        <f>IF(O290="nulová",K290,0)</f>
        <v>0</v>
      </c>
      <c r="BJ290" s="19" t="s">
        <v>93</v>
      </c>
      <c r="BK290" s="147">
        <f>ROUND(P290*H290,2)</f>
        <v>0</v>
      </c>
      <c r="BL290" s="19" t="s">
        <v>387</v>
      </c>
      <c r="BM290" s="233" t="s">
        <v>1861</v>
      </c>
    </row>
    <row r="291" s="14" customFormat="1">
      <c r="A291" s="14"/>
      <c r="B291" s="242"/>
      <c r="C291" s="14"/>
      <c r="D291" s="235" t="s">
        <v>228</v>
      </c>
      <c r="E291" s="243" t="s">
        <v>1</v>
      </c>
      <c r="F291" s="244" t="s">
        <v>1859</v>
      </c>
      <c r="G291" s="14"/>
      <c r="H291" s="245">
        <v>48.268000000000001</v>
      </c>
      <c r="I291" s="246"/>
      <c r="J291" s="246"/>
      <c r="K291" s="14"/>
      <c r="L291" s="14"/>
      <c r="M291" s="242"/>
      <c r="N291" s="247"/>
      <c r="O291" s="248"/>
      <c r="P291" s="248"/>
      <c r="Q291" s="248"/>
      <c r="R291" s="248"/>
      <c r="S291" s="248"/>
      <c r="T291" s="248"/>
      <c r="U291" s="248"/>
      <c r="V291" s="248"/>
      <c r="W291" s="248"/>
      <c r="X291" s="249"/>
      <c r="Y291" s="14"/>
      <c r="Z291" s="14"/>
      <c r="AA291" s="14"/>
      <c r="AB291" s="14"/>
      <c r="AC291" s="14"/>
      <c r="AD291" s="14"/>
      <c r="AE291" s="14"/>
      <c r="AT291" s="243" t="s">
        <v>228</v>
      </c>
      <c r="AU291" s="243" t="s">
        <v>93</v>
      </c>
      <c r="AV291" s="14" t="s">
        <v>93</v>
      </c>
      <c r="AW291" s="14" t="s">
        <v>4</v>
      </c>
      <c r="AX291" s="14" t="s">
        <v>88</v>
      </c>
      <c r="AY291" s="243" t="s">
        <v>220</v>
      </c>
    </row>
    <row r="292" s="14" customFormat="1">
      <c r="A292" s="14"/>
      <c r="B292" s="242"/>
      <c r="C292" s="14"/>
      <c r="D292" s="235" t="s">
        <v>228</v>
      </c>
      <c r="E292" s="14"/>
      <c r="F292" s="244" t="s">
        <v>1862</v>
      </c>
      <c r="G292" s="14"/>
      <c r="H292" s="245">
        <v>49.716000000000001</v>
      </c>
      <c r="I292" s="246"/>
      <c r="J292" s="246"/>
      <c r="K292" s="14"/>
      <c r="L292" s="14"/>
      <c r="M292" s="242"/>
      <c r="N292" s="247"/>
      <c r="O292" s="248"/>
      <c r="P292" s="248"/>
      <c r="Q292" s="248"/>
      <c r="R292" s="248"/>
      <c r="S292" s="248"/>
      <c r="T292" s="248"/>
      <c r="U292" s="248"/>
      <c r="V292" s="248"/>
      <c r="W292" s="248"/>
      <c r="X292" s="249"/>
      <c r="Y292" s="14"/>
      <c r="Z292" s="14"/>
      <c r="AA292" s="14"/>
      <c r="AB292" s="14"/>
      <c r="AC292" s="14"/>
      <c r="AD292" s="14"/>
      <c r="AE292" s="14"/>
      <c r="AT292" s="243" t="s">
        <v>228</v>
      </c>
      <c r="AU292" s="243" t="s">
        <v>93</v>
      </c>
      <c r="AV292" s="14" t="s">
        <v>93</v>
      </c>
      <c r="AW292" s="14" t="s">
        <v>3</v>
      </c>
      <c r="AX292" s="14" t="s">
        <v>88</v>
      </c>
      <c r="AY292" s="243" t="s">
        <v>220</v>
      </c>
    </row>
    <row r="293" s="2" customFormat="1" ht="24.15" customHeight="1">
      <c r="A293" s="42"/>
      <c r="B293" s="186"/>
      <c r="C293" s="220" t="s">
        <v>1863</v>
      </c>
      <c r="D293" s="220" t="s">
        <v>223</v>
      </c>
      <c r="E293" s="221" t="s">
        <v>428</v>
      </c>
      <c r="F293" s="222" t="s">
        <v>429</v>
      </c>
      <c r="G293" s="223" t="s">
        <v>393</v>
      </c>
      <c r="H293" s="266"/>
      <c r="I293" s="225"/>
      <c r="J293" s="225"/>
      <c r="K293" s="226">
        <f>ROUND(P293*H293,2)</f>
        <v>0</v>
      </c>
      <c r="L293" s="227"/>
      <c r="M293" s="43"/>
      <c r="N293" s="267" t="s">
        <v>1</v>
      </c>
      <c r="O293" s="268" t="s">
        <v>45</v>
      </c>
      <c r="P293" s="269">
        <f>I293+J293</f>
        <v>0</v>
      </c>
      <c r="Q293" s="269">
        <f>ROUND(I293*H293,2)</f>
        <v>0</v>
      </c>
      <c r="R293" s="269">
        <f>ROUND(J293*H293,2)</f>
        <v>0</v>
      </c>
      <c r="S293" s="270"/>
      <c r="T293" s="271">
        <f>S293*H293</f>
        <v>0</v>
      </c>
      <c r="U293" s="271">
        <v>0</v>
      </c>
      <c r="V293" s="271">
        <f>U293*H293</f>
        <v>0</v>
      </c>
      <c r="W293" s="271">
        <v>0</v>
      </c>
      <c r="X293" s="272">
        <f>W293*H293</f>
        <v>0</v>
      </c>
      <c r="Y293" s="42"/>
      <c r="Z293" s="42"/>
      <c r="AA293" s="42"/>
      <c r="AB293" s="42"/>
      <c r="AC293" s="42"/>
      <c r="AD293" s="42"/>
      <c r="AE293" s="42"/>
      <c r="AR293" s="233" t="s">
        <v>387</v>
      </c>
      <c r="AT293" s="233" t="s">
        <v>223</v>
      </c>
      <c r="AU293" s="233" t="s">
        <v>93</v>
      </c>
      <c r="AY293" s="19" t="s">
        <v>220</v>
      </c>
      <c r="BE293" s="147">
        <f>IF(O293="základná",K293,0)</f>
        <v>0</v>
      </c>
      <c r="BF293" s="147">
        <f>IF(O293="znížená",K293,0)</f>
        <v>0</v>
      </c>
      <c r="BG293" s="147">
        <f>IF(O293="zákl. prenesená",K293,0)</f>
        <v>0</v>
      </c>
      <c r="BH293" s="147">
        <f>IF(O293="zníž. prenesená",K293,0)</f>
        <v>0</v>
      </c>
      <c r="BI293" s="147">
        <f>IF(O293="nulová",K293,0)</f>
        <v>0</v>
      </c>
      <c r="BJ293" s="19" t="s">
        <v>93</v>
      </c>
      <c r="BK293" s="147">
        <f>ROUND(P293*H293,2)</f>
        <v>0</v>
      </c>
      <c r="BL293" s="19" t="s">
        <v>387</v>
      </c>
      <c r="BM293" s="233" t="s">
        <v>1864</v>
      </c>
    </row>
    <row r="294" s="2" customFormat="1" ht="6.96" customHeight="1">
      <c r="A294" s="42"/>
      <c r="B294" s="69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43"/>
      <c r="N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</row>
  </sheetData>
  <autoFilter ref="C146:L29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7:F117"/>
    <mergeCell ref="D118:F118"/>
    <mergeCell ref="D119:F119"/>
    <mergeCell ref="D120:F120"/>
    <mergeCell ref="D121:F121"/>
    <mergeCell ref="E133:H133"/>
    <mergeCell ref="E137:H137"/>
    <mergeCell ref="E135:H135"/>
    <mergeCell ref="E139:H13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147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1865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1866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K107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ROUND((SUM(BE107:BE114) + SUM(BE138:BE152)),  2)</f>
        <v>0</v>
      </c>
      <c r="G41" s="163"/>
      <c r="H41" s="163"/>
      <c r="I41" s="164">
        <v>0.20000000000000001</v>
      </c>
      <c r="J41" s="163"/>
      <c r="K41" s="162">
        <f>ROUND(((SUM(BE107:BE114) + SUM(BE138:BE152))*I41),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ROUND((SUM(BF107:BF114) + SUM(BF138:BF152)),  2)</f>
        <v>0</v>
      </c>
      <c r="G42" s="163"/>
      <c r="H42" s="163"/>
      <c r="I42" s="164">
        <v>0.20000000000000001</v>
      </c>
      <c r="J42" s="163"/>
      <c r="K42" s="162">
        <f>ROUND(((SUM(BF107:BF114) + SUM(BF138:BF152))*I42),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ROUND((SUM(BG107:BG114) + SUM(BG138:BG152)),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ROUND((SUM(BH107:BH114) + SUM(BH138:BH152)),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ROUND((SUM(BI107:BI114) + SUM(BI138:BI152)),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1865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21-105b-02-02-01 - Búracie práce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Q138</f>
        <v>0</v>
      </c>
      <c r="J100" s="105">
        <f>R138</f>
        <v>0</v>
      </c>
      <c r="K100" s="105">
        <f>K138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Q139</f>
        <v>0</v>
      </c>
      <c r="J101" s="179">
        <f>R139</f>
        <v>0</v>
      </c>
      <c r="K101" s="179">
        <f>K139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189</v>
      </c>
      <c r="E102" s="182"/>
      <c r="F102" s="182"/>
      <c r="G102" s="182"/>
      <c r="H102" s="182"/>
      <c r="I102" s="183">
        <f>Q140</f>
        <v>0</v>
      </c>
      <c r="J102" s="183">
        <f>R140</f>
        <v>0</v>
      </c>
      <c r="K102" s="183">
        <f>K140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9"/>
      <c r="D103" s="177" t="s">
        <v>190</v>
      </c>
      <c r="E103" s="178"/>
      <c r="F103" s="178"/>
      <c r="G103" s="178"/>
      <c r="H103" s="178"/>
      <c r="I103" s="179">
        <f>Q148</f>
        <v>0</v>
      </c>
      <c r="J103" s="179">
        <f>R148</f>
        <v>0</v>
      </c>
      <c r="K103" s="179">
        <f>K148</f>
        <v>0</v>
      </c>
      <c r="L103" s="9"/>
      <c r="M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0"/>
      <c r="D104" s="181" t="s">
        <v>191</v>
      </c>
      <c r="E104" s="182"/>
      <c r="F104" s="182"/>
      <c r="G104" s="182"/>
      <c r="H104" s="182"/>
      <c r="I104" s="183">
        <f>Q149</f>
        <v>0</v>
      </c>
      <c r="J104" s="183">
        <f>R149</f>
        <v>0</v>
      </c>
      <c r="K104" s="183">
        <f>K149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64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6.96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64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29.28" customHeight="1">
      <c r="A107" s="42"/>
      <c r="B107" s="43"/>
      <c r="C107" s="175" t="s">
        <v>193</v>
      </c>
      <c r="D107" s="42"/>
      <c r="E107" s="42"/>
      <c r="F107" s="42"/>
      <c r="G107" s="42"/>
      <c r="H107" s="42"/>
      <c r="I107" s="42"/>
      <c r="J107" s="42"/>
      <c r="K107" s="184">
        <f>ROUND(K108 + K109 + K110 + K111 + K112 + K113,2)</f>
        <v>0</v>
      </c>
      <c r="L107" s="42"/>
      <c r="M107" s="64"/>
      <c r="O107" s="185" t="s">
        <v>43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8" customHeight="1">
      <c r="A108" s="42"/>
      <c r="B108" s="186"/>
      <c r="C108" s="187"/>
      <c r="D108" s="148" t="s">
        <v>194</v>
      </c>
      <c r="E108" s="188"/>
      <c r="F108" s="188"/>
      <c r="G108" s="187"/>
      <c r="H108" s="187"/>
      <c r="I108" s="187"/>
      <c r="J108" s="187"/>
      <c r="K108" s="144">
        <v>0</v>
      </c>
      <c r="L108" s="187"/>
      <c r="M108" s="189"/>
      <c r="N108" s="190"/>
      <c r="O108" s="191" t="s">
        <v>45</v>
      </c>
      <c r="P108" s="190"/>
      <c r="Q108" s="190"/>
      <c r="R108" s="190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2" t="s">
        <v>195</v>
      </c>
      <c r="AZ108" s="190"/>
      <c r="BA108" s="190"/>
      <c r="BB108" s="190"/>
      <c r="BC108" s="190"/>
      <c r="BD108" s="190"/>
      <c r="BE108" s="193">
        <f>IF(O108="základná",K108,0)</f>
        <v>0</v>
      </c>
      <c r="BF108" s="193">
        <f>IF(O108="znížená",K108,0)</f>
        <v>0</v>
      </c>
      <c r="BG108" s="193">
        <f>IF(O108="zákl. prenesená",K108,0)</f>
        <v>0</v>
      </c>
      <c r="BH108" s="193">
        <f>IF(O108="zníž. prenesená",K108,0)</f>
        <v>0</v>
      </c>
      <c r="BI108" s="193">
        <f>IF(O108="nulová",K108,0)</f>
        <v>0</v>
      </c>
      <c r="BJ108" s="192" t="s">
        <v>93</v>
      </c>
      <c r="BK108" s="190"/>
      <c r="BL108" s="190"/>
      <c r="BM108" s="190"/>
    </row>
    <row r="109" s="2" customFormat="1" ht="18" customHeight="1">
      <c r="A109" s="42"/>
      <c r="B109" s="186"/>
      <c r="C109" s="187"/>
      <c r="D109" s="148" t="s">
        <v>196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197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198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199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88" t="s">
        <v>200</v>
      </c>
      <c r="E113" s="187"/>
      <c r="F113" s="187"/>
      <c r="G113" s="187"/>
      <c r="H113" s="187"/>
      <c r="I113" s="187"/>
      <c r="J113" s="187"/>
      <c r="K113" s="144">
        <f>ROUND(K34*T113,2)</f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201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29.28" customHeight="1">
      <c r="A115" s="42"/>
      <c r="B115" s="43"/>
      <c r="C115" s="151" t="s">
        <v>172</v>
      </c>
      <c r="D115" s="152"/>
      <c r="E115" s="152"/>
      <c r="F115" s="152"/>
      <c r="G115" s="152"/>
      <c r="H115" s="152"/>
      <c r="I115" s="152"/>
      <c r="J115" s="152"/>
      <c r="K115" s="153">
        <f>ROUND(K100+K107,2)</f>
        <v>0</v>
      </c>
      <c r="L115" s="152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6.96" customHeight="1">
      <c r="A116" s="42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64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20" s="2" customFormat="1" ht="6.96" customHeight="1">
      <c r="A120" s="42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24.96" customHeight="1">
      <c r="A121" s="42"/>
      <c r="B121" s="43"/>
      <c r="C121" s="23" t="s">
        <v>202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6.96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12" customHeight="1">
      <c r="A123" s="42"/>
      <c r="B123" s="43"/>
      <c r="C123" s="32" t="s">
        <v>16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16.5" customHeight="1">
      <c r="A124" s="42"/>
      <c r="B124" s="43"/>
      <c r="C124" s="42"/>
      <c r="D124" s="42"/>
      <c r="E124" s="155" t="str">
        <f>E7</f>
        <v>Zníženie energetickej náročnosti budov ZŠ a MŠ v obci Kováčová</v>
      </c>
      <c r="F124" s="32"/>
      <c r="G124" s="32"/>
      <c r="H124" s="3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1" customFormat="1" ht="12" customHeight="1">
      <c r="B125" s="22"/>
      <c r="C125" s="32" t="s">
        <v>174</v>
      </c>
      <c r="M125" s="22"/>
    </row>
    <row r="126" s="1" customFormat="1" ht="16.5" customHeight="1">
      <c r="B126" s="22"/>
      <c r="E126" s="155" t="s">
        <v>1489</v>
      </c>
      <c r="F126" s="1"/>
      <c r="G126" s="1"/>
      <c r="H126" s="1"/>
      <c r="M126" s="22"/>
    </row>
    <row r="127" s="1" customFormat="1" ht="12" customHeight="1">
      <c r="B127" s="22"/>
      <c r="C127" s="32" t="s">
        <v>176</v>
      </c>
      <c r="M127" s="22"/>
    </row>
    <row r="128" s="2" customFormat="1" ht="16.5" customHeight="1">
      <c r="A128" s="42"/>
      <c r="B128" s="43"/>
      <c r="C128" s="42"/>
      <c r="D128" s="42"/>
      <c r="E128" s="156" t="s">
        <v>1865</v>
      </c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2" customHeight="1">
      <c r="A129" s="42"/>
      <c r="B129" s="43"/>
      <c r="C129" s="32" t="s">
        <v>178</v>
      </c>
      <c r="D129" s="42"/>
      <c r="E129" s="42"/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6.5" customHeight="1">
      <c r="A130" s="42"/>
      <c r="B130" s="43"/>
      <c r="C130" s="42"/>
      <c r="D130" s="42"/>
      <c r="E130" s="76" t="str">
        <f>E13</f>
        <v>21-105b-02-02-01 - Búracie práce</v>
      </c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6.96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2" customHeight="1">
      <c r="A132" s="42"/>
      <c r="B132" s="43"/>
      <c r="C132" s="32" t="s">
        <v>20</v>
      </c>
      <c r="D132" s="42"/>
      <c r="E132" s="42"/>
      <c r="F132" s="27" t="str">
        <f>F16</f>
        <v>Kováčová</v>
      </c>
      <c r="G132" s="42"/>
      <c r="H132" s="42"/>
      <c r="I132" s="32" t="s">
        <v>22</v>
      </c>
      <c r="J132" s="78" t="str">
        <f>IF(J16="","",J16)</f>
        <v>16. 11. 2021</v>
      </c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6.96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5.15" customHeight="1">
      <c r="A134" s="42"/>
      <c r="B134" s="43"/>
      <c r="C134" s="32" t="s">
        <v>24</v>
      </c>
      <c r="D134" s="42"/>
      <c r="E134" s="42"/>
      <c r="F134" s="27" t="str">
        <f>E19</f>
        <v>Obec Kováčová</v>
      </c>
      <c r="G134" s="42"/>
      <c r="H134" s="42"/>
      <c r="I134" s="32" t="s">
        <v>30</v>
      </c>
      <c r="J134" s="36" t="str">
        <f>E25</f>
        <v>HS partner, s.r.o.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5.15" customHeight="1">
      <c r="A135" s="42"/>
      <c r="B135" s="43"/>
      <c r="C135" s="32" t="s">
        <v>28</v>
      </c>
      <c r="D135" s="42"/>
      <c r="E135" s="42"/>
      <c r="F135" s="27" t="str">
        <f>IF(E22="","",E22)</f>
        <v>Vyplň údaj</v>
      </c>
      <c r="G135" s="42"/>
      <c r="H135" s="42"/>
      <c r="I135" s="32" t="s">
        <v>32</v>
      </c>
      <c r="J135" s="36" t="str">
        <f>E28</f>
        <v>Ing. Miroslav Plevka</v>
      </c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0.32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11" customFormat="1" ht="29.28" customHeight="1">
      <c r="A137" s="194"/>
      <c r="B137" s="195"/>
      <c r="C137" s="196" t="s">
        <v>203</v>
      </c>
      <c r="D137" s="197" t="s">
        <v>64</v>
      </c>
      <c r="E137" s="197" t="s">
        <v>60</v>
      </c>
      <c r="F137" s="197" t="s">
        <v>61</v>
      </c>
      <c r="G137" s="197" t="s">
        <v>204</v>
      </c>
      <c r="H137" s="197" t="s">
        <v>205</v>
      </c>
      <c r="I137" s="197" t="s">
        <v>206</v>
      </c>
      <c r="J137" s="197" t="s">
        <v>207</v>
      </c>
      <c r="K137" s="198" t="s">
        <v>185</v>
      </c>
      <c r="L137" s="199" t="s">
        <v>208</v>
      </c>
      <c r="M137" s="200"/>
      <c r="N137" s="95" t="s">
        <v>1</v>
      </c>
      <c r="O137" s="96" t="s">
        <v>43</v>
      </c>
      <c r="P137" s="96" t="s">
        <v>209</v>
      </c>
      <c r="Q137" s="96" t="s">
        <v>210</v>
      </c>
      <c r="R137" s="96" t="s">
        <v>211</v>
      </c>
      <c r="S137" s="96" t="s">
        <v>212</v>
      </c>
      <c r="T137" s="96" t="s">
        <v>213</v>
      </c>
      <c r="U137" s="96" t="s">
        <v>214</v>
      </c>
      <c r="V137" s="96" t="s">
        <v>215</v>
      </c>
      <c r="W137" s="96" t="s">
        <v>216</v>
      </c>
      <c r="X137" s="97" t="s">
        <v>217</v>
      </c>
      <c r="Y137" s="194"/>
      <c r="Z137" s="194"/>
      <c r="AA137" s="194"/>
      <c r="AB137" s="194"/>
      <c r="AC137" s="194"/>
      <c r="AD137" s="194"/>
      <c r="AE137" s="194"/>
    </row>
    <row r="138" s="2" customFormat="1" ht="22.8" customHeight="1">
      <c r="A138" s="42"/>
      <c r="B138" s="43"/>
      <c r="C138" s="102" t="s">
        <v>180</v>
      </c>
      <c r="D138" s="42"/>
      <c r="E138" s="42"/>
      <c r="F138" s="42"/>
      <c r="G138" s="42"/>
      <c r="H138" s="42"/>
      <c r="I138" s="42"/>
      <c r="J138" s="42"/>
      <c r="K138" s="201">
        <f>BK138</f>
        <v>0</v>
      </c>
      <c r="L138" s="42"/>
      <c r="M138" s="43"/>
      <c r="N138" s="98"/>
      <c r="O138" s="82"/>
      <c r="P138" s="99"/>
      <c r="Q138" s="202">
        <f>Q139+Q148</f>
        <v>0</v>
      </c>
      <c r="R138" s="202">
        <f>R139+R148</f>
        <v>0</v>
      </c>
      <c r="S138" s="99"/>
      <c r="T138" s="203">
        <f>T139+T148</f>
        <v>0</v>
      </c>
      <c r="U138" s="99"/>
      <c r="V138" s="203">
        <f>V139+V148</f>
        <v>0.0060000000000000001</v>
      </c>
      <c r="W138" s="99"/>
      <c r="X138" s="204">
        <f>X139+X148</f>
        <v>0.12</v>
      </c>
      <c r="Y138" s="42"/>
      <c r="Z138" s="42"/>
      <c r="AA138" s="42"/>
      <c r="AB138" s="42"/>
      <c r="AC138" s="42"/>
      <c r="AD138" s="42"/>
      <c r="AE138" s="42"/>
      <c r="AT138" s="19" t="s">
        <v>80</v>
      </c>
      <c r="AU138" s="19" t="s">
        <v>187</v>
      </c>
      <c r="BK138" s="205">
        <f>BK139+BK148</f>
        <v>0</v>
      </c>
    </row>
    <row r="139" s="12" customFormat="1" ht="25.92" customHeight="1">
      <c r="A139" s="12"/>
      <c r="B139" s="206"/>
      <c r="C139" s="12"/>
      <c r="D139" s="207" t="s">
        <v>80</v>
      </c>
      <c r="E139" s="208" t="s">
        <v>218</v>
      </c>
      <c r="F139" s="208" t="s">
        <v>219</v>
      </c>
      <c r="G139" s="12"/>
      <c r="H139" s="12"/>
      <c r="I139" s="209"/>
      <c r="J139" s="209"/>
      <c r="K139" s="210">
        <f>BK139</f>
        <v>0</v>
      </c>
      <c r="L139" s="12"/>
      <c r="M139" s="206"/>
      <c r="N139" s="211"/>
      <c r="O139" s="212"/>
      <c r="P139" s="212"/>
      <c r="Q139" s="213">
        <f>Q140</f>
        <v>0</v>
      </c>
      <c r="R139" s="213">
        <f>R140</f>
        <v>0</v>
      </c>
      <c r="S139" s="212"/>
      <c r="T139" s="214">
        <f>T140</f>
        <v>0</v>
      </c>
      <c r="U139" s="212"/>
      <c r="V139" s="214">
        <f>V140</f>
        <v>0</v>
      </c>
      <c r="W139" s="212"/>
      <c r="X139" s="215">
        <f>X140</f>
        <v>0</v>
      </c>
      <c r="Y139" s="12"/>
      <c r="Z139" s="12"/>
      <c r="AA139" s="12"/>
      <c r="AB139" s="12"/>
      <c r="AC139" s="12"/>
      <c r="AD139" s="12"/>
      <c r="AE139" s="12"/>
      <c r="AR139" s="207" t="s">
        <v>88</v>
      </c>
      <c r="AT139" s="216" t="s">
        <v>80</v>
      </c>
      <c r="AU139" s="216" t="s">
        <v>81</v>
      </c>
      <c r="AY139" s="207" t="s">
        <v>220</v>
      </c>
      <c r="BK139" s="217">
        <f>BK140</f>
        <v>0</v>
      </c>
    </row>
    <row r="140" s="12" customFormat="1" ht="22.8" customHeight="1">
      <c r="A140" s="12"/>
      <c r="B140" s="206"/>
      <c r="C140" s="12"/>
      <c r="D140" s="207" t="s">
        <v>80</v>
      </c>
      <c r="E140" s="218" t="s">
        <v>221</v>
      </c>
      <c r="F140" s="218" t="s">
        <v>222</v>
      </c>
      <c r="G140" s="12"/>
      <c r="H140" s="12"/>
      <c r="I140" s="209"/>
      <c r="J140" s="209"/>
      <c r="K140" s="219">
        <f>BK140</f>
        <v>0</v>
      </c>
      <c r="L140" s="12"/>
      <c r="M140" s="206"/>
      <c r="N140" s="211"/>
      <c r="O140" s="212"/>
      <c r="P140" s="212"/>
      <c r="Q140" s="213">
        <f>SUM(Q141:Q147)</f>
        <v>0</v>
      </c>
      <c r="R140" s="213">
        <f>SUM(R141:R147)</f>
        <v>0</v>
      </c>
      <c r="S140" s="212"/>
      <c r="T140" s="214">
        <f>SUM(T141:T147)</f>
        <v>0</v>
      </c>
      <c r="U140" s="212"/>
      <c r="V140" s="214">
        <f>SUM(V141:V147)</f>
        <v>0</v>
      </c>
      <c r="W140" s="212"/>
      <c r="X140" s="215">
        <f>SUM(X141:X147)</f>
        <v>0</v>
      </c>
      <c r="Y140" s="12"/>
      <c r="Z140" s="12"/>
      <c r="AA140" s="12"/>
      <c r="AB140" s="12"/>
      <c r="AC140" s="12"/>
      <c r="AD140" s="12"/>
      <c r="AE140" s="12"/>
      <c r="AR140" s="207" t="s">
        <v>88</v>
      </c>
      <c r="AT140" s="216" t="s">
        <v>80</v>
      </c>
      <c r="AU140" s="216" t="s">
        <v>88</v>
      </c>
      <c r="AY140" s="207" t="s">
        <v>220</v>
      </c>
      <c r="BK140" s="217">
        <f>SUM(BK141:BK147)</f>
        <v>0</v>
      </c>
    </row>
    <row r="141" s="2" customFormat="1" ht="21.75" customHeight="1">
      <c r="A141" s="42"/>
      <c r="B141" s="186"/>
      <c r="C141" s="220" t="s">
        <v>88</v>
      </c>
      <c r="D141" s="220" t="s">
        <v>223</v>
      </c>
      <c r="E141" s="221" t="s">
        <v>357</v>
      </c>
      <c r="F141" s="222" t="s">
        <v>358</v>
      </c>
      <c r="G141" s="223" t="s">
        <v>359</v>
      </c>
      <c r="H141" s="224">
        <v>0.12</v>
      </c>
      <c r="I141" s="225"/>
      <c r="J141" s="225"/>
      <c r="K141" s="226">
        <f>ROUND(P141*H141,2)</f>
        <v>0</v>
      </c>
      <c r="L141" s="227"/>
      <c r="M141" s="43"/>
      <c r="N141" s="228" t="s">
        <v>1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2"/>
      <c r="Z141" s="42"/>
      <c r="AA141" s="42"/>
      <c r="AB141" s="42"/>
      <c r="AC141" s="42"/>
      <c r="AD141" s="42"/>
      <c r="AE141" s="42"/>
      <c r="AR141" s="233" t="s">
        <v>105</v>
      </c>
      <c r="AT141" s="233" t="s">
        <v>223</v>
      </c>
      <c r="AU141" s="233" t="s">
        <v>93</v>
      </c>
      <c r="AY141" s="19" t="s">
        <v>220</v>
      </c>
      <c r="BE141" s="147">
        <f>IF(O141="základná",K141,0)</f>
        <v>0</v>
      </c>
      <c r="BF141" s="147">
        <f>IF(O141="znížená",K141,0)</f>
        <v>0</v>
      </c>
      <c r="BG141" s="147">
        <f>IF(O141="zákl. prenesená",K141,0)</f>
        <v>0</v>
      </c>
      <c r="BH141" s="147">
        <f>IF(O141="zníž. prenesená",K141,0)</f>
        <v>0</v>
      </c>
      <c r="BI141" s="147">
        <f>IF(O141="nulová",K141,0)</f>
        <v>0</v>
      </c>
      <c r="BJ141" s="19" t="s">
        <v>93</v>
      </c>
      <c r="BK141" s="147">
        <f>ROUND(P141*H141,2)</f>
        <v>0</v>
      </c>
      <c r="BL141" s="19" t="s">
        <v>105</v>
      </c>
      <c r="BM141" s="233" t="s">
        <v>1867</v>
      </c>
    </row>
    <row r="142" s="2" customFormat="1" ht="24.15" customHeight="1">
      <c r="A142" s="42"/>
      <c r="B142" s="186"/>
      <c r="C142" s="220" t="s">
        <v>93</v>
      </c>
      <c r="D142" s="220" t="s">
        <v>223</v>
      </c>
      <c r="E142" s="221" t="s">
        <v>362</v>
      </c>
      <c r="F142" s="222" t="s">
        <v>363</v>
      </c>
      <c r="G142" s="223" t="s">
        <v>359</v>
      </c>
      <c r="H142" s="224">
        <v>1.8</v>
      </c>
      <c r="I142" s="225"/>
      <c r="J142" s="225"/>
      <c r="K142" s="226">
        <f>ROUND(P142*H142,2)</f>
        <v>0</v>
      </c>
      <c r="L142" s="227"/>
      <c r="M142" s="43"/>
      <c r="N142" s="228" t="s">
        <v>1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2"/>
      <c r="Z142" s="42"/>
      <c r="AA142" s="42"/>
      <c r="AB142" s="42"/>
      <c r="AC142" s="42"/>
      <c r="AD142" s="42"/>
      <c r="AE142" s="42"/>
      <c r="AR142" s="233" t="s">
        <v>105</v>
      </c>
      <c r="AT142" s="233" t="s">
        <v>223</v>
      </c>
      <c r="AU142" s="233" t="s">
        <v>93</v>
      </c>
      <c r="AY142" s="19" t="s">
        <v>220</v>
      </c>
      <c r="BE142" s="147">
        <f>IF(O142="základná",K142,0)</f>
        <v>0</v>
      </c>
      <c r="BF142" s="147">
        <f>IF(O142="znížená",K142,0)</f>
        <v>0</v>
      </c>
      <c r="BG142" s="147">
        <f>IF(O142="zákl. prenesená",K142,0)</f>
        <v>0</v>
      </c>
      <c r="BH142" s="147">
        <f>IF(O142="zníž. prenesená",K142,0)</f>
        <v>0</v>
      </c>
      <c r="BI142" s="147">
        <f>IF(O142="nulová",K142,0)</f>
        <v>0</v>
      </c>
      <c r="BJ142" s="19" t="s">
        <v>93</v>
      </c>
      <c r="BK142" s="147">
        <f>ROUND(P142*H142,2)</f>
        <v>0</v>
      </c>
      <c r="BL142" s="19" t="s">
        <v>105</v>
      </c>
      <c r="BM142" s="233" t="s">
        <v>1868</v>
      </c>
    </row>
    <row r="143" s="14" customFormat="1">
      <c r="A143" s="14"/>
      <c r="B143" s="242"/>
      <c r="C143" s="14"/>
      <c r="D143" s="235" t="s">
        <v>228</v>
      </c>
      <c r="E143" s="14"/>
      <c r="F143" s="244" t="s">
        <v>1869</v>
      </c>
      <c r="G143" s="14"/>
      <c r="H143" s="245">
        <v>1.8</v>
      </c>
      <c r="I143" s="246"/>
      <c r="J143" s="246"/>
      <c r="K143" s="14"/>
      <c r="L143" s="14"/>
      <c r="M143" s="242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4"/>
      <c r="Z143" s="14"/>
      <c r="AA143" s="14"/>
      <c r="AB143" s="14"/>
      <c r="AC143" s="14"/>
      <c r="AD143" s="14"/>
      <c r="AE143" s="14"/>
      <c r="AT143" s="243" t="s">
        <v>228</v>
      </c>
      <c r="AU143" s="243" t="s">
        <v>93</v>
      </c>
      <c r="AV143" s="14" t="s">
        <v>93</v>
      </c>
      <c r="AW143" s="14" t="s">
        <v>3</v>
      </c>
      <c r="AX143" s="14" t="s">
        <v>88</v>
      </c>
      <c r="AY143" s="243" t="s">
        <v>220</v>
      </c>
    </row>
    <row r="144" s="2" customFormat="1" ht="24.15" customHeight="1">
      <c r="A144" s="42"/>
      <c r="B144" s="186"/>
      <c r="C144" s="220" t="s">
        <v>98</v>
      </c>
      <c r="D144" s="220" t="s">
        <v>223</v>
      </c>
      <c r="E144" s="221" t="s">
        <v>367</v>
      </c>
      <c r="F144" s="222" t="s">
        <v>368</v>
      </c>
      <c r="G144" s="223" t="s">
        <v>359</v>
      </c>
      <c r="H144" s="224">
        <v>0.12</v>
      </c>
      <c r="I144" s="225"/>
      <c r="J144" s="225"/>
      <c r="K144" s="226">
        <f>ROUND(P144*H144,2)</f>
        <v>0</v>
      </c>
      <c r="L144" s="227"/>
      <c r="M144" s="43"/>
      <c r="N144" s="228" t="s">
        <v>1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2"/>
      <c r="Z144" s="42"/>
      <c r="AA144" s="42"/>
      <c r="AB144" s="42"/>
      <c r="AC144" s="42"/>
      <c r="AD144" s="42"/>
      <c r="AE144" s="42"/>
      <c r="AR144" s="233" t="s">
        <v>105</v>
      </c>
      <c r="AT144" s="233" t="s">
        <v>223</v>
      </c>
      <c r="AU144" s="233" t="s">
        <v>93</v>
      </c>
      <c r="AY144" s="19" t="s">
        <v>220</v>
      </c>
      <c r="BE144" s="147">
        <f>IF(O144="základná",K144,0)</f>
        <v>0</v>
      </c>
      <c r="BF144" s="147">
        <f>IF(O144="znížená",K144,0)</f>
        <v>0</v>
      </c>
      <c r="BG144" s="147">
        <f>IF(O144="zákl. prenesená",K144,0)</f>
        <v>0</v>
      </c>
      <c r="BH144" s="147">
        <f>IF(O144="zníž. prenesená",K144,0)</f>
        <v>0</v>
      </c>
      <c r="BI144" s="147">
        <f>IF(O144="nulová",K144,0)</f>
        <v>0</v>
      </c>
      <c r="BJ144" s="19" t="s">
        <v>93</v>
      </c>
      <c r="BK144" s="147">
        <f>ROUND(P144*H144,2)</f>
        <v>0</v>
      </c>
      <c r="BL144" s="19" t="s">
        <v>105</v>
      </c>
      <c r="BM144" s="233" t="s">
        <v>1870</v>
      </c>
    </row>
    <row r="145" s="2" customFormat="1" ht="24.15" customHeight="1">
      <c r="A145" s="42"/>
      <c r="B145" s="186"/>
      <c r="C145" s="220" t="s">
        <v>105</v>
      </c>
      <c r="D145" s="220" t="s">
        <v>223</v>
      </c>
      <c r="E145" s="221" t="s">
        <v>371</v>
      </c>
      <c r="F145" s="222" t="s">
        <v>372</v>
      </c>
      <c r="G145" s="223" t="s">
        <v>359</v>
      </c>
      <c r="H145" s="224">
        <v>0.23999999999999999</v>
      </c>
      <c r="I145" s="225"/>
      <c r="J145" s="225"/>
      <c r="K145" s="226">
        <f>ROUND(P145*H145,2)</f>
        <v>0</v>
      </c>
      <c r="L145" s="227"/>
      <c r="M145" s="43"/>
      <c r="N145" s="228" t="s">
        <v>1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2"/>
      <c r="Z145" s="42"/>
      <c r="AA145" s="42"/>
      <c r="AB145" s="42"/>
      <c r="AC145" s="42"/>
      <c r="AD145" s="42"/>
      <c r="AE145" s="42"/>
      <c r="AR145" s="233" t="s">
        <v>105</v>
      </c>
      <c r="AT145" s="233" t="s">
        <v>223</v>
      </c>
      <c r="AU145" s="233" t="s">
        <v>93</v>
      </c>
      <c r="AY145" s="19" t="s">
        <v>220</v>
      </c>
      <c r="BE145" s="147">
        <f>IF(O145="základná",K145,0)</f>
        <v>0</v>
      </c>
      <c r="BF145" s="147">
        <f>IF(O145="znížená",K145,0)</f>
        <v>0</v>
      </c>
      <c r="BG145" s="147">
        <f>IF(O145="zákl. prenesená",K145,0)</f>
        <v>0</v>
      </c>
      <c r="BH145" s="147">
        <f>IF(O145="zníž. prenesená",K145,0)</f>
        <v>0</v>
      </c>
      <c r="BI145" s="147">
        <f>IF(O145="nulová",K145,0)</f>
        <v>0</v>
      </c>
      <c r="BJ145" s="19" t="s">
        <v>93</v>
      </c>
      <c r="BK145" s="147">
        <f>ROUND(P145*H145,2)</f>
        <v>0</v>
      </c>
      <c r="BL145" s="19" t="s">
        <v>105</v>
      </c>
      <c r="BM145" s="233" t="s">
        <v>1871</v>
      </c>
    </row>
    <row r="146" s="14" customFormat="1">
      <c r="A146" s="14"/>
      <c r="B146" s="242"/>
      <c r="C146" s="14"/>
      <c r="D146" s="235" t="s">
        <v>228</v>
      </c>
      <c r="E146" s="14"/>
      <c r="F146" s="244" t="s">
        <v>1872</v>
      </c>
      <c r="G146" s="14"/>
      <c r="H146" s="245">
        <v>0.23999999999999999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3</v>
      </c>
      <c r="AX146" s="14" t="s">
        <v>88</v>
      </c>
      <c r="AY146" s="243" t="s">
        <v>220</v>
      </c>
    </row>
    <row r="147" s="2" customFormat="1" ht="24.15" customHeight="1">
      <c r="A147" s="42"/>
      <c r="B147" s="186"/>
      <c r="C147" s="220" t="s">
        <v>273</v>
      </c>
      <c r="D147" s="220" t="s">
        <v>223</v>
      </c>
      <c r="E147" s="221" t="s">
        <v>376</v>
      </c>
      <c r="F147" s="222" t="s">
        <v>377</v>
      </c>
      <c r="G147" s="223" t="s">
        <v>359</v>
      </c>
      <c r="H147" s="224">
        <v>0.12</v>
      </c>
      <c r="I147" s="225"/>
      <c r="J147" s="225"/>
      <c r="K147" s="226">
        <f>ROUND(P147*H147,2)</f>
        <v>0</v>
      </c>
      <c r="L147" s="227"/>
      <c r="M147" s="43"/>
      <c r="N147" s="228" t="s">
        <v>1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2"/>
      <c r="Z147" s="42"/>
      <c r="AA147" s="42"/>
      <c r="AB147" s="42"/>
      <c r="AC147" s="42"/>
      <c r="AD147" s="42"/>
      <c r="AE147" s="42"/>
      <c r="AR147" s="233" t="s">
        <v>105</v>
      </c>
      <c r="AT147" s="233" t="s">
        <v>223</v>
      </c>
      <c r="AU147" s="233" t="s">
        <v>93</v>
      </c>
      <c r="AY147" s="19" t="s">
        <v>220</v>
      </c>
      <c r="BE147" s="147">
        <f>IF(O147="základná",K147,0)</f>
        <v>0</v>
      </c>
      <c r="BF147" s="147">
        <f>IF(O147="znížená",K147,0)</f>
        <v>0</v>
      </c>
      <c r="BG147" s="147">
        <f>IF(O147="zákl. prenesená",K147,0)</f>
        <v>0</v>
      </c>
      <c r="BH147" s="147">
        <f>IF(O147="zníž. prenesená",K147,0)</f>
        <v>0</v>
      </c>
      <c r="BI147" s="147">
        <f>IF(O147="nulová",K147,0)</f>
        <v>0</v>
      </c>
      <c r="BJ147" s="19" t="s">
        <v>93</v>
      </c>
      <c r="BK147" s="147">
        <f>ROUND(P147*H147,2)</f>
        <v>0</v>
      </c>
      <c r="BL147" s="19" t="s">
        <v>105</v>
      </c>
      <c r="BM147" s="233" t="s">
        <v>1873</v>
      </c>
    </row>
    <row r="148" s="12" customFormat="1" ht="25.92" customHeight="1">
      <c r="A148" s="12"/>
      <c r="B148" s="206"/>
      <c r="C148" s="12"/>
      <c r="D148" s="207" t="s">
        <v>80</v>
      </c>
      <c r="E148" s="208" t="s">
        <v>379</v>
      </c>
      <c r="F148" s="208" t="s">
        <v>380</v>
      </c>
      <c r="G148" s="12"/>
      <c r="H148" s="12"/>
      <c r="I148" s="209"/>
      <c r="J148" s="209"/>
      <c r="K148" s="210">
        <f>BK148</f>
        <v>0</v>
      </c>
      <c r="L148" s="12"/>
      <c r="M148" s="206"/>
      <c r="N148" s="211"/>
      <c r="O148" s="212"/>
      <c r="P148" s="212"/>
      <c r="Q148" s="213">
        <f>Q149</f>
        <v>0</v>
      </c>
      <c r="R148" s="213">
        <f>R149</f>
        <v>0</v>
      </c>
      <c r="S148" s="212"/>
      <c r="T148" s="214">
        <f>T149</f>
        <v>0</v>
      </c>
      <c r="U148" s="212"/>
      <c r="V148" s="214">
        <f>V149</f>
        <v>0.0060000000000000001</v>
      </c>
      <c r="W148" s="212"/>
      <c r="X148" s="215">
        <f>X149</f>
        <v>0.12</v>
      </c>
      <c r="Y148" s="12"/>
      <c r="Z148" s="12"/>
      <c r="AA148" s="12"/>
      <c r="AB148" s="12"/>
      <c r="AC148" s="12"/>
      <c r="AD148" s="12"/>
      <c r="AE148" s="12"/>
      <c r="AR148" s="207" t="s">
        <v>93</v>
      </c>
      <c r="AT148" s="216" t="s">
        <v>80</v>
      </c>
      <c r="AU148" s="216" t="s">
        <v>81</v>
      </c>
      <c r="AY148" s="207" t="s">
        <v>220</v>
      </c>
      <c r="BK148" s="217">
        <f>BK149</f>
        <v>0</v>
      </c>
    </row>
    <row r="149" s="12" customFormat="1" ht="22.8" customHeight="1">
      <c r="A149" s="12"/>
      <c r="B149" s="206"/>
      <c r="C149" s="12"/>
      <c r="D149" s="207" t="s">
        <v>80</v>
      </c>
      <c r="E149" s="218" t="s">
        <v>381</v>
      </c>
      <c r="F149" s="218" t="s">
        <v>382</v>
      </c>
      <c r="G149" s="12"/>
      <c r="H149" s="12"/>
      <c r="I149" s="209"/>
      <c r="J149" s="209"/>
      <c r="K149" s="219">
        <f>BK149</f>
        <v>0</v>
      </c>
      <c r="L149" s="12"/>
      <c r="M149" s="206"/>
      <c r="N149" s="211"/>
      <c r="O149" s="212"/>
      <c r="P149" s="212"/>
      <c r="Q149" s="213">
        <f>SUM(Q150:Q152)</f>
        <v>0</v>
      </c>
      <c r="R149" s="213">
        <f>SUM(R150:R152)</f>
        <v>0</v>
      </c>
      <c r="S149" s="212"/>
      <c r="T149" s="214">
        <f>SUM(T150:T152)</f>
        <v>0</v>
      </c>
      <c r="U149" s="212"/>
      <c r="V149" s="214">
        <f>SUM(V150:V152)</f>
        <v>0.0060000000000000001</v>
      </c>
      <c r="W149" s="212"/>
      <c r="X149" s="215">
        <f>SUM(X150:X152)</f>
        <v>0.12</v>
      </c>
      <c r="Y149" s="12"/>
      <c r="Z149" s="12"/>
      <c r="AA149" s="12"/>
      <c r="AB149" s="12"/>
      <c r="AC149" s="12"/>
      <c r="AD149" s="12"/>
      <c r="AE149" s="12"/>
      <c r="AR149" s="207" t="s">
        <v>93</v>
      </c>
      <c r="AT149" s="216" t="s">
        <v>80</v>
      </c>
      <c r="AU149" s="216" t="s">
        <v>88</v>
      </c>
      <c r="AY149" s="207" t="s">
        <v>220</v>
      </c>
      <c r="BK149" s="217">
        <f>SUM(BK150:BK152)</f>
        <v>0</v>
      </c>
    </row>
    <row r="150" s="2" customFormat="1" ht="33" customHeight="1">
      <c r="A150" s="42"/>
      <c r="B150" s="186"/>
      <c r="C150" s="220" t="s">
        <v>299</v>
      </c>
      <c r="D150" s="220" t="s">
        <v>223</v>
      </c>
      <c r="E150" s="221" t="s">
        <v>1510</v>
      </c>
      <c r="F150" s="222" t="s">
        <v>1874</v>
      </c>
      <c r="G150" s="223" t="s">
        <v>386</v>
      </c>
      <c r="H150" s="224">
        <v>120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5.0000000000000002E-05</v>
      </c>
      <c r="V150" s="231">
        <f>U150*H150</f>
        <v>0.0060000000000000001</v>
      </c>
      <c r="W150" s="231">
        <v>0.001</v>
      </c>
      <c r="X150" s="232">
        <f>W150*H150</f>
        <v>0.12</v>
      </c>
      <c r="Y150" s="42"/>
      <c r="Z150" s="42"/>
      <c r="AA150" s="42"/>
      <c r="AB150" s="42"/>
      <c r="AC150" s="42"/>
      <c r="AD150" s="42"/>
      <c r="AE150" s="42"/>
      <c r="AR150" s="233" t="s">
        <v>387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387</v>
      </c>
      <c r="BM150" s="233" t="s">
        <v>1875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1876</v>
      </c>
      <c r="G151" s="14"/>
      <c r="H151" s="245">
        <v>120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88</v>
      </c>
      <c r="AY151" s="243" t="s">
        <v>220</v>
      </c>
    </row>
    <row r="152" s="2" customFormat="1" ht="24.15" customHeight="1">
      <c r="A152" s="42"/>
      <c r="B152" s="186"/>
      <c r="C152" s="220" t="s">
        <v>320</v>
      </c>
      <c r="D152" s="220" t="s">
        <v>223</v>
      </c>
      <c r="E152" s="221" t="s">
        <v>391</v>
      </c>
      <c r="F152" s="222" t="s">
        <v>392</v>
      </c>
      <c r="G152" s="223" t="s">
        <v>393</v>
      </c>
      <c r="H152" s="266"/>
      <c r="I152" s="225"/>
      <c r="J152" s="225"/>
      <c r="K152" s="226">
        <f>ROUND(P152*H152,2)</f>
        <v>0</v>
      </c>
      <c r="L152" s="227"/>
      <c r="M152" s="43"/>
      <c r="N152" s="267" t="s">
        <v>1</v>
      </c>
      <c r="O152" s="268" t="s">
        <v>45</v>
      </c>
      <c r="P152" s="269">
        <f>I152+J152</f>
        <v>0</v>
      </c>
      <c r="Q152" s="269">
        <f>ROUND(I152*H152,2)</f>
        <v>0</v>
      </c>
      <c r="R152" s="269">
        <f>ROUND(J152*H152,2)</f>
        <v>0</v>
      </c>
      <c r="S152" s="270"/>
      <c r="T152" s="271">
        <f>S152*H152</f>
        <v>0</v>
      </c>
      <c r="U152" s="271">
        <v>0</v>
      </c>
      <c r="V152" s="271">
        <f>U152*H152</f>
        <v>0</v>
      </c>
      <c r="W152" s="271">
        <v>0</v>
      </c>
      <c r="X152" s="272">
        <f>W152*H152</f>
        <v>0</v>
      </c>
      <c r="Y152" s="42"/>
      <c r="Z152" s="42"/>
      <c r="AA152" s="42"/>
      <c r="AB152" s="42"/>
      <c r="AC152" s="42"/>
      <c r="AD152" s="42"/>
      <c r="AE152" s="42"/>
      <c r="AR152" s="233" t="s">
        <v>387</v>
      </c>
      <c r="AT152" s="233" t="s">
        <v>223</v>
      </c>
      <c r="AU152" s="233" t="s">
        <v>93</v>
      </c>
      <c r="AY152" s="19" t="s">
        <v>220</v>
      </c>
      <c r="BE152" s="147">
        <f>IF(O152="základná",K152,0)</f>
        <v>0</v>
      </c>
      <c r="BF152" s="147">
        <f>IF(O152="znížená",K152,0)</f>
        <v>0</v>
      </c>
      <c r="BG152" s="147">
        <f>IF(O152="zákl. prenesená",K152,0)</f>
        <v>0</v>
      </c>
      <c r="BH152" s="147">
        <f>IF(O152="zníž. prenesená",K152,0)</f>
        <v>0</v>
      </c>
      <c r="BI152" s="147">
        <f>IF(O152="nulová",K152,0)</f>
        <v>0</v>
      </c>
      <c r="BJ152" s="19" t="s">
        <v>93</v>
      </c>
      <c r="BK152" s="147">
        <f>ROUND(P152*H152,2)</f>
        <v>0</v>
      </c>
      <c r="BL152" s="19" t="s">
        <v>387</v>
      </c>
      <c r="BM152" s="233" t="s">
        <v>1877</v>
      </c>
    </row>
    <row r="153" s="2" customFormat="1" ht="6.96" customHeight="1">
      <c r="A153" s="42"/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43"/>
      <c r="N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</sheetData>
  <autoFilter ref="C137:L15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149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1865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1878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K112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ROUND((SUM(BE112:BE119) + SUM(BE143:BE738)),  2)</f>
        <v>0</v>
      </c>
      <c r="G41" s="163"/>
      <c r="H41" s="163"/>
      <c r="I41" s="164">
        <v>0.20000000000000001</v>
      </c>
      <c r="J41" s="163"/>
      <c r="K41" s="162">
        <f>ROUND(((SUM(BE112:BE119) + SUM(BE143:BE738))*I41),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ROUND((SUM(BF112:BF119) + SUM(BF143:BF738)),  2)</f>
        <v>0</v>
      </c>
      <c r="G42" s="163"/>
      <c r="H42" s="163"/>
      <c r="I42" s="164">
        <v>0.20000000000000001</v>
      </c>
      <c r="J42" s="163"/>
      <c r="K42" s="162">
        <f>ROUND(((SUM(BF112:BF119) + SUM(BF143:BF738))*I42),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ROUND((SUM(BG112:BG119) + SUM(BG143:BG738)),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ROUND((SUM(BH112:BH119) + SUM(BH143:BH738)),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ROUND((SUM(BI112:BI119) + SUM(BI143:BI738)),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1865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21-105b-02-02-02 - Architektúra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Q143</f>
        <v>0</v>
      </c>
      <c r="J100" s="105">
        <f>R143</f>
        <v>0</v>
      </c>
      <c r="K100" s="105">
        <f>K143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Q144</f>
        <v>0</v>
      </c>
      <c r="J101" s="179">
        <f>R144</f>
        <v>0</v>
      </c>
      <c r="K101" s="179">
        <f>K144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433</v>
      </c>
      <c r="E102" s="182"/>
      <c r="F102" s="182"/>
      <c r="G102" s="182"/>
      <c r="H102" s="182"/>
      <c r="I102" s="183">
        <f>Q145</f>
        <v>0</v>
      </c>
      <c r="J102" s="183">
        <f>R145</f>
        <v>0</v>
      </c>
      <c r="K102" s="183">
        <f>K145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434</v>
      </c>
      <c r="E103" s="182"/>
      <c r="F103" s="182"/>
      <c r="G103" s="182"/>
      <c r="H103" s="182"/>
      <c r="I103" s="183">
        <f>Q418</f>
        <v>0</v>
      </c>
      <c r="J103" s="183">
        <f>R418</f>
        <v>0</v>
      </c>
      <c r="K103" s="183">
        <f>K418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9"/>
      <c r="D104" s="177" t="s">
        <v>190</v>
      </c>
      <c r="E104" s="178"/>
      <c r="F104" s="178"/>
      <c r="G104" s="178"/>
      <c r="H104" s="178"/>
      <c r="I104" s="179">
        <f>Q420</f>
        <v>0</v>
      </c>
      <c r="J104" s="179">
        <f>R420</f>
        <v>0</v>
      </c>
      <c r="K104" s="179">
        <f>K420</f>
        <v>0</v>
      </c>
      <c r="L104" s="9"/>
      <c r="M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0"/>
      <c r="D105" s="181" t="s">
        <v>547</v>
      </c>
      <c r="E105" s="182"/>
      <c r="F105" s="182"/>
      <c r="G105" s="182"/>
      <c r="H105" s="182"/>
      <c r="I105" s="183">
        <f>Q421</f>
        <v>0</v>
      </c>
      <c r="J105" s="183">
        <f>R421</f>
        <v>0</v>
      </c>
      <c r="K105" s="183">
        <f>K421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0"/>
      <c r="D106" s="181" t="s">
        <v>732</v>
      </c>
      <c r="E106" s="182"/>
      <c r="F106" s="182"/>
      <c r="G106" s="182"/>
      <c r="H106" s="182"/>
      <c r="I106" s="183">
        <f>Q459</f>
        <v>0</v>
      </c>
      <c r="J106" s="183">
        <f>R459</f>
        <v>0</v>
      </c>
      <c r="K106" s="183">
        <f>K459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627</v>
      </c>
      <c r="E107" s="182"/>
      <c r="F107" s="182"/>
      <c r="G107" s="182"/>
      <c r="H107" s="182"/>
      <c r="I107" s="183">
        <f>Q461</f>
        <v>0</v>
      </c>
      <c r="J107" s="183">
        <f>R461</f>
        <v>0</v>
      </c>
      <c r="K107" s="183">
        <f>K461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0"/>
      <c r="D108" s="181" t="s">
        <v>191</v>
      </c>
      <c r="E108" s="182"/>
      <c r="F108" s="182"/>
      <c r="G108" s="182"/>
      <c r="H108" s="182"/>
      <c r="I108" s="183">
        <f>Q528</f>
        <v>0</v>
      </c>
      <c r="J108" s="183">
        <f>R528</f>
        <v>0</v>
      </c>
      <c r="K108" s="183">
        <f>K528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1519</v>
      </c>
      <c r="E109" s="182"/>
      <c r="F109" s="182"/>
      <c r="G109" s="182"/>
      <c r="H109" s="182"/>
      <c r="I109" s="183">
        <f>Q546</f>
        <v>0</v>
      </c>
      <c r="J109" s="183">
        <f>R546</f>
        <v>0</v>
      </c>
      <c r="K109" s="183">
        <f>K546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64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6.96" customHeight="1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64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29.28" customHeight="1">
      <c r="A112" s="42"/>
      <c r="B112" s="43"/>
      <c r="C112" s="175" t="s">
        <v>193</v>
      </c>
      <c r="D112" s="42"/>
      <c r="E112" s="42"/>
      <c r="F112" s="42"/>
      <c r="G112" s="42"/>
      <c r="H112" s="42"/>
      <c r="I112" s="42"/>
      <c r="J112" s="42"/>
      <c r="K112" s="184">
        <f>ROUND(K113 + K114 + K115 + K116 + K117 + K118,2)</f>
        <v>0</v>
      </c>
      <c r="L112" s="42"/>
      <c r="M112" s="64"/>
      <c r="O112" s="185" t="s">
        <v>43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8" customHeight="1">
      <c r="A113" s="42"/>
      <c r="B113" s="186"/>
      <c r="C113" s="187"/>
      <c r="D113" s="148" t="s">
        <v>194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196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48" t="s">
        <v>197</v>
      </c>
      <c r="E115" s="188"/>
      <c r="F115" s="188"/>
      <c r="G115" s="187"/>
      <c r="H115" s="187"/>
      <c r="I115" s="187"/>
      <c r="J115" s="187"/>
      <c r="K115" s="144"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195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 ht="18" customHeight="1">
      <c r="A116" s="42"/>
      <c r="B116" s="186"/>
      <c r="C116" s="187"/>
      <c r="D116" s="148" t="s">
        <v>198</v>
      </c>
      <c r="E116" s="188"/>
      <c r="F116" s="188"/>
      <c r="G116" s="187"/>
      <c r="H116" s="187"/>
      <c r="I116" s="187"/>
      <c r="J116" s="187"/>
      <c r="K116" s="144"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195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 ht="18" customHeight="1">
      <c r="A117" s="42"/>
      <c r="B117" s="186"/>
      <c r="C117" s="187"/>
      <c r="D117" s="148" t="s">
        <v>199</v>
      </c>
      <c r="E117" s="188"/>
      <c r="F117" s="188"/>
      <c r="G117" s="187"/>
      <c r="H117" s="187"/>
      <c r="I117" s="187"/>
      <c r="J117" s="187"/>
      <c r="K117" s="144">
        <v>0</v>
      </c>
      <c r="L117" s="187"/>
      <c r="M117" s="189"/>
      <c r="N117" s="190"/>
      <c r="O117" s="191" t="s">
        <v>45</v>
      </c>
      <c r="P117" s="190"/>
      <c r="Q117" s="190"/>
      <c r="R117" s="190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2" t="s">
        <v>195</v>
      </c>
      <c r="AZ117" s="190"/>
      <c r="BA117" s="190"/>
      <c r="BB117" s="190"/>
      <c r="BC117" s="190"/>
      <c r="BD117" s="190"/>
      <c r="BE117" s="193">
        <f>IF(O117="základná",K117,0)</f>
        <v>0</v>
      </c>
      <c r="BF117" s="193">
        <f>IF(O117="znížená",K117,0)</f>
        <v>0</v>
      </c>
      <c r="BG117" s="193">
        <f>IF(O117="zákl. prenesená",K117,0)</f>
        <v>0</v>
      </c>
      <c r="BH117" s="193">
        <f>IF(O117="zníž. prenesená",K117,0)</f>
        <v>0</v>
      </c>
      <c r="BI117" s="193">
        <f>IF(O117="nulová",K117,0)</f>
        <v>0</v>
      </c>
      <c r="BJ117" s="192" t="s">
        <v>93</v>
      </c>
      <c r="BK117" s="190"/>
      <c r="BL117" s="190"/>
      <c r="BM117" s="190"/>
    </row>
    <row r="118" s="2" customFormat="1" ht="18" customHeight="1">
      <c r="A118" s="42"/>
      <c r="B118" s="186"/>
      <c r="C118" s="187"/>
      <c r="D118" s="188" t="s">
        <v>200</v>
      </c>
      <c r="E118" s="187"/>
      <c r="F118" s="187"/>
      <c r="G118" s="187"/>
      <c r="H118" s="187"/>
      <c r="I118" s="187"/>
      <c r="J118" s="187"/>
      <c r="K118" s="144">
        <f>ROUND(K34*T118,2)</f>
        <v>0</v>
      </c>
      <c r="L118" s="187"/>
      <c r="M118" s="189"/>
      <c r="N118" s="190"/>
      <c r="O118" s="191" t="s">
        <v>45</v>
      </c>
      <c r="P118" s="190"/>
      <c r="Q118" s="190"/>
      <c r="R118" s="190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2" t="s">
        <v>201</v>
      </c>
      <c r="AZ118" s="190"/>
      <c r="BA118" s="190"/>
      <c r="BB118" s="190"/>
      <c r="BC118" s="190"/>
      <c r="BD118" s="190"/>
      <c r="BE118" s="193">
        <f>IF(O118="základná",K118,0)</f>
        <v>0</v>
      </c>
      <c r="BF118" s="193">
        <f>IF(O118="znížená",K118,0)</f>
        <v>0</v>
      </c>
      <c r="BG118" s="193">
        <f>IF(O118="zákl. prenesená",K118,0)</f>
        <v>0</v>
      </c>
      <c r="BH118" s="193">
        <f>IF(O118="zníž. prenesená",K118,0)</f>
        <v>0</v>
      </c>
      <c r="BI118" s="193">
        <f>IF(O118="nulová",K118,0)</f>
        <v>0</v>
      </c>
      <c r="BJ118" s="192" t="s">
        <v>93</v>
      </c>
      <c r="BK118" s="190"/>
      <c r="BL118" s="190"/>
      <c r="BM118" s="190"/>
    </row>
    <row r="119" s="2" customForma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29.28" customHeight="1">
      <c r="A120" s="42"/>
      <c r="B120" s="43"/>
      <c r="C120" s="151" t="s">
        <v>172</v>
      </c>
      <c r="D120" s="152"/>
      <c r="E120" s="152"/>
      <c r="F120" s="152"/>
      <c r="G120" s="152"/>
      <c r="H120" s="152"/>
      <c r="I120" s="152"/>
      <c r="J120" s="152"/>
      <c r="K120" s="153">
        <f>ROUND(K100+K112,2)</f>
        <v>0</v>
      </c>
      <c r="L120" s="15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5" s="2" customFormat="1" ht="6.96" customHeight="1">
      <c r="A125" s="42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24.96" customHeight="1">
      <c r="A126" s="42"/>
      <c r="B126" s="43"/>
      <c r="C126" s="23" t="s">
        <v>202</v>
      </c>
      <c r="D126" s="42"/>
      <c r="E126" s="42"/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6.96" customHeight="1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6.5" customHeight="1">
      <c r="A129" s="42"/>
      <c r="B129" s="43"/>
      <c r="C129" s="42"/>
      <c r="D129" s="42"/>
      <c r="E129" s="155" t="str">
        <f>E7</f>
        <v>Zníženie energetickej náročnosti budov ZŠ a MŠ v obci Kováčová</v>
      </c>
      <c r="F129" s="32"/>
      <c r="G129" s="32"/>
      <c r="H129" s="3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1" customFormat="1" ht="12" customHeight="1">
      <c r="B130" s="22"/>
      <c r="C130" s="32" t="s">
        <v>174</v>
      </c>
      <c r="M130" s="22"/>
    </row>
    <row r="131" s="1" customFormat="1" ht="16.5" customHeight="1">
      <c r="B131" s="22"/>
      <c r="E131" s="155" t="s">
        <v>1489</v>
      </c>
      <c r="F131" s="1"/>
      <c r="G131" s="1"/>
      <c r="H131" s="1"/>
      <c r="M131" s="22"/>
    </row>
    <row r="132" s="1" customFormat="1" ht="12" customHeight="1">
      <c r="B132" s="22"/>
      <c r="C132" s="32" t="s">
        <v>176</v>
      </c>
      <c r="M132" s="22"/>
    </row>
    <row r="133" s="2" customFormat="1" ht="16.5" customHeight="1">
      <c r="A133" s="42"/>
      <c r="B133" s="43"/>
      <c r="C133" s="42"/>
      <c r="D133" s="42"/>
      <c r="E133" s="156" t="s">
        <v>1865</v>
      </c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2" customHeight="1">
      <c r="A134" s="42"/>
      <c r="B134" s="43"/>
      <c r="C134" s="32" t="s">
        <v>178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6.5" customHeight="1">
      <c r="A135" s="42"/>
      <c r="B135" s="43"/>
      <c r="C135" s="42"/>
      <c r="D135" s="42"/>
      <c r="E135" s="76" t="str">
        <f>E13</f>
        <v>21-105b-02-02-02 - Architektúra</v>
      </c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6.96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2" customHeight="1">
      <c r="A137" s="42"/>
      <c r="B137" s="43"/>
      <c r="C137" s="32" t="s">
        <v>20</v>
      </c>
      <c r="D137" s="42"/>
      <c r="E137" s="42"/>
      <c r="F137" s="27" t="str">
        <f>F16</f>
        <v>Kováčová</v>
      </c>
      <c r="G137" s="42"/>
      <c r="H137" s="42"/>
      <c r="I137" s="32" t="s">
        <v>22</v>
      </c>
      <c r="J137" s="78" t="str">
        <f>IF(J16="","",J16)</f>
        <v>16. 11. 2021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6.96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5.15" customHeight="1">
      <c r="A139" s="42"/>
      <c r="B139" s="43"/>
      <c r="C139" s="32" t="s">
        <v>24</v>
      </c>
      <c r="D139" s="42"/>
      <c r="E139" s="42"/>
      <c r="F139" s="27" t="str">
        <f>E19</f>
        <v>Obec Kováčová</v>
      </c>
      <c r="G139" s="42"/>
      <c r="H139" s="42"/>
      <c r="I139" s="32" t="s">
        <v>30</v>
      </c>
      <c r="J139" s="36" t="str">
        <f>E25</f>
        <v>HS partner, s.r.o.</v>
      </c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15.15" customHeight="1">
      <c r="A140" s="42"/>
      <c r="B140" s="43"/>
      <c r="C140" s="32" t="s">
        <v>28</v>
      </c>
      <c r="D140" s="42"/>
      <c r="E140" s="42"/>
      <c r="F140" s="27" t="str">
        <f>IF(E22="","",E22)</f>
        <v>Vyplň údaj</v>
      </c>
      <c r="G140" s="42"/>
      <c r="H140" s="42"/>
      <c r="I140" s="32" t="s">
        <v>32</v>
      </c>
      <c r="J140" s="36" t="str">
        <f>E28</f>
        <v>Ing. Miroslav Plevka</v>
      </c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10.32" customHeight="1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11" customFormat="1" ht="29.28" customHeight="1">
      <c r="A142" s="194"/>
      <c r="B142" s="195"/>
      <c r="C142" s="196" t="s">
        <v>203</v>
      </c>
      <c r="D142" s="197" t="s">
        <v>64</v>
      </c>
      <c r="E142" s="197" t="s">
        <v>60</v>
      </c>
      <c r="F142" s="197" t="s">
        <v>61</v>
      </c>
      <c r="G142" s="197" t="s">
        <v>204</v>
      </c>
      <c r="H142" s="197" t="s">
        <v>205</v>
      </c>
      <c r="I142" s="197" t="s">
        <v>206</v>
      </c>
      <c r="J142" s="197" t="s">
        <v>207</v>
      </c>
      <c r="K142" s="198" t="s">
        <v>185</v>
      </c>
      <c r="L142" s="199" t="s">
        <v>208</v>
      </c>
      <c r="M142" s="200"/>
      <c r="N142" s="95" t="s">
        <v>1</v>
      </c>
      <c r="O142" s="96" t="s">
        <v>43</v>
      </c>
      <c r="P142" s="96" t="s">
        <v>209</v>
      </c>
      <c r="Q142" s="96" t="s">
        <v>210</v>
      </c>
      <c r="R142" s="96" t="s">
        <v>211</v>
      </c>
      <c r="S142" s="96" t="s">
        <v>212</v>
      </c>
      <c r="T142" s="96" t="s">
        <v>213</v>
      </c>
      <c r="U142" s="96" t="s">
        <v>214</v>
      </c>
      <c r="V142" s="96" t="s">
        <v>215</v>
      </c>
      <c r="W142" s="96" t="s">
        <v>216</v>
      </c>
      <c r="X142" s="97" t="s">
        <v>217</v>
      </c>
      <c r="Y142" s="194"/>
      <c r="Z142" s="194"/>
      <c r="AA142" s="194"/>
      <c r="AB142" s="194"/>
      <c r="AC142" s="194"/>
      <c r="AD142" s="194"/>
      <c r="AE142" s="194"/>
    </row>
    <row r="143" s="2" customFormat="1" ht="22.8" customHeight="1">
      <c r="A143" s="42"/>
      <c r="B143" s="43"/>
      <c r="C143" s="102" t="s">
        <v>180</v>
      </c>
      <c r="D143" s="42"/>
      <c r="E143" s="42"/>
      <c r="F143" s="42"/>
      <c r="G143" s="42"/>
      <c r="H143" s="42"/>
      <c r="I143" s="42"/>
      <c r="J143" s="42"/>
      <c r="K143" s="201">
        <f>BK143</f>
        <v>0</v>
      </c>
      <c r="L143" s="42"/>
      <c r="M143" s="43"/>
      <c r="N143" s="98"/>
      <c r="O143" s="82"/>
      <c r="P143" s="99"/>
      <c r="Q143" s="202">
        <f>Q144+Q420</f>
        <v>0</v>
      </c>
      <c r="R143" s="202">
        <f>R144+R420</f>
        <v>0</v>
      </c>
      <c r="S143" s="99"/>
      <c r="T143" s="203">
        <f>T144+T420</f>
        <v>0</v>
      </c>
      <c r="U143" s="99"/>
      <c r="V143" s="203">
        <f>V144+V420</f>
        <v>21.640164900000002</v>
      </c>
      <c r="W143" s="99"/>
      <c r="X143" s="204">
        <f>X144+X420</f>
        <v>0</v>
      </c>
      <c r="Y143" s="42"/>
      <c r="Z143" s="42"/>
      <c r="AA143" s="42"/>
      <c r="AB143" s="42"/>
      <c r="AC143" s="42"/>
      <c r="AD143" s="42"/>
      <c r="AE143" s="42"/>
      <c r="AT143" s="19" t="s">
        <v>80</v>
      </c>
      <c r="AU143" s="19" t="s">
        <v>187</v>
      </c>
      <c r="BK143" s="205">
        <f>BK144+BK420</f>
        <v>0</v>
      </c>
    </row>
    <row r="144" s="12" customFormat="1" ht="25.92" customHeight="1">
      <c r="A144" s="12"/>
      <c r="B144" s="206"/>
      <c r="C144" s="12"/>
      <c r="D144" s="207" t="s">
        <v>80</v>
      </c>
      <c r="E144" s="208" t="s">
        <v>218</v>
      </c>
      <c r="F144" s="208" t="s">
        <v>219</v>
      </c>
      <c r="G144" s="12"/>
      <c r="H144" s="12"/>
      <c r="I144" s="209"/>
      <c r="J144" s="209"/>
      <c r="K144" s="210">
        <f>BK144</f>
        <v>0</v>
      </c>
      <c r="L144" s="12"/>
      <c r="M144" s="206"/>
      <c r="N144" s="211"/>
      <c r="O144" s="212"/>
      <c r="P144" s="212"/>
      <c r="Q144" s="213">
        <f>Q145+Q418</f>
        <v>0</v>
      </c>
      <c r="R144" s="213">
        <f>R145+R418</f>
        <v>0</v>
      </c>
      <c r="S144" s="212"/>
      <c r="T144" s="214">
        <f>T145+T418</f>
        <v>0</v>
      </c>
      <c r="U144" s="212"/>
      <c r="V144" s="214">
        <f>V145+V418</f>
        <v>17.251428600000001</v>
      </c>
      <c r="W144" s="212"/>
      <c r="X144" s="215">
        <f>X145+X418</f>
        <v>0</v>
      </c>
      <c r="Y144" s="12"/>
      <c r="Z144" s="12"/>
      <c r="AA144" s="12"/>
      <c r="AB144" s="12"/>
      <c r="AC144" s="12"/>
      <c r="AD144" s="12"/>
      <c r="AE144" s="12"/>
      <c r="AR144" s="207" t="s">
        <v>88</v>
      </c>
      <c r="AT144" s="216" t="s">
        <v>80</v>
      </c>
      <c r="AU144" s="216" t="s">
        <v>81</v>
      </c>
      <c r="AY144" s="207" t="s">
        <v>220</v>
      </c>
      <c r="BK144" s="217">
        <f>BK145+BK418</f>
        <v>0</v>
      </c>
    </row>
    <row r="145" s="12" customFormat="1" ht="22.8" customHeight="1">
      <c r="A145" s="12"/>
      <c r="B145" s="206"/>
      <c r="C145" s="12"/>
      <c r="D145" s="207" t="s">
        <v>80</v>
      </c>
      <c r="E145" s="218" t="s">
        <v>299</v>
      </c>
      <c r="F145" s="218" t="s">
        <v>436</v>
      </c>
      <c r="G145" s="12"/>
      <c r="H145" s="12"/>
      <c r="I145" s="209"/>
      <c r="J145" s="209"/>
      <c r="K145" s="219">
        <f>BK145</f>
        <v>0</v>
      </c>
      <c r="L145" s="12"/>
      <c r="M145" s="206"/>
      <c r="N145" s="211"/>
      <c r="O145" s="212"/>
      <c r="P145" s="212"/>
      <c r="Q145" s="213">
        <f>SUM(Q146:Q417)</f>
        <v>0</v>
      </c>
      <c r="R145" s="213">
        <f>SUM(R146:R417)</f>
        <v>0</v>
      </c>
      <c r="S145" s="212"/>
      <c r="T145" s="214">
        <f>SUM(T146:T417)</f>
        <v>0</v>
      </c>
      <c r="U145" s="212"/>
      <c r="V145" s="214">
        <f>SUM(V146:V417)</f>
        <v>17.251428600000001</v>
      </c>
      <c r="W145" s="212"/>
      <c r="X145" s="215">
        <f>SUM(X146:X417)</f>
        <v>0</v>
      </c>
      <c r="Y145" s="12"/>
      <c r="Z145" s="12"/>
      <c r="AA145" s="12"/>
      <c r="AB145" s="12"/>
      <c r="AC145" s="12"/>
      <c r="AD145" s="12"/>
      <c r="AE145" s="12"/>
      <c r="AR145" s="207" t="s">
        <v>88</v>
      </c>
      <c r="AT145" s="216" t="s">
        <v>80</v>
      </c>
      <c r="AU145" s="216" t="s">
        <v>88</v>
      </c>
      <c r="AY145" s="207" t="s">
        <v>220</v>
      </c>
      <c r="BK145" s="217">
        <f>SUM(BK146:BK417)</f>
        <v>0</v>
      </c>
    </row>
    <row r="146" s="2" customFormat="1" ht="24.15" customHeight="1">
      <c r="A146" s="42"/>
      <c r="B146" s="186"/>
      <c r="C146" s="220" t="s">
        <v>88</v>
      </c>
      <c r="D146" s="220" t="s">
        <v>223</v>
      </c>
      <c r="E146" s="221" t="s">
        <v>1879</v>
      </c>
      <c r="F146" s="222" t="s">
        <v>1880</v>
      </c>
      <c r="G146" s="223" t="s">
        <v>226</v>
      </c>
      <c r="H146" s="224">
        <v>492.95499999999998</v>
      </c>
      <c r="I146" s="225"/>
      <c r="J146" s="225"/>
      <c r="K146" s="226">
        <f>ROUND(P146*H146,2)</f>
        <v>0</v>
      </c>
      <c r="L146" s="227"/>
      <c r="M146" s="43"/>
      <c r="N146" s="228" t="s">
        <v>1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0.00042000000000000002</v>
      </c>
      <c r="V146" s="231">
        <f>U146*H146</f>
        <v>0.20704110000000001</v>
      </c>
      <c r="W146" s="231">
        <v>0</v>
      </c>
      <c r="X146" s="232">
        <f>W146*H146</f>
        <v>0</v>
      </c>
      <c r="Y146" s="42"/>
      <c r="Z146" s="42"/>
      <c r="AA146" s="42"/>
      <c r="AB146" s="42"/>
      <c r="AC146" s="42"/>
      <c r="AD146" s="42"/>
      <c r="AE146" s="42"/>
      <c r="AR146" s="233" t="s">
        <v>105</v>
      </c>
      <c r="AT146" s="233" t="s">
        <v>223</v>
      </c>
      <c r="AU146" s="233" t="s">
        <v>93</v>
      </c>
      <c r="AY146" s="19" t="s">
        <v>220</v>
      </c>
      <c r="BE146" s="147">
        <f>IF(O146="základná",K146,0)</f>
        <v>0</v>
      </c>
      <c r="BF146" s="147">
        <f>IF(O146="znížená",K146,0)</f>
        <v>0</v>
      </c>
      <c r="BG146" s="147">
        <f>IF(O146="zákl. prenesená",K146,0)</f>
        <v>0</v>
      </c>
      <c r="BH146" s="147">
        <f>IF(O146="zníž. prenesená",K146,0)</f>
        <v>0</v>
      </c>
      <c r="BI146" s="147">
        <f>IF(O146="nulová",K146,0)</f>
        <v>0</v>
      </c>
      <c r="BJ146" s="19" t="s">
        <v>93</v>
      </c>
      <c r="BK146" s="147">
        <f>ROUND(P146*H146,2)</f>
        <v>0</v>
      </c>
      <c r="BL146" s="19" t="s">
        <v>105</v>
      </c>
      <c r="BM146" s="233" t="s">
        <v>1881</v>
      </c>
    </row>
    <row r="147" s="13" customFormat="1">
      <c r="A147" s="13"/>
      <c r="B147" s="234"/>
      <c r="C147" s="13"/>
      <c r="D147" s="235" t="s">
        <v>228</v>
      </c>
      <c r="E147" s="236" t="s">
        <v>1</v>
      </c>
      <c r="F147" s="237" t="s">
        <v>1344</v>
      </c>
      <c r="G147" s="13"/>
      <c r="H147" s="236" t="s">
        <v>1</v>
      </c>
      <c r="I147" s="238"/>
      <c r="J147" s="238"/>
      <c r="K147" s="13"/>
      <c r="L147" s="13"/>
      <c r="M147" s="234"/>
      <c r="N147" s="239"/>
      <c r="O147" s="240"/>
      <c r="P147" s="240"/>
      <c r="Q147" s="240"/>
      <c r="R147" s="240"/>
      <c r="S147" s="240"/>
      <c r="T147" s="240"/>
      <c r="U147" s="240"/>
      <c r="V147" s="240"/>
      <c r="W147" s="240"/>
      <c r="X147" s="241"/>
      <c r="Y147" s="13"/>
      <c r="Z147" s="13"/>
      <c r="AA147" s="13"/>
      <c r="AB147" s="13"/>
      <c r="AC147" s="13"/>
      <c r="AD147" s="13"/>
      <c r="AE147" s="13"/>
      <c r="AT147" s="236" t="s">
        <v>228</v>
      </c>
      <c r="AU147" s="236" t="s">
        <v>93</v>
      </c>
      <c r="AV147" s="13" t="s">
        <v>88</v>
      </c>
      <c r="AW147" s="13" t="s">
        <v>4</v>
      </c>
      <c r="AX147" s="13" t="s">
        <v>81</v>
      </c>
      <c r="AY147" s="236" t="s">
        <v>220</v>
      </c>
    </row>
    <row r="148" s="14" customFormat="1">
      <c r="A148" s="14"/>
      <c r="B148" s="242"/>
      <c r="C148" s="14"/>
      <c r="D148" s="235" t="s">
        <v>228</v>
      </c>
      <c r="E148" s="243" t="s">
        <v>1</v>
      </c>
      <c r="F148" s="244" t="s">
        <v>1345</v>
      </c>
      <c r="G148" s="14"/>
      <c r="H148" s="245">
        <v>8.25</v>
      </c>
      <c r="I148" s="246"/>
      <c r="J148" s="246"/>
      <c r="K148" s="14"/>
      <c r="L148" s="14"/>
      <c r="M148" s="242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4"/>
      <c r="Z148" s="14"/>
      <c r="AA148" s="14"/>
      <c r="AB148" s="14"/>
      <c r="AC148" s="14"/>
      <c r="AD148" s="14"/>
      <c r="AE148" s="14"/>
      <c r="AT148" s="243" t="s">
        <v>228</v>
      </c>
      <c r="AU148" s="243" t="s">
        <v>93</v>
      </c>
      <c r="AV148" s="14" t="s">
        <v>93</v>
      </c>
      <c r="AW148" s="14" t="s">
        <v>4</v>
      </c>
      <c r="AX148" s="14" t="s">
        <v>81</v>
      </c>
      <c r="AY148" s="243" t="s">
        <v>220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1346</v>
      </c>
      <c r="G149" s="14"/>
      <c r="H149" s="245">
        <v>7.5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81</v>
      </c>
      <c r="AY149" s="243" t="s">
        <v>220</v>
      </c>
    </row>
    <row r="150" s="14" customFormat="1">
      <c r="A150" s="14"/>
      <c r="B150" s="242"/>
      <c r="C150" s="14"/>
      <c r="D150" s="235" t="s">
        <v>228</v>
      </c>
      <c r="E150" s="243" t="s">
        <v>1</v>
      </c>
      <c r="F150" s="244" t="s">
        <v>1347</v>
      </c>
      <c r="G150" s="14"/>
      <c r="H150" s="245">
        <v>13.35</v>
      </c>
      <c r="I150" s="246"/>
      <c r="J150" s="246"/>
      <c r="K150" s="14"/>
      <c r="L150" s="14"/>
      <c r="M150" s="242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4"/>
      <c r="Z150" s="14"/>
      <c r="AA150" s="14"/>
      <c r="AB150" s="14"/>
      <c r="AC150" s="14"/>
      <c r="AD150" s="14"/>
      <c r="AE150" s="14"/>
      <c r="AT150" s="243" t="s">
        <v>228</v>
      </c>
      <c r="AU150" s="243" t="s">
        <v>93</v>
      </c>
      <c r="AV150" s="14" t="s">
        <v>93</v>
      </c>
      <c r="AW150" s="14" t="s">
        <v>4</v>
      </c>
      <c r="AX150" s="14" t="s">
        <v>81</v>
      </c>
      <c r="AY150" s="243" t="s">
        <v>220</v>
      </c>
    </row>
    <row r="151" s="14" customFormat="1">
      <c r="A151" s="14"/>
      <c r="B151" s="242"/>
      <c r="C151" s="14"/>
      <c r="D151" s="235" t="s">
        <v>228</v>
      </c>
      <c r="E151" s="243" t="s">
        <v>1</v>
      </c>
      <c r="F151" s="244" t="s">
        <v>1348</v>
      </c>
      <c r="G151" s="14"/>
      <c r="H151" s="245">
        <v>5.8499999999999996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4</v>
      </c>
      <c r="AX151" s="14" t="s">
        <v>81</v>
      </c>
      <c r="AY151" s="243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1349</v>
      </c>
      <c r="G152" s="14"/>
      <c r="H152" s="245">
        <v>8.25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81</v>
      </c>
      <c r="AY152" s="243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1350</v>
      </c>
      <c r="G153" s="14"/>
      <c r="H153" s="245">
        <v>5.9100000000000001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1351</v>
      </c>
      <c r="G154" s="14"/>
      <c r="H154" s="245">
        <v>5.2300000000000004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1352</v>
      </c>
      <c r="G155" s="14"/>
      <c r="H155" s="245">
        <v>3.8250000000000002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1353</v>
      </c>
      <c r="G156" s="14"/>
      <c r="H156" s="245">
        <v>22.149999999999999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5" customFormat="1">
      <c r="A157" s="15"/>
      <c r="B157" s="250"/>
      <c r="C157" s="15"/>
      <c r="D157" s="235" t="s">
        <v>228</v>
      </c>
      <c r="E157" s="251" t="s">
        <v>1</v>
      </c>
      <c r="F157" s="252" t="s">
        <v>242</v>
      </c>
      <c r="G157" s="15"/>
      <c r="H157" s="253">
        <v>80.314999999999998</v>
      </c>
      <c r="I157" s="254"/>
      <c r="J157" s="254"/>
      <c r="K157" s="15"/>
      <c r="L157" s="15"/>
      <c r="M157" s="250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5"/>
      <c r="Z157" s="15"/>
      <c r="AA157" s="15"/>
      <c r="AB157" s="15"/>
      <c r="AC157" s="15"/>
      <c r="AD157" s="15"/>
      <c r="AE157" s="15"/>
      <c r="AT157" s="251" t="s">
        <v>228</v>
      </c>
      <c r="AU157" s="251" t="s">
        <v>93</v>
      </c>
      <c r="AV157" s="15" t="s">
        <v>98</v>
      </c>
      <c r="AW157" s="15" t="s">
        <v>4</v>
      </c>
      <c r="AX157" s="15" t="s">
        <v>81</v>
      </c>
      <c r="AY157" s="251" t="s">
        <v>220</v>
      </c>
    </row>
    <row r="158" s="13" customFormat="1">
      <c r="A158" s="13"/>
      <c r="B158" s="234"/>
      <c r="C158" s="13"/>
      <c r="D158" s="235" t="s">
        <v>228</v>
      </c>
      <c r="E158" s="236" t="s">
        <v>1</v>
      </c>
      <c r="F158" s="237" t="s">
        <v>1332</v>
      </c>
      <c r="G158" s="13"/>
      <c r="H158" s="236" t="s">
        <v>1</v>
      </c>
      <c r="I158" s="238"/>
      <c r="J158" s="238"/>
      <c r="K158" s="13"/>
      <c r="L158" s="13"/>
      <c r="M158" s="234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13"/>
      <c r="Z158" s="13"/>
      <c r="AA158" s="13"/>
      <c r="AB158" s="13"/>
      <c r="AC158" s="13"/>
      <c r="AD158" s="13"/>
      <c r="AE158" s="13"/>
      <c r="AT158" s="236" t="s">
        <v>228</v>
      </c>
      <c r="AU158" s="236" t="s">
        <v>93</v>
      </c>
      <c r="AV158" s="13" t="s">
        <v>88</v>
      </c>
      <c r="AW158" s="13" t="s">
        <v>4</v>
      </c>
      <c r="AX158" s="13" t="s">
        <v>81</v>
      </c>
      <c r="AY158" s="236" t="s">
        <v>220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1354</v>
      </c>
      <c r="G159" s="14"/>
      <c r="H159" s="245">
        <v>5.8499999999999996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81</v>
      </c>
      <c r="AY159" s="243" t="s">
        <v>220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1355</v>
      </c>
      <c r="G160" s="14"/>
      <c r="H160" s="245">
        <v>8.25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1356</v>
      </c>
      <c r="G161" s="14"/>
      <c r="H161" s="245">
        <v>5.8499999999999996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1357</v>
      </c>
      <c r="G162" s="14"/>
      <c r="H162" s="245">
        <v>13.199999999999999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1358</v>
      </c>
      <c r="G163" s="14"/>
      <c r="H163" s="245">
        <v>6.2400000000000002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1359</v>
      </c>
      <c r="G164" s="14"/>
      <c r="H164" s="245">
        <v>8.1600000000000001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1360</v>
      </c>
      <c r="G165" s="14"/>
      <c r="H165" s="245">
        <v>3.4399999999999999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1361</v>
      </c>
      <c r="G166" s="14"/>
      <c r="H166" s="245">
        <v>1.8799999999999999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4" customFormat="1">
      <c r="A167" s="14"/>
      <c r="B167" s="242"/>
      <c r="C167" s="14"/>
      <c r="D167" s="235" t="s">
        <v>228</v>
      </c>
      <c r="E167" s="243" t="s">
        <v>1</v>
      </c>
      <c r="F167" s="244" t="s">
        <v>1362</v>
      </c>
      <c r="G167" s="14"/>
      <c r="H167" s="245">
        <v>1.3500000000000001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4</v>
      </c>
      <c r="AX167" s="14" t="s">
        <v>81</v>
      </c>
      <c r="AY167" s="243" t="s">
        <v>220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1363</v>
      </c>
      <c r="G168" s="14"/>
      <c r="H168" s="245">
        <v>6.7000000000000002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1364</v>
      </c>
      <c r="G169" s="14"/>
      <c r="H169" s="245">
        <v>6.2999999999999998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5" customFormat="1">
      <c r="A170" s="15"/>
      <c r="B170" s="250"/>
      <c r="C170" s="15"/>
      <c r="D170" s="235" t="s">
        <v>228</v>
      </c>
      <c r="E170" s="251" t="s">
        <v>1</v>
      </c>
      <c r="F170" s="252" t="s">
        <v>242</v>
      </c>
      <c r="G170" s="15"/>
      <c r="H170" s="253">
        <v>67.219999999999999</v>
      </c>
      <c r="I170" s="254"/>
      <c r="J170" s="254"/>
      <c r="K170" s="15"/>
      <c r="L170" s="15"/>
      <c r="M170" s="250"/>
      <c r="N170" s="255"/>
      <c r="O170" s="256"/>
      <c r="P170" s="256"/>
      <c r="Q170" s="256"/>
      <c r="R170" s="256"/>
      <c r="S170" s="256"/>
      <c r="T170" s="256"/>
      <c r="U170" s="256"/>
      <c r="V170" s="256"/>
      <c r="W170" s="256"/>
      <c r="X170" s="257"/>
      <c r="Y170" s="15"/>
      <c r="Z170" s="15"/>
      <c r="AA170" s="15"/>
      <c r="AB170" s="15"/>
      <c r="AC170" s="15"/>
      <c r="AD170" s="15"/>
      <c r="AE170" s="15"/>
      <c r="AT170" s="251" t="s">
        <v>228</v>
      </c>
      <c r="AU170" s="251" t="s">
        <v>93</v>
      </c>
      <c r="AV170" s="15" t="s">
        <v>98</v>
      </c>
      <c r="AW170" s="15" t="s">
        <v>4</v>
      </c>
      <c r="AX170" s="15" t="s">
        <v>81</v>
      </c>
      <c r="AY170" s="251" t="s">
        <v>220</v>
      </c>
    </row>
    <row r="171" s="13" customFormat="1">
      <c r="A171" s="13"/>
      <c r="B171" s="234"/>
      <c r="C171" s="13"/>
      <c r="D171" s="235" t="s">
        <v>228</v>
      </c>
      <c r="E171" s="236" t="s">
        <v>1</v>
      </c>
      <c r="F171" s="237" t="s">
        <v>1365</v>
      </c>
      <c r="G171" s="13"/>
      <c r="H171" s="236" t="s">
        <v>1</v>
      </c>
      <c r="I171" s="238"/>
      <c r="J171" s="238"/>
      <c r="K171" s="13"/>
      <c r="L171" s="13"/>
      <c r="M171" s="234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36" t="s">
        <v>228</v>
      </c>
      <c r="AU171" s="236" t="s">
        <v>93</v>
      </c>
      <c r="AV171" s="13" t="s">
        <v>88</v>
      </c>
      <c r="AW171" s="13" t="s">
        <v>4</v>
      </c>
      <c r="AX171" s="13" t="s">
        <v>81</v>
      </c>
      <c r="AY171" s="236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1366</v>
      </c>
      <c r="G172" s="14"/>
      <c r="H172" s="245">
        <v>4.2999999999999998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1367</v>
      </c>
      <c r="G173" s="14"/>
      <c r="H173" s="245">
        <v>1.6000000000000001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1368</v>
      </c>
      <c r="G174" s="14"/>
      <c r="H174" s="245">
        <v>5.5999999999999996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4" customFormat="1">
      <c r="A175" s="14"/>
      <c r="B175" s="242"/>
      <c r="C175" s="14"/>
      <c r="D175" s="235" t="s">
        <v>228</v>
      </c>
      <c r="E175" s="243" t="s">
        <v>1</v>
      </c>
      <c r="F175" s="244" t="s">
        <v>1369</v>
      </c>
      <c r="G175" s="14"/>
      <c r="H175" s="245">
        <v>21.649999999999999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4</v>
      </c>
      <c r="AX175" s="14" t="s">
        <v>81</v>
      </c>
      <c r="AY175" s="243" t="s">
        <v>220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1370</v>
      </c>
      <c r="G176" s="14"/>
      <c r="H176" s="245">
        <v>22.82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1371</v>
      </c>
      <c r="G177" s="14"/>
      <c r="H177" s="245">
        <v>1.3999999999999999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4" customFormat="1">
      <c r="A178" s="14"/>
      <c r="B178" s="242"/>
      <c r="C178" s="14"/>
      <c r="D178" s="235" t="s">
        <v>228</v>
      </c>
      <c r="E178" s="243" t="s">
        <v>1</v>
      </c>
      <c r="F178" s="244" t="s">
        <v>1372</v>
      </c>
      <c r="G178" s="14"/>
      <c r="H178" s="245">
        <v>7.2000000000000002</v>
      </c>
      <c r="I178" s="246"/>
      <c r="J178" s="246"/>
      <c r="K178" s="14"/>
      <c r="L178" s="14"/>
      <c r="M178" s="242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4"/>
      <c r="Z178" s="14"/>
      <c r="AA178" s="14"/>
      <c r="AB178" s="14"/>
      <c r="AC178" s="14"/>
      <c r="AD178" s="14"/>
      <c r="AE178" s="14"/>
      <c r="AT178" s="243" t="s">
        <v>228</v>
      </c>
      <c r="AU178" s="243" t="s">
        <v>93</v>
      </c>
      <c r="AV178" s="14" t="s">
        <v>93</v>
      </c>
      <c r="AW178" s="14" t="s">
        <v>4</v>
      </c>
      <c r="AX178" s="14" t="s">
        <v>81</v>
      </c>
      <c r="AY178" s="243" t="s">
        <v>220</v>
      </c>
    </row>
    <row r="179" s="14" customFormat="1">
      <c r="A179" s="14"/>
      <c r="B179" s="242"/>
      <c r="C179" s="14"/>
      <c r="D179" s="235" t="s">
        <v>228</v>
      </c>
      <c r="E179" s="243" t="s">
        <v>1</v>
      </c>
      <c r="F179" s="244" t="s">
        <v>1373</v>
      </c>
      <c r="G179" s="14"/>
      <c r="H179" s="245">
        <v>53.399999999999999</v>
      </c>
      <c r="I179" s="246"/>
      <c r="J179" s="246"/>
      <c r="K179" s="14"/>
      <c r="L179" s="14"/>
      <c r="M179" s="242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4"/>
      <c r="Z179" s="14"/>
      <c r="AA179" s="14"/>
      <c r="AB179" s="14"/>
      <c r="AC179" s="14"/>
      <c r="AD179" s="14"/>
      <c r="AE179" s="14"/>
      <c r="AT179" s="243" t="s">
        <v>228</v>
      </c>
      <c r="AU179" s="243" t="s">
        <v>93</v>
      </c>
      <c r="AV179" s="14" t="s">
        <v>93</v>
      </c>
      <c r="AW179" s="14" t="s">
        <v>4</v>
      </c>
      <c r="AX179" s="14" t="s">
        <v>81</v>
      </c>
      <c r="AY179" s="243" t="s">
        <v>220</v>
      </c>
    </row>
    <row r="180" s="14" customFormat="1">
      <c r="A180" s="14"/>
      <c r="B180" s="242"/>
      <c r="C180" s="14"/>
      <c r="D180" s="235" t="s">
        <v>228</v>
      </c>
      <c r="E180" s="243" t="s">
        <v>1</v>
      </c>
      <c r="F180" s="244" t="s">
        <v>1374</v>
      </c>
      <c r="G180" s="14"/>
      <c r="H180" s="245">
        <v>45.420000000000002</v>
      </c>
      <c r="I180" s="246"/>
      <c r="J180" s="246"/>
      <c r="K180" s="14"/>
      <c r="L180" s="14"/>
      <c r="M180" s="242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4"/>
      <c r="Z180" s="14"/>
      <c r="AA180" s="14"/>
      <c r="AB180" s="14"/>
      <c r="AC180" s="14"/>
      <c r="AD180" s="14"/>
      <c r="AE180" s="14"/>
      <c r="AT180" s="243" t="s">
        <v>228</v>
      </c>
      <c r="AU180" s="243" t="s">
        <v>93</v>
      </c>
      <c r="AV180" s="14" t="s">
        <v>93</v>
      </c>
      <c r="AW180" s="14" t="s">
        <v>4</v>
      </c>
      <c r="AX180" s="14" t="s">
        <v>81</v>
      </c>
      <c r="AY180" s="243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1375</v>
      </c>
      <c r="G181" s="14"/>
      <c r="H181" s="245">
        <v>53.109999999999999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4" customFormat="1">
      <c r="A182" s="14"/>
      <c r="B182" s="242"/>
      <c r="C182" s="14"/>
      <c r="D182" s="235" t="s">
        <v>228</v>
      </c>
      <c r="E182" s="243" t="s">
        <v>1</v>
      </c>
      <c r="F182" s="244" t="s">
        <v>1376</v>
      </c>
      <c r="G182" s="14"/>
      <c r="H182" s="245">
        <v>44.850000000000001</v>
      </c>
      <c r="I182" s="246"/>
      <c r="J182" s="246"/>
      <c r="K182" s="14"/>
      <c r="L182" s="14"/>
      <c r="M182" s="242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4"/>
      <c r="Z182" s="14"/>
      <c r="AA182" s="14"/>
      <c r="AB182" s="14"/>
      <c r="AC182" s="14"/>
      <c r="AD182" s="14"/>
      <c r="AE182" s="14"/>
      <c r="AT182" s="243" t="s">
        <v>228</v>
      </c>
      <c r="AU182" s="243" t="s">
        <v>93</v>
      </c>
      <c r="AV182" s="14" t="s">
        <v>93</v>
      </c>
      <c r="AW182" s="14" t="s">
        <v>4</v>
      </c>
      <c r="AX182" s="14" t="s">
        <v>81</v>
      </c>
      <c r="AY182" s="243" t="s">
        <v>220</v>
      </c>
    </row>
    <row r="183" s="14" customFormat="1">
      <c r="A183" s="14"/>
      <c r="B183" s="242"/>
      <c r="C183" s="14"/>
      <c r="D183" s="235" t="s">
        <v>228</v>
      </c>
      <c r="E183" s="243" t="s">
        <v>1</v>
      </c>
      <c r="F183" s="244" t="s">
        <v>1377</v>
      </c>
      <c r="G183" s="14"/>
      <c r="H183" s="245">
        <v>10.539999999999999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4</v>
      </c>
      <c r="AX183" s="14" t="s">
        <v>81</v>
      </c>
      <c r="AY183" s="243" t="s">
        <v>220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1378</v>
      </c>
      <c r="G184" s="14"/>
      <c r="H184" s="245">
        <v>8.3800000000000008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81</v>
      </c>
      <c r="AY184" s="243" t="s">
        <v>220</v>
      </c>
    </row>
    <row r="185" s="14" customFormat="1">
      <c r="A185" s="14"/>
      <c r="B185" s="242"/>
      <c r="C185" s="14"/>
      <c r="D185" s="235" t="s">
        <v>228</v>
      </c>
      <c r="E185" s="243" t="s">
        <v>1</v>
      </c>
      <c r="F185" s="244" t="s">
        <v>1379</v>
      </c>
      <c r="G185" s="14"/>
      <c r="H185" s="245">
        <v>7.2000000000000002</v>
      </c>
      <c r="I185" s="246"/>
      <c r="J185" s="246"/>
      <c r="K185" s="14"/>
      <c r="L185" s="14"/>
      <c r="M185" s="242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4"/>
      <c r="Z185" s="14"/>
      <c r="AA185" s="14"/>
      <c r="AB185" s="14"/>
      <c r="AC185" s="14"/>
      <c r="AD185" s="14"/>
      <c r="AE185" s="14"/>
      <c r="AT185" s="243" t="s">
        <v>228</v>
      </c>
      <c r="AU185" s="243" t="s">
        <v>93</v>
      </c>
      <c r="AV185" s="14" t="s">
        <v>93</v>
      </c>
      <c r="AW185" s="14" t="s">
        <v>4</v>
      </c>
      <c r="AX185" s="14" t="s">
        <v>81</v>
      </c>
      <c r="AY185" s="243" t="s">
        <v>220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1380</v>
      </c>
      <c r="G186" s="14"/>
      <c r="H186" s="245">
        <v>23.399999999999999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81</v>
      </c>
      <c r="AY186" s="243" t="s">
        <v>220</v>
      </c>
    </row>
    <row r="187" s="14" customFormat="1">
      <c r="A187" s="14"/>
      <c r="B187" s="242"/>
      <c r="C187" s="14"/>
      <c r="D187" s="235" t="s">
        <v>228</v>
      </c>
      <c r="E187" s="243" t="s">
        <v>1</v>
      </c>
      <c r="F187" s="244" t="s">
        <v>1381</v>
      </c>
      <c r="G187" s="14"/>
      <c r="H187" s="245">
        <v>1.3999999999999999</v>
      </c>
      <c r="I187" s="246"/>
      <c r="J187" s="246"/>
      <c r="K187" s="14"/>
      <c r="L187" s="14"/>
      <c r="M187" s="242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4"/>
      <c r="Z187" s="14"/>
      <c r="AA187" s="14"/>
      <c r="AB187" s="14"/>
      <c r="AC187" s="14"/>
      <c r="AD187" s="14"/>
      <c r="AE187" s="14"/>
      <c r="AT187" s="243" t="s">
        <v>228</v>
      </c>
      <c r="AU187" s="243" t="s">
        <v>93</v>
      </c>
      <c r="AV187" s="14" t="s">
        <v>93</v>
      </c>
      <c r="AW187" s="14" t="s">
        <v>4</v>
      </c>
      <c r="AX187" s="14" t="s">
        <v>81</v>
      </c>
      <c r="AY187" s="243" t="s">
        <v>220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1382</v>
      </c>
      <c r="G188" s="14"/>
      <c r="H188" s="245">
        <v>21.649999999999999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81</v>
      </c>
      <c r="AY188" s="243" t="s">
        <v>220</v>
      </c>
    </row>
    <row r="189" s="14" customFormat="1">
      <c r="A189" s="14"/>
      <c r="B189" s="242"/>
      <c r="C189" s="14"/>
      <c r="D189" s="235" t="s">
        <v>228</v>
      </c>
      <c r="E189" s="243" t="s">
        <v>1</v>
      </c>
      <c r="F189" s="244" t="s">
        <v>1383</v>
      </c>
      <c r="G189" s="14"/>
      <c r="H189" s="245">
        <v>5.5999999999999996</v>
      </c>
      <c r="I189" s="246"/>
      <c r="J189" s="246"/>
      <c r="K189" s="14"/>
      <c r="L189" s="14"/>
      <c r="M189" s="242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4"/>
      <c r="Z189" s="14"/>
      <c r="AA189" s="14"/>
      <c r="AB189" s="14"/>
      <c r="AC189" s="14"/>
      <c r="AD189" s="14"/>
      <c r="AE189" s="14"/>
      <c r="AT189" s="243" t="s">
        <v>228</v>
      </c>
      <c r="AU189" s="243" t="s">
        <v>93</v>
      </c>
      <c r="AV189" s="14" t="s">
        <v>93</v>
      </c>
      <c r="AW189" s="14" t="s">
        <v>4</v>
      </c>
      <c r="AX189" s="14" t="s">
        <v>81</v>
      </c>
      <c r="AY189" s="243" t="s">
        <v>220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1384</v>
      </c>
      <c r="G190" s="14"/>
      <c r="H190" s="245">
        <v>1.6000000000000001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1385</v>
      </c>
      <c r="G191" s="14"/>
      <c r="H191" s="245">
        <v>4.2999999999999998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5" customFormat="1">
      <c r="A192" s="15"/>
      <c r="B192" s="250"/>
      <c r="C192" s="15"/>
      <c r="D192" s="235" t="s">
        <v>228</v>
      </c>
      <c r="E192" s="251" t="s">
        <v>1</v>
      </c>
      <c r="F192" s="252" t="s">
        <v>242</v>
      </c>
      <c r="G192" s="15"/>
      <c r="H192" s="253">
        <v>345.42000000000002</v>
      </c>
      <c r="I192" s="254"/>
      <c r="J192" s="254"/>
      <c r="K192" s="15"/>
      <c r="L192" s="15"/>
      <c r="M192" s="250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5"/>
      <c r="Z192" s="15"/>
      <c r="AA192" s="15"/>
      <c r="AB192" s="15"/>
      <c r="AC192" s="15"/>
      <c r="AD192" s="15"/>
      <c r="AE192" s="15"/>
      <c r="AT192" s="251" t="s">
        <v>228</v>
      </c>
      <c r="AU192" s="251" t="s">
        <v>93</v>
      </c>
      <c r="AV192" s="15" t="s">
        <v>98</v>
      </c>
      <c r="AW192" s="15" t="s">
        <v>4</v>
      </c>
      <c r="AX192" s="15" t="s">
        <v>81</v>
      </c>
      <c r="AY192" s="251" t="s">
        <v>220</v>
      </c>
    </row>
    <row r="193" s="16" customFormat="1">
      <c r="A193" s="16"/>
      <c r="B193" s="258"/>
      <c r="C193" s="16"/>
      <c r="D193" s="235" t="s">
        <v>228</v>
      </c>
      <c r="E193" s="259" t="s">
        <v>1</v>
      </c>
      <c r="F193" s="260" t="s">
        <v>253</v>
      </c>
      <c r="G193" s="16"/>
      <c r="H193" s="261">
        <v>492.95499999999998</v>
      </c>
      <c r="I193" s="262"/>
      <c r="J193" s="262"/>
      <c r="K193" s="16"/>
      <c r="L193" s="16"/>
      <c r="M193" s="258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  <c r="Y193" s="16"/>
      <c r="Z193" s="16"/>
      <c r="AA193" s="16"/>
      <c r="AB193" s="16"/>
      <c r="AC193" s="16"/>
      <c r="AD193" s="16"/>
      <c r="AE193" s="16"/>
      <c r="AT193" s="259" t="s">
        <v>228</v>
      </c>
      <c r="AU193" s="259" t="s">
        <v>93</v>
      </c>
      <c r="AV193" s="16" t="s">
        <v>105</v>
      </c>
      <c r="AW193" s="16" t="s">
        <v>4</v>
      </c>
      <c r="AX193" s="16" t="s">
        <v>88</v>
      </c>
      <c r="AY193" s="259" t="s">
        <v>220</v>
      </c>
    </row>
    <row r="194" s="2" customFormat="1" ht="24.15" customHeight="1">
      <c r="A194" s="42"/>
      <c r="B194" s="186"/>
      <c r="C194" s="220" t="s">
        <v>93</v>
      </c>
      <c r="D194" s="220" t="s">
        <v>223</v>
      </c>
      <c r="E194" s="221" t="s">
        <v>1526</v>
      </c>
      <c r="F194" s="222" t="s">
        <v>1527</v>
      </c>
      <c r="G194" s="223" t="s">
        <v>226</v>
      </c>
      <c r="H194" s="224">
        <v>492.95499999999998</v>
      </c>
      <c r="I194" s="225"/>
      <c r="J194" s="225"/>
      <c r="K194" s="226">
        <f>ROUND(P194*H194,2)</f>
        <v>0</v>
      </c>
      <c r="L194" s="227"/>
      <c r="M194" s="43"/>
      <c r="N194" s="228" t="s">
        <v>1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0.0049500000000000004</v>
      </c>
      <c r="V194" s="231">
        <f>U194*H194</f>
        <v>2.4401272500000002</v>
      </c>
      <c r="W194" s="231">
        <v>0</v>
      </c>
      <c r="X194" s="232">
        <f>W194*H194</f>
        <v>0</v>
      </c>
      <c r="Y194" s="42"/>
      <c r="Z194" s="42"/>
      <c r="AA194" s="42"/>
      <c r="AB194" s="42"/>
      <c r="AC194" s="42"/>
      <c r="AD194" s="42"/>
      <c r="AE194" s="42"/>
      <c r="AR194" s="233" t="s">
        <v>105</v>
      </c>
      <c r="AT194" s="233" t="s">
        <v>223</v>
      </c>
      <c r="AU194" s="233" t="s">
        <v>93</v>
      </c>
      <c r="AY194" s="19" t="s">
        <v>220</v>
      </c>
      <c r="BE194" s="147">
        <f>IF(O194="základná",K194,0)</f>
        <v>0</v>
      </c>
      <c r="BF194" s="147">
        <f>IF(O194="znížená",K194,0)</f>
        <v>0</v>
      </c>
      <c r="BG194" s="147">
        <f>IF(O194="zákl. prenesená",K194,0)</f>
        <v>0</v>
      </c>
      <c r="BH194" s="147">
        <f>IF(O194="zníž. prenesená",K194,0)</f>
        <v>0</v>
      </c>
      <c r="BI194" s="147">
        <f>IF(O194="nulová",K194,0)</f>
        <v>0</v>
      </c>
      <c r="BJ194" s="19" t="s">
        <v>93</v>
      </c>
      <c r="BK194" s="147">
        <f>ROUND(P194*H194,2)</f>
        <v>0</v>
      </c>
      <c r="BL194" s="19" t="s">
        <v>105</v>
      </c>
      <c r="BM194" s="233" t="s">
        <v>1882</v>
      </c>
    </row>
    <row r="195" s="13" customFormat="1">
      <c r="A195" s="13"/>
      <c r="B195" s="234"/>
      <c r="C195" s="13"/>
      <c r="D195" s="235" t="s">
        <v>228</v>
      </c>
      <c r="E195" s="236" t="s">
        <v>1</v>
      </c>
      <c r="F195" s="237" t="s">
        <v>1344</v>
      </c>
      <c r="G195" s="13"/>
      <c r="H195" s="236" t="s">
        <v>1</v>
      </c>
      <c r="I195" s="238"/>
      <c r="J195" s="238"/>
      <c r="K195" s="13"/>
      <c r="L195" s="13"/>
      <c r="M195" s="234"/>
      <c r="N195" s="239"/>
      <c r="O195" s="240"/>
      <c r="P195" s="240"/>
      <c r="Q195" s="240"/>
      <c r="R195" s="240"/>
      <c r="S195" s="240"/>
      <c r="T195" s="240"/>
      <c r="U195" s="240"/>
      <c r="V195" s="240"/>
      <c r="W195" s="240"/>
      <c r="X195" s="241"/>
      <c r="Y195" s="13"/>
      <c r="Z195" s="13"/>
      <c r="AA195" s="13"/>
      <c r="AB195" s="13"/>
      <c r="AC195" s="13"/>
      <c r="AD195" s="13"/>
      <c r="AE195" s="13"/>
      <c r="AT195" s="236" t="s">
        <v>228</v>
      </c>
      <c r="AU195" s="236" t="s">
        <v>93</v>
      </c>
      <c r="AV195" s="13" t="s">
        <v>88</v>
      </c>
      <c r="AW195" s="13" t="s">
        <v>4</v>
      </c>
      <c r="AX195" s="13" t="s">
        <v>81</v>
      </c>
      <c r="AY195" s="236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1345</v>
      </c>
      <c r="G196" s="14"/>
      <c r="H196" s="245">
        <v>8.25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4" customFormat="1">
      <c r="A197" s="14"/>
      <c r="B197" s="242"/>
      <c r="C197" s="14"/>
      <c r="D197" s="235" t="s">
        <v>228</v>
      </c>
      <c r="E197" s="243" t="s">
        <v>1</v>
      </c>
      <c r="F197" s="244" t="s">
        <v>1346</v>
      </c>
      <c r="G197" s="14"/>
      <c r="H197" s="245">
        <v>7.5</v>
      </c>
      <c r="I197" s="246"/>
      <c r="J197" s="246"/>
      <c r="K197" s="14"/>
      <c r="L197" s="14"/>
      <c r="M197" s="242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4"/>
      <c r="Z197" s="14"/>
      <c r="AA197" s="14"/>
      <c r="AB197" s="14"/>
      <c r="AC197" s="14"/>
      <c r="AD197" s="14"/>
      <c r="AE197" s="14"/>
      <c r="AT197" s="243" t="s">
        <v>228</v>
      </c>
      <c r="AU197" s="243" t="s">
        <v>93</v>
      </c>
      <c r="AV197" s="14" t="s">
        <v>93</v>
      </c>
      <c r="AW197" s="14" t="s">
        <v>4</v>
      </c>
      <c r="AX197" s="14" t="s">
        <v>81</v>
      </c>
      <c r="AY197" s="243" t="s">
        <v>220</v>
      </c>
    </row>
    <row r="198" s="14" customFormat="1">
      <c r="A198" s="14"/>
      <c r="B198" s="242"/>
      <c r="C198" s="14"/>
      <c r="D198" s="235" t="s">
        <v>228</v>
      </c>
      <c r="E198" s="243" t="s">
        <v>1</v>
      </c>
      <c r="F198" s="244" t="s">
        <v>1347</v>
      </c>
      <c r="G198" s="14"/>
      <c r="H198" s="245">
        <v>13.35</v>
      </c>
      <c r="I198" s="246"/>
      <c r="J198" s="246"/>
      <c r="K198" s="14"/>
      <c r="L198" s="14"/>
      <c r="M198" s="242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4"/>
      <c r="Z198" s="14"/>
      <c r="AA198" s="14"/>
      <c r="AB198" s="14"/>
      <c r="AC198" s="14"/>
      <c r="AD198" s="14"/>
      <c r="AE198" s="14"/>
      <c r="AT198" s="243" t="s">
        <v>228</v>
      </c>
      <c r="AU198" s="243" t="s">
        <v>93</v>
      </c>
      <c r="AV198" s="14" t="s">
        <v>93</v>
      </c>
      <c r="AW198" s="14" t="s">
        <v>4</v>
      </c>
      <c r="AX198" s="14" t="s">
        <v>81</v>
      </c>
      <c r="AY198" s="243" t="s">
        <v>220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1348</v>
      </c>
      <c r="G199" s="14"/>
      <c r="H199" s="245">
        <v>5.8499999999999996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81</v>
      </c>
      <c r="AY199" s="243" t="s">
        <v>220</v>
      </c>
    </row>
    <row r="200" s="14" customFormat="1">
      <c r="A200" s="14"/>
      <c r="B200" s="242"/>
      <c r="C200" s="14"/>
      <c r="D200" s="235" t="s">
        <v>228</v>
      </c>
      <c r="E200" s="243" t="s">
        <v>1</v>
      </c>
      <c r="F200" s="244" t="s">
        <v>1349</v>
      </c>
      <c r="G200" s="14"/>
      <c r="H200" s="245">
        <v>8.25</v>
      </c>
      <c r="I200" s="246"/>
      <c r="J200" s="246"/>
      <c r="K200" s="14"/>
      <c r="L200" s="14"/>
      <c r="M200" s="242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4"/>
      <c r="Z200" s="14"/>
      <c r="AA200" s="14"/>
      <c r="AB200" s="14"/>
      <c r="AC200" s="14"/>
      <c r="AD200" s="14"/>
      <c r="AE200" s="14"/>
      <c r="AT200" s="243" t="s">
        <v>228</v>
      </c>
      <c r="AU200" s="243" t="s">
        <v>93</v>
      </c>
      <c r="AV200" s="14" t="s">
        <v>93</v>
      </c>
      <c r="AW200" s="14" t="s">
        <v>4</v>
      </c>
      <c r="AX200" s="14" t="s">
        <v>81</v>
      </c>
      <c r="AY200" s="243" t="s">
        <v>220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1350</v>
      </c>
      <c r="G201" s="14"/>
      <c r="H201" s="245">
        <v>5.9100000000000001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81</v>
      </c>
      <c r="AY201" s="243" t="s">
        <v>220</v>
      </c>
    </row>
    <row r="202" s="14" customFormat="1">
      <c r="A202" s="14"/>
      <c r="B202" s="242"/>
      <c r="C202" s="14"/>
      <c r="D202" s="235" t="s">
        <v>228</v>
      </c>
      <c r="E202" s="243" t="s">
        <v>1</v>
      </c>
      <c r="F202" s="244" t="s">
        <v>1351</v>
      </c>
      <c r="G202" s="14"/>
      <c r="H202" s="245">
        <v>5.2300000000000004</v>
      </c>
      <c r="I202" s="246"/>
      <c r="J202" s="246"/>
      <c r="K202" s="14"/>
      <c r="L202" s="14"/>
      <c r="M202" s="242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4"/>
      <c r="Z202" s="14"/>
      <c r="AA202" s="14"/>
      <c r="AB202" s="14"/>
      <c r="AC202" s="14"/>
      <c r="AD202" s="14"/>
      <c r="AE202" s="14"/>
      <c r="AT202" s="243" t="s">
        <v>228</v>
      </c>
      <c r="AU202" s="243" t="s">
        <v>93</v>
      </c>
      <c r="AV202" s="14" t="s">
        <v>93</v>
      </c>
      <c r="AW202" s="14" t="s">
        <v>4</v>
      </c>
      <c r="AX202" s="14" t="s">
        <v>81</v>
      </c>
      <c r="AY202" s="243" t="s">
        <v>220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1352</v>
      </c>
      <c r="G203" s="14"/>
      <c r="H203" s="245">
        <v>3.8250000000000002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81</v>
      </c>
      <c r="AY203" s="243" t="s">
        <v>220</v>
      </c>
    </row>
    <row r="204" s="14" customFormat="1">
      <c r="A204" s="14"/>
      <c r="B204" s="242"/>
      <c r="C204" s="14"/>
      <c r="D204" s="235" t="s">
        <v>228</v>
      </c>
      <c r="E204" s="243" t="s">
        <v>1</v>
      </c>
      <c r="F204" s="244" t="s">
        <v>1353</v>
      </c>
      <c r="G204" s="14"/>
      <c r="H204" s="245">
        <v>22.149999999999999</v>
      </c>
      <c r="I204" s="246"/>
      <c r="J204" s="246"/>
      <c r="K204" s="14"/>
      <c r="L204" s="14"/>
      <c r="M204" s="242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4"/>
      <c r="Z204" s="14"/>
      <c r="AA204" s="14"/>
      <c r="AB204" s="14"/>
      <c r="AC204" s="14"/>
      <c r="AD204" s="14"/>
      <c r="AE204" s="14"/>
      <c r="AT204" s="243" t="s">
        <v>228</v>
      </c>
      <c r="AU204" s="243" t="s">
        <v>93</v>
      </c>
      <c r="AV204" s="14" t="s">
        <v>93</v>
      </c>
      <c r="AW204" s="14" t="s">
        <v>4</v>
      </c>
      <c r="AX204" s="14" t="s">
        <v>81</v>
      </c>
      <c r="AY204" s="243" t="s">
        <v>220</v>
      </c>
    </row>
    <row r="205" s="15" customFormat="1">
      <c r="A205" s="15"/>
      <c r="B205" s="250"/>
      <c r="C205" s="15"/>
      <c r="D205" s="235" t="s">
        <v>228</v>
      </c>
      <c r="E205" s="251" t="s">
        <v>1</v>
      </c>
      <c r="F205" s="252" t="s">
        <v>242</v>
      </c>
      <c r="G205" s="15"/>
      <c r="H205" s="253">
        <v>80.314999999999998</v>
      </c>
      <c r="I205" s="254"/>
      <c r="J205" s="254"/>
      <c r="K205" s="15"/>
      <c r="L205" s="15"/>
      <c r="M205" s="250"/>
      <c r="N205" s="255"/>
      <c r="O205" s="256"/>
      <c r="P205" s="256"/>
      <c r="Q205" s="256"/>
      <c r="R205" s="256"/>
      <c r="S205" s="256"/>
      <c r="T205" s="256"/>
      <c r="U205" s="256"/>
      <c r="V205" s="256"/>
      <c r="W205" s="256"/>
      <c r="X205" s="257"/>
      <c r="Y205" s="15"/>
      <c r="Z205" s="15"/>
      <c r="AA205" s="15"/>
      <c r="AB205" s="15"/>
      <c r="AC205" s="15"/>
      <c r="AD205" s="15"/>
      <c r="AE205" s="15"/>
      <c r="AT205" s="251" t="s">
        <v>228</v>
      </c>
      <c r="AU205" s="251" t="s">
        <v>93</v>
      </c>
      <c r="AV205" s="15" t="s">
        <v>98</v>
      </c>
      <c r="AW205" s="15" t="s">
        <v>4</v>
      </c>
      <c r="AX205" s="15" t="s">
        <v>81</v>
      </c>
      <c r="AY205" s="251" t="s">
        <v>220</v>
      </c>
    </row>
    <row r="206" s="13" customFormat="1">
      <c r="A206" s="13"/>
      <c r="B206" s="234"/>
      <c r="C206" s="13"/>
      <c r="D206" s="235" t="s">
        <v>228</v>
      </c>
      <c r="E206" s="236" t="s">
        <v>1</v>
      </c>
      <c r="F206" s="237" t="s">
        <v>1332</v>
      </c>
      <c r="G206" s="13"/>
      <c r="H206" s="236" t="s">
        <v>1</v>
      </c>
      <c r="I206" s="238"/>
      <c r="J206" s="238"/>
      <c r="K206" s="13"/>
      <c r="L206" s="13"/>
      <c r="M206" s="234"/>
      <c r="N206" s="239"/>
      <c r="O206" s="240"/>
      <c r="P206" s="240"/>
      <c r="Q206" s="240"/>
      <c r="R206" s="240"/>
      <c r="S206" s="240"/>
      <c r="T206" s="240"/>
      <c r="U206" s="240"/>
      <c r="V206" s="240"/>
      <c r="W206" s="240"/>
      <c r="X206" s="241"/>
      <c r="Y206" s="13"/>
      <c r="Z206" s="13"/>
      <c r="AA206" s="13"/>
      <c r="AB206" s="13"/>
      <c r="AC206" s="13"/>
      <c r="AD206" s="13"/>
      <c r="AE206" s="13"/>
      <c r="AT206" s="236" t="s">
        <v>228</v>
      </c>
      <c r="AU206" s="236" t="s">
        <v>93</v>
      </c>
      <c r="AV206" s="13" t="s">
        <v>88</v>
      </c>
      <c r="AW206" s="13" t="s">
        <v>4</v>
      </c>
      <c r="AX206" s="13" t="s">
        <v>81</v>
      </c>
      <c r="AY206" s="236" t="s">
        <v>220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1354</v>
      </c>
      <c r="G207" s="14"/>
      <c r="H207" s="245">
        <v>5.8499999999999996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81</v>
      </c>
      <c r="AY207" s="243" t="s">
        <v>220</v>
      </c>
    </row>
    <row r="208" s="14" customFormat="1">
      <c r="A208" s="14"/>
      <c r="B208" s="242"/>
      <c r="C208" s="14"/>
      <c r="D208" s="235" t="s">
        <v>228</v>
      </c>
      <c r="E208" s="243" t="s">
        <v>1</v>
      </c>
      <c r="F208" s="244" t="s">
        <v>1355</v>
      </c>
      <c r="G208" s="14"/>
      <c r="H208" s="245">
        <v>8.25</v>
      </c>
      <c r="I208" s="246"/>
      <c r="J208" s="246"/>
      <c r="K208" s="14"/>
      <c r="L208" s="14"/>
      <c r="M208" s="242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4"/>
      <c r="Z208" s="14"/>
      <c r="AA208" s="14"/>
      <c r="AB208" s="14"/>
      <c r="AC208" s="14"/>
      <c r="AD208" s="14"/>
      <c r="AE208" s="14"/>
      <c r="AT208" s="243" t="s">
        <v>228</v>
      </c>
      <c r="AU208" s="243" t="s">
        <v>93</v>
      </c>
      <c r="AV208" s="14" t="s">
        <v>93</v>
      </c>
      <c r="AW208" s="14" t="s">
        <v>4</v>
      </c>
      <c r="AX208" s="14" t="s">
        <v>81</v>
      </c>
      <c r="AY208" s="243" t="s">
        <v>220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1356</v>
      </c>
      <c r="G209" s="14"/>
      <c r="H209" s="245">
        <v>5.8499999999999996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81</v>
      </c>
      <c r="AY209" s="243" t="s">
        <v>220</v>
      </c>
    </row>
    <row r="210" s="14" customFormat="1">
      <c r="A210" s="14"/>
      <c r="B210" s="242"/>
      <c r="C210" s="14"/>
      <c r="D210" s="235" t="s">
        <v>228</v>
      </c>
      <c r="E210" s="243" t="s">
        <v>1</v>
      </c>
      <c r="F210" s="244" t="s">
        <v>1357</v>
      </c>
      <c r="G210" s="14"/>
      <c r="H210" s="245">
        <v>13.199999999999999</v>
      </c>
      <c r="I210" s="246"/>
      <c r="J210" s="246"/>
      <c r="K210" s="14"/>
      <c r="L210" s="14"/>
      <c r="M210" s="242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4"/>
      <c r="Z210" s="14"/>
      <c r="AA210" s="14"/>
      <c r="AB210" s="14"/>
      <c r="AC210" s="14"/>
      <c r="AD210" s="14"/>
      <c r="AE210" s="14"/>
      <c r="AT210" s="243" t="s">
        <v>228</v>
      </c>
      <c r="AU210" s="243" t="s">
        <v>93</v>
      </c>
      <c r="AV210" s="14" t="s">
        <v>93</v>
      </c>
      <c r="AW210" s="14" t="s">
        <v>4</v>
      </c>
      <c r="AX210" s="14" t="s">
        <v>81</v>
      </c>
      <c r="AY210" s="243" t="s">
        <v>220</v>
      </c>
    </row>
    <row r="211" s="14" customFormat="1">
      <c r="A211" s="14"/>
      <c r="B211" s="242"/>
      <c r="C211" s="14"/>
      <c r="D211" s="235" t="s">
        <v>228</v>
      </c>
      <c r="E211" s="243" t="s">
        <v>1</v>
      </c>
      <c r="F211" s="244" t="s">
        <v>1358</v>
      </c>
      <c r="G211" s="14"/>
      <c r="H211" s="245">
        <v>6.2400000000000002</v>
      </c>
      <c r="I211" s="246"/>
      <c r="J211" s="246"/>
      <c r="K211" s="14"/>
      <c r="L211" s="14"/>
      <c r="M211" s="242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4"/>
      <c r="Z211" s="14"/>
      <c r="AA211" s="14"/>
      <c r="AB211" s="14"/>
      <c r="AC211" s="14"/>
      <c r="AD211" s="14"/>
      <c r="AE211" s="14"/>
      <c r="AT211" s="243" t="s">
        <v>228</v>
      </c>
      <c r="AU211" s="243" t="s">
        <v>93</v>
      </c>
      <c r="AV211" s="14" t="s">
        <v>93</v>
      </c>
      <c r="AW211" s="14" t="s">
        <v>4</v>
      </c>
      <c r="AX211" s="14" t="s">
        <v>81</v>
      </c>
      <c r="AY211" s="243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1359</v>
      </c>
      <c r="G212" s="14"/>
      <c r="H212" s="245">
        <v>8.1600000000000001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81</v>
      </c>
      <c r="AY212" s="243" t="s">
        <v>220</v>
      </c>
    </row>
    <row r="213" s="14" customFormat="1">
      <c r="A213" s="14"/>
      <c r="B213" s="242"/>
      <c r="C213" s="14"/>
      <c r="D213" s="235" t="s">
        <v>228</v>
      </c>
      <c r="E213" s="243" t="s">
        <v>1</v>
      </c>
      <c r="F213" s="244" t="s">
        <v>1360</v>
      </c>
      <c r="G213" s="14"/>
      <c r="H213" s="245">
        <v>3.4399999999999999</v>
      </c>
      <c r="I213" s="246"/>
      <c r="J213" s="246"/>
      <c r="K213" s="14"/>
      <c r="L213" s="14"/>
      <c r="M213" s="242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4"/>
      <c r="Z213" s="14"/>
      <c r="AA213" s="14"/>
      <c r="AB213" s="14"/>
      <c r="AC213" s="14"/>
      <c r="AD213" s="14"/>
      <c r="AE213" s="14"/>
      <c r="AT213" s="243" t="s">
        <v>228</v>
      </c>
      <c r="AU213" s="243" t="s">
        <v>93</v>
      </c>
      <c r="AV213" s="14" t="s">
        <v>93</v>
      </c>
      <c r="AW213" s="14" t="s">
        <v>4</v>
      </c>
      <c r="AX213" s="14" t="s">
        <v>81</v>
      </c>
      <c r="AY213" s="243" t="s">
        <v>220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1361</v>
      </c>
      <c r="G214" s="14"/>
      <c r="H214" s="245">
        <v>1.8799999999999999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81</v>
      </c>
      <c r="AY214" s="243" t="s">
        <v>220</v>
      </c>
    </row>
    <row r="215" s="14" customFormat="1">
      <c r="A215" s="14"/>
      <c r="B215" s="242"/>
      <c r="C215" s="14"/>
      <c r="D215" s="235" t="s">
        <v>228</v>
      </c>
      <c r="E215" s="243" t="s">
        <v>1</v>
      </c>
      <c r="F215" s="244" t="s">
        <v>1362</v>
      </c>
      <c r="G215" s="14"/>
      <c r="H215" s="245">
        <v>1.3500000000000001</v>
      </c>
      <c r="I215" s="246"/>
      <c r="J215" s="246"/>
      <c r="K215" s="14"/>
      <c r="L215" s="14"/>
      <c r="M215" s="242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4"/>
      <c r="Z215" s="14"/>
      <c r="AA215" s="14"/>
      <c r="AB215" s="14"/>
      <c r="AC215" s="14"/>
      <c r="AD215" s="14"/>
      <c r="AE215" s="14"/>
      <c r="AT215" s="243" t="s">
        <v>228</v>
      </c>
      <c r="AU215" s="243" t="s">
        <v>93</v>
      </c>
      <c r="AV215" s="14" t="s">
        <v>93</v>
      </c>
      <c r="AW215" s="14" t="s">
        <v>4</v>
      </c>
      <c r="AX215" s="14" t="s">
        <v>81</v>
      </c>
      <c r="AY215" s="243" t="s">
        <v>220</v>
      </c>
    </row>
    <row r="216" s="14" customFormat="1">
      <c r="A216" s="14"/>
      <c r="B216" s="242"/>
      <c r="C216" s="14"/>
      <c r="D216" s="235" t="s">
        <v>228</v>
      </c>
      <c r="E216" s="243" t="s">
        <v>1</v>
      </c>
      <c r="F216" s="244" t="s">
        <v>1363</v>
      </c>
      <c r="G216" s="14"/>
      <c r="H216" s="245">
        <v>6.7000000000000002</v>
      </c>
      <c r="I216" s="246"/>
      <c r="J216" s="246"/>
      <c r="K216" s="14"/>
      <c r="L216" s="14"/>
      <c r="M216" s="242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4"/>
      <c r="Z216" s="14"/>
      <c r="AA216" s="14"/>
      <c r="AB216" s="14"/>
      <c r="AC216" s="14"/>
      <c r="AD216" s="14"/>
      <c r="AE216" s="14"/>
      <c r="AT216" s="243" t="s">
        <v>228</v>
      </c>
      <c r="AU216" s="243" t="s">
        <v>93</v>
      </c>
      <c r="AV216" s="14" t="s">
        <v>93</v>
      </c>
      <c r="AW216" s="14" t="s">
        <v>4</v>
      </c>
      <c r="AX216" s="14" t="s">
        <v>81</v>
      </c>
      <c r="AY216" s="243" t="s">
        <v>220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1364</v>
      </c>
      <c r="G217" s="14"/>
      <c r="H217" s="245">
        <v>6.2999999999999998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81</v>
      </c>
      <c r="AY217" s="243" t="s">
        <v>220</v>
      </c>
    </row>
    <row r="218" s="15" customFormat="1">
      <c r="A218" s="15"/>
      <c r="B218" s="250"/>
      <c r="C218" s="15"/>
      <c r="D218" s="235" t="s">
        <v>228</v>
      </c>
      <c r="E218" s="251" t="s">
        <v>1</v>
      </c>
      <c r="F218" s="252" t="s">
        <v>242</v>
      </c>
      <c r="G218" s="15"/>
      <c r="H218" s="253">
        <v>67.219999999999999</v>
      </c>
      <c r="I218" s="254"/>
      <c r="J218" s="254"/>
      <c r="K218" s="15"/>
      <c r="L218" s="15"/>
      <c r="M218" s="250"/>
      <c r="N218" s="255"/>
      <c r="O218" s="256"/>
      <c r="P218" s="256"/>
      <c r="Q218" s="256"/>
      <c r="R218" s="256"/>
      <c r="S218" s="256"/>
      <c r="T218" s="256"/>
      <c r="U218" s="256"/>
      <c r="V218" s="256"/>
      <c r="W218" s="256"/>
      <c r="X218" s="257"/>
      <c r="Y218" s="15"/>
      <c r="Z218" s="15"/>
      <c r="AA218" s="15"/>
      <c r="AB218" s="15"/>
      <c r="AC218" s="15"/>
      <c r="AD218" s="15"/>
      <c r="AE218" s="15"/>
      <c r="AT218" s="251" t="s">
        <v>228</v>
      </c>
      <c r="AU218" s="251" t="s">
        <v>93</v>
      </c>
      <c r="AV218" s="15" t="s">
        <v>98</v>
      </c>
      <c r="AW218" s="15" t="s">
        <v>4</v>
      </c>
      <c r="AX218" s="15" t="s">
        <v>81</v>
      </c>
      <c r="AY218" s="251" t="s">
        <v>220</v>
      </c>
    </row>
    <row r="219" s="13" customFormat="1">
      <c r="A219" s="13"/>
      <c r="B219" s="234"/>
      <c r="C219" s="13"/>
      <c r="D219" s="235" t="s">
        <v>228</v>
      </c>
      <c r="E219" s="236" t="s">
        <v>1</v>
      </c>
      <c r="F219" s="237" t="s">
        <v>1365</v>
      </c>
      <c r="G219" s="13"/>
      <c r="H219" s="236" t="s">
        <v>1</v>
      </c>
      <c r="I219" s="238"/>
      <c r="J219" s="238"/>
      <c r="K219" s="13"/>
      <c r="L219" s="13"/>
      <c r="M219" s="234"/>
      <c r="N219" s="239"/>
      <c r="O219" s="240"/>
      <c r="P219" s="240"/>
      <c r="Q219" s="240"/>
      <c r="R219" s="240"/>
      <c r="S219" s="240"/>
      <c r="T219" s="240"/>
      <c r="U219" s="240"/>
      <c r="V219" s="240"/>
      <c r="W219" s="240"/>
      <c r="X219" s="241"/>
      <c r="Y219" s="13"/>
      <c r="Z219" s="13"/>
      <c r="AA219" s="13"/>
      <c r="AB219" s="13"/>
      <c r="AC219" s="13"/>
      <c r="AD219" s="13"/>
      <c r="AE219" s="13"/>
      <c r="AT219" s="236" t="s">
        <v>228</v>
      </c>
      <c r="AU219" s="236" t="s">
        <v>93</v>
      </c>
      <c r="AV219" s="13" t="s">
        <v>88</v>
      </c>
      <c r="AW219" s="13" t="s">
        <v>4</v>
      </c>
      <c r="AX219" s="13" t="s">
        <v>81</v>
      </c>
      <c r="AY219" s="236" t="s">
        <v>220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1366</v>
      </c>
      <c r="G220" s="14"/>
      <c r="H220" s="245">
        <v>4.2999999999999998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1367</v>
      </c>
      <c r="G221" s="14"/>
      <c r="H221" s="245">
        <v>1.6000000000000001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81</v>
      </c>
      <c r="AY221" s="243" t="s">
        <v>220</v>
      </c>
    </row>
    <row r="222" s="14" customFormat="1">
      <c r="A222" s="14"/>
      <c r="B222" s="242"/>
      <c r="C222" s="14"/>
      <c r="D222" s="235" t="s">
        <v>228</v>
      </c>
      <c r="E222" s="243" t="s">
        <v>1</v>
      </c>
      <c r="F222" s="244" t="s">
        <v>1368</v>
      </c>
      <c r="G222" s="14"/>
      <c r="H222" s="245">
        <v>5.5999999999999996</v>
      </c>
      <c r="I222" s="246"/>
      <c r="J222" s="246"/>
      <c r="K222" s="14"/>
      <c r="L222" s="14"/>
      <c r="M222" s="242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4"/>
      <c r="Z222" s="14"/>
      <c r="AA222" s="14"/>
      <c r="AB222" s="14"/>
      <c r="AC222" s="14"/>
      <c r="AD222" s="14"/>
      <c r="AE222" s="14"/>
      <c r="AT222" s="243" t="s">
        <v>228</v>
      </c>
      <c r="AU222" s="243" t="s">
        <v>93</v>
      </c>
      <c r="AV222" s="14" t="s">
        <v>93</v>
      </c>
      <c r="AW222" s="14" t="s">
        <v>4</v>
      </c>
      <c r="AX222" s="14" t="s">
        <v>81</v>
      </c>
      <c r="AY222" s="243" t="s">
        <v>220</v>
      </c>
    </row>
    <row r="223" s="14" customFormat="1">
      <c r="A223" s="14"/>
      <c r="B223" s="242"/>
      <c r="C223" s="14"/>
      <c r="D223" s="235" t="s">
        <v>228</v>
      </c>
      <c r="E223" s="243" t="s">
        <v>1</v>
      </c>
      <c r="F223" s="244" t="s">
        <v>1369</v>
      </c>
      <c r="G223" s="14"/>
      <c r="H223" s="245">
        <v>21.649999999999999</v>
      </c>
      <c r="I223" s="246"/>
      <c r="J223" s="246"/>
      <c r="K223" s="14"/>
      <c r="L223" s="14"/>
      <c r="M223" s="242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4"/>
      <c r="Z223" s="14"/>
      <c r="AA223" s="14"/>
      <c r="AB223" s="14"/>
      <c r="AC223" s="14"/>
      <c r="AD223" s="14"/>
      <c r="AE223" s="14"/>
      <c r="AT223" s="243" t="s">
        <v>228</v>
      </c>
      <c r="AU223" s="243" t="s">
        <v>93</v>
      </c>
      <c r="AV223" s="14" t="s">
        <v>93</v>
      </c>
      <c r="AW223" s="14" t="s">
        <v>4</v>
      </c>
      <c r="AX223" s="14" t="s">
        <v>81</v>
      </c>
      <c r="AY223" s="243" t="s">
        <v>220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1370</v>
      </c>
      <c r="G224" s="14"/>
      <c r="H224" s="245">
        <v>22.82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1371</v>
      </c>
      <c r="G225" s="14"/>
      <c r="H225" s="245">
        <v>1.3999999999999999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4" customFormat="1">
      <c r="A226" s="14"/>
      <c r="B226" s="242"/>
      <c r="C226" s="14"/>
      <c r="D226" s="235" t="s">
        <v>228</v>
      </c>
      <c r="E226" s="243" t="s">
        <v>1</v>
      </c>
      <c r="F226" s="244" t="s">
        <v>1372</v>
      </c>
      <c r="G226" s="14"/>
      <c r="H226" s="245">
        <v>7.2000000000000002</v>
      </c>
      <c r="I226" s="246"/>
      <c r="J226" s="246"/>
      <c r="K226" s="14"/>
      <c r="L226" s="14"/>
      <c r="M226" s="242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4"/>
      <c r="Z226" s="14"/>
      <c r="AA226" s="14"/>
      <c r="AB226" s="14"/>
      <c r="AC226" s="14"/>
      <c r="AD226" s="14"/>
      <c r="AE226" s="14"/>
      <c r="AT226" s="243" t="s">
        <v>228</v>
      </c>
      <c r="AU226" s="243" t="s">
        <v>93</v>
      </c>
      <c r="AV226" s="14" t="s">
        <v>93</v>
      </c>
      <c r="AW226" s="14" t="s">
        <v>4</v>
      </c>
      <c r="AX226" s="14" t="s">
        <v>81</v>
      </c>
      <c r="AY226" s="243" t="s">
        <v>220</v>
      </c>
    </row>
    <row r="227" s="14" customFormat="1">
      <c r="A227" s="14"/>
      <c r="B227" s="242"/>
      <c r="C227" s="14"/>
      <c r="D227" s="235" t="s">
        <v>228</v>
      </c>
      <c r="E227" s="243" t="s">
        <v>1</v>
      </c>
      <c r="F227" s="244" t="s">
        <v>1373</v>
      </c>
      <c r="G227" s="14"/>
      <c r="H227" s="245">
        <v>53.399999999999999</v>
      </c>
      <c r="I227" s="246"/>
      <c r="J227" s="246"/>
      <c r="K227" s="14"/>
      <c r="L227" s="14"/>
      <c r="M227" s="242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4"/>
      <c r="Z227" s="14"/>
      <c r="AA227" s="14"/>
      <c r="AB227" s="14"/>
      <c r="AC227" s="14"/>
      <c r="AD227" s="14"/>
      <c r="AE227" s="14"/>
      <c r="AT227" s="243" t="s">
        <v>228</v>
      </c>
      <c r="AU227" s="243" t="s">
        <v>93</v>
      </c>
      <c r="AV227" s="14" t="s">
        <v>93</v>
      </c>
      <c r="AW227" s="14" t="s">
        <v>4</v>
      </c>
      <c r="AX227" s="14" t="s">
        <v>81</v>
      </c>
      <c r="AY227" s="243" t="s">
        <v>220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1374</v>
      </c>
      <c r="G228" s="14"/>
      <c r="H228" s="245">
        <v>45.420000000000002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1375</v>
      </c>
      <c r="G229" s="14"/>
      <c r="H229" s="245">
        <v>53.109999999999999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4" customFormat="1">
      <c r="A230" s="14"/>
      <c r="B230" s="242"/>
      <c r="C230" s="14"/>
      <c r="D230" s="235" t="s">
        <v>228</v>
      </c>
      <c r="E230" s="243" t="s">
        <v>1</v>
      </c>
      <c r="F230" s="244" t="s">
        <v>1376</v>
      </c>
      <c r="G230" s="14"/>
      <c r="H230" s="245">
        <v>44.850000000000001</v>
      </c>
      <c r="I230" s="246"/>
      <c r="J230" s="246"/>
      <c r="K230" s="14"/>
      <c r="L230" s="14"/>
      <c r="M230" s="242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4"/>
      <c r="Z230" s="14"/>
      <c r="AA230" s="14"/>
      <c r="AB230" s="14"/>
      <c r="AC230" s="14"/>
      <c r="AD230" s="14"/>
      <c r="AE230" s="14"/>
      <c r="AT230" s="243" t="s">
        <v>228</v>
      </c>
      <c r="AU230" s="243" t="s">
        <v>93</v>
      </c>
      <c r="AV230" s="14" t="s">
        <v>93</v>
      </c>
      <c r="AW230" s="14" t="s">
        <v>4</v>
      </c>
      <c r="AX230" s="14" t="s">
        <v>81</v>
      </c>
      <c r="AY230" s="243" t="s">
        <v>220</v>
      </c>
    </row>
    <row r="231" s="14" customFormat="1">
      <c r="A231" s="14"/>
      <c r="B231" s="242"/>
      <c r="C231" s="14"/>
      <c r="D231" s="235" t="s">
        <v>228</v>
      </c>
      <c r="E231" s="243" t="s">
        <v>1</v>
      </c>
      <c r="F231" s="244" t="s">
        <v>1377</v>
      </c>
      <c r="G231" s="14"/>
      <c r="H231" s="245">
        <v>10.539999999999999</v>
      </c>
      <c r="I231" s="246"/>
      <c r="J231" s="246"/>
      <c r="K231" s="14"/>
      <c r="L231" s="14"/>
      <c r="M231" s="242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4"/>
      <c r="Z231" s="14"/>
      <c r="AA231" s="14"/>
      <c r="AB231" s="14"/>
      <c r="AC231" s="14"/>
      <c r="AD231" s="14"/>
      <c r="AE231" s="14"/>
      <c r="AT231" s="243" t="s">
        <v>228</v>
      </c>
      <c r="AU231" s="243" t="s">
        <v>93</v>
      </c>
      <c r="AV231" s="14" t="s">
        <v>93</v>
      </c>
      <c r="AW231" s="14" t="s">
        <v>4</v>
      </c>
      <c r="AX231" s="14" t="s">
        <v>81</v>
      </c>
      <c r="AY231" s="243" t="s">
        <v>220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1378</v>
      </c>
      <c r="G232" s="14"/>
      <c r="H232" s="245">
        <v>8.3800000000000008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1379</v>
      </c>
      <c r="G233" s="14"/>
      <c r="H233" s="245">
        <v>7.2000000000000002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4" customFormat="1">
      <c r="A234" s="14"/>
      <c r="B234" s="242"/>
      <c r="C234" s="14"/>
      <c r="D234" s="235" t="s">
        <v>228</v>
      </c>
      <c r="E234" s="243" t="s">
        <v>1</v>
      </c>
      <c r="F234" s="244" t="s">
        <v>1380</v>
      </c>
      <c r="G234" s="14"/>
      <c r="H234" s="245">
        <v>23.399999999999999</v>
      </c>
      <c r="I234" s="246"/>
      <c r="J234" s="246"/>
      <c r="K234" s="14"/>
      <c r="L234" s="14"/>
      <c r="M234" s="242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4"/>
      <c r="Z234" s="14"/>
      <c r="AA234" s="14"/>
      <c r="AB234" s="14"/>
      <c r="AC234" s="14"/>
      <c r="AD234" s="14"/>
      <c r="AE234" s="14"/>
      <c r="AT234" s="243" t="s">
        <v>228</v>
      </c>
      <c r="AU234" s="243" t="s">
        <v>93</v>
      </c>
      <c r="AV234" s="14" t="s">
        <v>93</v>
      </c>
      <c r="AW234" s="14" t="s">
        <v>4</v>
      </c>
      <c r="AX234" s="14" t="s">
        <v>81</v>
      </c>
      <c r="AY234" s="243" t="s">
        <v>220</v>
      </c>
    </row>
    <row r="235" s="14" customFormat="1">
      <c r="A235" s="14"/>
      <c r="B235" s="242"/>
      <c r="C235" s="14"/>
      <c r="D235" s="235" t="s">
        <v>228</v>
      </c>
      <c r="E235" s="243" t="s">
        <v>1</v>
      </c>
      <c r="F235" s="244" t="s">
        <v>1381</v>
      </c>
      <c r="G235" s="14"/>
      <c r="H235" s="245">
        <v>1.3999999999999999</v>
      </c>
      <c r="I235" s="246"/>
      <c r="J235" s="246"/>
      <c r="K235" s="14"/>
      <c r="L235" s="14"/>
      <c r="M235" s="242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4"/>
      <c r="Z235" s="14"/>
      <c r="AA235" s="14"/>
      <c r="AB235" s="14"/>
      <c r="AC235" s="14"/>
      <c r="AD235" s="14"/>
      <c r="AE235" s="14"/>
      <c r="AT235" s="243" t="s">
        <v>228</v>
      </c>
      <c r="AU235" s="243" t="s">
        <v>93</v>
      </c>
      <c r="AV235" s="14" t="s">
        <v>93</v>
      </c>
      <c r="AW235" s="14" t="s">
        <v>4</v>
      </c>
      <c r="AX235" s="14" t="s">
        <v>81</v>
      </c>
      <c r="AY235" s="243" t="s">
        <v>220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1382</v>
      </c>
      <c r="G236" s="14"/>
      <c r="H236" s="245">
        <v>21.649999999999999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1383</v>
      </c>
      <c r="G237" s="14"/>
      <c r="H237" s="245">
        <v>5.5999999999999996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4" customFormat="1">
      <c r="A238" s="14"/>
      <c r="B238" s="242"/>
      <c r="C238" s="14"/>
      <c r="D238" s="235" t="s">
        <v>228</v>
      </c>
      <c r="E238" s="243" t="s">
        <v>1</v>
      </c>
      <c r="F238" s="244" t="s">
        <v>1384</v>
      </c>
      <c r="G238" s="14"/>
      <c r="H238" s="245">
        <v>1.6000000000000001</v>
      </c>
      <c r="I238" s="246"/>
      <c r="J238" s="246"/>
      <c r="K238" s="14"/>
      <c r="L238" s="14"/>
      <c r="M238" s="242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4"/>
      <c r="Z238" s="14"/>
      <c r="AA238" s="14"/>
      <c r="AB238" s="14"/>
      <c r="AC238" s="14"/>
      <c r="AD238" s="14"/>
      <c r="AE238" s="14"/>
      <c r="AT238" s="243" t="s">
        <v>228</v>
      </c>
      <c r="AU238" s="243" t="s">
        <v>93</v>
      </c>
      <c r="AV238" s="14" t="s">
        <v>93</v>
      </c>
      <c r="AW238" s="14" t="s">
        <v>4</v>
      </c>
      <c r="AX238" s="14" t="s">
        <v>81</v>
      </c>
      <c r="AY238" s="243" t="s">
        <v>220</v>
      </c>
    </row>
    <row r="239" s="14" customFormat="1">
      <c r="A239" s="14"/>
      <c r="B239" s="242"/>
      <c r="C239" s="14"/>
      <c r="D239" s="235" t="s">
        <v>228</v>
      </c>
      <c r="E239" s="243" t="s">
        <v>1</v>
      </c>
      <c r="F239" s="244" t="s">
        <v>1385</v>
      </c>
      <c r="G239" s="14"/>
      <c r="H239" s="245">
        <v>4.2999999999999998</v>
      </c>
      <c r="I239" s="246"/>
      <c r="J239" s="246"/>
      <c r="K239" s="14"/>
      <c r="L239" s="14"/>
      <c r="M239" s="242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4"/>
      <c r="Z239" s="14"/>
      <c r="AA239" s="14"/>
      <c r="AB239" s="14"/>
      <c r="AC239" s="14"/>
      <c r="AD239" s="14"/>
      <c r="AE239" s="14"/>
      <c r="AT239" s="243" t="s">
        <v>228</v>
      </c>
      <c r="AU239" s="243" t="s">
        <v>93</v>
      </c>
      <c r="AV239" s="14" t="s">
        <v>93</v>
      </c>
      <c r="AW239" s="14" t="s">
        <v>4</v>
      </c>
      <c r="AX239" s="14" t="s">
        <v>81</v>
      </c>
      <c r="AY239" s="243" t="s">
        <v>220</v>
      </c>
    </row>
    <row r="240" s="15" customFormat="1">
      <c r="A240" s="15"/>
      <c r="B240" s="250"/>
      <c r="C240" s="15"/>
      <c r="D240" s="235" t="s">
        <v>228</v>
      </c>
      <c r="E240" s="251" t="s">
        <v>1</v>
      </c>
      <c r="F240" s="252" t="s">
        <v>242</v>
      </c>
      <c r="G240" s="15"/>
      <c r="H240" s="253">
        <v>345.42000000000002</v>
      </c>
      <c r="I240" s="254"/>
      <c r="J240" s="254"/>
      <c r="K240" s="15"/>
      <c r="L240" s="15"/>
      <c r="M240" s="250"/>
      <c r="N240" s="255"/>
      <c r="O240" s="256"/>
      <c r="P240" s="256"/>
      <c r="Q240" s="256"/>
      <c r="R240" s="256"/>
      <c r="S240" s="256"/>
      <c r="T240" s="256"/>
      <c r="U240" s="256"/>
      <c r="V240" s="256"/>
      <c r="W240" s="256"/>
      <c r="X240" s="257"/>
      <c r="Y240" s="15"/>
      <c r="Z240" s="15"/>
      <c r="AA240" s="15"/>
      <c r="AB240" s="15"/>
      <c r="AC240" s="15"/>
      <c r="AD240" s="15"/>
      <c r="AE240" s="15"/>
      <c r="AT240" s="251" t="s">
        <v>228</v>
      </c>
      <c r="AU240" s="251" t="s">
        <v>93</v>
      </c>
      <c r="AV240" s="15" t="s">
        <v>98</v>
      </c>
      <c r="AW240" s="15" t="s">
        <v>4</v>
      </c>
      <c r="AX240" s="15" t="s">
        <v>81</v>
      </c>
      <c r="AY240" s="251" t="s">
        <v>220</v>
      </c>
    </row>
    <row r="241" s="16" customFormat="1">
      <c r="A241" s="16"/>
      <c r="B241" s="258"/>
      <c r="C241" s="16"/>
      <c r="D241" s="235" t="s">
        <v>228</v>
      </c>
      <c r="E241" s="259" t="s">
        <v>1</v>
      </c>
      <c r="F241" s="260" t="s">
        <v>253</v>
      </c>
      <c r="G241" s="16"/>
      <c r="H241" s="261">
        <v>492.95499999999998</v>
      </c>
      <c r="I241" s="262"/>
      <c r="J241" s="262"/>
      <c r="K241" s="16"/>
      <c r="L241" s="16"/>
      <c r="M241" s="258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5"/>
      <c r="Y241" s="16"/>
      <c r="Z241" s="16"/>
      <c r="AA241" s="16"/>
      <c r="AB241" s="16"/>
      <c r="AC241" s="16"/>
      <c r="AD241" s="16"/>
      <c r="AE241" s="16"/>
      <c r="AT241" s="259" t="s">
        <v>228</v>
      </c>
      <c r="AU241" s="259" t="s">
        <v>93</v>
      </c>
      <c r="AV241" s="16" t="s">
        <v>105</v>
      </c>
      <c r="AW241" s="16" t="s">
        <v>4</v>
      </c>
      <c r="AX241" s="16" t="s">
        <v>88</v>
      </c>
      <c r="AY241" s="259" t="s">
        <v>220</v>
      </c>
    </row>
    <row r="242" s="2" customFormat="1" ht="24.15" customHeight="1">
      <c r="A242" s="42"/>
      <c r="B242" s="186"/>
      <c r="C242" s="220" t="s">
        <v>98</v>
      </c>
      <c r="D242" s="220" t="s">
        <v>223</v>
      </c>
      <c r="E242" s="221" t="s">
        <v>1532</v>
      </c>
      <c r="F242" s="222" t="s">
        <v>1533</v>
      </c>
      <c r="G242" s="223" t="s">
        <v>226</v>
      </c>
      <c r="H242" s="224">
        <v>1503.5750000000001</v>
      </c>
      <c r="I242" s="225"/>
      <c r="J242" s="225"/>
      <c r="K242" s="226">
        <f>ROUND(P242*H242,2)</f>
        <v>0</v>
      </c>
      <c r="L242" s="227"/>
      <c r="M242" s="43"/>
      <c r="N242" s="228" t="s">
        <v>1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0.00040000000000000002</v>
      </c>
      <c r="V242" s="231">
        <f>U242*H242</f>
        <v>0.60143000000000002</v>
      </c>
      <c r="W242" s="231">
        <v>0</v>
      </c>
      <c r="X242" s="232">
        <f>W242*H242</f>
        <v>0</v>
      </c>
      <c r="Y242" s="42"/>
      <c r="Z242" s="42"/>
      <c r="AA242" s="42"/>
      <c r="AB242" s="42"/>
      <c r="AC242" s="42"/>
      <c r="AD242" s="42"/>
      <c r="AE242" s="42"/>
      <c r="AR242" s="233" t="s">
        <v>105</v>
      </c>
      <c r="AT242" s="233" t="s">
        <v>223</v>
      </c>
      <c r="AU242" s="233" t="s">
        <v>93</v>
      </c>
      <c r="AY242" s="19" t="s">
        <v>220</v>
      </c>
      <c r="BE242" s="147">
        <f>IF(O242="základná",K242,0)</f>
        <v>0</v>
      </c>
      <c r="BF242" s="147">
        <f>IF(O242="znížená",K242,0)</f>
        <v>0</v>
      </c>
      <c r="BG242" s="147">
        <f>IF(O242="zákl. prenesená",K242,0)</f>
        <v>0</v>
      </c>
      <c r="BH242" s="147">
        <f>IF(O242="zníž. prenesená",K242,0)</f>
        <v>0</v>
      </c>
      <c r="BI242" s="147">
        <f>IF(O242="nulová",K242,0)</f>
        <v>0</v>
      </c>
      <c r="BJ242" s="19" t="s">
        <v>93</v>
      </c>
      <c r="BK242" s="147">
        <f>ROUND(P242*H242,2)</f>
        <v>0</v>
      </c>
      <c r="BL242" s="19" t="s">
        <v>105</v>
      </c>
      <c r="BM242" s="233" t="s">
        <v>1883</v>
      </c>
    </row>
    <row r="243" s="13" customFormat="1">
      <c r="A243" s="13"/>
      <c r="B243" s="234"/>
      <c r="C243" s="13"/>
      <c r="D243" s="235" t="s">
        <v>228</v>
      </c>
      <c r="E243" s="236" t="s">
        <v>1</v>
      </c>
      <c r="F243" s="237" t="s">
        <v>1344</v>
      </c>
      <c r="G243" s="13"/>
      <c r="H243" s="236" t="s">
        <v>1</v>
      </c>
      <c r="I243" s="238"/>
      <c r="J243" s="238"/>
      <c r="K243" s="13"/>
      <c r="L243" s="13"/>
      <c r="M243" s="234"/>
      <c r="N243" s="239"/>
      <c r="O243" s="240"/>
      <c r="P243" s="240"/>
      <c r="Q243" s="240"/>
      <c r="R243" s="240"/>
      <c r="S243" s="240"/>
      <c r="T243" s="240"/>
      <c r="U243" s="240"/>
      <c r="V243" s="240"/>
      <c r="W243" s="240"/>
      <c r="X243" s="241"/>
      <c r="Y243" s="13"/>
      <c r="Z243" s="13"/>
      <c r="AA243" s="13"/>
      <c r="AB243" s="13"/>
      <c r="AC243" s="13"/>
      <c r="AD243" s="13"/>
      <c r="AE243" s="13"/>
      <c r="AT243" s="236" t="s">
        <v>228</v>
      </c>
      <c r="AU243" s="236" t="s">
        <v>93</v>
      </c>
      <c r="AV243" s="13" t="s">
        <v>88</v>
      </c>
      <c r="AW243" s="13" t="s">
        <v>4</v>
      </c>
      <c r="AX243" s="13" t="s">
        <v>81</v>
      </c>
      <c r="AY243" s="236" t="s">
        <v>220</v>
      </c>
    </row>
    <row r="244" s="14" customFormat="1">
      <c r="A244" s="14"/>
      <c r="B244" s="242"/>
      <c r="C244" s="14"/>
      <c r="D244" s="235" t="s">
        <v>228</v>
      </c>
      <c r="E244" s="243" t="s">
        <v>1</v>
      </c>
      <c r="F244" s="244" t="s">
        <v>1884</v>
      </c>
      <c r="G244" s="14"/>
      <c r="H244" s="245">
        <v>21.484999999999999</v>
      </c>
      <c r="I244" s="246"/>
      <c r="J244" s="246"/>
      <c r="K244" s="14"/>
      <c r="L244" s="14"/>
      <c r="M244" s="242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4"/>
      <c r="Z244" s="14"/>
      <c r="AA244" s="14"/>
      <c r="AB244" s="14"/>
      <c r="AC244" s="14"/>
      <c r="AD244" s="14"/>
      <c r="AE244" s="14"/>
      <c r="AT244" s="243" t="s">
        <v>228</v>
      </c>
      <c r="AU244" s="243" t="s">
        <v>93</v>
      </c>
      <c r="AV244" s="14" t="s">
        <v>93</v>
      </c>
      <c r="AW244" s="14" t="s">
        <v>4</v>
      </c>
      <c r="AX244" s="14" t="s">
        <v>81</v>
      </c>
      <c r="AY244" s="243" t="s">
        <v>220</v>
      </c>
    </row>
    <row r="245" s="14" customFormat="1">
      <c r="A245" s="14"/>
      <c r="B245" s="242"/>
      <c r="C245" s="14"/>
      <c r="D245" s="235" t="s">
        <v>228</v>
      </c>
      <c r="E245" s="243" t="s">
        <v>1</v>
      </c>
      <c r="F245" s="244" t="s">
        <v>1885</v>
      </c>
      <c r="G245" s="14"/>
      <c r="H245" s="245">
        <v>21.565000000000001</v>
      </c>
      <c r="I245" s="246"/>
      <c r="J245" s="246"/>
      <c r="K245" s="14"/>
      <c r="L245" s="14"/>
      <c r="M245" s="242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4"/>
      <c r="Z245" s="14"/>
      <c r="AA245" s="14"/>
      <c r="AB245" s="14"/>
      <c r="AC245" s="14"/>
      <c r="AD245" s="14"/>
      <c r="AE245" s="14"/>
      <c r="AT245" s="243" t="s">
        <v>228</v>
      </c>
      <c r="AU245" s="243" t="s">
        <v>93</v>
      </c>
      <c r="AV245" s="14" t="s">
        <v>93</v>
      </c>
      <c r="AW245" s="14" t="s">
        <v>4</v>
      </c>
      <c r="AX245" s="14" t="s">
        <v>81</v>
      </c>
      <c r="AY245" s="243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1886</v>
      </c>
      <c r="G246" s="14"/>
      <c r="H246" s="245">
        <v>38.844999999999999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1887</v>
      </c>
      <c r="G247" s="14"/>
      <c r="H247" s="245">
        <v>25.215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1888</v>
      </c>
      <c r="G248" s="14"/>
      <c r="H248" s="245">
        <v>29.449999999999999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1889</v>
      </c>
      <c r="G249" s="14"/>
      <c r="H249" s="245">
        <v>23.420000000000002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4" customFormat="1">
      <c r="A250" s="14"/>
      <c r="B250" s="242"/>
      <c r="C250" s="14"/>
      <c r="D250" s="235" t="s">
        <v>228</v>
      </c>
      <c r="E250" s="243" t="s">
        <v>1</v>
      </c>
      <c r="F250" s="244" t="s">
        <v>1890</v>
      </c>
      <c r="G250" s="14"/>
      <c r="H250" s="245">
        <v>23.805</v>
      </c>
      <c r="I250" s="246"/>
      <c r="J250" s="246"/>
      <c r="K250" s="14"/>
      <c r="L250" s="14"/>
      <c r="M250" s="242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4"/>
      <c r="Z250" s="14"/>
      <c r="AA250" s="14"/>
      <c r="AB250" s="14"/>
      <c r="AC250" s="14"/>
      <c r="AD250" s="14"/>
      <c r="AE250" s="14"/>
      <c r="AT250" s="243" t="s">
        <v>228</v>
      </c>
      <c r="AU250" s="243" t="s">
        <v>93</v>
      </c>
      <c r="AV250" s="14" t="s">
        <v>93</v>
      </c>
      <c r="AW250" s="14" t="s">
        <v>4</v>
      </c>
      <c r="AX250" s="14" t="s">
        <v>81</v>
      </c>
      <c r="AY250" s="243" t="s">
        <v>220</v>
      </c>
    </row>
    <row r="251" s="14" customFormat="1">
      <c r="A251" s="14"/>
      <c r="B251" s="242"/>
      <c r="C251" s="14"/>
      <c r="D251" s="235" t="s">
        <v>228</v>
      </c>
      <c r="E251" s="243" t="s">
        <v>1</v>
      </c>
      <c r="F251" s="244" t="s">
        <v>1891</v>
      </c>
      <c r="G251" s="14"/>
      <c r="H251" s="245">
        <v>17.460000000000001</v>
      </c>
      <c r="I251" s="246"/>
      <c r="J251" s="246"/>
      <c r="K251" s="14"/>
      <c r="L251" s="14"/>
      <c r="M251" s="242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4"/>
      <c r="Z251" s="14"/>
      <c r="AA251" s="14"/>
      <c r="AB251" s="14"/>
      <c r="AC251" s="14"/>
      <c r="AD251" s="14"/>
      <c r="AE251" s="14"/>
      <c r="AT251" s="243" t="s">
        <v>228</v>
      </c>
      <c r="AU251" s="243" t="s">
        <v>93</v>
      </c>
      <c r="AV251" s="14" t="s">
        <v>93</v>
      </c>
      <c r="AW251" s="14" t="s">
        <v>4</v>
      </c>
      <c r="AX251" s="14" t="s">
        <v>81</v>
      </c>
      <c r="AY251" s="243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1892</v>
      </c>
      <c r="G252" s="14"/>
      <c r="H252" s="245">
        <v>56.710000000000001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5" customFormat="1">
      <c r="A253" s="15"/>
      <c r="B253" s="250"/>
      <c r="C253" s="15"/>
      <c r="D253" s="235" t="s">
        <v>228</v>
      </c>
      <c r="E253" s="251" t="s">
        <v>1</v>
      </c>
      <c r="F253" s="252" t="s">
        <v>242</v>
      </c>
      <c r="G253" s="15"/>
      <c r="H253" s="253">
        <v>257.95499999999998</v>
      </c>
      <c r="I253" s="254"/>
      <c r="J253" s="254"/>
      <c r="K253" s="15"/>
      <c r="L253" s="15"/>
      <c r="M253" s="250"/>
      <c r="N253" s="255"/>
      <c r="O253" s="256"/>
      <c r="P253" s="256"/>
      <c r="Q253" s="256"/>
      <c r="R253" s="256"/>
      <c r="S253" s="256"/>
      <c r="T253" s="256"/>
      <c r="U253" s="256"/>
      <c r="V253" s="256"/>
      <c r="W253" s="256"/>
      <c r="X253" s="257"/>
      <c r="Y253" s="15"/>
      <c r="Z253" s="15"/>
      <c r="AA253" s="15"/>
      <c r="AB253" s="15"/>
      <c r="AC253" s="15"/>
      <c r="AD253" s="15"/>
      <c r="AE253" s="15"/>
      <c r="AT253" s="251" t="s">
        <v>228</v>
      </c>
      <c r="AU253" s="251" t="s">
        <v>93</v>
      </c>
      <c r="AV253" s="15" t="s">
        <v>98</v>
      </c>
      <c r="AW253" s="15" t="s">
        <v>4</v>
      </c>
      <c r="AX253" s="15" t="s">
        <v>81</v>
      </c>
      <c r="AY253" s="251" t="s">
        <v>220</v>
      </c>
    </row>
    <row r="254" s="13" customFormat="1">
      <c r="A254" s="13"/>
      <c r="B254" s="234"/>
      <c r="C254" s="13"/>
      <c r="D254" s="235" t="s">
        <v>228</v>
      </c>
      <c r="E254" s="236" t="s">
        <v>1</v>
      </c>
      <c r="F254" s="237" t="s">
        <v>1332</v>
      </c>
      <c r="G254" s="13"/>
      <c r="H254" s="236" t="s">
        <v>1</v>
      </c>
      <c r="I254" s="238"/>
      <c r="J254" s="238"/>
      <c r="K254" s="13"/>
      <c r="L254" s="13"/>
      <c r="M254" s="234"/>
      <c r="N254" s="239"/>
      <c r="O254" s="240"/>
      <c r="P254" s="240"/>
      <c r="Q254" s="240"/>
      <c r="R254" s="240"/>
      <c r="S254" s="240"/>
      <c r="T254" s="240"/>
      <c r="U254" s="240"/>
      <c r="V254" s="240"/>
      <c r="W254" s="240"/>
      <c r="X254" s="241"/>
      <c r="Y254" s="13"/>
      <c r="Z254" s="13"/>
      <c r="AA254" s="13"/>
      <c r="AB254" s="13"/>
      <c r="AC254" s="13"/>
      <c r="AD254" s="13"/>
      <c r="AE254" s="13"/>
      <c r="AT254" s="236" t="s">
        <v>228</v>
      </c>
      <c r="AU254" s="236" t="s">
        <v>93</v>
      </c>
      <c r="AV254" s="13" t="s">
        <v>88</v>
      </c>
      <c r="AW254" s="13" t="s">
        <v>4</v>
      </c>
      <c r="AX254" s="13" t="s">
        <v>81</v>
      </c>
      <c r="AY254" s="236" t="s">
        <v>220</v>
      </c>
    </row>
    <row r="255" s="14" customFormat="1">
      <c r="A255" s="14"/>
      <c r="B255" s="242"/>
      <c r="C255" s="14"/>
      <c r="D255" s="235" t="s">
        <v>228</v>
      </c>
      <c r="E255" s="243" t="s">
        <v>1</v>
      </c>
      <c r="F255" s="244" t="s">
        <v>1893</v>
      </c>
      <c r="G255" s="14"/>
      <c r="H255" s="245">
        <v>27.015000000000001</v>
      </c>
      <c r="I255" s="246"/>
      <c r="J255" s="246"/>
      <c r="K255" s="14"/>
      <c r="L255" s="14"/>
      <c r="M255" s="242"/>
      <c r="N255" s="247"/>
      <c r="O255" s="248"/>
      <c r="P255" s="248"/>
      <c r="Q255" s="248"/>
      <c r="R255" s="248"/>
      <c r="S255" s="248"/>
      <c r="T255" s="248"/>
      <c r="U255" s="248"/>
      <c r="V255" s="248"/>
      <c r="W255" s="248"/>
      <c r="X255" s="249"/>
      <c r="Y255" s="14"/>
      <c r="Z255" s="14"/>
      <c r="AA255" s="14"/>
      <c r="AB255" s="14"/>
      <c r="AC255" s="14"/>
      <c r="AD255" s="14"/>
      <c r="AE255" s="14"/>
      <c r="AT255" s="243" t="s">
        <v>228</v>
      </c>
      <c r="AU255" s="243" t="s">
        <v>93</v>
      </c>
      <c r="AV255" s="14" t="s">
        <v>93</v>
      </c>
      <c r="AW255" s="14" t="s">
        <v>4</v>
      </c>
      <c r="AX255" s="14" t="s">
        <v>81</v>
      </c>
      <c r="AY255" s="243" t="s">
        <v>220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1894</v>
      </c>
      <c r="G256" s="14"/>
      <c r="H256" s="245">
        <v>50.229999999999997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81</v>
      </c>
      <c r="AY256" s="243" t="s">
        <v>220</v>
      </c>
    </row>
    <row r="257" s="14" customFormat="1">
      <c r="A257" s="14"/>
      <c r="B257" s="242"/>
      <c r="C257" s="14"/>
      <c r="D257" s="235" t="s">
        <v>228</v>
      </c>
      <c r="E257" s="243" t="s">
        <v>1</v>
      </c>
      <c r="F257" s="244" t="s">
        <v>1895</v>
      </c>
      <c r="G257" s="14"/>
      <c r="H257" s="245">
        <v>33.140000000000001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4</v>
      </c>
      <c r="AX257" s="14" t="s">
        <v>81</v>
      </c>
      <c r="AY257" s="243" t="s">
        <v>220</v>
      </c>
    </row>
    <row r="258" s="14" customFormat="1">
      <c r="A258" s="14"/>
      <c r="B258" s="242"/>
      <c r="C258" s="14"/>
      <c r="D258" s="235" t="s">
        <v>228</v>
      </c>
      <c r="E258" s="243" t="s">
        <v>1</v>
      </c>
      <c r="F258" s="244" t="s">
        <v>1896</v>
      </c>
      <c r="G258" s="14"/>
      <c r="H258" s="245">
        <v>29.175000000000001</v>
      </c>
      <c r="I258" s="246"/>
      <c r="J258" s="246"/>
      <c r="K258" s="14"/>
      <c r="L258" s="14"/>
      <c r="M258" s="242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4"/>
      <c r="Z258" s="14"/>
      <c r="AA258" s="14"/>
      <c r="AB258" s="14"/>
      <c r="AC258" s="14"/>
      <c r="AD258" s="14"/>
      <c r="AE258" s="14"/>
      <c r="AT258" s="243" t="s">
        <v>228</v>
      </c>
      <c r="AU258" s="243" t="s">
        <v>93</v>
      </c>
      <c r="AV258" s="14" t="s">
        <v>93</v>
      </c>
      <c r="AW258" s="14" t="s">
        <v>4</v>
      </c>
      <c r="AX258" s="14" t="s">
        <v>81</v>
      </c>
      <c r="AY258" s="243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1897</v>
      </c>
      <c r="G259" s="14"/>
      <c r="H259" s="245">
        <v>44.75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4" customFormat="1">
      <c r="A260" s="14"/>
      <c r="B260" s="242"/>
      <c r="C260" s="14"/>
      <c r="D260" s="235" t="s">
        <v>228</v>
      </c>
      <c r="E260" s="243" t="s">
        <v>1</v>
      </c>
      <c r="F260" s="244" t="s">
        <v>1898</v>
      </c>
      <c r="G260" s="14"/>
      <c r="H260" s="245">
        <v>27.440000000000001</v>
      </c>
      <c r="I260" s="246"/>
      <c r="J260" s="246"/>
      <c r="K260" s="14"/>
      <c r="L260" s="14"/>
      <c r="M260" s="242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4"/>
      <c r="Z260" s="14"/>
      <c r="AA260" s="14"/>
      <c r="AB260" s="14"/>
      <c r="AC260" s="14"/>
      <c r="AD260" s="14"/>
      <c r="AE260" s="14"/>
      <c r="AT260" s="243" t="s">
        <v>228</v>
      </c>
      <c r="AU260" s="243" t="s">
        <v>93</v>
      </c>
      <c r="AV260" s="14" t="s">
        <v>93</v>
      </c>
      <c r="AW260" s="14" t="s">
        <v>4</v>
      </c>
      <c r="AX260" s="14" t="s">
        <v>81</v>
      </c>
      <c r="AY260" s="243" t="s">
        <v>220</v>
      </c>
    </row>
    <row r="261" s="14" customFormat="1">
      <c r="A261" s="14"/>
      <c r="B261" s="242"/>
      <c r="C261" s="14"/>
      <c r="D261" s="235" t="s">
        <v>228</v>
      </c>
      <c r="E261" s="243" t="s">
        <v>1</v>
      </c>
      <c r="F261" s="244" t="s">
        <v>1899</v>
      </c>
      <c r="G261" s="14"/>
      <c r="H261" s="245">
        <v>19.100000000000001</v>
      </c>
      <c r="I261" s="246"/>
      <c r="J261" s="246"/>
      <c r="K261" s="14"/>
      <c r="L261" s="14"/>
      <c r="M261" s="242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4"/>
      <c r="Z261" s="14"/>
      <c r="AA261" s="14"/>
      <c r="AB261" s="14"/>
      <c r="AC261" s="14"/>
      <c r="AD261" s="14"/>
      <c r="AE261" s="14"/>
      <c r="AT261" s="243" t="s">
        <v>228</v>
      </c>
      <c r="AU261" s="243" t="s">
        <v>93</v>
      </c>
      <c r="AV261" s="14" t="s">
        <v>93</v>
      </c>
      <c r="AW261" s="14" t="s">
        <v>4</v>
      </c>
      <c r="AX261" s="14" t="s">
        <v>81</v>
      </c>
      <c r="AY261" s="243" t="s">
        <v>220</v>
      </c>
    </row>
    <row r="262" s="14" customFormat="1">
      <c r="A262" s="14"/>
      <c r="B262" s="242"/>
      <c r="C262" s="14"/>
      <c r="D262" s="235" t="s">
        <v>228</v>
      </c>
      <c r="E262" s="243" t="s">
        <v>1</v>
      </c>
      <c r="F262" s="244" t="s">
        <v>1900</v>
      </c>
      <c r="G262" s="14"/>
      <c r="H262" s="245">
        <v>22.289999999999999</v>
      </c>
      <c r="I262" s="246"/>
      <c r="J262" s="246"/>
      <c r="K262" s="14"/>
      <c r="L262" s="14"/>
      <c r="M262" s="242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4"/>
      <c r="Z262" s="14"/>
      <c r="AA262" s="14"/>
      <c r="AB262" s="14"/>
      <c r="AC262" s="14"/>
      <c r="AD262" s="14"/>
      <c r="AE262" s="14"/>
      <c r="AT262" s="243" t="s">
        <v>228</v>
      </c>
      <c r="AU262" s="243" t="s">
        <v>93</v>
      </c>
      <c r="AV262" s="14" t="s">
        <v>93</v>
      </c>
      <c r="AW262" s="14" t="s">
        <v>4</v>
      </c>
      <c r="AX262" s="14" t="s">
        <v>81</v>
      </c>
      <c r="AY262" s="243" t="s">
        <v>220</v>
      </c>
    </row>
    <row r="263" s="14" customFormat="1">
      <c r="A263" s="14"/>
      <c r="B263" s="242"/>
      <c r="C263" s="14"/>
      <c r="D263" s="235" t="s">
        <v>228</v>
      </c>
      <c r="E263" s="243" t="s">
        <v>1</v>
      </c>
      <c r="F263" s="244" t="s">
        <v>1901</v>
      </c>
      <c r="G263" s="14"/>
      <c r="H263" s="245">
        <v>13.699999999999999</v>
      </c>
      <c r="I263" s="246"/>
      <c r="J263" s="246"/>
      <c r="K263" s="14"/>
      <c r="L263" s="14"/>
      <c r="M263" s="242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4"/>
      <c r="Z263" s="14"/>
      <c r="AA263" s="14"/>
      <c r="AB263" s="14"/>
      <c r="AC263" s="14"/>
      <c r="AD263" s="14"/>
      <c r="AE263" s="14"/>
      <c r="AT263" s="243" t="s">
        <v>228</v>
      </c>
      <c r="AU263" s="243" t="s">
        <v>93</v>
      </c>
      <c r="AV263" s="14" t="s">
        <v>93</v>
      </c>
      <c r="AW263" s="14" t="s">
        <v>4</v>
      </c>
      <c r="AX263" s="14" t="s">
        <v>81</v>
      </c>
      <c r="AY263" s="243" t="s">
        <v>220</v>
      </c>
    </row>
    <row r="264" s="14" customFormat="1">
      <c r="A264" s="14"/>
      <c r="B264" s="242"/>
      <c r="C264" s="14"/>
      <c r="D264" s="235" t="s">
        <v>228</v>
      </c>
      <c r="E264" s="243" t="s">
        <v>1</v>
      </c>
      <c r="F264" s="244" t="s">
        <v>1902</v>
      </c>
      <c r="G264" s="14"/>
      <c r="H264" s="245">
        <v>13.199999999999999</v>
      </c>
      <c r="I264" s="246"/>
      <c r="J264" s="246"/>
      <c r="K264" s="14"/>
      <c r="L264" s="14"/>
      <c r="M264" s="242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4"/>
      <c r="Z264" s="14"/>
      <c r="AA264" s="14"/>
      <c r="AB264" s="14"/>
      <c r="AC264" s="14"/>
      <c r="AD264" s="14"/>
      <c r="AE264" s="14"/>
      <c r="AT264" s="243" t="s">
        <v>228</v>
      </c>
      <c r="AU264" s="243" t="s">
        <v>93</v>
      </c>
      <c r="AV264" s="14" t="s">
        <v>93</v>
      </c>
      <c r="AW264" s="14" t="s">
        <v>4</v>
      </c>
      <c r="AX264" s="14" t="s">
        <v>81</v>
      </c>
      <c r="AY264" s="243" t="s">
        <v>220</v>
      </c>
    </row>
    <row r="265" s="14" customFormat="1">
      <c r="A265" s="14"/>
      <c r="B265" s="242"/>
      <c r="C265" s="14"/>
      <c r="D265" s="235" t="s">
        <v>228</v>
      </c>
      <c r="E265" s="243" t="s">
        <v>1</v>
      </c>
      <c r="F265" s="244" t="s">
        <v>1903</v>
      </c>
      <c r="G265" s="14"/>
      <c r="H265" s="245">
        <v>30.539999999999999</v>
      </c>
      <c r="I265" s="246"/>
      <c r="J265" s="246"/>
      <c r="K265" s="14"/>
      <c r="L265" s="14"/>
      <c r="M265" s="242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4"/>
      <c r="Z265" s="14"/>
      <c r="AA265" s="14"/>
      <c r="AB265" s="14"/>
      <c r="AC265" s="14"/>
      <c r="AD265" s="14"/>
      <c r="AE265" s="14"/>
      <c r="AT265" s="243" t="s">
        <v>228</v>
      </c>
      <c r="AU265" s="243" t="s">
        <v>93</v>
      </c>
      <c r="AV265" s="14" t="s">
        <v>93</v>
      </c>
      <c r="AW265" s="14" t="s">
        <v>4</v>
      </c>
      <c r="AX265" s="14" t="s">
        <v>81</v>
      </c>
      <c r="AY265" s="243" t="s">
        <v>220</v>
      </c>
    </row>
    <row r="266" s="14" customFormat="1">
      <c r="A266" s="14"/>
      <c r="B266" s="242"/>
      <c r="C266" s="14"/>
      <c r="D266" s="235" t="s">
        <v>228</v>
      </c>
      <c r="E266" s="243" t="s">
        <v>1</v>
      </c>
      <c r="F266" s="244" t="s">
        <v>1904</v>
      </c>
      <c r="G266" s="14"/>
      <c r="H266" s="245">
        <v>29.239999999999998</v>
      </c>
      <c r="I266" s="246"/>
      <c r="J266" s="246"/>
      <c r="K266" s="14"/>
      <c r="L266" s="14"/>
      <c r="M266" s="242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4"/>
      <c r="Z266" s="14"/>
      <c r="AA266" s="14"/>
      <c r="AB266" s="14"/>
      <c r="AC266" s="14"/>
      <c r="AD266" s="14"/>
      <c r="AE266" s="14"/>
      <c r="AT266" s="243" t="s">
        <v>228</v>
      </c>
      <c r="AU266" s="243" t="s">
        <v>93</v>
      </c>
      <c r="AV266" s="14" t="s">
        <v>93</v>
      </c>
      <c r="AW266" s="14" t="s">
        <v>4</v>
      </c>
      <c r="AX266" s="14" t="s">
        <v>81</v>
      </c>
      <c r="AY266" s="243" t="s">
        <v>220</v>
      </c>
    </row>
    <row r="267" s="15" customFormat="1">
      <c r="A267" s="15"/>
      <c r="B267" s="250"/>
      <c r="C267" s="15"/>
      <c r="D267" s="235" t="s">
        <v>228</v>
      </c>
      <c r="E267" s="251" t="s">
        <v>1</v>
      </c>
      <c r="F267" s="252" t="s">
        <v>242</v>
      </c>
      <c r="G267" s="15"/>
      <c r="H267" s="253">
        <v>339.81999999999999</v>
      </c>
      <c r="I267" s="254"/>
      <c r="J267" s="254"/>
      <c r="K267" s="15"/>
      <c r="L267" s="15"/>
      <c r="M267" s="250"/>
      <c r="N267" s="255"/>
      <c r="O267" s="256"/>
      <c r="P267" s="256"/>
      <c r="Q267" s="256"/>
      <c r="R267" s="256"/>
      <c r="S267" s="256"/>
      <c r="T267" s="256"/>
      <c r="U267" s="256"/>
      <c r="V267" s="256"/>
      <c r="W267" s="256"/>
      <c r="X267" s="257"/>
      <c r="Y267" s="15"/>
      <c r="Z267" s="15"/>
      <c r="AA267" s="15"/>
      <c r="AB267" s="15"/>
      <c r="AC267" s="15"/>
      <c r="AD267" s="15"/>
      <c r="AE267" s="15"/>
      <c r="AT267" s="251" t="s">
        <v>228</v>
      </c>
      <c r="AU267" s="251" t="s">
        <v>93</v>
      </c>
      <c r="AV267" s="15" t="s">
        <v>98</v>
      </c>
      <c r="AW267" s="15" t="s">
        <v>4</v>
      </c>
      <c r="AX267" s="15" t="s">
        <v>81</v>
      </c>
      <c r="AY267" s="251" t="s">
        <v>220</v>
      </c>
    </row>
    <row r="268" s="13" customFormat="1">
      <c r="A268" s="13"/>
      <c r="B268" s="234"/>
      <c r="C268" s="13"/>
      <c r="D268" s="235" t="s">
        <v>228</v>
      </c>
      <c r="E268" s="236" t="s">
        <v>1</v>
      </c>
      <c r="F268" s="237" t="s">
        <v>1365</v>
      </c>
      <c r="G268" s="13"/>
      <c r="H268" s="236" t="s">
        <v>1</v>
      </c>
      <c r="I268" s="238"/>
      <c r="J268" s="238"/>
      <c r="K268" s="13"/>
      <c r="L268" s="13"/>
      <c r="M268" s="234"/>
      <c r="N268" s="239"/>
      <c r="O268" s="240"/>
      <c r="P268" s="240"/>
      <c r="Q268" s="240"/>
      <c r="R268" s="240"/>
      <c r="S268" s="240"/>
      <c r="T268" s="240"/>
      <c r="U268" s="240"/>
      <c r="V268" s="240"/>
      <c r="W268" s="240"/>
      <c r="X268" s="241"/>
      <c r="Y268" s="13"/>
      <c r="Z268" s="13"/>
      <c r="AA268" s="13"/>
      <c r="AB268" s="13"/>
      <c r="AC268" s="13"/>
      <c r="AD268" s="13"/>
      <c r="AE268" s="13"/>
      <c r="AT268" s="236" t="s">
        <v>228</v>
      </c>
      <c r="AU268" s="236" t="s">
        <v>93</v>
      </c>
      <c r="AV268" s="13" t="s">
        <v>88</v>
      </c>
      <c r="AW268" s="13" t="s">
        <v>4</v>
      </c>
      <c r="AX268" s="13" t="s">
        <v>81</v>
      </c>
      <c r="AY268" s="236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1905</v>
      </c>
      <c r="G269" s="14"/>
      <c r="H269" s="245">
        <v>24.324999999999999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4" customFormat="1">
      <c r="A270" s="14"/>
      <c r="B270" s="242"/>
      <c r="C270" s="14"/>
      <c r="D270" s="235" t="s">
        <v>228</v>
      </c>
      <c r="E270" s="243" t="s">
        <v>1</v>
      </c>
      <c r="F270" s="244" t="s">
        <v>1906</v>
      </c>
      <c r="G270" s="14"/>
      <c r="H270" s="245">
        <v>15.6</v>
      </c>
      <c r="I270" s="246"/>
      <c r="J270" s="246"/>
      <c r="K270" s="14"/>
      <c r="L270" s="14"/>
      <c r="M270" s="242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4"/>
      <c r="Z270" s="14"/>
      <c r="AA270" s="14"/>
      <c r="AB270" s="14"/>
      <c r="AC270" s="14"/>
      <c r="AD270" s="14"/>
      <c r="AE270" s="14"/>
      <c r="AT270" s="243" t="s">
        <v>228</v>
      </c>
      <c r="AU270" s="243" t="s">
        <v>93</v>
      </c>
      <c r="AV270" s="14" t="s">
        <v>93</v>
      </c>
      <c r="AW270" s="14" t="s">
        <v>4</v>
      </c>
      <c r="AX270" s="14" t="s">
        <v>81</v>
      </c>
      <c r="AY270" s="243" t="s">
        <v>220</v>
      </c>
    </row>
    <row r="271" s="14" customFormat="1">
      <c r="A271" s="14"/>
      <c r="B271" s="242"/>
      <c r="C271" s="14"/>
      <c r="D271" s="235" t="s">
        <v>228</v>
      </c>
      <c r="E271" s="243" t="s">
        <v>1</v>
      </c>
      <c r="F271" s="244" t="s">
        <v>1907</v>
      </c>
      <c r="G271" s="14"/>
      <c r="H271" s="245">
        <v>27.079999999999998</v>
      </c>
      <c r="I271" s="246"/>
      <c r="J271" s="246"/>
      <c r="K271" s="14"/>
      <c r="L271" s="14"/>
      <c r="M271" s="242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4"/>
      <c r="Z271" s="14"/>
      <c r="AA271" s="14"/>
      <c r="AB271" s="14"/>
      <c r="AC271" s="14"/>
      <c r="AD271" s="14"/>
      <c r="AE271" s="14"/>
      <c r="AT271" s="243" t="s">
        <v>228</v>
      </c>
      <c r="AU271" s="243" t="s">
        <v>93</v>
      </c>
      <c r="AV271" s="14" t="s">
        <v>93</v>
      </c>
      <c r="AW271" s="14" t="s">
        <v>4</v>
      </c>
      <c r="AX271" s="14" t="s">
        <v>81</v>
      </c>
      <c r="AY271" s="243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1908</v>
      </c>
      <c r="G272" s="14"/>
      <c r="H272" s="245">
        <v>50.024999999999999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4" customFormat="1">
      <c r="A273" s="14"/>
      <c r="B273" s="242"/>
      <c r="C273" s="14"/>
      <c r="D273" s="235" t="s">
        <v>228</v>
      </c>
      <c r="E273" s="243" t="s">
        <v>1</v>
      </c>
      <c r="F273" s="244" t="s">
        <v>1909</v>
      </c>
      <c r="G273" s="14"/>
      <c r="H273" s="245">
        <v>98.579999999999998</v>
      </c>
      <c r="I273" s="246"/>
      <c r="J273" s="246"/>
      <c r="K273" s="14"/>
      <c r="L273" s="14"/>
      <c r="M273" s="242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4"/>
      <c r="Z273" s="14"/>
      <c r="AA273" s="14"/>
      <c r="AB273" s="14"/>
      <c r="AC273" s="14"/>
      <c r="AD273" s="14"/>
      <c r="AE273" s="14"/>
      <c r="AT273" s="243" t="s">
        <v>228</v>
      </c>
      <c r="AU273" s="243" t="s">
        <v>93</v>
      </c>
      <c r="AV273" s="14" t="s">
        <v>93</v>
      </c>
      <c r="AW273" s="14" t="s">
        <v>4</v>
      </c>
      <c r="AX273" s="14" t="s">
        <v>81</v>
      </c>
      <c r="AY273" s="243" t="s">
        <v>220</v>
      </c>
    </row>
    <row r="274" s="14" customFormat="1">
      <c r="A274" s="14"/>
      <c r="B274" s="242"/>
      <c r="C274" s="14"/>
      <c r="D274" s="235" t="s">
        <v>228</v>
      </c>
      <c r="E274" s="243" t="s">
        <v>1</v>
      </c>
      <c r="F274" s="244" t="s">
        <v>1910</v>
      </c>
      <c r="G274" s="14"/>
      <c r="H274" s="245">
        <v>13.5</v>
      </c>
      <c r="I274" s="246"/>
      <c r="J274" s="246"/>
      <c r="K274" s="14"/>
      <c r="L274" s="14"/>
      <c r="M274" s="242"/>
      <c r="N274" s="247"/>
      <c r="O274" s="248"/>
      <c r="P274" s="248"/>
      <c r="Q274" s="248"/>
      <c r="R274" s="248"/>
      <c r="S274" s="248"/>
      <c r="T274" s="248"/>
      <c r="U274" s="248"/>
      <c r="V274" s="248"/>
      <c r="W274" s="248"/>
      <c r="X274" s="249"/>
      <c r="Y274" s="14"/>
      <c r="Z274" s="14"/>
      <c r="AA274" s="14"/>
      <c r="AB274" s="14"/>
      <c r="AC274" s="14"/>
      <c r="AD274" s="14"/>
      <c r="AE274" s="14"/>
      <c r="AT274" s="243" t="s">
        <v>228</v>
      </c>
      <c r="AU274" s="243" t="s">
        <v>93</v>
      </c>
      <c r="AV274" s="14" t="s">
        <v>93</v>
      </c>
      <c r="AW274" s="14" t="s">
        <v>4</v>
      </c>
      <c r="AX274" s="14" t="s">
        <v>81</v>
      </c>
      <c r="AY274" s="243" t="s">
        <v>220</v>
      </c>
    </row>
    <row r="275" s="14" customFormat="1">
      <c r="A275" s="14"/>
      <c r="B275" s="242"/>
      <c r="C275" s="14"/>
      <c r="D275" s="235" t="s">
        <v>228</v>
      </c>
      <c r="E275" s="243" t="s">
        <v>1</v>
      </c>
      <c r="F275" s="244" t="s">
        <v>1911</v>
      </c>
      <c r="G275" s="14"/>
      <c r="H275" s="245">
        <v>32.240000000000002</v>
      </c>
      <c r="I275" s="246"/>
      <c r="J275" s="246"/>
      <c r="K275" s="14"/>
      <c r="L275" s="14"/>
      <c r="M275" s="242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4"/>
      <c r="Z275" s="14"/>
      <c r="AA275" s="14"/>
      <c r="AB275" s="14"/>
      <c r="AC275" s="14"/>
      <c r="AD275" s="14"/>
      <c r="AE275" s="14"/>
      <c r="AT275" s="243" t="s">
        <v>228</v>
      </c>
      <c r="AU275" s="243" t="s">
        <v>93</v>
      </c>
      <c r="AV275" s="14" t="s">
        <v>93</v>
      </c>
      <c r="AW275" s="14" t="s">
        <v>4</v>
      </c>
      <c r="AX275" s="14" t="s">
        <v>81</v>
      </c>
      <c r="AY275" s="243" t="s">
        <v>220</v>
      </c>
    </row>
    <row r="276" s="14" customFormat="1">
      <c r="A276" s="14"/>
      <c r="B276" s="242"/>
      <c r="C276" s="14"/>
      <c r="D276" s="235" t="s">
        <v>228</v>
      </c>
      <c r="E276" s="243" t="s">
        <v>1</v>
      </c>
      <c r="F276" s="244" t="s">
        <v>1912</v>
      </c>
      <c r="G276" s="14"/>
      <c r="H276" s="245">
        <v>83.125</v>
      </c>
      <c r="I276" s="246"/>
      <c r="J276" s="246"/>
      <c r="K276" s="14"/>
      <c r="L276" s="14"/>
      <c r="M276" s="242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4"/>
      <c r="Z276" s="14"/>
      <c r="AA276" s="14"/>
      <c r="AB276" s="14"/>
      <c r="AC276" s="14"/>
      <c r="AD276" s="14"/>
      <c r="AE276" s="14"/>
      <c r="AT276" s="243" t="s">
        <v>228</v>
      </c>
      <c r="AU276" s="243" t="s">
        <v>93</v>
      </c>
      <c r="AV276" s="14" t="s">
        <v>93</v>
      </c>
      <c r="AW276" s="14" t="s">
        <v>4</v>
      </c>
      <c r="AX276" s="14" t="s">
        <v>81</v>
      </c>
      <c r="AY276" s="243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1913</v>
      </c>
      <c r="G277" s="14"/>
      <c r="H277" s="245">
        <v>75.325000000000003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1914</v>
      </c>
      <c r="G278" s="14"/>
      <c r="H278" s="245">
        <v>82.400000000000006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4" customFormat="1">
      <c r="A279" s="14"/>
      <c r="B279" s="242"/>
      <c r="C279" s="14"/>
      <c r="D279" s="235" t="s">
        <v>228</v>
      </c>
      <c r="E279" s="243" t="s">
        <v>1</v>
      </c>
      <c r="F279" s="244" t="s">
        <v>1915</v>
      </c>
      <c r="G279" s="14"/>
      <c r="H279" s="245">
        <v>74.325000000000003</v>
      </c>
      <c r="I279" s="246"/>
      <c r="J279" s="246"/>
      <c r="K279" s="14"/>
      <c r="L279" s="14"/>
      <c r="M279" s="242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4"/>
      <c r="Z279" s="14"/>
      <c r="AA279" s="14"/>
      <c r="AB279" s="14"/>
      <c r="AC279" s="14"/>
      <c r="AD279" s="14"/>
      <c r="AE279" s="14"/>
      <c r="AT279" s="243" t="s">
        <v>228</v>
      </c>
      <c r="AU279" s="243" t="s">
        <v>93</v>
      </c>
      <c r="AV279" s="14" t="s">
        <v>93</v>
      </c>
      <c r="AW279" s="14" t="s">
        <v>4</v>
      </c>
      <c r="AX279" s="14" t="s">
        <v>81</v>
      </c>
      <c r="AY279" s="243" t="s">
        <v>220</v>
      </c>
    </row>
    <row r="280" s="14" customFormat="1">
      <c r="A280" s="14"/>
      <c r="B280" s="242"/>
      <c r="C280" s="14"/>
      <c r="D280" s="235" t="s">
        <v>228</v>
      </c>
      <c r="E280" s="243" t="s">
        <v>1</v>
      </c>
      <c r="F280" s="244" t="s">
        <v>1916</v>
      </c>
      <c r="G280" s="14"/>
      <c r="H280" s="245">
        <v>36.43</v>
      </c>
      <c r="I280" s="246"/>
      <c r="J280" s="246"/>
      <c r="K280" s="14"/>
      <c r="L280" s="14"/>
      <c r="M280" s="242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4"/>
      <c r="Z280" s="14"/>
      <c r="AA280" s="14"/>
      <c r="AB280" s="14"/>
      <c r="AC280" s="14"/>
      <c r="AD280" s="14"/>
      <c r="AE280" s="14"/>
      <c r="AT280" s="243" t="s">
        <v>228</v>
      </c>
      <c r="AU280" s="243" t="s">
        <v>93</v>
      </c>
      <c r="AV280" s="14" t="s">
        <v>93</v>
      </c>
      <c r="AW280" s="14" t="s">
        <v>4</v>
      </c>
      <c r="AX280" s="14" t="s">
        <v>81</v>
      </c>
      <c r="AY280" s="243" t="s">
        <v>220</v>
      </c>
    </row>
    <row r="281" s="14" customFormat="1">
      <c r="A281" s="14"/>
      <c r="B281" s="242"/>
      <c r="C281" s="14"/>
      <c r="D281" s="235" t="s">
        <v>228</v>
      </c>
      <c r="E281" s="243" t="s">
        <v>1</v>
      </c>
      <c r="F281" s="244" t="s">
        <v>1917</v>
      </c>
      <c r="G281" s="14"/>
      <c r="H281" s="245">
        <v>33.399999999999999</v>
      </c>
      <c r="I281" s="246"/>
      <c r="J281" s="246"/>
      <c r="K281" s="14"/>
      <c r="L281" s="14"/>
      <c r="M281" s="242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4"/>
      <c r="Z281" s="14"/>
      <c r="AA281" s="14"/>
      <c r="AB281" s="14"/>
      <c r="AC281" s="14"/>
      <c r="AD281" s="14"/>
      <c r="AE281" s="14"/>
      <c r="AT281" s="243" t="s">
        <v>228</v>
      </c>
      <c r="AU281" s="243" t="s">
        <v>93</v>
      </c>
      <c r="AV281" s="14" t="s">
        <v>93</v>
      </c>
      <c r="AW281" s="14" t="s">
        <v>4</v>
      </c>
      <c r="AX281" s="14" t="s">
        <v>81</v>
      </c>
      <c r="AY281" s="243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1918</v>
      </c>
      <c r="G282" s="14"/>
      <c r="H282" s="245">
        <v>32.039999999999999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4" customFormat="1">
      <c r="A283" s="14"/>
      <c r="B283" s="242"/>
      <c r="C283" s="14"/>
      <c r="D283" s="235" t="s">
        <v>228</v>
      </c>
      <c r="E283" s="243" t="s">
        <v>1</v>
      </c>
      <c r="F283" s="244" t="s">
        <v>1919</v>
      </c>
      <c r="G283" s="14"/>
      <c r="H283" s="245">
        <v>98.579999999999998</v>
      </c>
      <c r="I283" s="246"/>
      <c r="J283" s="246"/>
      <c r="K283" s="14"/>
      <c r="L283" s="14"/>
      <c r="M283" s="242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4"/>
      <c r="Z283" s="14"/>
      <c r="AA283" s="14"/>
      <c r="AB283" s="14"/>
      <c r="AC283" s="14"/>
      <c r="AD283" s="14"/>
      <c r="AE283" s="14"/>
      <c r="AT283" s="243" t="s">
        <v>228</v>
      </c>
      <c r="AU283" s="243" t="s">
        <v>93</v>
      </c>
      <c r="AV283" s="14" t="s">
        <v>93</v>
      </c>
      <c r="AW283" s="14" t="s">
        <v>4</v>
      </c>
      <c r="AX283" s="14" t="s">
        <v>81</v>
      </c>
      <c r="AY283" s="243" t="s">
        <v>220</v>
      </c>
    </row>
    <row r="284" s="14" customFormat="1">
      <c r="A284" s="14"/>
      <c r="B284" s="242"/>
      <c r="C284" s="14"/>
      <c r="D284" s="235" t="s">
        <v>228</v>
      </c>
      <c r="E284" s="243" t="s">
        <v>1</v>
      </c>
      <c r="F284" s="244" t="s">
        <v>1920</v>
      </c>
      <c r="G284" s="14"/>
      <c r="H284" s="245">
        <v>13.5</v>
      </c>
      <c r="I284" s="246"/>
      <c r="J284" s="246"/>
      <c r="K284" s="14"/>
      <c r="L284" s="14"/>
      <c r="M284" s="242"/>
      <c r="N284" s="247"/>
      <c r="O284" s="248"/>
      <c r="P284" s="248"/>
      <c r="Q284" s="248"/>
      <c r="R284" s="248"/>
      <c r="S284" s="248"/>
      <c r="T284" s="248"/>
      <c r="U284" s="248"/>
      <c r="V284" s="248"/>
      <c r="W284" s="248"/>
      <c r="X284" s="249"/>
      <c r="Y284" s="14"/>
      <c r="Z284" s="14"/>
      <c r="AA284" s="14"/>
      <c r="AB284" s="14"/>
      <c r="AC284" s="14"/>
      <c r="AD284" s="14"/>
      <c r="AE284" s="14"/>
      <c r="AT284" s="243" t="s">
        <v>228</v>
      </c>
      <c r="AU284" s="243" t="s">
        <v>93</v>
      </c>
      <c r="AV284" s="14" t="s">
        <v>93</v>
      </c>
      <c r="AW284" s="14" t="s">
        <v>4</v>
      </c>
      <c r="AX284" s="14" t="s">
        <v>81</v>
      </c>
      <c r="AY284" s="243" t="s">
        <v>220</v>
      </c>
    </row>
    <row r="285" s="14" customFormat="1">
      <c r="A285" s="14"/>
      <c r="B285" s="242"/>
      <c r="C285" s="14"/>
      <c r="D285" s="235" t="s">
        <v>228</v>
      </c>
      <c r="E285" s="243" t="s">
        <v>1</v>
      </c>
      <c r="F285" s="244" t="s">
        <v>1921</v>
      </c>
      <c r="G285" s="14"/>
      <c r="H285" s="245">
        <v>51.399999999999999</v>
      </c>
      <c r="I285" s="246"/>
      <c r="J285" s="246"/>
      <c r="K285" s="14"/>
      <c r="L285" s="14"/>
      <c r="M285" s="242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4"/>
      <c r="Z285" s="14"/>
      <c r="AA285" s="14"/>
      <c r="AB285" s="14"/>
      <c r="AC285" s="14"/>
      <c r="AD285" s="14"/>
      <c r="AE285" s="14"/>
      <c r="AT285" s="243" t="s">
        <v>228</v>
      </c>
      <c r="AU285" s="243" t="s">
        <v>93</v>
      </c>
      <c r="AV285" s="14" t="s">
        <v>93</v>
      </c>
      <c r="AW285" s="14" t="s">
        <v>4</v>
      </c>
      <c r="AX285" s="14" t="s">
        <v>81</v>
      </c>
      <c r="AY285" s="243" t="s">
        <v>220</v>
      </c>
    </row>
    <row r="286" s="14" customFormat="1">
      <c r="A286" s="14"/>
      <c r="B286" s="242"/>
      <c r="C286" s="14"/>
      <c r="D286" s="235" t="s">
        <v>228</v>
      </c>
      <c r="E286" s="243" t="s">
        <v>1</v>
      </c>
      <c r="F286" s="244" t="s">
        <v>1922</v>
      </c>
      <c r="G286" s="14"/>
      <c r="H286" s="245">
        <v>27.079999999999998</v>
      </c>
      <c r="I286" s="246"/>
      <c r="J286" s="246"/>
      <c r="K286" s="14"/>
      <c r="L286" s="14"/>
      <c r="M286" s="242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4"/>
      <c r="Z286" s="14"/>
      <c r="AA286" s="14"/>
      <c r="AB286" s="14"/>
      <c r="AC286" s="14"/>
      <c r="AD286" s="14"/>
      <c r="AE286" s="14"/>
      <c r="AT286" s="243" t="s">
        <v>228</v>
      </c>
      <c r="AU286" s="243" t="s">
        <v>93</v>
      </c>
      <c r="AV286" s="14" t="s">
        <v>93</v>
      </c>
      <c r="AW286" s="14" t="s">
        <v>4</v>
      </c>
      <c r="AX286" s="14" t="s">
        <v>81</v>
      </c>
      <c r="AY286" s="243" t="s">
        <v>220</v>
      </c>
    </row>
    <row r="287" s="14" customFormat="1">
      <c r="A287" s="14"/>
      <c r="B287" s="242"/>
      <c r="C287" s="14"/>
      <c r="D287" s="235" t="s">
        <v>228</v>
      </c>
      <c r="E287" s="243" t="s">
        <v>1</v>
      </c>
      <c r="F287" s="244" t="s">
        <v>1923</v>
      </c>
      <c r="G287" s="14"/>
      <c r="H287" s="245">
        <v>15.6</v>
      </c>
      <c r="I287" s="246"/>
      <c r="J287" s="246"/>
      <c r="K287" s="14"/>
      <c r="L287" s="14"/>
      <c r="M287" s="242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4"/>
      <c r="Z287" s="14"/>
      <c r="AA287" s="14"/>
      <c r="AB287" s="14"/>
      <c r="AC287" s="14"/>
      <c r="AD287" s="14"/>
      <c r="AE287" s="14"/>
      <c r="AT287" s="243" t="s">
        <v>228</v>
      </c>
      <c r="AU287" s="243" t="s">
        <v>93</v>
      </c>
      <c r="AV287" s="14" t="s">
        <v>93</v>
      </c>
      <c r="AW287" s="14" t="s">
        <v>4</v>
      </c>
      <c r="AX287" s="14" t="s">
        <v>81</v>
      </c>
      <c r="AY287" s="243" t="s">
        <v>220</v>
      </c>
    </row>
    <row r="288" s="14" customFormat="1">
      <c r="A288" s="14"/>
      <c r="B288" s="242"/>
      <c r="C288" s="14"/>
      <c r="D288" s="235" t="s">
        <v>228</v>
      </c>
      <c r="E288" s="243" t="s">
        <v>1</v>
      </c>
      <c r="F288" s="244" t="s">
        <v>1924</v>
      </c>
      <c r="G288" s="14"/>
      <c r="H288" s="245">
        <v>21.245000000000001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4</v>
      </c>
      <c r="AX288" s="14" t="s">
        <v>81</v>
      </c>
      <c r="AY288" s="243" t="s">
        <v>220</v>
      </c>
    </row>
    <row r="289" s="15" customFormat="1">
      <c r="A289" s="15"/>
      <c r="B289" s="250"/>
      <c r="C289" s="15"/>
      <c r="D289" s="235" t="s">
        <v>228</v>
      </c>
      <c r="E289" s="251" t="s">
        <v>1</v>
      </c>
      <c r="F289" s="252" t="s">
        <v>242</v>
      </c>
      <c r="G289" s="15"/>
      <c r="H289" s="253">
        <v>905.79999999999995</v>
      </c>
      <c r="I289" s="254"/>
      <c r="J289" s="254"/>
      <c r="K289" s="15"/>
      <c r="L289" s="15"/>
      <c r="M289" s="250"/>
      <c r="N289" s="255"/>
      <c r="O289" s="256"/>
      <c r="P289" s="256"/>
      <c r="Q289" s="256"/>
      <c r="R289" s="256"/>
      <c r="S289" s="256"/>
      <c r="T289" s="256"/>
      <c r="U289" s="256"/>
      <c r="V289" s="256"/>
      <c r="W289" s="256"/>
      <c r="X289" s="257"/>
      <c r="Y289" s="15"/>
      <c r="Z289" s="15"/>
      <c r="AA289" s="15"/>
      <c r="AB289" s="15"/>
      <c r="AC289" s="15"/>
      <c r="AD289" s="15"/>
      <c r="AE289" s="15"/>
      <c r="AT289" s="251" t="s">
        <v>228</v>
      </c>
      <c r="AU289" s="251" t="s">
        <v>93</v>
      </c>
      <c r="AV289" s="15" t="s">
        <v>98</v>
      </c>
      <c r="AW289" s="15" t="s">
        <v>4</v>
      </c>
      <c r="AX289" s="15" t="s">
        <v>81</v>
      </c>
      <c r="AY289" s="251" t="s">
        <v>220</v>
      </c>
    </row>
    <row r="290" s="16" customFormat="1">
      <c r="A290" s="16"/>
      <c r="B290" s="258"/>
      <c r="C290" s="16"/>
      <c r="D290" s="235" t="s">
        <v>228</v>
      </c>
      <c r="E290" s="259" t="s">
        <v>1</v>
      </c>
      <c r="F290" s="260" t="s">
        <v>253</v>
      </c>
      <c r="G290" s="16"/>
      <c r="H290" s="261">
        <v>1503.5750000000001</v>
      </c>
      <c r="I290" s="262"/>
      <c r="J290" s="262"/>
      <c r="K290" s="16"/>
      <c r="L290" s="16"/>
      <c r="M290" s="258"/>
      <c r="N290" s="263"/>
      <c r="O290" s="264"/>
      <c r="P290" s="264"/>
      <c r="Q290" s="264"/>
      <c r="R290" s="264"/>
      <c r="S290" s="264"/>
      <c r="T290" s="264"/>
      <c r="U290" s="264"/>
      <c r="V290" s="264"/>
      <c r="W290" s="264"/>
      <c r="X290" s="265"/>
      <c r="Y290" s="16"/>
      <c r="Z290" s="16"/>
      <c r="AA290" s="16"/>
      <c r="AB290" s="16"/>
      <c r="AC290" s="16"/>
      <c r="AD290" s="16"/>
      <c r="AE290" s="16"/>
      <c r="AT290" s="259" t="s">
        <v>228</v>
      </c>
      <c r="AU290" s="259" t="s">
        <v>93</v>
      </c>
      <c r="AV290" s="16" t="s">
        <v>105</v>
      </c>
      <c r="AW290" s="16" t="s">
        <v>4</v>
      </c>
      <c r="AX290" s="16" t="s">
        <v>88</v>
      </c>
      <c r="AY290" s="259" t="s">
        <v>220</v>
      </c>
    </row>
    <row r="291" s="2" customFormat="1" ht="24.15" customHeight="1">
      <c r="A291" s="42"/>
      <c r="B291" s="186"/>
      <c r="C291" s="220" t="s">
        <v>105</v>
      </c>
      <c r="D291" s="220" t="s">
        <v>223</v>
      </c>
      <c r="E291" s="221" t="s">
        <v>1578</v>
      </c>
      <c r="F291" s="222" t="s">
        <v>1579</v>
      </c>
      <c r="G291" s="223" t="s">
        <v>226</v>
      </c>
      <c r="H291" s="224">
        <v>1503.5750000000001</v>
      </c>
      <c r="I291" s="225"/>
      <c r="J291" s="225"/>
      <c r="K291" s="226">
        <f>ROUND(P291*H291,2)</f>
        <v>0</v>
      </c>
      <c r="L291" s="227"/>
      <c r="M291" s="43"/>
      <c r="N291" s="228" t="s">
        <v>1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0.0047200000000000002</v>
      </c>
      <c r="V291" s="231">
        <f>U291*H291</f>
        <v>7.0968740000000006</v>
      </c>
      <c r="W291" s="231">
        <v>0</v>
      </c>
      <c r="X291" s="232">
        <f>W291*H291</f>
        <v>0</v>
      </c>
      <c r="Y291" s="42"/>
      <c r="Z291" s="42"/>
      <c r="AA291" s="42"/>
      <c r="AB291" s="42"/>
      <c r="AC291" s="42"/>
      <c r="AD291" s="42"/>
      <c r="AE291" s="42"/>
      <c r="AR291" s="233" t="s">
        <v>105</v>
      </c>
      <c r="AT291" s="233" t="s">
        <v>223</v>
      </c>
      <c r="AU291" s="233" t="s">
        <v>93</v>
      </c>
      <c r="AY291" s="19" t="s">
        <v>220</v>
      </c>
      <c r="BE291" s="147">
        <f>IF(O291="základná",K291,0)</f>
        <v>0</v>
      </c>
      <c r="BF291" s="147">
        <f>IF(O291="znížená",K291,0)</f>
        <v>0</v>
      </c>
      <c r="BG291" s="147">
        <f>IF(O291="zákl. prenesená",K291,0)</f>
        <v>0</v>
      </c>
      <c r="BH291" s="147">
        <f>IF(O291="zníž. prenesená",K291,0)</f>
        <v>0</v>
      </c>
      <c r="BI291" s="147">
        <f>IF(O291="nulová",K291,0)</f>
        <v>0</v>
      </c>
      <c r="BJ291" s="19" t="s">
        <v>93</v>
      </c>
      <c r="BK291" s="147">
        <f>ROUND(P291*H291,2)</f>
        <v>0</v>
      </c>
      <c r="BL291" s="19" t="s">
        <v>105</v>
      </c>
      <c r="BM291" s="233" t="s">
        <v>1925</v>
      </c>
    </row>
    <row r="292" s="13" customFormat="1">
      <c r="A292" s="13"/>
      <c r="B292" s="234"/>
      <c r="C292" s="13"/>
      <c r="D292" s="235" t="s">
        <v>228</v>
      </c>
      <c r="E292" s="236" t="s">
        <v>1</v>
      </c>
      <c r="F292" s="237" t="s">
        <v>1344</v>
      </c>
      <c r="G292" s="13"/>
      <c r="H292" s="236" t="s">
        <v>1</v>
      </c>
      <c r="I292" s="238"/>
      <c r="J292" s="238"/>
      <c r="K292" s="13"/>
      <c r="L292" s="13"/>
      <c r="M292" s="234"/>
      <c r="N292" s="239"/>
      <c r="O292" s="240"/>
      <c r="P292" s="240"/>
      <c r="Q292" s="240"/>
      <c r="R292" s="240"/>
      <c r="S292" s="240"/>
      <c r="T292" s="240"/>
      <c r="U292" s="240"/>
      <c r="V292" s="240"/>
      <c r="W292" s="240"/>
      <c r="X292" s="241"/>
      <c r="Y292" s="13"/>
      <c r="Z292" s="13"/>
      <c r="AA292" s="13"/>
      <c r="AB292" s="13"/>
      <c r="AC292" s="13"/>
      <c r="AD292" s="13"/>
      <c r="AE292" s="13"/>
      <c r="AT292" s="236" t="s">
        <v>228</v>
      </c>
      <c r="AU292" s="236" t="s">
        <v>93</v>
      </c>
      <c r="AV292" s="13" t="s">
        <v>88</v>
      </c>
      <c r="AW292" s="13" t="s">
        <v>4</v>
      </c>
      <c r="AX292" s="13" t="s">
        <v>81</v>
      </c>
      <c r="AY292" s="236" t="s">
        <v>220</v>
      </c>
    </row>
    <row r="293" s="14" customFormat="1">
      <c r="A293" s="14"/>
      <c r="B293" s="242"/>
      <c r="C293" s="14"/>
      <c r="D293" s="235" t="s">
        <v>228</v>
      </c>
      <c r="E293" s="243" t="s">
        <v>1</v>
      </c>
      <c r="F293" s="244" t="s">
        <v>1884</v>
      </c>
      <c r="G293" s="14"/>
      <c r="H293" s="245">
        <v>21.484999999999999</v>
      </c>
      <c r="I293" s="246"/>
      <c r="J293" s="246"/>
      <c r="K293" s="14"/>
      <c r="L293" s="14"/>
      <c r="M293" s="242"/>
      <c r="N293" s="247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4"/>
      <c r="Z293" s="14"/>
      <c r="AA293" s="14"/>
      <c r="AB293" s="14"/>
      <c r="AC293" s="14"/>
      <c r="AD293" s="14"/>
      <c r="AE293" s="14"/>
      <c r="AT293" s="243" t="s">
        <v>228</v>
      </c>
      <c r="AU293" s="243" t="s">
        <v>93</v>
      </c>
      <c r="AV293" s="14" t="s">
        <v>93</v>
      </c>
      <c r="AW293" s="14" t="s">
        <v>4</v>
      </c>
      <c r="AX293" s="14" t="s">
        <v>81</v>
      </c>
      <c r="AY293" s="243" t="s">
        <v>220</v>
      </c>
    </row>
    <row r="294" s="14" customFormat="1">
      <c r="A294" s="14"/>
      <c r="B294" s="242"/>
      <c r="C294" s="14"/>
      <c r="D294" s="235" t="s">
        <v>228</v>
      </c>
      <c r="E294" s="243" t="s">
        <v>1</v>
      </c>
      <c r="F294" s="244" t="s">
        <v>1885</v>
      </c>
      <c r="G294" s="14"/>
      <c r="H294" s="245">
        <v>21.565000000000001</v>
      </c>
      <c r="I294" s="246"/>
      <c r="J294" s="246"/>
      <c r="K294" s="14"/>
      <c r="L294" s="14"/>
      <c r="M294" s="242"/>
      <c r="N294" s="247"/>
      <c r="O294" s="248"/>
      <c r="P294" s="248"/>
      <c r="Q294" s="248"/>
      <c r="R294" s="248"/>
      <c r="S294" s="248"/>
      <c r="T294" s="248"/>
      <c r="U294" s="248"/>
      <c r="V294" s="248"/>
      <c r="W294" s="248"/>
      <c r="X294" s="249"/>
      <c r="Y294" s="14"/>
      <c r="Z294" s="14"/>
      <c r="AA294" s="14"/>
      <c r="AB294" s="14"/>
      <c r="AC294" s="14"/>
      <c r="AD294" s="14"/>
      <c r="AE294" s="14"/>
      <c r="AT294" s="243" t="s">
        <v>228</v>
      </c>
      <c r="AU294" s="243" t="s">
        <v>93</v>
      </c>
      <c r="AV294" s="14" t="s">
        <v>93</v>
      </c>
      <c r="AW294" s="14" t="s">
        <v>4</v>
      </c>
      <c r="AX294" s="14" t="s">
        <v>81</v>
      </c>
      <c r="AY294" s="243" t="s">
        <v>220</v>
      </c>
    </row>
    <row r="295" s="14" customFormat="1">
      <c r="A295" s="14"/>
      <c r="B295" s="242"/>
      <c r="C295" s="14"/>
      <c r="D295" s="235" t="s">
        <v>228</v>
      </c>
      <c r="E295" s="243" t="s">
        <v>1</v>
      </c>
      <c r="F295" s="244" t="s">
        <v>1886</v>
      </c>
      <c r="G295" s="14"/>
      <c r="H295" s="245">
        <v>38.844999999999999</v>
      </c>
      <c r="I295" s="246"/>
      <c r="J295" s="246"/>
      <c r="K295" s="14"/>
      <c r="L295" s="14"/>
      <c r="M295" s="242"/>
      <c r="N295" s="247"/>
      <c r="O295" s="248"/>
      <c r="P295" s="248"/>
      <c r="Q295" s="248"/>
      <c r="R295" s="248"/>
      <c r="S295" s="248"/>
      <c r="T295" s="248"/>
      <c r="U295" s="248"/>
      <c r="V295" s="248"/>
      <c r="W295" s="248"/>
      <c r="X295" s="249"/>
      <c r="Y295" s="14"/>
      <c r="Z295" s="14"/>
      <c r="AA295" s="14"/>
      <c r="AB295" s="14"/>
      <c r="AC295" s="14"/>
      <c r="AD295" s="14"/>
      <c r="AE295" s="14"/>
      <c r="AT295" s="243" t="s">
        <v>228</v>
      </c>
      <c r="AU295" s="243" t="s">
        <v>93</v>
      </c>
      <c r="AV295" s="14" t="s">
        <v>93</v>
      </c>
      <c r="AW295" s="14" t="s">
        <v>4</v>
      </c>
      <c r="AX295" s="14" t="s">
        <v>81</v>
      </c>
      <c r="AY295" s="243" t="s">
        <v>220</v>
      </c>
    </row>
    <row r="296" s="14" customFormat="1">
      <c r="A296" s="14"/>
      <c r="B296" s="242"/>
      <c r="C296" s="14"/>
      <c r="D296" s="235" t="s">
        <v>228</v>
      </c>
      <c r="E296" s="243" t="s">
        <v>1</v>
      </c>
      <c r="F296" s="244" t="s">
        <v>1887</v>
      </c>
      <c r="G296" s="14"/>
      <c r="H296" s="245">
        <v>25.215</v>
      </c>
      <c r="I296" s="246"/>
      <c r="J296" s="246"/>
      <c r="K296" s="14"/>
      <c r="L296" s="14"/>
      <c r="M296" s="242"/>
      <c r="N296" s="247"/>
      <c r="O296" s="248"/>
      <c r="P296" s="248"/>
      <c r="Q296" s="248"/>
      <c r="R296" s="248"/>
      <c r="S296" s="248"/>
      <c r="T296" s="248"/>
      <c r="U296" s="248"/>
      <c r="V296" s="248"/>
      <c r="W296" s="248"/>
      <c r="X296" s="249"/>
      <c r="Y296" s="14"/>
      <c r="Z296" s="14"/>
      <c r="AA296" s="14"/>
      <c r="AB296" s="14"/>
      <c r="AC296" s="14"/>
      <c r="AD296" s="14"/>
      <c r="AE296" s="14"/>
      <c r="AT296" s="243" t="s">
        <v>228</v>
      </c>
      <c r="AU296" s="243" t="s">
        <v>93</v>
      </c>
      <c r="AV296" s="14" t="s">
        <v>93</v>
      </c>
      <c r="AW296" s="14" t="s">
        <v>4</v>
      </c>
      <c r="AX296" s="14" t="s">
        <v>81</v>
      </c>
      <c r="AY296" s="243" t="s">
        <v>220</v>
      </c>
    </row>
    <row r="297" s="14" customFormat="1">
      <c r="A297" s="14"/>
      <c r="B297" s="242"/>
      <c r="C297" s="14"/>
      <c r="D297" s="235" t="s">
        <v>228</v>
      </c>
      <c r="E297" s="243" t="s">
        <v>1</v>
      </c>
      <c r="F297" s="244" t="s">
        <v>1888</v>
      </c>
      <c r="G297" s="14"/>
      <c r="H297" s="245">
        <v>29.449999999999999</v>
      </c>
      <c r="I297" s="246"/>
      <c r="J297" s="246"/>
      <c r="K297" s="14"/>
      <c r="L297" s="14"/>
      <c r="M297" s="242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4"/>
      <c r="Z297" s="14"/>
      <c r="AA297" s="14"/>
      <c r="AB297" s="14"/>
      <c r="AC297" s="14"/>
      <c r="AD297" s="14"/>
      <c r="AE297" s="14"/>
      <c r="AT297" s="243" t="s">
        <v>228</v>
      </c>
      <c r="AU297" s="243" t="s">
        <v>93</v>
      </c>
      <c r="AV297" s="14" t="s">
        <v>93</v>
      </c>
      <c r="AW297" s="14" t="s">
        <v>4</v>
      </c>
      <c r="AX297" s="14" t="s">
        <v>81</v>
      </c>
      <c r="AY297" s="243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1889</v>
      </c>
      <c r="G298" s="14"/>
      <c r="H298" s="245">
        <v>23.420000000000002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1890</v>
      </c>
      <c r="G299" s="14"/>
      <c r="H299" s="245">
        <v>23.805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4" customFormat="1">
      <c r="A300" s="14"/>
      <c r="B300" s="242"/>
      <c r="C300" s="14"/>
      <c r="D300" s="235" t="s">
        <v>228</v>
      </c>
      <c r="E300" s="243" t="s">
        <v>1</v>
      </c>
      <c r="F300" s="244" t="s">
        <v>1891</v>
      </c>
      <c r="G300" s="14"/>
      <c r="H300" s="245">
        <v>17.460000000000001</v>
      </c>
      <c r="I300" s="246"/>
      <c r="J300" s="246"/>
      <c r="K300" s="14"/>
      <c r="L300" s="14"/>
      <c r="M300" s="242"/>
      <c r="N300" s="247"/>
      <c r="O300" s="248"/>
      <c r="P300" s="248"/>
      <c r="Q300" s="248"/>
      <c r="R300" s="248"/>
      <c r="S300" s="248"/>
      <c r="T300" s="248"/>
      <c r="U300" s="248"/>
      <c r="V300" s="248"/>
      <c r="W300" s="248"/>
      <c r="X300" s="249"/>
      <c r="Y300" s="14"/>
      <c r="Z300" s="14"/>
      <c r="AA300" s="14"/>
      <c r="AB300" s="14"/>
      <c r="AC300" s="14"/>
      <c r="AD300" s="14"/>
      <c r="AE300" s="14"/>
      <c r="AT300" s="243" t="s">
        <v>228</v>
      </c>
      <c r="AU300" s="243" t="s">
        <v>93</v>
      </c>
      <c r="AV300" s="14" t="s">
        <v>93</v>
      </c>
      <c r="AW300" s="14" t="s">
        <v>4</v>
      </c>
      <c r="AX300" s="14" t="s">
        <v>81</v>
      </c>
      <c r="AY300" s="243" t="s">
        <v>220</v>
      </c>
    </row>
    <row r="301" s="14" customFormat="1">
      <c r="A301" s="14"/>
      <c r="B301" s="242"/>
      <c r="C301" s="14"/>
      <c r="D301" s="235" t="s">
        <v>228</v>
      </c>
      <c r="E301" s="243" t="s">
        <v>1</v>
      </c>
      <c r="F301" s="244" t="s">
        <v>1892</v>
      </c>
      <c r="G301" s="14"/>
      <c r="H301" s="245">
        <v>56.710000000000001</v>
      </c>
      <c r="I301" s="246"/>
      <c r="J301" s="246"/>
      <c r="K301" s="14"/>
      <c r="L301" s="14"/>
      <c r="M301" s="242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4"/>
      <c r="Z301" s="14"/>
      <c r="AA301" s="14"/>
      <c r="AB301" s="14"/>
      <c r="AC301" s="14"/>
      <c r="AD301" s="14"/>
      <c r="AE301" s="14"/>
      <c r="AT301" s="243" t="s">
        <v>228</v>
      </c>
      <c r="AU301" s="243" t="s">
        <v>93</v>
      </c>
      <c r="AV301" s="14" t="s">
        <v>93</v>
      </c>
      <c r="AW301" s="14" t="s">
        <v>4</v>
      </c>
      <c r="AX301" s="14" t="s">
        <v>81</v>
      </c>
      <c r="AY301" s="243" t="s">
        <v>220</v>
      </c>
    </row>
    <row r="302" s="15" customFormat="1">
      <c r="A302" s="15"/>
      <c r="B302" s="250"/>
      <c r="C302" s="15"/>
      <c r="D302" s="235" t="s">
        <v>228</v>
      </c>
      <c r="E302" s="251" t="s">
        <v>1</v>
      </c>
      <c r="F302" s="252" t="s">
        <v>242</v>
      </c>
      <c r="G302" s="15"/>
      <c r="H302" s="253">
        <v>257.95499999999998</v>
      </c>
      <c r="I302" s="254"/>
      <c r="J302" s="254"/>
      <c r="K302" s="15"/>
      <c r="L302" s="15"/>
      <c r="M302" s="250"/>
      <c r="N302" s="255"/>
      <c r="O302" s="256"/>
      <c r="P302" s="256"/>
      <c r="Q302" s="256"/>
      <c r="R302" s="256"/>
      <c r="S302" s="256"/>
      <c r="T302" s="256"/>
      <c r="U302" s="256"/>
      <c r="V302" s="256"/>
      <c r="W302" s="256"/>
      <c r="X302" s="257"/>
      <c r="Y302" s="15"/>
      <c r="Z302" s="15"/>
      <c r="AA302" s="15"/>
      <c r="AB302" s="15"/>
      <c r="AC302" s="15"/>
      <c r="AD302" s="15"/>
      <c r="AE302" s="15"/>
      <c r="AT302" s="251" t="s">
        <v>228</v>
      </c>
      <c r="AU302" s="251" t="s">
        <v>93</v>
      </c>
      <c r="AV302" s="15" t="s">
        <v>98</v>
      </c>
      <c r="AW302" s="15" t="s">
        <v>4</v>
      </c>
      <c r="AX302" s="15" t="s">
        <v>81</v>
      </c>
      <c r="AY302" s="251" t="s">
        <v>220</v>
      </c>
    </row>
    <row r="303" s="13" customFormat="1">
      <c r="A303" s="13"/>
      <c r="B303" s="234"/>
      <c r="C303" s="13"/>
      <c r="D303" s="235" t="s">
        <v>228</v>
      </c>
      <c r="E303" s="236" t="s">
        <v>1</v>
      </c>
      <c r="F303" s="237" t="s">
        <v>1332</v>
      </c>
      <c r="G303" s="13"/>
      <c r="H303" s="236" t="s">
        <v>1</v>
      </c>
      <c r="I303" s="238"/>
      <c r="J303" s="238"/>
      <c r="K303" s="13"/>
      <c r="L303" s="13"/>
      <c r="M303" s="234"/>
      <c r="N303" s="239"/>
      <c r="O303" s="240"/>
      <c r="P303" s="240"/>
      <c r="Q303" s="240"/>
      <c r="R303" s="240"/>
      <c r="S303" s="240"/>
      <c r="T303" s="240"/>
      <c r="U303" s="240"/>
      <c r="V303" s="240"/>
      <c r="W303" s="240"/>
      <c r="X303" s="241"/>
      <c r="Y303" s="13"/>
      <c r="Z303" s="13"/>
      <c r="AA303" s="13"/>
      <c r="AB303" s="13"/>
      <c r="AC303" s="13"/>
      <c r="AD303" s="13"/>
      <c r="AE303" s="13"/>
      <c r="AT303" s="236" t="s">
        <v>228</v>
      </c>
      <c r="AU303" s="236" t="s">
        <v>93</v>
      </c>
      <c r="AV303" s="13" t="s">
        <v>88</v>
      </c>
      <c r="AW303" s="13" t="s">
        <v>4</v>
      </c>
      <c r="AX303" s="13" t="s">
        <v>81</v>
      </c>
      <c r="AY303" s="236" t="s">
        <v>220</v>
      </c>
    </row>
    <row r="304" s="14" customFormat="1">
      <c r="A304" s="14"/>
      <c r="B304" s="242"/>
      <c r="C304" s="14"/>
      <c r="D304" s="235" t="s">
        <v>228</v>
      </c>
      <c r="E304" s="243" t="s">
        <v>1</v>
      </c>
      <c r="F304" s="244" t="s">
        <v>1893</v>
      </c>
      <c r="G304" s="14"/>
      <c r="H304" s="245">
        <v>27.015000000000001</v>
      </c>
      <c r="I304" s="246"/>
      <c r="J304" s="246"/>
      <c r="K304" s="14"/>
      <c r="L304" s="14"/>
      <c r="M304" s="242"/>
      <c r="N304" s="247"/>
      <c r="O304" s="248"/>
      <c r="P304" s="248"/>
      <c r="Q304" s="248"/>
      <c r="R304" s="248"/>
      <c r="S304" s="248"/>
      <c r="T304" s="248"/>
      <c r="U304" s="248"/>
      <c r="V304" s="248"/>
      <c r="W304" s="248"/>
      <c r="X304" s="249"/>
      <c r="Y304" s="14"/>
      <c r="Z304" s="14"/>
      <c r="AA304" s="14"/>
      <c r="AB304" s="14"/>
      <c r="AC304" s="14"/>
      <c r="AD304" s="14"/>
      <c r="AE304" s="14"/>
      <c r="AT304" s="243" t="s">
        <v>228</v>
      </c>
      <c r="AU304" s="243" t="s">
        <v>93</v>
      </c>
      <c r="AV304" s="14" t="s">
        <v>93</v>
      </c>
      <c r="AW304" s="14" t="s">
        <v>4</v>
      </c>
      <c r="AX304" s="14" t="s">
        <v>81</v>
      </c>
      <c r="AY304" s="243" t="s">
        <v>220</v>
      </c>
    </row>
    <row r="305" s="14" customFormat="1">
      <c r="A305" s="14"/>
      <c r="B305" s="242"/>
      <c r="C305" s="14"/>
      <c r="D305" s="235" t="s">
        <v>228</v>
      </c>
      <c r="E305" s="243" t="s">
        <v>1</v>
      </c>
      <c r="F305" s="244" t="s">
        <v>1894</v>
      </c>
      <c r="G305" s="14"/>
      <c r="H305" s="245">
        <v>50.229999999999997</v>
      </c>
      <c r="I305" s="246"/>
      <c r="J305" s="246"/>
      <c r="K305" s="14"/>
      <c r="L305" s="14"/>
      <c r="M305" s="242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4"/>
      <c r="Z305" s="14"/>
      <c r="AA305" s="14"/>
      <c r="AB305" s="14"/>
      <c r="AC305" s="14"/>
      <c r="AD305" s="14"/>
      <c r="AE305" s="14"/>
      <c r="AT305" s="243" t="s">
        <v>228</v>
      </c>
      <c r="AU305" s="243" t="s">
        <v>93</v>
      </c>
      <c r="AV305" s="14" t="s">
        <v>93</v>
      </c>
      <c r="AW305" s="14" t="s">
        <v>4</v>
      </c>
      <c r="AX305" s="14" t="s">
        <v>81</v>
      </c>
      <c r="AY305" s="243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1895</v>
      </c>
      <c r="G306" s="14"/>
      <c r="H306" s="245">
        <v>33.140000000000001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1896</v>
      </c>
      <c r="G307" s="14"/>
      <c r="H307" s="245">
        <v>29.175000000000001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4" customFormat="1">
      <c r="A308" s="14"/>
      <c r="B308" s="242"/>
      <c r="C308" s="14"/>
      <c r="D308" s="235" t="s">
        <v>228</v>
      </c>
      <c r="E308" s="243" t="s">
        <v>1</v>
      </c>
      <c r="F308" s="244" t="s">
        <v>1897</v>
      </c>
      <c r="G308" s="14"/>
      <c r="H308" s="245">
        <v>44.75</v>
      </c>
      <c r="I308" s="246"/>
      <c r="J308" s="246"/>
      <c r="K308" s="14"/>
      <c r="L308" s="14"/>
      <c r="M308" s="242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4"/>
      <c r="Z308" s="14"/>
      <c r="AA308" s="14"/>
      <c r="AB308" s="14"/>
      <c r="AC308" s="14"/>
      <c r="AD308" s="14"/>
      <c r="AE308" s="14"/>
      <c r="AT308" s="243" t="s">
        <v>228</v>
      </c>
      <c r="AU308" s="243" t="s">
        <v>93</v>
      </c>
      <c r="AV308" s="14" t="s">
        <v>93</v>
      </c>
      <c r="AW308" s="14" t="s">
        <v>4</v>
      </c>
      <c r="AX308" s="14" t="s">
        <v>81</v>
      </c>
      <c r="AY308" s="243" t="s">
        <v>220</v>
      </c>
    </row>
    <row r="309" s="14" customFormat="1">
      <c r="A309" s="14"/>
      <c r="B309" s="242"/>
      <c r="C309" s="14"/>
      <c r="D309" s="235" t="s">
        <v>228</v>
      </c>
      <c r="E309" s="243" t="s">
        <v>1</v>
      </c>
      <c r="F309" s="244" t="s">
        <v>1898</v>
      </c>
      <c r="G309" s="14"/>
      <c r="H309" s="245">
        <v>27.440000000000001</v>
      </c>
      <c r="I309" s="246"/>
      <c r="J309" s="246"/>
      <c r="K309" s="14"/>
      <c r="L309" s="14"/>
      <c r="M309" s="242"/>
      <c r="N309" s="247"/>
      <c r="O309" s="248"/>
      <c r="P309" s="248"/>
      <c r="Q309" s="248"/>
      <c r="R309" s="248"/>
      <c r="S309" s="248"/>
      <c r="T309" s="248"/>
      <c r="U309" s="248"/>
      <c r="V309" s="248"/>
      <c r="W309" s="248"/>
      <c r="X309" s="249"/>
      <c r="Y309" s="14"/>
      <c r="Z309" s="14"/>
      <c r="AA309" s="14"/>
      <c r="AB309" s="14"/>
      <c r="AC309" s="14"/>
      <c r="AD309" s="14"/>
      <c r="AE309" s="14"/>
      <c r="AT309" s="243" t="s">
        <v>228</v>
      </c>
      <c r="AU309" s="243" t="s">
        <v>93</v>
      </c>
      <c r="AV309" s="14" t="s">
        <v>93</v>
      </c>
      <c r="AW309" s="14" t="s">
        <v>4</v>
      </c>
      <c r="AX309" s="14" t="s">
        <v>81</v>
      </c>
      <c r="AY309" s="243" t="s">
        <v>220</v>
      </c>
    </row>
    <row r="310" s="14" customFormat="1">
      <c r="A310" s="14"/>
      <c r="B310" s="242"/>
      <c r="C310" s="14"/>
      <c r="D310" s="235" t="s">
        <v>228</v>
      </c>
      <c r="E310" s="243" t="s">
        <v>1</v>
      </c>
      <c r="F310" s="244" t="s">
        <v>1899</v>
      </c>
      <c r="G310" s="14"/>
      <c r="H310" s="245">
        <v>19.100000000000001</v>
      </c>
      <c r="I310" s="246"/>
      <c r="J310" s="246"/>
      <c r="K310" s="14"/>
      <c r="L310" s="14"/>
      <c r="M310" s="242"/>
      <c r="N310" s="247"/>
      <c r="O310" s="248"/>
      <c r="P310" s="248"/>
      <c r="Q310" s="248"/>
      <c r="R310" s="248"/>
      <c r="S310" s="248"/>
      <c r="T310" s="248"/>
      <c r="U310" s="248"/>
      <c r="V310" s="248"/>
      <c r="W310" s="248"/>
      <c r="X310" s="249"/>
      <c r="Y310" s="14"/>
      <c r="Z310" s="14"/>
      <c r="AA310" s="14"/>
      <c r="AB310" s="14"/>
      <c r="AC310" s="14"/>
      <c r="AD310" s="14"/>
      <c r="AE310" s="14"/>
      <c r="AT310" s="243" t="s">
        <v>228</v>
      </c>
      <c r="AU310" s="243" t="s">
        <v>93</v>
      </c>
      <c r="AV310" s="14" t="s">
        <v>93</v>
      </c>
      <c r="AW310" s="14" t="s">
        <v>4</v>
      </c>
      <c r="AX310" s="14" t="s">
        <v>81</v>
      </c>
      <c r="AY310" s="243" t="s">
        <v>220</v>
      </c>
    </row>
    <row r="311" s="14" customFormat="1">
      <c r="A311" s="14"/>
      <c r="B311" s="242"/>
      <c r="C311" s="14"/>
      <c r="D311" s="235" t="s">
        <v>228</v>
      </c>
      <c r="E311" s="243" t="s">
        <v>1</v>
      </c>
      <c r="F311" s="244" t="s">
        <v>1900</v>
      </c>
      <c r="G311" s="14"/>
      <c r="H311" s="245">
        <v>22.289999999999999</v>
      </c>
      <c r="I311" s="246"/>
      <c r="J311" s="246"/>
      <c r="K311" s="14"/>
      <c r="L311" s="14"/>
      <c r="M311" s="242"/>
      <c r="N311" s="247"/>
      <c r="O311" s="248"/>
      <c r="P311" s="248"/>
      <c r="Q311" s="248"/>
      <c r="R311" s="248"/>
      <c r="S311" s="248"/>
      <c r="T311" s="248"/>
      <c r="U311" s="248"/>
      <c r="V311" s="248"/>
      <c r="W311" s="248"/>
      <c r="X311" s="249"/>
      <c r="Y311" s="14"/>
      <c r="Z311" s="14"/>
      <c r="AA311" s="14"/>
      <c r="AB311" s="14"/>
      <c r="AC311" s="14"/>
      <c r="AD311" s="14"/>
      <c r="AE311" s="14"/>
      <c r="AT311" s="243" t="s">
        <v>228</v>
      </c>
      <c r="AU311" s="243" t="s">
        <v>93</v>
      </c>
      <c r="AV311" s="14" t="s">
        <v>93</v>
      </c>
      <c r="AW311" s="14" t="s">
        <v>4</v>
      </c>
      <c r="AX311" s="14" t="s">
        <v>81</v>
      </c>
      <c r="AY311" s="243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1901</v>
      </c>
      <c r="G312" s="14"/>
      <c r="H312" s="245">
        <v>13.699999999999999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4" customFormat="1">
      <c r="A313" s="14"/>
      <c r="B313" s="242"/>
      <c r="C313" s="14"/>
      <c r="D313" s="235" t="s">
        <v>228</v>
      </c>
      <c r="E313" s="243" t="s">
        <v>1</v>
      </c>
      <c r="F313" s="244" t="s">
        <v>1902</v>
      </c>
      <c r="G313" s="14"/>
      <c r="H313" s="245">
        <v>13.199999999999999</v>
      </c>
      <c r="I313" s="246"/>
      <c r="J313" s="246"/>
      <c r="K313" s="14"/>
      <c r="L313" s="14"/>
      <c r="M313" s="242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4"/>
      <c r="Z313" s="14"/>
      <c r="AA313" s="14"/>
      <c r="AB313" s="14"/>
      <c r="AC313" s="14"/>
      <c r="AD313" s="14"/>
      <c r="AE313" s="14"/>
      <c r="AT313" s="243" t="s">
        <v>228</v>
      </c>
      <c r="AU313" s="243" t="s">
        <v>93</v>
      </c>
      <c r="AV313" s="14" t="s">
        <v>93</v>
      </c>
      <c r="AW313" s="14" t="s">
        <v>4</v>
      </c>
      <c r="AX313" s="14" t="s">
        <v>81</v>
      </c>
      <c r="AY313" s="243" t="s">
        <v>220</v>
      </c>
    </row>
    <row r="314" s="14" customFormat="1">
      <c r="A314" s="14"/>
      <c r="B314" s="242"/>
      <c r="C314" s="14"/>
      <c r="D314" s="235" t="s">
        <v>228</v>
      </c>
      <c r="E314" s="243" t="s">
        <v>1</v>
      </c>
      <c r="F314" s="244" t="s">
        <v>1903</v>
      </c>
      <c r="G314" s="14"/>
      <c r="H314" s="245">
        <v>30.539999999999999</v>
      </c>
      <c r="I314" s="246"/>
      <c r="J314" s="246"/>
      <c r="K314" s="14"/>
      <c r="L314" s="14"/>
      <c r="M314" s="242"/>
      <c r="N314" s="247"/>
      <c r="O314" s="248"/>
      <c r="P314" s="248"/>
      <c r="Q314" s="248"/>
      <c r="R314" s="248"/>
      <c r="S314" s="248"/>
      <c r="T314" s="248"/>
      <c r="U314" s="248"/>
      <c r="V314" s="248"/>
      <c r="W314" s="248"/>
      <c r="X314" s="249"/>
      <c r="Y314" s="14"/>
      <c r="Z314" s="14"/>
      <c r="AA314" s="14"/>
      <c r="AB314" s="14"/>
      <c r="AC314" s="14"/>
      <c r="AD314" s="14"/>
      <c r="AE314" s="14"/>
      <c r="AT314" s="243" t="s">
        <v>228</v>
      </c>
      <c r="AU314" s="243" t="s">
        <v>93</v>
      </c>
      <c r="AV314" s="14" t="s">
        <v>93</v>
      </c>
      <c r="AW314" s="14" t="s">
        <v>4</v>
      </c>
      <c r="AX314" s="14" t="s">
        <v>81</v>
      </c>
      <c r="AY314" s="243" t="s">
        <v>220</v>
      </c>
    </row>
    <row r="315" s="14" customFormat="1">
      <c r="A315" s="14"/>
      <c r="B315" s="242"/>
      <c r="C315" s="14"/>
      <c r="D315" s="235" t="s">
        <v>228</v>
      </c>
      <c r="E315" s="243" t="s">
        <v>1</v>
      </c>
      <c r="F315" s="244" t="s">
        <v>1904</v>
      </c>
      <c r="G315" s="14"/>
      <c r="H315" s="245">
        <v>29.239999999999998</v>
      </c>
      <c r="I315" s="246"/>
      <c r="J315" s="246"/>
      <c r="K315" s="14"/>
      <c r="L315" s="14"/>
      <c r="M315" s="242"/>
      <c r="N315" s="247"/>
      <c r="O315" s="248"/>
      <c r="P315" s="248"/>
      <c r="Q315" s="248"/>
      <c r="R315" s="248"/>
      <c r="S315" s="248"/>
      <c r="T315" s="248"/>
      <c r="U315" s="248"/>
      <c r="V315" s="248"/>
      <c r="W315" s="248"/>
      <c r="X315" s="249"/>
      <c r="Y315" s="14"/>
      <c r="Z315" s="14"/>
      <c r="AA315" s="14"/>
      <c r="AB315" s="14"/>
      <c r="AC315" s="14"/>
      <c r="AD315" s="14"/>
      <c r="AE315" s="14"/>
      <c r="AT315" s="243" t="s">
        <v>228</v>
      </c>
      <c r="AU315" s="243" t="s">
        <v>93</v>
      </c>
      <c r="AV315" s="14" t="s">
        <v>93</v>
      </c>
      <c r="AW315" s="14" t="s">
        <v>4</v>
      </c>
      <c r="AX315" s="14" t="s">
        <v>81</v>
      </c>
      <c r="AY315" s="243" t="s">
        <v>220</v>
      </c>
    </row>
    <row r="316" s="15" customFormat="1">
      <c r="A316" s="15"/>
      <c r="B316" s="250"/>
      <c r="C316" s="15"/>
      <c r="D316" s="235" t="s">
        <v>228</v>
      </c>
      <c r="E316" s="251" t="s">
        <v>1</v>
      </c>
      <c r="F316" s="252" t="s">
        <v>242</v>
      </c>
      <c r="G316" s="15"/>
      <c r="H316" s="253">
        <v>339.81999999999999</v>
      </c>
      <c r="I316" s="254"/>
      <c r="J316" s="254"/>
      <c r="K316" s="15"/>
      <c r="L316" s="15"/>
      <c r="M316" s="250"/>
      <c r="N316" s="255"/>
      <c r="O316" s="256"/>
      <c r="P316" s="256"/>
      <c r="Q316" s="256"/>
      <c r="R316" s="256"/>
      <c r="S316" s="256"/>
      <c r="T316" s="256"/>
      <c r="U316" s="256"/>
      <c r="V316" s="256"/>
      <c r="W316" s="256"/>
      <c r="X316" s="257"/>
      <c r="Y316" s="15"/>
      <c r="Z316" s="15"/>
      <c r="AA316" s="15"/>
      <c r="AB316" s="15"/>
      <c r="AC316" s="15"/>
      <c r="AD316" s="15"/>
      <c r="AE316" s="15"/>
      <c r="AT316" s="251" t="s">
        <v>228</v>
      </c>
      <c r="AU316" s="251" t="s">
        <v>93</v>
      </c>
      <c r="AV316" s="15" t="s">
        <v>98</v>
      </c>
      <c r="AW316" s="15" t="s">
        <v>4</v>
      </c>
      <c r="AX316" s="15" t="s">
        <v>81</v>
      </c>
      <c r="AY316" s="251" t="s">
        <v>220</v>
      </c>
    </row>
    <row r="317" s="13" customFormat="1">
      <c r="A317" s="13"/>
      <c r="B317" s="234"/>
      <c r="C317" s="13"/>
      <c r="D317" s="235" t="s">
        <v>228</v>
      </c>
      <c r="E317" s="236" t="s">
        <v>1</v>
      </c>
      <c r="F317" s="237" t="s">
        <v>1365</v>
      </c>
      <c r="G317" s="13"/>
      <c r="H317" s="236" t="s">
        <v>1</v>
      </c>
      <c r="I317" s="238"/>
      <c r="J317" s="238"/>
      <c r="K317" s="13"/>
      <c r="L317" s="13"/>
      <c r="M317" s="234"/>
      <c r="N317" s="239"/>
      <c r="O317" s="240"/>
      <c r="P317" s="240"/>
      <c r="Q317" s="240"/>
      <c r="R317" s="240"/>
      <c r="S317" s="240"/>
      <c r="T317" s="240"/>
      <c r="U317" s="240"/>
      <c r="V317" s="240"/>
      <c r="W317" s="240"/>
      <c r="X317" s="241"/>
      <c r="Y317" s="13"/>
      <c r="Z317" s="13"/>
      <c r="AA317" s="13"/>
      <c r="AB317" s="13"/>
      <c r="AC317" s="13"/>
      <c r="AD317" s="13"/>
      <c r="AE317" s="13"/>
      <c r="AT317" s="236" t="s">
        <v>228</v>
      </c>
      <c r="AU317" s="236" t="s">
        <v>93</v>
      </c>
      <c r="AV317" s="13" t="s">
        <v>88</v>
      </c>
      <c r="AW317" s="13" t="s">
        <v>4</v>
      </c>
      <c r="AX317" s="13" t="s">
        <v>81</v>
      </c>
      <c r="AY317" s="236" t="s">
        <v>220</v>
      </c>
    </row>
    <row r="318" s="14" customFormat="1">
      <c r="A318" s="14"/>
      <c r="B318" s="242"/>
      <c r="C318" s="14"/>
      <c r="D318" s="235" t="s">
        <v>228</v>
      </c>
      <c r="E318" s="243" t="s">
        <v>1</v>
      </c>
      <c r="F318" s="244" t="s">
        <v>1905</v>
      </c>
      <c r="G318" s="14"/>
      <c r="H318" s="245">
        <v>24.324999999999999</v>
      </c>
      <c r="I318" s="246"/>
      <c r="J318" s="246"/>
      <c r="K318" s="14"/>
      <c r="L318" s="14"/>
      <c r="M318" s="242"/>
      <c r="N318" s="247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14"/>
      <c r="Z318" s="14"/>
      <c r="AA318" s="14"/>
      <c r="AB318" s="14"/>
      <c r="AC318" s="14"/>
      <c r="AD318" s="14"/>
      <c r="AE318" s="14"/>
      <c r="AT318" s="243" t="s">
        <v>228</v>
      </c>
      <c r="AU318" s="243" t="s">
        <v>93</v>
      </c>
      <c r="AV318" s="14" t="s">
        <v>93</v>
      </c>
      <c r="AW318" s="14" t="s">
        <v>4</v>
      </c>
      <c r="AX318" s="14" t="s">
        <v>81</v>
      </c>
      <c r="AY318" s="243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1906</v>
      </c>
      <c r="G319" s="14"/>
      <c r="H319" s="245">
        <v>15.6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1907</v>
      </c>
      <c r="G320" s="14"/>
      <c r="H320" s="245">
        <v>27.079999999999998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4" customFormat="1">
      <c r="A321" s="14"/>
      <c r="B321" s="242"/>
      <c r="C321" s="14"/>
      <c r="D321" s="235" t="s">
        <v>228</v>
      </c>
      <c r="E321" s="243" t="s">
        <v>1</v>
      </c>
      <c r="F321" s="244" t="s">
        <v>1908</v>
      </c>
      <c r="G321" s="14"/>
      <c r="H321" s="245">
        <v>50.024999999999999</v>
      </c>
      <c r="I321" s="246"/>
      <c r="J321" s="246"/>
      <c r="K321" s="14"/>
      <c r="L321" s="14"/>
      <c r="M321" s="242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Y321" s="14"/>
      <c r="Z321" s="14"/>
      <c r="AA321" s="14"/>
      <c r="AB321" s="14"/>
      <c r="AC321" s="14"/>
      <c r="AD321" s="14"/>
      <c r="AE321" s="14"/>
      <c r="AT321" s="243" t="s">
        <v>228</v>
      </c>
      <c r="AU321" s="243" t="s">
        <v>93</v>
      </c>
      <c r="AV321" s="14" t="s">
        <v>93</v>
      </c>
      <c r="AW321" s="14" t="s">
        <v>4</v>
      </c>
      <c r="AX321" s="14" t="s">
        <v>81</v>
      </c>
      <c r="AY321" s="243" t="s">
        <v>220</v>
      </c>
    </row>
    <row r="322" s="14" customFormat="1">
      <c r="A322" s="14"/>
      <c r="B322" s="242"/>
      <c r="C322" s="14"/>
      <c r="D322" s="235" t="s">
        <v>228</v>
      </c>
      <c r="E322" s="243" t="s">
        <v>1</v>
      </c>
      <c r="F322" s="244" t="s">
        <v>1909</v>
      </c>
      <c r="G322" s="14"/>
      <c r="H322" s="245">
        <v>98.579999999999998</v>
      </c>
      <c r="I322" s="246"/>
      <c r="J322" s="246"/>
      <c r="K322" s="14"/>
      <c r="L322" s="14"/>
      <c r="M322" s="242"/>
      <c r="N322" s="247"/>
      <c r="O322" s="248"/>
      <c r="P322" s="248"/>
      <c r="Q322" s="248"/>
      <c r="R322" s="248"/>
      <c r="S322" s="248"/>
      <c r="T322" s="248"/>
      <c r="U322" s="248"/>
      <c r="V322" s="248"/>
      <c r="W322" s="248"/>
      <c r="X322" s="249"/>
      <c r="Y322" s="14"/>
      <c r="Z322" s="14"/>
      <c r="AA322" s="14"/>
      <c r="AB322" s="14"/>
      <c r="AC322" s="14"/>
      <c r="AD322" s="14"/>
      <c r="AE322" s="14"/>
      <c r="AT322" s="243" t="s">
        <v>228</v>
      </c>
      <c r="AU322" s="243" t="s">
        <v>93</v>
      </c>
      <c r="AV322" s="14" t="s">
        <v>93</v>
      </c>
      <c r="AW322" s="14" t="s">
        <v>4</v>
      </c>
      <c r="AX322" s="14" t="s">
        <v>81</v>
      </c>
      <c r="AY322" s="243" t="s">
        <v>220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1910</v>
      </c>
      <c r="G323" s="14"/>
      <c r="H323" s="245">
        <v>13.5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81</v>
      </c>
      <c r="AY323" s="243" t="s">
        <v>220</v>
      </c>
    </row>
    <row r="324" s="14" customFormat="1">
      <c r="A324" s="14"/>
      <c r="B324" s="242"/>
      <c r="C324" s="14"/>
      <c r="D324" s="235" t="s">
        <v>228</v>
      </c>
      <c r="E324" s="243" t="s">
        <v>1</v>
      </c>
      <c r="F324" s="244" t="s">
        <v>1911</v>
      </c>
      <c r="G324" s="14"/>
      <c r="H324" s="245">
        <v>32.240000000000002</v>
      </c>
      <c r="I324" s="246"/>
      <c r="J324" s="246"/>
      <c r="K324" s="14"/>
      <c r="L324" s="14"/>
      <c r="M324" s="242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4"/>
      <c r="Z324" s="14"/>
      <c r="AA324" s="14"/>
      <c r="AB324" s="14"/>
      <c r="AC324" s="14"/>
      <c r="AD324" s="14"/>
      <c r="AE324" s="14"/>
      <c r="AT324" s="243" t="s">
        <v>228</v>
      </c>
      <c r="AU324" s="243" t="s">
        <v>93</v>
      </c>
      <c r="AV324" s="14" t="s">
        <v>93</v>
      </c>
      <c r="AW324" s="14" t="s">
        <v>4</v>
      </c>
      <c r="AX324" s="14" t="s">
        <v>81</v>
      </c>
      <c r="AY324" s="243" t="s">
        <v>220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1912</v>
      </c>
      <c r="G325" s="14"/>
      <c r="H325" s="245">
        <v>83.125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81</v>
      </c>
      <c r="AY325" s="243" t="s">
        <v>220</v>
      </c>
    </row>
    <row r="326" s="14" customFormat="1">
      <c r="A326" s="14"/>
      <c r="B326" s="242"/>
      <c r="C326" s="14"/>
      <c r="D326" s="235" t="s">
        <v>228</v>
      </c>
      <c r="E326" s="243" t="s">
        <v>1</v>
      </c>
      <c r="F326" s="244" t="s">
        <v>1913</v>
      </c>
      <c r="G326" s="14"/>
      <c r="H326" s="245">
        <v>75.325000000000003</v>
      </c>
      <c r="I326" s="246"/>
      <c r="J326" s="246"/>
      <c r="K326" s="14"/>
      <c r="L326" s="14"/>
      <c r="M326" s="242"/>
      <c r="N326" s="247"/>
      <c r="O326" s="248"/>
      <c r="P326" s="248"/>
      <c r="Q326" s="248"/>
      <c r="R326" s="248"/>
      <c r="S326" s="248"/>
      <c r="T326" s="248"/>
      <c r="U326" s="248"/>
      <c r="V326" s="248"/>
      <c r="W326" s="248"/>
      <c r="X326" s="249"/>
      <c r="Y326" s="14"/>
      <c r="Z326" s="14"/>
      <c r="AA326" s="14"/>
      <c r="AB326" s="14"/>
      <c r="AC326" s="14"/>
      <c r="AD326" s="14"/>
      <c r="AE326" s="14"/>
      <c r="AT326" s="243" t="s">
        <v>228</v>
      </c>
      <c r="AU326" s="243" t="s">
        <v>93</v>
      </c>
      <c r="AV326" s="14" t="s">
        <v>93</v>
      </c>
      <c r="AW326" s="14" t="s">
        <v>4</v>
      </c>
      <c r="AX326" s="14" t="s">
        <v>81</v>
      </c>
      <c r="AY326" s="243" t="s">
        <v>220</v>
      </c>
    </row>
    <row r="327" s="14" customFormat="1">
      <c r="A327" s="14"/>
      <c r="B327" s="242"/>
      <c r="C327" s="14"/>
      <c r="D327" s="235" t="s">
        <v>228</v>
      </c>
      <c r="E327" s="243" t="s">
        <v>1</v>
      </c>
      <c r="F327" s="244" t="s">
        <v>1914</v>
      </c>
      <c r="G327" s="14"/>
      <c r="H327" s="245">
        <v>82.400000000000006</v>
      </c>
      <c r="I327" s="246"/>
      <c r="J327" s="246"/>
      <c r="K327" s="14"/>
      <c r="L327" s="14"/>
      <c r="M327" s="242"/>
      <c r="N327" s="247"/>
      <c r="O327" s="248"/>
      <c r="P327" s="248"/>
      <c r="Q327" s="248"/>
      <c r="R327" s="248"/>
      <c r="S327" s="248"/>
      <c r="T327" s="248"/>
      <c r="U327" s="248"/>
      <c r="V327" s="248"/>
      <c r="W327" s="248"/>
      <c r="X327" s="249"/>
      <c r="Y327" s="14"/>
      <c r="Z327" s="14"/>
      <c r="AA327" s="14"/>
      <c r="AB327" s="14"/>
      <c r="AC327" s="14"/>
      <c r="AD327" s="14"/>
      <c r="AE327" s="14"/>
      <c r="AT327" s="243" t="s">
        <v>228</v>
      </c>
      <c r="AU327" s="243" t="s">
        <v>93</v>
      </c>
      <c r="AV327" s="14" t="s">
        <v>93</v>
      </c>
      <c r="AW327" s="14" t="s">
        <v>4</v>
      </c>
      <c r="AX327" s="14" t="s">
        <v>81</v>
      </c>
      <c r="AY327" s="243" t="s">
        <v>220</v>
      </c>
    </row>
    <row r="328" s="14" customFormat="1">
      <c r="A328" s="14"/>
      <c r="B328" s="242"/>
      <c r="C328" s="14"/>
      <c r="D328" s="235" t="s">
        <v>228</v>
      </c>
      <c r="E328" s="243" t="s">
        <v>1</v>
      </c>
      <c r="F328" s="244" t="s">
        <v>1915</v>
      </c>
      <c r="G328" s="14"/>
      <c r="H328" s="245">
        <v>74.325000000000003</v>
      </c>
      <c r="I328" s="246"/>
      <c r="J328" s="246"/>
      <c r="K328" s="14"/>
      <c r="L328" s="14"/>
      <c r="M328" s="242"/>
      <c r="N328" s="247"/>
      <c r="O328" s="248"/>
      <c r="P328" s="248"/>
      <c r="Q328" s="248"/>
      <c r="R328" s="248"/>
      <c r="S328" s="248"/>
      <c r="T328" s="248"/>
      <c r="U328" s="248"/>
      <c r="V328" s="248"/>
      <c r="W328" s="248"/>
      <c r="X328" s="249"/>
      <c r="Y328" s="14"/>
      <c r="Z328" s="14"/>
      <c r="AA328" s="14"/>
      <c r="AB328" s="14"/>
      <c r="AC328" s="14"/>
      <c r="AD328" s="14"/>
      <c r="AE328" s="14"/>
      <c r="AT328" s="243" t="s">
        <v>228</v>
      </c>
      <c r="AU328" s="243" t="s">
        <v>93</v>
      </c>
      <c r="AV328" s="14" t="s">
        <v>93</v>
      </c>
      <c r="AW328" s="14" t="s">
        <v>4</v>
      </c>
      <c r="AX328" s="14" t="s">
        <v>81</v>
      </c>
      <c r="AY328" s="243" t="s">
        <v>220</v>
      </c>
    </row>
    <row r="329" s="14" customFormat="1">
      <c r="A329" s="14"/>
      <c r="B329" s="242"/>
      <c r="C329" s="14"/>
      <c r="D329" s="235" t="s">
        <v>228</v>
      </c>
      <c r="E329" s="243" t="s">
        <v>1</v>
      </c>
      <c r="F329" s="244" t="s">
        <v>1916</v>
      </c>
      <c r="G329" s="14"/>
      <c r="H329" s="245">
        <v>36.43</v>
      </c>
      <c r="I329" s="246"/>
      <c r="J329" s="246"/>
      <c r="K329" s="14"/>
      <c r="L329" s="14"/>
      <c r="M329" s="242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Y329" s="14"/>
      <c r="Z329" s="14"/>
      <c r="AA329" s="14"/>
      <c r="AB329" s="14"/>
      <c r="AC329" s="14"/>
      <c r="AD329" s="14"/>
      <c r="AE329" s="14"/>
      <c r="AT329" s="243" t="s">
        <v>228</v>
      </c>
      <c r="AU329" s="243" t="s">
        <v>93</v>
      </c>
      <c r="AV329" s="14" t="s">
        <v>93</v>
      </c>
      <c r="AW329" s="14" t="s">
        <v>4</v>
      </c>
      <c r="AX329" s="14" t="s">
        <v>81</v>
      </c>
      <c r="AY329" s="243" t="s">
        <v>220</v>
      </c>
    </row>
    <row r="330" s="14" customFormat="1">
      <c r="A330" s="14"/>
      <c r="B330" s="242"/>
      <c r="C330" s="14"/>
      <c r="D330" s="235" t="s">
        <v>228</v>
      </c>
      <c r="E330" s="243" t="s">
        <v>1</v>
      </c>
      <c r="F330" s="244" t="s">
        <v>1917</v>
      </c>
      <c r="G330" s="14"/>
      <c r="H330" s="245">
        <v>33.399999999999999</v>
      </c>
      <c r="I330" s="246"/>
      <c r="J330" s="246"/>
      <c r="K330" s="14"/>
      <c r="L330" s="14"/>
      <c r="M330" s="242"/>
      <c r="N330" s="247"/>
      <c r="O330" s="248"/>
      <c r="P330" s="248"/>
      <c r="Q330" s="248"/>
      <c r="R330" s="248"/>
      <c r="S330" s="248"/>
      <c r="T330" s="248"/>
      <c r="U330" s="248"/>
      <c r="V330" s="248"/>
      <c r="W330" s="248"/>
      <c r="X330" s="249"/>
      <c r="Y330" s="14"/>
      <c r="Z330" s="14"/>
      <c r="AA330" s="14"/>
      <c r="AB330" s="14"/>
      <c r="AC330" s="14"/>
      <c r="AD330" s="14"/>
      <c r="AE330" s="14"/>
      <c r="AT330" s="243" t="s">
        <v>228</v>
      </c>
      <c r="AU330" s="243" t="s">
        <v>93</v>
      </c>
      <c r="AV330" s="14" t="s">
        <v>93</v>
      </c>
      <c r="AW330" s="14" t="s">
        <v>4</v>
      </c>
      <c r="AX330" s="14" t="s">
        <v>81</v>
      </c>
      <c r="AY330" s="243" t="s">
        <v>220</v>
      </c>
    </row>
    <row r="331" s="14" customFormat="1">
      <c r="A331" s="14"/>
      <c r="B331" s="242"/>
      <c r="C331" s="14"/>
      <c r="D331" s="235" t="s">
        <v>228</v>
      </c>
      <c r="E331" s="243" t="s">
        <v>1</v>
      </c>
      <c r="F331" s="244" t="s">
        <v>1918</v>
      </c>
      <c r="G331" s="14"/>
      <c r="H331" s="245">
        <v>32.039999999999999</v>
      </c>
      <c r="I331" s="246"/>
      <c r="J331" s="246"/>
      <c r="K331" s="14"/>
      <c r="L331" s="14"/>
      <c r="M331" s="242"/>
      <c r="N331" s="247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14"/>
      <c r="Z331" s="14"/>
      <c r="AA331" s="14"/>
      <c r="AB331" s="14"/>
      <c r="AC331" s="14"/>
      <c r="AD331" s="14"/>
      <c r="AE331" s="14"/>
      <c r="AT331" s="243" t="s">
        <v>228</v>
      </c>
      <c r="AU331" s="243" t="s">
        <v>93</v>
      </c>
      <c r="AV331" s="14" t="s">
        <v>93</v>
      </c>
      <c r="AW331" s="14" t="s">
        <v>4</v>
      </c>
      <c r="AX331" s="14" t="s">
        <v>81</v>
      </c>
      <c r="AY331" s="243" t="s">
        <v>220</v>
      </c>
    </row>
    <row r="332" s="14" customFormat="1">
      <c r="A332" s="14"/>
      <c r="B332" s="242"/>
      <c r="C332" s="14"/>
      <c r="D332" s="235" t="s">
        <v>228</v>
      </c>
      <c r="E332" s="243" t="s">
        <v>1</v>
      </c>
      <c r="F332" s="244" t="s">
        <v>1919</v>
      </c>
      <c r="G332" s="14"/>
      <c r="H332" s="245">
        <v>98.579999999999998</v>
      </c>
      <c r="I332" s="246"/>
      <c r="J332" s="246"/>
      <c r="K332" s="14"/>
      <c r="L332" s="14"/>
      <c r="M332" s="242"/>
      <c r="N332" s="247"/>
      <c r="O332" s="248"/>
      <c r="P332" s="248"/>
      <c r="Q332" s="248"/>
      <c r="R332" s="248"/>
      <c r="S332" s="248"/>
      <c r="T332" s="248"/>
      <c r="U332" s="248"/>
      <c r="V332" s="248"/>
      <c r="W332" s="248"/>
      <c r="X332" s="249"/>
      <c r="Y332" s="14"/>
      <c r="Z332" s="14"/>
      <c r="AA332" s="14"/>
      <c r="AB332" s="14"/>
      <c r="AC332" s="14"/>
      <c r="AD332" s="14"/>
      <c r="AE332" s="14"/>
      <c r="AT332" s="243" t="s">
        <v>228</v>
      </c>
      <c r="AU332" s="243" t="s">
        <v>93</v>
      </c>
      <c r="AV332" s="14" t="s">
        <v>93</v>
      </c>
      <c r="AW332" s="14" t="s">
        <v>4</v>
      </c>
      <c r="AX332" s="14" t="s">
        <v>81</v>
      </c>
      <c r="AY332" s="243" t="s">
        <v>220</v>
      </c>
    </row>
    <row r="333" s="14" customFormat="1">
      <c r="A333" s="14"/>
      <c r="B333" s="242"/>
      <c r="C333" s="14"/>
      <c r="D333" s="235" t="s">
        <v>228</v>
      </c>
      <c r="E333" s="243" t="s">
        <v>1</v>
      </c>
      <c r="F333" s="244" t="s">
        <v>1920</v>
      </c>
      <c r="G333" s="14"/>
      <c r="H333" s="245">
        <v>13.5</v>
      </c>
      <c r="I333" s="246"/>
      <c r="J333" s="246"/>
      <c r="K333" s="14"/>
      <c r="L333" s="14"/>
      <c r="M333" s="242"/>
      <c r="N333" s="247"/>
      <c r="O333" s="248"/>
      <c r="P333" s="248"/>
      <c r="Q333" s="248"/>
      <c r="R333" s="248"/>
      <c r="S333" s="248"/>
      <c r="T333" s="248"/>
      <c r="U333" s="248"/>
      <c r="V333" s="248"/>
      <c r="W333" s="248"/>
      <c r="X333" s="249"/>
      <c r="Y333" s="14"/>
      <c r="Z333" s="14"/>
      <c r="AA333" s="14"/>
      <c r="AB333" s="14"/>
      <c r="AC333" s="14"/>
      <c r="AD333" s="14"/>
      <c r="AE333" s="14"/>
      <c r="AT333" s="243" t="s">
        <v>228</v>
      </c>
      <c r="AU333" s="243" t="s">
        <v>93</v>
      </c>
      <c r="AV333" s="14" t="s">
        <v>93</v>
      </c>
      <c r="AW333" s="14" t="s">
        <v>4</v>
      </c>
      <c r="AX333" s="14" t="s">
        <v>81</v>
      </c>
      <c r="AY333" s="243" t="s">
        <v>220</v>
      </c>
    </row>
    <row r="334" s="14" customFormat="1">
      <c r="A334" s="14"/>
      <c r="B334" s="242"/>
      <c r="C334" s="14"/>
      <c r="D334" s="235" t="s">
        <v>228</v>
      </c>
      <c r="E334" s="243" t="s">
        <v>1</v>
      </c>
      <c r="F334" s="244" t="s">
        <v>1921</v>
      </c>
      <c r="G334" s="14"/>
      <c r="H334" s="245">
        <v>51.399999999999999</v>
      </c>
      <c r="I334" s="246"/>
      <c r="J334" s="246"/>
      <c r="K334" s="14"/>
      <c r="L334" s="14"/>
      <c r="M334" s="242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4"/>
      <c r="Z334" s="14"/>
      <c r="AA334" s="14"/>
      <c r="AB334" s="14"/>
      <c r="AC334" s="14"/>
      <c r="AD334" s="14"/>
      <c r="AE334" s="14"/>
      <c r="AT334" s="243" t="s">
        <v>228</v>
      </c>
      <c r="AU334" s="243" t="s">
        <v>93</v>
      </c>
      <c r="AV334" s="14" t="s">
        <v>93</v>
      </c>
      <c r="AW334" s="14" t="s">
        <v>4</v>
      </c>
      <c r="AX334" s="14" t="s">
        <v>81</v>
      </c>
      <c r="AY334" s="243" t="s">
        <v>220</v>
      </c>
    </row>
    <row r="335" s="14" customFormat="1">
      <c r="A335" s="14"/>
      <c r="B335" s="242"/>
      <c r="C335" s="14"/>
      <c r="D335" s="235" t="s">
        <v>228</v>
      </c>
      <c r="E335" s="243" t="s">
        <v>1</v>
      </c>
      <c r="F335" s="244" t="s">
        <v>1922</v>
      </c>
      <c r="G335" s="14"/>
      <c r="H335" s="245">
        <v>27.079999999999998</v>
      </c>
      <c r="I335" s="246"/>
      <c r="J335" s="246"/>
      <c r="K335" s="14"/>
      <c r="L335" s="14"/>
      <c r="M335" s="242"/>
      <c r="N335" s="247"/>
      <c r="O335" s="248"/>
      <c r="P335" s="248"/>
      <c r="Q335" s="248"/>
      <c r="R335" s="248"/>
      <c r="S335" s="248"/>
      <c r="T335" s="248"/>
      <c r="U335" s="248"/>
      <c r="V335" s="248"/>
      <c r="W335" s="248"/>
      <c r="X335" s="249"/>
      <c r="Y335" s="14"/>
      <c r="Z335" s="14"/>
      <c r="AA335" s="14"/>
      <c r="AB335" s="14"/>
      <c r="AC335" s="14"/>
      <c r="AD335" s="14"/>
      <c r="AE335" s="14"/>
      <c r="AT335" s="243" t="s">
        <v>228</v>
      </c>
      <c r="AU335" s="243" t="s">
        <v>93</v>
      </c>
      <c r="AV335" s="14" t="s">
        <v>93</v>
      </c>
      <c r="AW335" s="14" t="s">
        <v>4</v>
      </c>
      <c r="AX335" s="14" t="s">
        <v>81</v>
      </c>
      <c r="AY335" s="243" t="s">
        <v>220</v>
      </c>
    </row>
    <row r="336" s="14" customFormat="1">
      <c r="A336" s="14"/>
      <c r="B336" s="242"/>
      <c r="C336" s="14"/>
      <c r="D336" s="235" t="s">
        <v>228</v>
      </c>
      <c r="E336" s="243" t="s">
        <v>1</v>
      </c>
      <c r="F336" s="244" t="s">
        <v>1923</v>
      </c>
      <c r="G336" s="14"/>
      <c r="H336" s="245">
        <v>15.6</v>
      </c>
      <c r="I336" s="246"/>
      <c r="J336" s="246"/>
      <c r="K336" s="14"/>
      <c r="L336" s="14"/>
      <c r="M336" s="242"/>
      <c r="N336" s="247"/>
      <c r="O336" s="248"/>
      <c r="P336" s="248"/>
      <c r="Q336" s="248"/>
      <c r="R336" s="248"/>
      <c r="S336" s="248"/>
      <c r="T336" s="248"/>
      <c r="U336" s="248"/>
      <c r="V336" s="248"/>
      <c r="W336" s="248"/>
      <c r="X336" s="249"/>
      <c r="Y336" s="14"/>
      <c r="Z336" s="14"/>
      <c r="AA336" s="14"/>
      <c r="AB336" s="14"/>
      <c r="AC336" s="14"/>
      <c r="AD336" s="14"/>
      <c r="AE336" s="14"/>
      <c r="AT336" s="243" t="s">
        <v>228</v>
      </c>
      <c r="AU336" s="243" t="s">
        <v>93</v>
      </c>
      <c r="AV336" s="14" t="s">
        <v>93</v>
      </c>
      <c r="AW336" s="14" t="s">
        <v>4</v>
      </c>
      <c r="AX336" s="14" t="s">
        <v>81</v>
      </c>
      <c r="AY336" s="243" t="s">
        <v>220</v>
      </c>
    </row>
    <row r="337" s="14" customFormat="1">
      <c r="A337" s="14"/>
      <c r="B337" s="242"/>
      <c r="C337" s="14"/>
      <c r="D337" s="235" t="s">
        <v>228</v>
      </c>
      <c r="E337" s="243" t="s">
        <v>1</v>
      </c>
      <c r="F337" s="244" t="s">
        <v>1924</v>
      </c>
      <c r="G337" s="14"/>
      <c r="H337" s="245">
        <v>21.245000000000001</v>
      </c>
      <c r="I337" s="246"/>
      <c r="J337" s="246"/>
      <c r="K337" s="14"/>
      <c r="L337" s="14"/>
      <c r="M337" s="242"/>
      <c r="N337" s="247"/>
      <c r="O337" s="248"/>
      <c r="P337" s="248"/>
      <c r="Q337" s="248"/>
      <c r="R337" s="248"/>
      <c r="S337" s="248"/>
      <c r="T337" s="248"/>
      <c r="U337" s="248"/>
      <c r="V337" s="248"/>
      <c r="W337" s="248"/>
      <c r="X337" s="249"/>
      <c r="Y337" s="14"/>
      <c r="Z337" s="14"/>
      <c r="AA337" s="14"/>
      <c r="AB337" s="14"/>
      <c r="AC337" s="14"/>
      <c r="AD337" s="14"/>
      <c r="AE337" s="14"/>
      <c r="AT337" s="243" t="s">
        <v>228</v>
      </c>
      <c r="AU337" s="243" t="s">
        <v>93</v>
      </c>
      <c r="AV337" s="14" t="s">
        <v>93</v>
      </c>
      <c r="AW337" s="14" t="s">
        <v>4</v>
      </c>
      <c r="AX337" s="14" t="s">
        <v>81</v>
      </c>
      <c r="AY337" s="243" t="s">
        <v>220</v>
      </c>
    </row>
    <row r="338" s="15" customFormat="1">
      <c r="A338" s="15"/>
      <c r="B338" s="250"/>
      <c r="C338" s="15"/>
      <c r="D338" s="235" t="s">
        <v>228</v>
      </c>
      <c r="E338" s="251" t="s">
        <v>1</v>
      </c>
      <c r="F338" s="252" t="s">
        <v>242</v>
      </c>
      <c r="G338" s="15"/>
      <c r="H338" s="253">
        <v>905.79999999999995</v>
      </c>
      <c r="I338" s="254"/>
      <c r="J338" s="254"/>
      <c r="K338" s="15"/>
      <c r="L338" s="15"/>
      <c r="M338" s="250"/>
      <c r="N338" s="255"/>
      <c r="O338" s="256"/>
      <c r="P338" s="256"/>
      <c r="Q338" s="256"/>
      <c r="R338" s="256"/>
      <c r="S338" s="256"/>
      <c r="T338" s="256"/>
      <c r="U338" s="256"/>
      <c r="V338" s="256"/>
      <c r="W338" s="256"/>
      <c r="X338" s="257"/>
      <c r="Y338" s="15"/>
      <c r="Z338" s="15"/>
      <c r="AA338" s="15"/>
      <c r="AB338" s="15"/>
      <c r="AC338" s="15"/>
      <c r="AD338" s="15"/>
      <c r="AE338" s="15"/>
      <c r="AT338" s="251" t="s">
        <v>228</v>
      </c>
      <c r="AU338" s="251" t="s">
        <v>93</v>
      </c>
      <c r="AV338" s="15" t="s">
        <v>98</v>
      </c>
      <c r="AW338" s="15" t="s">
        <v>4</v>
      </c>
      <c r="AX338" s="15" t="s">
        <v>81</v>
      </c>
      <c r="AY338" s="251" t="s">
        <v>220</v>
      </c>
    </row>
    <row r="339" s="16" customFormat="1">
      <c r="A339" s="16"/>
      <c r="B339" s="258"/>
      <c r="C339" s="16"/>
      <c r="D339" s="235" t="s">
        <v>228</v>
      </c>
      <c r="E339" s="259" t="s">
        <v>1</v>
      </c>
      <c r="F339" s="260" t="s">
        <v>253</v>
      </c>
      <c r="G339" s="16"/>
      <c r="H339" s="261">
        <v>1503.5750000000001</v>
      </c>
      <c r="I339" s="262"/>
      <c r="J339" s="262"/>
      <c r="K339" s="16"/>
      <c r="L339" s="16"/>
      <c r="M339" s="258"/>
      <c r="N339" s="263"/>
      <c r="O339" s="264"/>
      <c r="P339" s="264"/>
      <c r="Q339" s="264"/>
      <c r="R339" s="264"/>
      <c r="S339" s="264"/>
      <c r="T339" s="264"/>
      <c r="U339" s="264"/>
      <c r="V339" s="264"/>
      <c r="W339" s="264"/>
      <c r="X339" s="265"/>
      <c r="Y339" s="16"/>
      <c r="Z339" s="16"/>
      <c r="AA339" s="16"/>
      <c r="AB339" s="16"/>
      <c r="AC339" s="16"/>
      <c r="AD339" s="16"/>
      <c r="AE339" s="16"/>
      <c r="AT339" s="259" t="s">
        <v>228</v>
      </c>
      <c r="AU339" s="259" t="s">
        <v>93</v>
      </c>
      <c r="AV339" s="16" t="s">
        <v>105</v>
      </c>
      <c r="AW339" s="16" t="s">
        <v>4</v>
      </c>
      <c r="AX339" s="16" t="s">
        <v>88</v>
      </c>
      <c r="AY339" s="259" t="s">
        <v>220</v>
      </c>
    </row>
    <row r="340" s="2" customFormat="1" ht="24.15" customHeight="1">
      <c r="A340" s="42"/>
      <c r="B340" s="186"/>
      <c r="C340" s="220" t="s">
        <v>273</v>
      </c>
      <c r="D340" s="220" t="s">
        <v>223</v>
      </c>
      <c r="E340" s="221" t="s">
        <v>1596</v>
      </c>
      <c r="F340" s="222" t="s">
        <v>1597</v>
      </c>
      <c r="G340" s="223" t="s">
        <v>226</v>
      </c>
      <c r="H340" s="224">
        <v>1503.5750000000001</v>
      </c>
      <c r="I340" s="225"/>
      <c r="J340" s="225"/>
      <c r="K340" s="226">
        <f>ROUND(P340*H340,2)</f>
        <v>0</v>
      </c>
      <c r="L340" s="227"/>
      <c r="M340" s="43"/>
      <c r="N340" s="228" t="s">
        <v>1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0.00415</v>
      </c>
      <c r="V340" s="231">
        <f>U340*H340</f>
        <v>6.2398362500000006</v>
      </c>
      <c r="W340" s="231">
        <v>0</v>
      </c>
      <c r="X340" s="232">
        <f>W340*H340</f>
        <v>0</v>
      </c>
      <c r="Y340" s="42"/>
      <c r="Z340" s="42"/>
      <c r="AA340" s="42"/>
      <c r="AB340" s="42"/>
      <c r="AC340" s="42"/>
      <c r="AD340" s="42"/>
      <c r="AE340" s="42"/>
      <c r="AR340" s="233" t="s">
        <v>105</v>
      </c>
      <c r="AT340" s="233" t="s">
        <v>223</v>
      </c>
      <c r="AU340" s="233" t="s">
        <v>93</v>
      </c>
      <c r="AY340" s="19" t="s">
        <v>220</v>
      </c>
      <c r="BE340" s="147">
        <f>IF(O340="základná",K340,0)</f>
        <v>0</v>
      </c>
      <c r="BF340" s="147">
        <f>IF(O340="znížená",K340,0)</f>
        <v>0</v>
      </c>
      <c r="BG340" s="147">
        <f>IF(O340="zákl. prenesená",K340,0)</f>
        <v>0</v>
      </c>
      <c r="BH340" s="147">
        <f>IF(O340="zníž. prenesená",K340,0)</f>
        <v>0</v>
      </c>
      <c r="BI340" s="147">
        <f>IF(O340="nulová",K340,0)</f>
        <v>0</v>
      </c>
      <c r="BJ340" s="19" t="s">
        <v>93</v>
      </c>
      <c r="BK340" s="147">
        <f>ROUND(P340*H340,2)</f>
        <v>0</v>
      </c>
      <c r="BL340" s="19" t="s">
        <v>105</v>
      </c>
      <c r="BM340" s="233" t="s">
        <v>1926</v>
      </c>
    </row>
    <row r="341" s="13" customFormat="1">
      <c r="A341" s="13"/>
      <c r="B341" s="234"/>
      <c r="C341" s="13"/>
      <c r="D341" s="235" t="s">
        <v>228</v>
      </c>
      <c r="E341" s="236" t="s">
        <v>1</v>
      </c>
      <c r="F341" s="237" t="s">
        <v>1344</v>
      </c>
      <c r="G341" s="13"/>
      <c r="H341" s="236" t="s">
        <v>1</v>
      </c>
      <c r="I341" s="238"/>
      <c r="J341" s="238"/>
      <c r="K341" s="13"/>
      <c r="L341" s="13"/>
      <c r="M341" s="234"/>
      <c r="N341" s="239"/>
      <c r="O341" s="240"/>
      <c r="P341" s="240"/>
      <c r="Q341" s="240"/>
      <c r="R341" s="240"/>
      <c r="S341" s="240"/>
      <c r="T341" s="240"/>
      <c r="U341" s="240"/>
      <c r="V341" s="240"/>
      <c r="W341" s="240"/>
      <c r="X341" s="241"/>
      <c r="Y341" s="13"/>
      <c r="Z341" s="13"/>
      <c r="AA341" s="13"/>
      <c r="AB341" s="13"/>
      <c r="AC341" s="13"/>
      <c r="AD341" s="13"/>
      <c r="AE341" s="13"/>
      <c r="AT341" s="236" t="s">
        <v>228</v>
      </c>
      <c r="AU341" s="236" t="s">
        <v>93</v>
      </c>
      <c r="AV341" s="13" t="s">
        <v>88</v>
      </c>
      <c r="AW341" s="13" t="s">
        <v>4</v>
      </c>
      <c r="AX341" s="13" t="s">
        <v>81</v>
      </c>
      <c r="AY341" s="236" t="s">
        <v>220</v>
      </c>
    </row>
    <row r="342" s="14" customFormat="1">
      <c r="A342" s="14"/>
      <c r="B342" s="242"/>
      <c r="C342" s="14"/>
      <c r="D342" s="235" t="s">
        <v>228</v>
      </c>
      <c r="E342" s="243" t="s">
        <v>1</v>
      </c>
      <c r="F342" s="244" t="s">
        <v>1884</v>
      </c>
      <c r="G342" s="14"/>
      <c r="H342" s="245">
        <v>21.484999999999999</v>
      </c>
      <c r="I342" s="246"/>
      <c r="J342" s="246"/>
      <c r="K342" s="14"/>
      <c r="L342" s="14"/>
      <c r="M342" s="242"/>
      <c r="N342" s="247"/>
      <c r="O342" s="248"/>
      <c r="P342" s="248"/>
      <c r="Q342" s="248"/>
      <c r="R342" s="248"/>
      <c r="S342" s="248"/>
      <c r="T342" s="248"/>
      <c r="U342" s="248"/>
      <c r="V342" s="248"/>
      <c r="W342" s="248"/>
      <c r="X342" s="249"/>
      <c r="Y342" s="14"/>
      <c r="Z342" s="14"/>
      <c r="AA342" s="14"/>
      <c r="AB342" s="14"/>
      <c r="AC342" s="14"/>
      <c r="AD342" s="14"/>
      <c r="AE342" s="14"/>
      <c r="AT342" s="243" t="s">
        <v>228</v>
      </c>
      <c r="AU342" s="243" t="s">
        <v>93</v>
      </c>
      <c r="AV342" s="14" t="s">
        <v>93</v>
      </c>
      <c r="AW342" s="14" t="s">
        <v>4</v>
      </c>
      <c r="AX342" s="14" t="s">
        <v>81</v>
      </c>
      <c r="AY342" s="243" t="s">
        <v>220</v>
      </c>
    </row>
    <row r="343" s="14" customFormat="1">
      <c r="A343" s="14"/>
      <c r="B343" s="242"/>
      <c r="C343" s="14"/>
      <c r="D343" s="235" t="s">
        <v>228</v>
      </c>
      <c r="E343" s="243" t="s">
        <v>1</v>
      </c>
      <c r="F343" s="244" t="s">
        <v>1885</v>
      </c>
      <c r="G343" s="14"/>
      <c r="H343" s="245">
        <v>21.565000000000001</v>
      </c>
      <c r="I343" s="246"/>
      <c r="J343" s="246"/>
      <c r="K343" s="14"/>
      <c r="L343" s="14"/>
      <c r="M343" s="242"/>
      <c r="N343" s="247"/>
      <c r="O343" s="248"/>
      <c r="P343" s="248"/>
      <c r="Q343" s="248"/>
      <c r="R343" s="248"/>
      <c r="S343" s="248"/>
      <c r="T343" s="248"/>
      <c r="U343" s="248"/>
      <c r="V343" s="248"/>
      <c r="W343" s="248"/>
      <c r="X343" s="249"/>
      <c r="Y343" s="14"/>
      <c r="Z343" s="14"/>
      <c r="AA343" s="14"/>
      <c r="AB343" s="14"/>
      <c r="AC343" s="14"/>
      <c r="AD343" s="14"/>
      <c r="AE343" s="14"/>
      <c r="AT343" s="243" t="s">
        <v>228</v>
      </c>
      <c r="AU343" s="243" t="s">
        <v>93</v>
      </c>
      <c r="AV343" s="14" t="s">
        <v>93</v>
      </c>
      <c r="AW343" s="14" t="s">
        <v>4</v>
      </c>
      <c r="AX343" s="14" t="s">
        <v>81</v>
      </c>
      <c r="AY343" s="243" t="s">
        <v>220</v>
      </c>
    </row>
    <row r="344" s="14" customFormat="1">
      <c r="A344" s="14"/>
      <c r="B344" s="242"/>
      <c r="C344" s="14"/>
      <c r="D344" s="235" t="s">
        <v>228</v>
      </c>
      <c r="E344" s="243" t="s">
        <v>1</v>
      </c>
      <c r="F344" s="244" t="s">
        <v>1886</v>
      </c>
      <c r="G344" s="14"/>
      <c r="H344" s="245">
        <v>38.844999999999999</v>
      </c>
      <c r="I344" s="246"/>
      <c r="J344" s="246"/>
      <c r="K344" s="14"/>
      <c r="L344" s="14"/>
      <c r="M344" s="242"/>
      <c r="N344" s="247"/>
      <c r="O344" s="248"/>
      <c r="P344" s="248"/>
      <c r="Q344" s="248"/>
      <c r="R344" s="248"/>
      <c r="S344" s="248"/>
      <c r="T344" s="248"/>
      <c r="U344" s="248"/>
      <c r="V344" s="248"/>
      <c r="W344" s="248"/>
      <c r="X344" s="249"/>
      <c r="Y344" s="14"/>
      <c r="Z344" s="14"/>
      <c r="AA344" s="14"/>
      <c r="AB344" s="14"/>
      <c r="AC344" s="14"/>
      <c r="AD344" s="14"/>
      <c r="AE344" s="14"/>
      <c r="AT344" s="243" t="s">
        <v>228</v>
      </c>
      <c r="AU344" s="243" t="s">
        <v>93</v>
      </c>
      <c r="AV344" s="14" t="s">
        <v>93</v>
      </c>
      <c r="AW344" s="14" t="s">
        <v>4</v>
      </c>
      <c r="AX344" s="14" t="s">
        <v>81</v>
      </c>
      <c r="AY344" s="243" t="s">
        <v>220</v>
      </c>
    </row>
    <row r="345" s="14" customFormat="1">
      <c r="A345" s="14"/>
      <c r="B345" s="242"/>
      <c r="C345" s="14"/>
      <c r="D345" s="235" t="s">
        <v>228</v>
      </c>
      <c r="E345" s="243" t="s">
        <v>1</v>
      </c>
      <c r="F345" s="244" t="s">
        <v>1887</v>
      </c>
      <c r="G345" s="14"/>
      <c r="H345" s="245">
        <v>25.215</v>
      </c>
      <c r="I345" s="246"/>
      <c r="J345" s="246"/>
      <c r="K345" s="14"/>
      <c r="L345" s="14"/>
      <c r="M345" s="242"/>
      <c r="N345" s="247"/>
      <c r="O345" s="248"/>
      <c r="P345" s="248"/>
      <c r="Q345" s="248"/>
      <c r="R345" s="248"/>
      <c r="S345" s="248"/>
      <c r="T345" s="248"/>
      <c r="U345" s="248"/>
      <c r="V345" s="248"/>
      <c r="W345" s="248"/>
      <c r="X345" s="249"/>
      <c r="Y345" s="14"/>
      <c r="Z345" s="14"/>
      <c r="AA345" s="14"/>
      <c r="AB345" s="14"/>
      <c r="AC345" s="14"/>
      <c r="AD345" s="14"/>
      <c r="AE345" s="14"/>
      <c r="AT345" s="243" t="s">
        <v>228</v>
      </c>
      <c r="AU345" s="243" t="s">
        <v>93</v>
      </c>
      <c r="AV345" s="14" t="s">
        <v>93</v>
      </c>
      <c r="AW345" s="14" t="s">
        <v>4</v>
      </c>
      <c r="AX345" s="14" t="s">
        <v>81</v>
      </c>
      <c r="AY345" s="243" t="s">
        <v>220</v>
      </c>
    </row>
    <row r="346" s="14" customFormat="1">
      <c r="A346" s="14"/>
      <c r="B346" s="242"/>
      <c r="C346" s="14"/>
      <c r="D346" s="235" t="s">
        <v>228</v>
      </c>
      <c r="E346" s="243" t="s">
        <v>1</v>
      </c>
      <c r="F346" s="244" t="s">
        <v>1888</v>
      </c>
      <c r="G346" s="14"/>
      <c r="H346" s="245">
        <v>29.449999999999999</v>
      </c>
      <c r="I346" s="246"/>
      <c r="J346" s="246"/>
      <c r="K346" s="14"/>
      <c r="L346" s="14"/>
      <c r="M346" s="242"/>
      <c r="N346" s="247"/>
      <c r="O346" s="248"/>
      <c r="P346" s="248"/>
      <c r="Q346" s="248"/>
      <c r="R346" s="248"/>
      <c r="S346" s="248"/>
      <c r="T346" s="248"/>
      <c r="U346" s="248"/>
      <c r="V346" s="248"/>
      <c r="W346" s="248"/>
      <c r="X346" s="249"/>
      <c r="Y346" s="14"/>
      <c r="Z346" s="14"/>
      <c r="AA346" s="14"/>
      <c r="AB346" s="14"/>
      <c r="AC346" s="14"/>
      <c r="AD346" s="14"/>
      <c r="AE346" s="14"/>
      <c r="AT346" s="243" t="s">
        <v>228</v>
      </c>
      <c r="AU346" s="243" t="s">
        <v>93</v>
      </c>
      <c r="AV346" s="14" t="s">
        <v>93</v>
      </c>
      <c r="AW346" s="14" t="s">
        <v>4</v>
      </c>
      <c r="AX346" s="14" t="s">
        <v>81</v>
      </c>
      <c r="AY346" s="243" t="s">
        <v>220</v>
      </c>
    </row>
    <row r="347" s="14" customFormat="1">
      <c r="A347" s="14"/>
      <c r="B347" s="242"/>
      <c r="C347" s="14"/>
      <c r="D347" s="235" t="s">
        <v>228</v>
      </c>
      <c r="E347" s="243" t="s">
        <v>1</v>
      </c>
      <c r="F347" s="244" t="s">
        <v>1889</v>
      </c>
      <c r="G347" s="14"/>
      <c r="H347" s="245">
        <v>23.420000000000002</v>
      </c>
      <c r="I347" s="246"/>
      <c r="J347" s="246"/>
      <c r="K347" s="14"/>
      <c r="L347" s="14"/>
      <c r="M347" s="242"/>
      <c r="N347" s="247"/>
      <c r="O347" s="248"/>
      <c r="P347" s="248"/>
      <c r="Q347" s="248"/>
      <c r="R347" s="248"/>
      <c r="S347" s="248"/>
      <c r="T347" s="248"/>
      <c r="U347" s="248"/>
      <c r="V347" s="248"/>
      <c r="W347" s="248"/>
      <c r="X347" s="249"/>
      <c r="Y347" s="14"/>
      <c r="Z347" s="14"/>
      <c r="AA347" s="14"/>
      <c r="AB347" s="14"/>
      <c r="AC347" s="14"/>
      <c r="AD347" s="14"/>
      <c r="AE347" s="14"/>
      <c r="AT347" s="243" t="s">
        <v>228</v>
      </c>
      <c r="AU347" s="243" t="s">
        <v>93</v>
      </c>
      <c r="AV347" s="14" t="s">
        <v>93</v>
      </c>
      <c r="AW347" s="14" t="s">
        <v>4</v>
      </c>
      <c r="AX347" s="14" t="s">
        <v>81</v>
      </c>
      <c r="AY347" s="243" t="s">
        <v>220</v>
      </c>
    </row>
    <row r="348" s="14" customFormat="1">
      <c r="A348" s="14"/>
      <c r="B348" s="242"/>
      <c r="C348" s="14"/>
      <c r="D348" s="235" t="s">
        <v>228</v>
      </c>
      <c r="E348" s="243" t="s">
        <v>1</v>
      </c>
      <c r="F348" s="244" t="s">
        <v>1890</v>
      </c>
      <c r="G348" s="14"/>
      <c r="H348" s="245">
        <v>23.805</v>
      </c>
      <c r="I348" s="246"/>
      <c r="J348" s="246"/>
      <c r="K348" s="14"/>
      <c r="L348" s="14"/>
      <c r="M348" s="242"/>
      <c r="N348" s="247"/>
      <c r="O348" s="248"/>
      <c r="P348" s="248"/>
      <c r="Q348" s="248"/>
      <c r="R348" s="248"/>
      <c r="S348" s="248"/>
      <c r="T348" s="248"/>
      <c r="U348" s="248"/>
      <c r="V348" s="248"/>
      <c r="W348" s="248"/>
      <c r="X348" s="249"/>
      <c r="Y348" s="14"/>
      <c r="Z348" s="14"/>
      <c r="AA348" s="14"/>
      <c r="AB348" s="14"/>
      <c r="AC348" s="14"/>
      <c r="AD348" s="14"/>
      <c r="AE348" s="14"/>
      <c r="AT348" s="243" t="s">
        <v>228</v>
      </c>
      <c r="AU348" s="243" t="s">
        <v>93</v>
      </c>
      <c r="AV348" s="14" t="s">
        <v>93</v>
      </c>
      <c r="AW348" s="14" t="s">
        <v>4</v>
      </c>
      <c r="AX348" s="14" t="s">
        <v>81</v>
      </c>
      <c r="AY348" s="243" t="s">
        <v>220</v>
      </c>
    </row>
    <row r="349" s="14" customFormat="1">
      <c r="A349" s="14"/>
      <c r="B349" s="242"/>
      <c r="C349" s="14"/>
      <c r="D349" s="235" t="s">
        <v>228</v>
      </c>
      <c r="E349" s="243" t="s">
        <v>1</v>
      </c>
      <c r="F349" s="244" t="s">
        <v>1891</v>
      </c>
      <c r="G349" s="14"/>
      <c r="H349" s="245">
        <v>17.460000000000001</v>
      </c>
      <c r="I349" s="246"/>
      <c r="J349" s="246"/>
      <c r="K349" s="14"/>
      <c r="L349" s="14"/>
      <c r="M349" s="242"/>
      <c r="N349" s="247"/>
      <c r="O349" s="248"/>
      <c r="P349" s="248"/>
      <c r="Q349" s="248"/>
      <c r="R349" s="248"/>
      <c r="S349" s="248"/>
      <c r="T349" s="248"/>
      <c r="U349" s="248"/>
      <c r="V349" s="248"/>
      <c r="W349" s="248"/>
      <c r="X349" s="249"/>
      <c r="Y349" s="14"/>
      <c r="Z349" s="14"/>
      <c r="AA349" s="14"/>
      <c r="AB349" s="14"/>
      <c r="AC349" s="14"/>
      <c r="AD349" s="14"/>
      <c r="AE349" s="14"/>
      <c r="AT349" s="243" t="s">
        <v>228</v>
      </c>
      <c r="AU349" s="243" t="s">
        <v>93</v>
      </c>
      <c r="AV349" s="14" t="s">
        <v>93</v>
      </c>
      <c r="AW349" s="14" t="s">
        <v>4</v>
      </c>
      <c r="AX349" s="14" t="s">
        <v>81</v>
      </c>
      <c r="AY349" s="243" t="s">
        <v>220</v>
      </c>
    </row>
    <row r="350" s="14" customFormat="1">
      <c r="A350" s="14"/>
      <c r="B350" s="242"/>
      <c r="C350" s="14"/>
      <c r="D350" s="235" t="s">
        <v>228</v>
      </c>
      <c r="E350" s="243" t="s">
        <v>1</v>
      </c>
      <c r="F350" s="244" t="s">
        <v>1892</v>
      </c>
      <c r="G350" s="14"/>
      <c r="H350" s="245">
        <v>56.710000000000001</v>
      </c>
      <c r="I350" s="246"/>
      <c r="J350" s="246"/>
      <c r="K350" s="14"/>
      <c r="L350" s="14"/>
      <c r="M350" s="242"/>
      <c r="N350" s="247"/>
      <c r="O350" s="248"/>
      <c r="P350" s="248"/>
      <c r="Q350" s="248"/>
      <c r="R350" s="248"/>
      <c r="S350" s="248"/>
      <c r="T350" s="248"/>
      <c r="U350" s="248"/>
      <c r="V350" s="248"/>
      <c r="W350" s="248"/>
      <c r="X350" s="249"/>
      <c r="Y350" s="14"/>
      <c r="Z350" s="14"/>
      <c r="AA350" s="14"/>
      <c r="AB350" s="14"/>
      <c r="AC350" s="14"/>
      <c r="AD350" s="14"/>
      <c r="AE350" s="14"/>
      <c r="AT350" s="243" t="s">
        <v>228</v>
      </c>
      <c r="AU350" s="243" t="s">
        <v>93</v>
      </c>
      <c r="AV350" s="14" t="s">
        <v>93</v>
      </c>
      <c r="AW350" s="14" t="s">
        <v>4</v>
      </c>
      <c r="AX350" s="14" t="s">
        <v>81</v>
      </c>
      <c r="AY350" s="243" t="s">
        <v>220</v>
      </c>
    </row>
    <row r="351" s="15" customFormat="1">
      <c r="A351" s="15"/>
      <c r="B351" s="250"/>
      <c r="C351" s="15"/>
      <c r="D351" s="235" t="s">
        <v>228</v>
      </c>
      <c r="E351" s="251" t="s">
        <v>1</v>
      </c>
      <c r="F351" s="252" t="s">
        <v>242</v>
      </c>
      <c r="G351" s="15"/>
      <c r="H351" s="253">
        <v>257.95499999999998</v>
      </c>
      <c r="I351" s="254"/>
      <c r="J351" s="254"/>
      <c r="K351" s="15"/>
      <c r="L351" s="15"/>
      <c r="M351" s="250"/>
      <c r="N351" s="255"/>
      <c r="O351" s="256"/>
      <c r="P351" s="256"/>
      <c r="Q351" s="256"/>
      <c r="R351" s="256"/>
      <c r="S351" s="256"/>
      <c r="T351" s="256"/>
      <c r="U351" s="256"/>
      <c r="V351" s="256"/>
      <c r="W351" s="256"/>
      <c r="X351" s="257"/>
      <c r="Y351" s="15"/>
      <c r="Z351" s="15"/>
      <c r="AA351" s="15"/>
      <c r="AB351" s="15"/>
      <c r="AC351" s="15"/>
      <c r="AD351" s="15"/>
      <c r="AE351" s="15"/>
      <c r="AT351" s="251" t="s">
        <v>228</v>
      </c>
      <c r="AU351" s="251" t="s">
        <v>93</v>
      </c>
      <c r="AV351" s="15" t="s">
        <v>98</v>
      </c>
      <c r="AW351" s="15" t="s">
        <v>4</v>
      </c>
      <c r="AX351" s="15" t="s">
        <v>81</v>
      </c>
      <c r="AY351" s="251" t="s">
        <v>220</v>
      </c>
    </row>
    <row r="352" s="13" customFormat="1">
      <c r="A352" s="13"/>
      <c r="B352" s="234"/>
      <c r="C352" s="13"/>
      <c r="D352" s="235" t="s">
        <v>228</v>
      </c>
      <c r="E352" s="236" t="s">
        <v>1</v>
      </c>
      <c r="F352" s="237" t="s">
        <v>1332</v>
      </c>
      <c r="G352" s="13"/>
      <c r="H352" s="236" t="s">
        <v>1</v>
      </c>
      <c r="I352" s="238"/>
      <c r="J352" s="238"/>
      <c r="K352" s="13"/>
      <c r="L352" s="13"/>
      <c r="M352" s="234"/>
      <c r="N352" s="239"/>
      <c r="O352" s="240"/>
      <c r="P352" s="240"/>
      <c r="Q352" s="240"/>
      <c r="R352" s="240"/>
      <c r="S352" s="240"/>
      <c r="T352" s="240"/>
      <c r="U352" s="240"/>
      <c r="V352" s="240"/>
      <c r="W352" s="240"/>
      <c r="X352" s="241"/>
      <c r="Y352" s="13"/>
      <c r="Z352" s="13"/>
      <c r="AA352" s="13"/>
      <c r="AB352" s="13"/>
      <c r="AC352" s="13"/>
      <c r="AD352" s="13"/>
      <c r="AE352" s="13"/>
      <c r="AT352" s="236" t="s">
        <v>228</v>
      </c>
      <c r="AU352" s="236" t="s">
        <v>93</v>
      </c>
      <c r="AV352" s="13" t="s">
        <v>88</v>
      </c>
      <c r="AW352" s="13" t="s">
        <v>4</v>
      </c>
      <c r="AX352" s="13" t="s">
        <v>81</v>
      </c>
      <c r="AY352" s="236" t="s">
        <v>220</v>
      </c>
    </row>
    <row r="353" s="14" customFormat="1">
      <c r="A353" s="14"/>
      <c r="B353" s="242"/>
      <c r="C353" s="14"/>
      <c r="D353" s="235" t="s">
        <v>228</v>
      </c>
      <c r="E353" s="243" t="s">
        <v>1</v>
      </c>
      <c r="F353" s="244" t="s">
        <v>1893</v>
      </c>
      <c r="G353" s="14"/>
      <c r="H353" s="245">
        <v>27.015000000000001</v>
      </c>
      <c r="I353" s="246"/>
      <c r="J353" s="246"/>
      <c r="K353" s="14"/>
      <c r="L353" s="14"/>
      <c r="M353" s="242"/>
      <c r="N353" s="247"/>
      <c r="O353" s="248"/>
      <c r="P353" s="248"/>
      <c r="Q353" s="248"/>
      <c r="R353" s="248"/>
      <c r="S353" s="248"/>
      <c r="T353" s="248"/>
      <c r="U353" s="248"/>
      <c r="V353" s="248"/>
      <c r="W353" s="248"/>
      <c r="X353" s="249"/>
      <c r="Y353" s="14"/>
      <c r="Z353" s="14"/>
      <c r="AA353" s="14"/>
      <c r="AB353" s="14"/>
      <c r="AC353" s="14"/>
      <c r="AD353" s="14"/>
      <c r="AE353" s="14"/>
      <c r="AT353" s="243" t="s">
        <v>228</v>
      </c>
      <c r="AU353" s="243" t="s">
        <v>93</v>
      </c>
      <c r="AV353" s="14" t="s">
        <v>93</v>
      </c>
      <c r="AW353" s="14" t="s">
        <v>4</v>
      </c>
      <c r="AX353" s="14" t="s">
        <v>81</v>
      </c>
      <c r="AY353" s="243" t="s">
        <v>220</v>
      </c>
    </row>
    <row r="354" s="14" customFormat="1">
      <c r="A354" s="14"/>
      <c r="B354" s="242"/>
      <c r="C354" s="14"/>
      <c r="D354" s="235" t="s">
        <v>228</v>
      </c>
      <c r="E354" s="243" t="s">
        <v>1</v>
      </c>
      <c r="F354" s="244" t="s">
        <v>1894</v>
      </c>
      <c r="G354" s="14"/>
      <c r="H354" s="245">
        <v>50.229999999999997</v>
      </c>
      <c r="I354" s="246"/>
      <c r="J354" s="246"/>
      <c r="K354" s="14"/>
      <c r="L354" s="14"/>
      <c r="M354" s="242"/>
      <c r="N354" s="247"/>
      <c r="O354" s="248"/>
      <c r="P354" s="248"/>
      <c r="Q354" s="248"/>
      <c r="R354" s="248"/>
      <c r="S354" s="248"/>
      <c r="T354" s="248"/>
      <c r="U354" s="248"/>
      <c r="V354" s="248"/>
      <c r="W354" s="248"/>
      <c r="X354" s="249"/>
      <c r="Y354" s="14"/>
      <c r="Z354" s="14"/>
      <c r="AA354" s="14"/>
      <c r="AB354" s="14"/>
      <c r="AC354" s="14"/>
      <c r="AD354" s="14"/>
      <c r="AE354" s="14"/>
      <c r="AT354" s="243" t="s">
        <v>228</v>
      </c>
      <c r="AU354" s="243" t="s">
        <v>93</v>
      </c>
      <c r="AV354" s="14" t="s">
        <v>93</v>
      </c>
      <c r="AW354" s="14" t="s">
        <v>4</v>
      </c>
      <c r="AX354" s="14" t="s">
        <v>81</v>
      </c>
      <c r="AY354" s="243" t="s">
        <v>220</v>
      </c>
    </row>
    <row r="355" s="14" customFormat="1">
      <c r="A355" s="14"/>
      <c r="B355" s="242"/>
      <c r="C355" s="14"/>
      <c r="D355" s="235" t="s">
        <v>228</v>
      </c>
      <c r="E355" s="243" t="s">
        <v>1</v>
      </c>
      <c r="F355" s="244" t="s">
        <v>1895</v>
      </c>
      <c r="G355" s="14"/>
      <c r="H355" s="245">
        <v>33.140000000000001</v>
      </c>
      <c r="I355" s="246"/>
      <c r="J355" s="246"/>
      <c r="K355" s="14"/>
      <c r="L355" s="14"/>
      <c r="M355" s="242"/>
      <c r="N355" s="247"/>
      <c r="O355" s="248"/>
      <c r="P355" s="248"/>
      <c r="Q355" s="248"/>
      <c r="R355" s="248"/>
      <c r="S355" s="248"/>
      <c r="T355" s="248"/>
      <c r="U355" s="248"/>
      <c r="V355" s="248"/>
      <c r="W355" s="248"/>
      <c r="X355" s="249"/>
      <c r="Y355" s="14"/>
      <c r="Z355" s="14"/>
      <c r="AA355" s="14"/>
      <c r="AB355" s="14"/>
      <c r="AC355" s="14"/>
      <c r="AD355" s="14"/>
      <c r="AE355" s="14"/>
      <c r="AT355" s="243" t="s">
        <v>228</v>
      </c>
      <c r="AU355" s="243" t="s">
        <v>93</v>
      </c>
      <c r="AV355" s="14" t="s">
        <v>93</v>
      </c>
      <c r="AW355" s="14" t="s">
        <v>4</v>
      </c>
      <c r="AX355" s="14" t="s">
        <v>81</v>
      </c>
      <c r="AY355" s="243" t="s">
        <v>220</v>
      </c>
    </row>
    <row r="356" s="14" customFormat="1">
      <c r="A356" s="14"/>
      <c r="B356" s="242"/>
      <c r="C356" s="14"/>
      <c r="D356" s="235" t="s">
        <v>228</v>
      </c>
      <c r="E356" s="243" t="s">
        <v>1</v>
      </c>
      <c r="F356" s="244" t="s">
        <v>1896</v>
      </c>
      <c r="G356" s="14"/>
      <c r="H356" s="245">
        <v>29.175000000000001</v>
      </c>
      <c r="I356" s="246"/>
      <c r="J356" s="246"/>
      <c r="K356" s="14"/>
      <c r="L356" s="14"/>
      <c r="M356" s="242"/>
      <c r="N356" s="247"/>
      <c r="O356" s="248"/>
      <c r="P356" s="248"/>
      <c r="Q356" s="248"/>
      <c r="R356" s="248"/>
      <c r="S356" s="248"/>
      <c r="T356" s="248"/>
      <c r="U356" s="248"/>
      <c r="V356" s="248"/>
      <c r="W356" s="248"/>
      <c r="X356" s="249"/>
      <c r="Y356" s="14"/>
      <c r="Z356" s="14"/>
      <c r="AA356" s="14"/>
      <c r="AB356" s="14"/>
      <c r="AC356" s="14"/>
      <c r="AD356" s="14"/>
      <c r="AE356" s="14"/>
      <c r="AT356" s="243" t="s">
        <v>228</v>
      </c>
      <c r="AU356" s="243" t="s">
        <v>93</v>
      </c>
      <c r="AV356" s="14" t="s">
        <v>93</v>
      </c>
      <c r="AW356" s="14" t="s">
        <v>4</v>
      </c>
      <c r="AX356" s="14" t="s">
        <v>81</v>
      </c>
      <c r="AY356" s="243" t="s">
        <v>220</v>
      </c>
    </row>
    <row r="357" s="14" customFormat="1">
      <c r="A357" s="14"/>
      <c r="B357" s="242"/>
      <c r="C357" s="14"/>
      <c r="D357" s="235" t="s">
        <v>228</v>
      </c>
      <c r="E357" s="243" t="s">
        <v>1</v>
      </c>
      <c r="F357" s="244" t="s">
        <v>1897</v>
      </c>
      <c r="G357" s="14"/>
      <c r="H357" s="245">
        <v>44.75</v>
      </c>
      <c r="I357" s="246"/>
      <c r="J357" s="246"/>
      <c r="K357" s="14"/>
      <c r="L357" s="14"/>
      <c r="M357" s="242"/>
      <c r="N357" s="247"/>
      <c r="O357" s="248"/>
      <c r="P357" s="248"/>
      <c r="Q357" s="248"/>
      <c r="R357" s="248"/>
      <c r="S357" s="248"/>
      <c r="T357" s="248"/>
      <c r="U357" s="248"/>
      <c r="V357" s="248"/>
      <c r="W357" s="248"/>
      <c r="X357" s="249"/>
      <c r="Y357" s="14"/>
      <c r="Z357" s="14"/>
      <c r="AA357" s="14"/>
      <c r="AB357" s="14"/>
      <c r="AC357" s="14"/>
      <c r="AD357" s="14"/>
      <c r="AE357" s="14"/>
      <c r="AT357" s="243" t="s">
        <v>228</v>
      </c>
      <c r="AU357" s="243" t="s">
        <v>93</v>
      </c>
      <c r="AV357" s="14" t="s">
        <v>93</v>
      </c>
      <c r="AW357" s="14" t="s">
        <v>4</v>
      </c>
      <c r="AX357" s="14" t="s">
        <v>81</v>
      </c>
      <c r="AY357" s="243" t="s">
        <v>220</v>
      </c>
    </row>
    <row r="358" s="14" customFormat="1">
      <c r="A358" s="14"/>
      <c r="B358" s="242"/>
      <c r="C358" s="14"/>
      <c r="D358" s="235" t="s">
        <v>228</v>
      </c>
      <c r="E358" s="243" t="s">
        <v>1</v>
      </c>
      <c r="F358" s="244" t="s">
        <v>1898</v>
      </c>
      <c r="G358" s="14"/>
      <c r="H358" s="245">
        <v>27.440000000000001</v>
      </c>
      <c r="I358" s="246"/>
      <c r="J358" s="246"/>
      <c r="K358" s="14"/>
      <c r="L358" s="14"/>
      <c r="M358" s="242"/>
      <c r="N358" s="247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4"/>
      <c r="Z358" s="14"/>
      <c r="AA358" s="14"/>
      <c r="AB358" s="14"/>
      <c r="AC358" s="14"/>
      <c r="AD358" s="14"/>
      <c r="AE358" s="14"/>
      <c r="AT358" s="243" t="s">
        <v>228</v>
      </c>
      <c r="AU358" s="243" t="s">
        <v>93</v>
      </c>
      <c r="AV358" s="14" t="s">
        <v>93</v>
      </c>
      <c r="AW358" s="14" t="s">
        <v>4</v>
      </c>
      <c r="AX358" s="14" t="s">
        <v>81</v>
      </c>
      <c r="AY358" s="243" t="s">
        <v>220</v>
      </c>
    </row>
    <row r="359" s="14" customFormat="1">
      <c r="A359" s="14"/>
      <c r="B359" s="242"/>
      <c r="C359" s="14"/>
      <c r="D359" s="235" t="s">
        <v>228</v>
      </c>
      <c r="E359" s="243" t="s">
        <v>1</v>
      </c>
      <c r="F359" s="244" t="s">
        <v>1899</v>
      </c>
      <c r="G359" s="14"/>
      <c r="H359" s="245">
        <v>19.100000000000001</v>
      </c>
      <c r="I359" s="246"/>
      <c r="J359" s="246"/>
      <c r="K359" s="14"/>
      <c r="L359" s="14"/>
      <c r="M359" s="242"/>
      <c r="N359" s="247"/>
      <c r="O359" s="248"/>
      <c r="P359" s="248"/>
      <c r="Q359" s="248"/>
      <c r="R359" s="248"/>
      <c r="S359" s="248"/>
      <c r="T359" s="248"/>
      <c r="U359" s="248"/>
      <c r="V359" s="248"/>
      <c r="W359" s="248"/>
      <c r="X359" s="249"/>
      <c r="Y359" s="14"/>
      <c r="Z359" s="14"/>
      <c r="AA359" s="14"/>
      <c r="AB359" s="14"/>
      <c r="AC359" s="14"/>
      <c r="AD359" s="14"/>
      <c r="AE359" s="14"/>
      <c r="AT359" s="243" t="s">
        <v>228</v>
      </c>
      <c r="AU359" s="243" t="s">
        <v>93</v>
      </c>
      <c r="AV359" s="14" t="s">
        <v>93</v>
      </c>
      <c r="AW359" s="14" t="s">
        <v>4</v>
      </c>
      <c r="AX359" s="14" t="s">
        <v>81</v>
      </c>
      <c r="AY359" s="243" t="s">
        <v>220</v>
      </c>
    </row>
    <row r="360" s="14" customFormat="1">
      <c r="A360" s="14"/>
      <c r="B360" s="242"/>
      <c r="C360" s="14"/>
      <c r="D360" s="235" t="s">
        <v>228</v>
      </c>
      <c r="E360" s="243" t="s">
        <v>1</v>
      </c>
      <c r="F360" s="244" t="s">
        <v>1900</v>
      </c>
      <c r="G360" s="14"/>
      <c r="H360" s="245">
        <v>22.289999999999999</v>
      </c>
      <c r="I360" s="246"/>
      <c r="J360" s="246"/>
      <c r="K360" s="14"/>
      <c r="L360" s="14"/>
      <c r="M360" s="242"/>
      <c r="N360" s="247"/>
      <c r="O360" s="248"/>
      <c r="P360" s="248"/>
      <c r="Q360" s="248"/>
      <c r="R360" s="248"/>
      <c r="S360" s="248"/>
      <c r="T360" s="248"/>
      <c r="U360" s="248"/>
      <c r="V360" s="248"/>
      <c r="W360" s="248"/>
      <c r="X360" s="249"/>
      <c r="Y360" s="14"/>
      <c r="Z360" s="14"/>
      <c r="AA360" s="14"/>
      <c r="AB360" s="14"/>
      <c r="AC360" s="14"/>
      <c r="AD360" s="14"/>
      <c r="AE360" s="14"/>
      <c r="AT360" s="243" t="s">
        <v>228</v>
      </c>
      <c r="AU360" s="243" t="s">
        <v>93</v>
      </c>
      <c r="AV360" s="14" t="s">
        <v>93</v>
      </c>
      <c r="AW360" s="14" t="s">
        <v>4</v>
      </c>
      <c r="AX360" s="14" t="s">
        <v>81</v>
      </c>
      <c r="AY360" s="243" t="s">
        <v>220</v>
      </c>
    </row>
    <row r="361" s="14" customFormat="1">
      <c r="A361" s="14"/>
      <c r="B361" s="242"/>
      <c r="C361" s="14"/>
      <c r="D361" s="235" t="s">
        <v>228</v>
      </c>
      <c r="E361" s="243" t="s">
        <v>1</v>
      </c>
      <c r="F361" s="244" t="s">
        <v>1901</v>
      </c>
      <c r="G361" s="14"/>
      <c r="H361" s="245">
        <v>13.699999999999999</v>
      </c>
      <c r="I361" s="246"/>
      <c r="J361" s="246"/>
      <c r="K361" s="14"/>
      <c r="L361" s="14"/>
      <c r="M361" s="242"/>
      <c r="N361" s="247"/>
      <c r="O361" s="248"/>
      <c r="P361" s="248"/>
      <c r="Q361" s="248"/>
      <c r="R361" s="248"/>
      <c r="S361" s="248"/>
      <c r="T361" s="248"/>
      <c r="U361" s="248"/>
      <c r="V361" s="248"/>
      <c r="W361" s="248"/>
      <c r="X361" s="249"/>
      <c r="Y361" s="14"/>
      <c r="Z361" s="14"/>
      <c r="AA361" s="14"/>
      <c r="AB361" s="14"/>
      <c r="AC361" s="14"/>
      <c r="AD361" s="14"/>
      <c r="AE361" s="14"/>
      <c r="AT361" s="243" t="s">
        <v>228</v>
      </c>
      <c r="AU361" s="243" t="s">
        <v>93</v>
      </c>
      <c r="AV361" s="14" t="s">
        <v>93</v>
      </c>
      <c r="AW361" s="14" t="s">
        <v>4</v>
      </c>
      <c r="AX361" s="14" t="s">
        <v>81</v>
      </c>
      <c r="AY361" s="243" t="s">
        <v>220</v>
      </c>
    </row>
    <row r="362" s="14" customFormat="1">
      <c r="A362" s="14"/>
      <c r="B362" s="242"/>
      <c r="C362" s="14"/>
      <c r="D362" s="235" t="s">
        <v>228</v>
      </c>
      <c r="E362" s="243" t="s">
        <v>1</v>
      </c>
      <c r="F362" s="244" t="s">
        <v>1902</v>
      </c>
      <c r="G362" s="14"/>
      <c r="H362" s="245">
        <v>13.199999999999999</v>
      </c>
      <c r="I362" s="246"/>
      <c r="J362" s="246"/>
      <c r="K362" s="14"/>
      <c r="L362" s="14"/>
      <c r="M362" s="242"/>
      <c r="N362" s="247"/>
      <c r="O362" s="248"/>
      <c r="P362" s="248"/>
      <c r="Q362" s="248"/>
      <c r="R362" s="248"/>
      <c r="S362" s="248"/>
      <c r="T362" s="248"/>
      <c r="U362" s="248"/>
      <c r="V362" s="248"/>
      <c r="W362" s="248"/>
      <c r="X362" s="249"/>
      <c r="Y362" s="14"/>
      <c r="Z362" s="14"/>
      <c r="AA362" s="14"/>
      <c r="AB362" s="14"/>
      <c r="AC362" s="14"/>
      <c r="AD362" s="14"/>
      <c r="AE362" s="14"/>
      <c r="AT362" s="243" t="s">
        <v>228</v>
      </c>
      <c r="AU362" s="243" t="s">
        <v>93</v>
      </c>
      <c r="AV362" s="14" t="s">
        <v>93</v>
      </c>
      <c r="AW362" s="14" t="s">
        <v>4</v>
      </c>
      <c r="AX362" s="14" t="s">
        <v>81</v>
      </c>
      <c r="AY362" s="243" t="s">
        <v>220</v>
      </c>
    </row>
    <row r="363" s="14" customFormat="1">
      <c r="A363" s="14"/>
      <c r="B363" s="242"/>
      <c r="C363" s="14"/>
      <c r="D363" s="235" t="s">
        <v>228</v>
      </c>
      <c r="E363" s="243" t="s">
        <v>1</v>
      </c>
      <c r="F363" s="244" t="s">
        <v>1903</v>
      </c>
      <c r="G363" s="14"/>
      <c r="H363" s="245">
        <v>30.539999999999999</v>
      </c>
      <c r="I363" s="246"/>
      <c r="J363" s="246"/>
      <c r="K363" s="14"/>
      <c r="L363" s="14"/>
      <c r="M363" s="242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Y363" s="14"/>
      <c r="Z363" s="14"/>
      <c r="AA363" s="14"/>
      <c r="AB363" s="14"/>
      <c r="AC363" s="14"/>
      <c r="AD363" s="14"/>
      <c r="AE363" s="14"/>
      <c r="AT363" s="243" t="s">
        <v>228</v>
      </c>
      <c r="AU363" s="243" t="s">
        <v>93</v>
      </c>
      <c r="AV363" s="14" t="s">
        <v>93</v>
      </c>
      <c r="AW363" s="14" t="s">
        <v>4</v>
      </c>
      <c r="AX363" s="14" t="s">
        <v>81</v>
      </c>
      <c r="AY363" s="243" t="s">
        <v>220</v>
      </c>
    </row>
    <row r="364" s="14" customFormat="1">
      <c r="A364" s="14"/>
      <c r="B364" s="242"/>
      <c r="C364" s="14"/>
      <c r="D364" s="235" t="s">
        <v>228</v>
      </c>
      <c r="E364" s="243" t="s">
        <v>1</v>
      </c>
      <c r="F364" s="244" t="s">
        <v>1904</v>
      </c>
      <c r="G364" s="14"/>
      <c r="H364" s="245">
        <v>29.239999999999998</v>
      </c>
      <c r="I364" s="246"/>
      <c r="J364" s="246"/>
      <c r="K364" s="14"/>
      <c r="L364" s="14"/>
      <c r="M364" s="242"/>
      <c r="N364" s="247"/>
      <c r="O364" s="248"/>
      <c r="P364" s="248"/>
      <c r="Q364" s="248"/>
      <c r="R364" s="248"/>
      <c r="S364" s="248"/>
      <c r="T364" s="248"/>
      <c r="U364" s="248"/>
      <c r="V364" s="248"/>
      <c r="W364" s="248"/>
      <c r="X364" s="249"/>
      <c r="Y364" s="14"/>
      <c r="Z364" s="14"/>
      <c r="AA364" s="14"/>
      <c r="AB364" s="14"/>
      <c r="AC364" s="14"/>
      <c r="AD364" s="14"/>
      <c r="AE364" s="14"/>
      <c r="AT364" s="243" t="s">
        <v>228</v>
      </c>
      <c r="AU364" s="243" t="s">
        <v>93</v>
      </c>
      <c r="AV364" s="14" t="s">
        <v>93</v>
      </c>
      <c r="AW364" s="14" t="s">
        <v>4</v>
      </c>
      <c r="AX364" s="14" t="s">
        <v>81</v>
      </c>
      <c r="AY364" s="243" t="s">
        <v>220</v>
      </c>
    </row>
    <row r="365" s="15" customFormat="1">
      <c r="A365" s="15"/>
      <c r="B365" s="250"/>
      <c r="C365" s="15"/>
      <c r="D365" s="235" t="s">
        <v>228</v>
      </c>
      <c r="E365" s="251" t="s">
        <v>1</v>
      </c>
      <c r="F365" s="252" t="s">
        <v>242</v>
      </c>
      <c r="G365" s="15"/>
      <c r="H365" s="253">
        <v>339.81999999999999</v>
      </c>
      <c r="I365" s="254"/>
      <c r="J365" s="254"/>
      <c r="K365" s="15"/>
      <c r="L365" s="15"/>
      <c r="M365" s="250"/>
      <c r="N365" s="255"/>
      <c r="O365" s="256"/>
      <c r="P365" s="256"/>
      <c r="Q365" s="256"/>
      <c r="R365" s="256"/>
      <c r="S365" s="256"/>
      <c r="T365" s="256"/>
      <c r="U365" s="256"/>
      <c r="V365" s="256"/>
      <c r="W365" s="256"/>
      <c r="X365" s="257"/>
      <c r="Y365" s="15"/>
      <c r="Z365" s="15"/>
      <c r="AA365" s="15"/>
      <c r="AB365" s="15"/>
      <c r="AC365" s="15"/>
      <c r="AD365" s="15"/>
      <c r="AE365" s="15"/>
      <c r="AT365" s="251" t="s">
        <v>228</v>
      </c>
      <c r="AU365" s="251" t="s">
        <v>93</v>
      </c>
      <c r="AV365" s="15" t="s">
        <v>98</v>
      </c>
      <c r="AW365" s="15" t="s">
        <v>4</v>
      </c>
      <c r="AX365" s="15" t="s">
        <v>81</v>
      </c>
      <c r="AY365" s="251" t="s">
        <v>220</v>
      </c>
    </row>
    <row r="366" s="13" customFormat="1">
      <c r="A366" s="13"/>
      <c r="B366" s="234"/>
      <c r="C366" s="13"/>
      <c r="D366" s="235" t="s">
        <v>228</v>
      </c>
      <c r="E366" s="236" t="s">
        <v>1</v>
      </c>
      <c r="F366" s="237" t="s">
        <v>1365</v>
      </c>
      <c r="G366" s="13"/>
      <c r="H366" s="236" t="s">
        <v>1</v>
      </c>
      <c r="I366" s="238"/>
      <c r="J366" s="238"/>
      <c r="K366" s="13"/>
      <c r="L366" s="13"/>
      <c r="M366" s="234"/>
      <c r="N366" s="239"/>
      <c r="O366" s="240"/>
      <c r="P366" s="240"/>
      <c r="Q366" s="240"/>
      <c r="R366" s="240"/>
      <c r="S366" s="240"/>
      <c r="T366" s="240"/>
      <c r="U366" s="240"/>
      <c r="V366" s="240"/>
      <c r="W366" s="240"/>
      <c r="X366" s="241"/>
      <c r="Y366" s="13"/>
      <c r="Z366" s="13"/>
      <c r="AA366" s="13"/>
      <c r="AB366" s="13"/>
      <c r="AC366" s="13"/>
      <c r="AD366" s="13"/>
      <c r="AE366" s="13"/>
      <c r="AT366" s="236" t="s">
        <v>228</v>
      </c>
      <c r="AU366" s="236" t="s">
        <v>93</v>
      </c>
      <c r="AV366" s="13" t="s">
        <v>88</v>
      </c>
      <c r="AW366" s="13" t="s">
        <v>4</v>
      </c>
      <c r="AX366" s="13" t="s">
        <v>81</v>
      </c>
      <c r="AY366" s="236" t="s">
        <v>220</v>
      </c>
    </row>
    <row r="367" s="14" customFormat="1">
      <c r="A367" s="14"/>
      <c r="B367" s="242"/>
      <c r="C367" s="14"/>
      <c r="D367" s="235" t="s">
        <v>228</v>
      </c>
      <c r="E367" s="243" t="s">
        <v>1</v>
      </c>
      <c r="F367" s="244" t="s">
        <v>1905</v>
      </c>
      <c r="G367" s="14"/>
      <c r="H367" s="245">
        <v>24.324999999999999</v>
      </c>
      <c r="I367" s="246"/>
      <c r="J367" s="246"/>
      <c r="K367" s="14"/>
      <c r="L367" s="14"/>
      <c r="M367" s="242"/>
      <c r="N367" s="247"/>
      <c r="O367" s="248"/>
      <c r="P367" s="248"/>
      <c r="Q367" s="248"/>
      <c r="R367" s="248"/>
      <c r="S367" s="248"/>
      <c r="T367" s="248"/>
      <c r="U367" s="248"/>
      <c r="V367" s="248"/>
      <c r="W367" s="248"/>
      <c r="X367" s="249"/>
      <c r="Y367" s="14"/>
      <c r="Z367" s="14"/>
      <c r="AA367" s="14"/>
      <c r="AB367" s="14"/>
      <c r="AC367" s="14"/>
      <c r="AD367" s="14"/>
      <c r="AE367" s="14"/>
      <c r="AT367" s="243" t="s">
        <v>228</v>
      </c>
      <c r="AU367" s="243" t="s">
        <v>93</v>
      </c>
      <c r="AV367" s="14" t="s">
        <v>93</v>
      </c>
      <c r="AW367" s="14" t="s">
        <v>4</v>
      </c>
      <c r="AX367" s="14" t="s">
        <v>81</v>
      </c>
      <c r="AY367" s="243" t="s">
        <v>220</v>
      </c>
    </row>
    <row r="368" s="14" customFormat="1">
      <c r="A368" s="14"/>
      <c r="B368" s="242"/>
      <c r="C368" s="14"/>
      <c r="D368" s="235" t="s">
        <v>228</v>
      </c>
      <c r="E368" s="243" t="s">
        <v>1</v>
      </c>
      <c r="F368" s="244" t="s">
        <v>1906</v>
      </c>
      <c r="G368" s="14"/>
      <c r="H368" s="245">
        <v>15.6</v>
      </c>
      <c r="I368" s="246"/>
      <c r="J368" s="246"/>
      <c r="K368" s="14"/>
      <c r="L368" s="14"/>
      <c r="M368" s="242"/>
      <c r="N368" s="247"/>
      <c r="O368" s="248"/>
      <c r="P368" s="248"/>
      <c r="Q368" s="248"/>
      <c r="R368" s="248"/>
      <c r="S368" s="248"/>
      <c r="T368" s="248"/>
      <c r="U368" s="248"/>
      <c r="V368" s="248"/>
      <c r="W368" s="248"/>
      <c r="X368" s="249"/>
      <c r="Y368" s="14"/>
      <c r="Z368" s="14"/>
      <c r="AA368" s="14"/>
      <c r="AB368" s="14"/>
      <c r="AC368" s="14"/>
      <c r="AD368" s="14"/>
      <c r="AE368" s="14"/>
      <c r="AT368" s="243" t="s">
        <v>228</v>
      </c>
      <c r="AU368" s="243" t="s">
        <v>93</v>
      </c>
      <c r="AV368" s="14" t="s">
        <v>93</v>
      </c>
      <c r="AW368" s="14" t="s">
        <v>4</v>
      </c>
      <c r="AX368" s="14" t="s">
        <v>81</v>
      </c>
      <c r="AY368" s="243" t="s">
        <v>220</v>
      </c>
    </row>
    <row r="369" s="14" customFormat="1">
      <c r="A369" s="14"/>
      <c r="B369" s="242"/>
      <c r="C369" s="14"/>
      <c r="D369" s="235" t="s">
        <v>228</v>
      </c>
      <c r="E369" s="243" t="s">
        <v>1</v>
      </c>
      <c r="F369" s="244" t="s">
        <v>1907</v>
      </c>
      <c r="G369" s="14"/>
      <c r="H369" s="245">
        <v>27.079999999999998</v>
      </c>
      <c r="I369" s="246"/>
      <c r="J369" s="246"/>
      <c r="K369" s="14"/>
      <c r="L369" s="14"/>
      <c r="M369" s="242"/>
      <c r="N369" s="247"/>
      <c r="O369" s="248"/>
      <c r="P369" s="248"/>
      <c r="Q369" s="248"/>
      <c r="R369" s="248"/>
      <c r="S369" s="248"/>
      <c r="T369" s="248"/>
      <c r="U369" s="248"/>
      <c r="V369" s="248"/>
      <c r="W369" s="248"/>
      <c r="X369" s="249"/>
      <c r="Y369" s="14"/>
      <c r="Z369" s="14"/>
      <c r="AA369" s="14"/>
      <c r="AB369" s="14"/>
      <c r="AC369" s="14"/>
      <c r="AD369" s="14"/>
      <c r="AE369" s="14"/>
      <c r="AT369" s="243" t="s">
        <v>228</v>
      </c>
      <c r="AU369" s="243" t="s">
        <v>93</v>
      </c>
      <c r="AV369" s="14" t="s">
        <v>93</v>
      </c>
      <c r="AW369" s="14" t="s">
        <v>4</v>
      </c>
      <c r="AX369" s="14" t="s">
        <v>81</v>
      </c>
      <c r="AY369" s="243" t="s">
        <v>220</v>
      </c>
    </row>
    <row r="370" s="14" customFormat="1">
      <c r="A370" s="14"/>
      <c r="B370" s="242"/>
      <c r="C370" s="14"/>
      <c r="D370" s="235" t="s">
        <v>228</v>
      </c>
      <c r="E370" s="243" t="s">
        <v>1</v>
      </c>
      <c r="F370" s="244" t="s">
        <v>1908</v>
      </c>
      <c r="G370" s="14"/>
      <c r="H370" s="245">
        <v>50.024999999999999</v>
      </c>
      <c r="I370" s="246"/>
      <c r="J370" s="246"/>
      <c r="K370" s="14"/>
      <c r="L370" s="14"/>
      <c r="M370" s="242"/>
      <c r="N370" s="247"/>
      <c r="O370" s="248"/>
      <c r="P370" s="248"/>
      <c r="Q370" s="248"/>
      <c r="R370" s="248"/>
      <c r="S370" s="248"/>
      <c r="T370" s="248"/>
      <c r="U370" s="248"/>
      <c r="V370" s="248"/>
      <c r="W370" s="248"/>
      <c r="X370" s="249"/>
      <c r="Y370" s="14"/>
      <c r="Z370" s="14"/>
      <c r="AA370" s="14"/>
      <c r="AB370" s="14"/>
      <c r="AC370" s="14"/>
      <c r="AD370" s="14"/>
      <c r="AE370" s="14"/>
      <c r="AT370" s="243" t="s">
        <v>228</v>
      </c>
      <c r="AU370" s="243" t="s">
        <v>93</v>
      </c>
      <c r="AV370" s="14" t="s">
        <v>93</v>
      </c>
      <c r="AW370" s="14" t="s">
        <v>4</v>
      </c>
      <c r="AX370" s="14" t="s">
        <v>81</v>
      </c>
      <c r="AY370" s="243" t="s">
        <v>220</v>
      </c>
    </row>
    <row r="371" s="14" customFormat="1">
      <c r="A371" s="14"/>
      <c r="B371" s="242"/>
      <c r="C371" s="14"/>
      <c r="D371" s="235" t="s">
        <v>228</v>
      </c>
      <c r="E371" s="243" t="s">
        <v>1</v>
      </c>
      <c r="F371" s="244" t="s">
        <v>1909</v>
      </c>
      <c r="G371" s="14"/>
      <c r="H371" s="245">
        <v>98.579999999999998</v>
      </c>
      <c r="I371" s="246"/>
      <c r="J371" s="246"/>
      <c r="K371" s="14"/>
      <c r="L371" s="14"/>
      <c r="M371" s="242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4"/>
      <c r="Z371" s="14"/>
      <c r="AA371" s="14"/>
      <c r="AB371" s="14"/>
      <c r="AC371" s="14"/>
      <c r="AD371" s="14"/>
      <c r="AE371" s="14"/>
      <c r="AT371" s="243" t="s">
        <v>228</v>
      </c>
      <c r="AU371" s="243" t="s">
        <v>93</v>
      </c>
      <c r="AV371" s="14" t="s">
        <v>93</v>
      </c>
      <c r="AW371" s="14" t="s">
        <v>4</v>
      </c>
      <c r="AX371" s="14" t="s">
        <v>81</v>
      </c>
      <c r="AY371" s="243" t="s">
        <v>220</v>
      </c>
    </row>
    <row r="372" s="14" customFormat="1">
      <c r="A372" s="14"/>
      <c r="B372" s="242"/>
      <c r="C372" s="14"/>
      <c r="D372" s="235" t="s">
        <v>228</v>
      </c>
      <c r="E372" s="243" t="s">
        <v>1</v>
      </c>
      <c r="F372" s="244" t="s">
        <v>1910</v>
      </c>
      <c r="G372" s="14"/>
      <c r="H372" s="245">
        <v>13.5</v>
      </c>
      <c r="I372" s="246"/>
      <c r="J372" s="246"/>
      <c r="K372" s="14"/>
      <c r="L372" s="14"/>
      <c r="M372" s="242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4"/>
      <c r="Z372" s="14"/>
      <c r="AA372" s="14"/>
      <c r="AB372" s="14"/>
      <c r="AC372" s="14"/>
      <c r="AD372" s="14"/>
      <c r="AE372" s="14"/>
      <c r="AT372" s="243" t="s">
        <v>228</v>
      </c>
      <c r="AU372" s="243" t="s">
        <v>93</v>
      </c>
      <c r="AV372" s="14" t="s">
        <v>93</v>
      </c>
      <c r="AW372" s="14" t="s">
        <v>4</v>
      </c>
      <c r="AX372" s="14" t="s">
        <v>81</v>
      </c>
      <c r="AY372" s="243" t="s">
        <v>220</v>
      </c>
    </row>
    <row r="373" s="14" customFormat="1">
      <c r="A373" s="14"/>
      <c r="B373" s="242"/>
      <c r="C373" s="14"/>
      <c r="D373" s="235" t="s">
        <v>228</v>
      </c>
      <c r="E373" s="243" t="s">
        <v>1</v>
      </c>
      <c r="F373" s="244" t="s">
        <v>1911</v>
      </c>
      <c r="G373" s="14"/>
      <c r="H373" s="245">
        <v>32.240000000000002</v>
      </c>
      <c r="I373" s="246"/>
      <c r="J373" s="246"/>
      <c r="K373" s="14"/>
      <c r="L373" s="14"/>
      <c r="M373" s="242"/>
      <c r="N373" s="247"/>
      <c r="O373" s="248"/>
      <c r="P373" s="248"/>
      <c r="Q373" s="248"/>
      <c r="R373" s="248"/>
      <c r="S373" s="248"/>
      <c r="T373" s="248"/>
      <c r="U373" s="248"/>
      <c r="V373" s="248"/>
      <c r="W373" s="248"/>
      <c r="X373" s="249"/>
      <c r="Y373" s="14"/>
      <c r="Z373" s="14"/>
      <c r="AA373" s="14"/>
      <c r="AB373" s="14"/>
      <c r="AC373" s="14"/>
      <c r="AD373" s="14"/>
      <c r="AE373" s="14"/>
      <c r="AT373" s="243" t="s">
        <v>228</v>
      </c>
      <c r="AU373" s="243" t="s">
        <v>93</v>
      </c>
      <c r="AV373" s="14" t="s">
        <v>93</v>
      </c>
      <c r="AW373" s="14" t="s">
        <v>4</v>
      </c>
      <c r="AX373" s="14" t="s">
        <v>81</v>
      </c>
      <c r="AY373" s="243" t="s">
        <v>220</v>
      </c>
    </row>
    <row r="374" s="14" customFormat="1">
      <c r="A374" s="14"/>
      <c r="B374" s="242"/>
      <c r="C374" s="14"/>
      <c r="D374" s="235" t="s">
        <v>228</v>
      </c>
      <c r="E374" s="243" t="s">
        <v>1</v>
      </c>
      <c r="F374" s="244" t="s">
        <v>1912</v>
      </c>
      <c r="G374" s="14"/>
      <c r="H374" s="245">
        <v>83.125</v>
      </c>
      <c r="I374" s="246"/>
      <c r="J374" s="246"/>
      <c r="K374" s="14"/>
      <c r="L374" s="14"/>
      <c r="M374" s="242"/>
      <c r="N374" s="247"/>
      <c r="O374" s="248"/>
      <c r="P374" s="248"/>
      <c r="Q374" s="248"/>
      <c r="R374" s="248"/>
      <c r="S374" s="248"/>
      <c r="T374" s="248"/>
      <c r="U374" s="248"/>
      <c r="V374" s="248"/>
      <c r="W374" s="248"/>
      <c r="X374" s="249"/>
      <c r="Y374" s="14"/>
      <c r="Z374" s="14"/>
      <c r="AA374" s="14"/>
      <c r="AB374" s="14"/>
      <c r="AC374" s="14"/>
      <c r="AD374" s="14"/>
      <c r="AE374" s="14"/>
      <c r="AT374" s="243" t="s">
        <v>228</v>
      </c>
      <c r="AU374" s="243" t="s">
        <v>93</v>
      </c>
      <c r="AV374" s="14" t="s">
        <v>93</v>
      </c>
      <c r="AW374" s="14" t="s">
        <v>4</v>
      </c>
      <c r="AX374" s="14" t="s">
        <v>81</v>
      </c>
      <c r="AY374" s="243" t="s">
        <v>220</v>
      </c>
    </row>
    <row r="375" s="14" customFormat="1">
      <c r="A375" s="14"/>
      <c r="B375" s="242"/>
      <c r="C375" s="14"/>
      <c r="D375" s="235" t="s">
        <v>228</v>
      </c>
      <c r="E375" s="243" t="s">
        <v>1</v>
      </c>
      <c r="F375" s="244" t="s">
        <v>1913</v>
      </c>
      <c r="G375" s="14"/>
      <c r="H375" s="245">
        <v>75.325000000000003</v>
      </c>
      <c r="I375" s="246"/>
      <c r="J375" s="246"/>
      <c r="K375" s="14"/>
      <c r="L375" s="14"/>
      <c r="M375" s="242"/>
      <c r="N375" s="247"/>
      <c r="O375" s="248"/>
      <c r="P375" s="248"/>
      <c r="Q375" s="248"/>
      <c r="R375" s="248"/>
      <c r="S375" s="248"/>
      <c r="T375" s="248"/>
      <c r="U375" s="248"/>
      <c r="V375" s="248"/>
      <c r="W375" s="248"/>
      <c r="X375" s="249"/>
      <c r="Y375" s="14"/>
      <c r="Z375" s="14"/>
      <c r="AA375" s="14"/>
      <c r="AB375" s="14"/>
      <c r="AC375" s="14"/>
      <c r="AD375" s="14"/>
      <c r="AE375" s="14"/>
      <c r="AT375" s="243" t="s">
        <v>228</v>
      </c>
      <c r="AU375" s="243" t="s">
        <v>93</v>
      </c>
      <c r="AV375" s="14" t="s">
        <v>93</v>
      </c>
      <c r="AW375" s="14" t="s">
        <v>4</v>
      </c>
      <c r="AX375" s="14" t="s">
        <v>81</v>
      </c>
      <c r="AY375" s="243" t="s">
        <v>220</v>
      </c>
    </row>
    <row r="376" s="14" customFormat="1">
      <c r="A376" s="14"/>
      <c r="B376" s="242"/>
      <c r="C376" s="14"/>
      <c r="D376" s="235" t="s">
        <v>228</v>
      </c>
      <c r="E376" s="243" t="s">
        <v>1</v>
      </c>
      <c r="F376" s="244" t="s">
        <v>1914</v>
      </c>
      <c r="G376" s="14"/>
      <c r="H376" s="245">
        <v>82.400000000000006</v>
      </c>
      <c r="I376" s="246"/>
      <c r="J376" s="246"/>
      <c r="K376" s="14"/>
      <c r="L376" s="14"/>
      <c r="M376" s="242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4"/>
      <c r="Z376" s="14"/>
      <c r="AA376" s="14"/>
      <c r="AB376" s="14"/>
      <c r="AC376" s="14"/>
      <c r="AD376" s="14"/>
      <c r="AE376" s="14"/>
      <c r="AT376" s="243" t="s">
        <v>228</v>
      </c>
      <c r="AU376" s="243" t="s">
        <v>93</v>
      </c>
      <c r="AV376" s="14" t="s">
        <v>93</v>
      </c>
      <c r="AW376" s="14" t="s">
        <v>4</v>
      </c>
      <c r="AX376" s="14" t="s">
        <v>81</v>
      </c>
      <c r="AY376" s="243" t="s">
        <v>220</v>
      </c>
    </row>
    <row r="377" s="14" customFormat="1">
      <c r="A377" s="14"/>
      <c r="B377" s="242"/>
      <c r="C377" s="14"/>
      <c r="D377" s="235" t="s">
        <v>228</v>
      </c>
      <c r="E377" s="243" t="s">
        <v>1</v>
      </c>
      <c r="F377" s="244" t="s">
        <v>1915</v>
      </c>
      <c r="G377" s="14"/>
      <c r="H377" s="245">
        <v>74.325000000000003</v>
      </c>
      <c r="I377" s="246"/>
      <c r="J377" s="246"/>
      <c r="K377" s="14"/>
      <c r="L377" s="14"/>
      <c r="M377" s="242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Y377" s="14"/>
      <c r="Z377" s="14"/>
      <c r="AA377" s="14"/>
      <c r="AB377" s="14"/>
      <c r="AC377" s="14"/>
      <c r="AD377" s="14"/>
      <c r="AE377" s="14"/>
      <c r="AT377" s="243" t="s">
        <v>228</v>
      </c>
      <c r="AU377" s="243" t="s">
        <v>93</v>
      </c>
      <c r="AV377" s="14" t="s">
        <v>93</v>
      </c>
      <c r="AW377" s="14" t="s">
        <v>4</v>
      </c>
      <c r="AX377" s="14" t="s">
        <v>81</v>
      </c>
      <c r="AY377" s="243" t="s">
        <v>220</v>
      </c>
    </row>
    <row r="378" s="14" customFormat="1">
      <c r="A378" s="14"/>
      <c r="B378" s="242"/>
      <c r="C378" s="14"/>
      <c r="D378" s="235" t="s">
        <v>228</v>
      </c>
      <c r="E378" s="243" t="s">
        <v>1</v>
      </c>
      <c r="F378" s="244" t="s">
        <v>1916</v>
      </c>
      <c r="G378" s="14"/>
      <c r="H378" s="245">
        <v>36.43</v>
      </c>
      <c r="I378" s="246"/>
      <c r="J378" s="246"/>
      <c r="K378" s="14"/>
      <c r="L378" s="14"/>
      <c r="M378" s="242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4"/>
      <c r="Z378" s="14"/>
      <c r="AA378" s="14"/>
      <c r="AB378" s="14"/>
      <c r="AC378" s="14"/>
      <c r="AD378" s="14"/>
      <c r="AE378" s="14"/>
      <c r="AT378" s="243" t="s">
        <v>228</v>
      </c>
      <c r="AU378" s="243" t="s">
        <v>93</v>
      </c>
      <c r="AV378" s="14" t="s">
        <v>93</v>
      </c>
      <c r="AW378" s="14" t="s">
        <v>4</v>
      </c>
      <c r="AX378" s="14" t="s">
        <v>81</v>
      </c>
      <c r="AY378" s="243" t="s">
        <v>220</v>
      </c>
    </row>
    <row r="379" s="14" customFormat="1">
      <c r="A379" s="14"/>
      <c r="B379" s="242"/>
      <c r="C379" s="14"/>
      <c r="D379" s="235" t="s">
        <v>228</v>
      </c>
      <c r="E379" s="243" t="s">
        <v>1</v>
      </c>
      <c r="F379" s="244" t="s">
        <v>1917</v>
      </c>
      <c r="G379" s="14"/>
      <c r="H379" s="245">
        <v>33.399999999999999</v>
      </c>
      <c r="I379" s="246"/>
      <c r="J379" s="246"/>
      <c r="K379" s="14"/>
      <c r="L379" s="14"/>
      <c r="M379" s="242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4"/>
      <c r="Z379" s="14"/>
      <c r="AA379" s="14"/>
      <c r="AB379" s="14"/>
      <c r="AC379" s="14"/>
      <c r="AD379" s="14"/>
      <c r="AE379" s="14"/>
      <c r="AT379" s="243" t="s">
        <v>228</v>
      </c>
      <c r="AU379" s="243" t="s">
        <v>93</v>
      </c>
      <c r="AV379" s="14" t="s">
        <v>93</v>
      </c>
      <c r="AW379" s="14" t="s">
        <v>4</v>
      </c>
      <c r="AX379" s="14" t="s">
        <v>81</v>
      </c>
      <c r="AY379" s="243" t="s">
        <v>220</v>
      </c>
    </row>
    <row r="380" s="14" customFormat="1">
      <c r="A380" s="14"/>
      <c r="B380" s="242"/>
      <c r="C380" s="14"/>
      <c r="D380" s="235" t="s">
        <v>228</v>
      </c>
      <c r="E380" s="243" t="s">
        <v>1</v>
      </c>
      <c r="F380" s="244" t="s">
        <v>1918</v>
      </c>
      <c r="G380" s="14"/>
      <c r="H380" s="245">
        <v>32.039999999999999</v>
      </c>
      <c r="I380" s="246"/>
      <c r="J380" s="246"/>
      <c r="K380" s="14"/>
      <c r="L380" s="14"/>
      <c r="M380" s="242"/>
      <c r="N380" s="247"/>
      <c r="O380" s="248"/>
      <c r="P380" s="248"/>
      <c r="Q380" s="248"/>
      <c r="R380" s="248"/>
      <c r="S380" s="248"/>
      <c r="T380" s="248"/>
      <c r="U380" s="248"/>
      <c r="V380" s="248"/>
      <c r="W380" s="248"/>
      <c r="X380" s="249"/>
      <c r="Y380" s="14"/>
      <c r="Z380" s="14"/>
      <c r="AA380" s="14"/>
      <c r="AB380" s="14"/>
      <c r="AC380" s="14"/>
      <c r="AD380" s="14"/>
      <c r="AE380" s="14"/>
      <c r="AT380" s="243" t="s">
        <v>228</v>
      </c>
      <c r="AU380" s="243" t="s">
        <v>93</v>
      </c>
      <c r="AV380" s="14" t="s">
        <v>93</v>
      </c>
      <c r="AW380" s="14" t="s">
        <v>4</v>
      </c>
      <c r="AX380" s="14" t="s">
        <v>81</v>
      </c>
      <c r="AY380" s="243" t="s">
        <v>220</v>
      </c>
    </row>
    <row r="381" s="14" customFormat="1">
      <c r="A381" s="14"/>
      <c r="B381" s="242"/>
      <c r="C381" s="14"/>
      <c r="D381" s="235" t="s">
        <v>228</v>
      </c>
      <c r="E381" s="243" t="s">
        <v>1</v>
      </c>
      <c r="F381" s="244" t="s">
        <v>1919</v>
      </c>
      <c r="G381" s="14"/>
      <c r="H381" s="245">
        <v>98.579999999999998</v>
      </c>
      <c r="I381" s="246"/>
      <c r="J381" s="246"/>
      <c r="K381" s="14"/>
      <c r="L381" s="14"/>
      <c r="M381" s="242"/>
      <c r="N381" s="247"/>
      <c r="O381" s="248"/>
      <c r="P381" s="248"/>
      <c r="Q381" s="248"/>
      <c r="R381" s="248"/>
      <c r="S381" s="248"/>
      <c r="T381" s="248"/>
      <c r="U381" s="248"/>
      <c r="V381" s="248"/>
      <c r="W381" s="248"/>
      <c r="X381" s="249"/>
      <c r="Y381" s="14"/>
      <c r="Z381" s="14"/>
      <c r="AA381" s="14"/>
      <c r="AB381" s="14"/>
      <c r="AC381" s="14"/>
      <c r="AD381" s="14"/>
      <c r="AE381" s="14"/>
      <c r="AT381" s="243" t="s">
        <v>228</v>
      </c>
      <c r="AU381" s="243" t="s">
        <v>93</v>
      </c>
      <c r="AV381" s="14" t="s">
        <v>93</v>
      </c>
      <c r="AW381" s="14" t="s">
        <v>4</v>
      </c>
      <c r="AX381" s="14" t="s">
        <v>81</v>
      </c>
      <c r="AY381" s="243" t="s">
        <v>220</v>
      </c>
    </row>
    <row r="382" s="14" customFormat="1">
      <c r="A382" s="14"/>
      <c r="B382" s="242"/>
      <c r="C382" s="14"/>
      <c r="D382" s="235" t="s">
        <v>228</v>
      </c>
      <c r="E382" s="243" t="s">
        <v>1</v>
      </c>
      <c r="F382" s="244" t="s">
        <v>1920</v>
      </c>
      <c r="G382" s="14"/>
      <c r="H382" s="245">
        <v>13.5</v>
      </c>
      <c r="I382" s="246"/>
      <c r="J382" s="246"/>
      <c r="K382" s="14"/>
      <c r="L382" s="14"/>
      <c r="M382" s="242"/>
      <c r="N382" s="247"/>
      <c r="O382" s="248"/>
      <c r="P382" s="248"/>
      <c r="Q382" s="248"/>
      <c r="R382" s="248"/>
      <c r="S382" s="248"/>
      <c r="T382" s="248"/>
      <c r="U382" s="248"/>
      <c r="V382" s="248"/>
      <c r="W382" s="248"/>
      <c r="X382" s="249"/>
      <c r="Y382" s="14"/>
      <c r="Z382" s="14"/>
      <c r="AA382" s="14"/>
      <c r="AB382" s="14"/>
      <c r="AC382" s="14"/>
      <c r="AD382" s="14"/>
      <c r="AE382" s="14"/>
      <c r="AT382" s="243" t="s">
        <v>228</v>
      </c>
      <c r="AU382" s="243" t="s">
        <v>93</v>
      </c>
      <c r="AV382" s="14" t="s">
        <v>93</v>
      </c>
      <c r="AW382" s="14" t="s">
        <v>4</v>
      </c>
      <c r="AX382" s="14" t="s">
        <v>81</v>
      </c>
      <c r="AY382" s="243" t="s">
        <v>220</v>
      </c>
    </row>
    <row r="383" s="14" customFormat="1">
      <c r="A383" s="14"/>
      <c r="B383" s="242"/>
      <c r="C383" s="14"/>
      <c r="D383" s="235" t="s">
        <v>228</v>
      </c>
      <c r="E383" s="243" t="s">
        <v>1</v>
      </c>
      <c r="F383" s="244" t="s">
        <v>1921</v>
      </c>
      <c r="G383" s="14"/>
      <c r="H383" s="245">
        <v>51.399999999999999</v>
      </c>
      <c r="I383" s="246"/>
      <c r="J383" s="246"/>
      <c r="K383" s="14"/>
      <c r="L383" s="14"/>
      <c r="M383" s="242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14"/>
      <c r="Z383" s="14"/>
      <c r="AA383" s="14"/>
      <c r="AB383" s="14"/>
      <c r="AC383" s="14"/>
      <c r="AD383" s="14"/>
      <c r="AE383" s="14"/>
      <c r="AT383" s="243" t="s">
        <v>228</v>
      </c>
      <c r="AU383" s="243" t="s">
        <v>93</v>
      </c>
      <c r="AV383" s="14" t="s">
        <v>93</v>
      </c>
      <c r="AW383" s="14" t="s">
        <v>4</v>
      </c>
      <c r="AX383" s="14" t="s">
        <v>81</v>
      </c>
      <c r="AY383" s="243" t="s">
        <v>220</v>
      </c>
    </row>
    <row r="384" s="14" customFormat="1">
      <c r="A384" s="14"/>
      <c r="B384" s="242"/>
      <c r="C384" s="14"/>
      <c r="D384" s="235" t="s">
        <v>228</v>
      </c>
      <c r="E384" s="243" t="s">
        <v>1</v>
      </c>
      <c r="F384" s="244" t="s">
        <v>1922</v>
      </c>
      <c r="G384" s="14"/>
      <c r="H384" s="245">
        <v>27.079999999999998</v>
      </c>
      <c r="I384" s="246"/>
      <c r="J384" s="246"/>
      <c r="K384" s="14"/>
      <c r="L384" s="14"/>
      <c r="M384" s="242"/>
      <c r="N384" s="247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4"/>
      <c r="Z384" s="14"/>
      <c r="AA384" s="14"/>
      <c r="AB384" s="14"/>
      <c r="AC384" s="14"/>
      <c r="AD384" s="14"/>
      <c r="AE384" s="14"/>
      <c r="AT384" s="243" t="s">
        <v>228</v>
      </c>
      <c r="AU384" s="243" t="s">
        <v>93</v>
      </c>
      <c r="AV384" s="14" t="s">
        <v>93</v>
      </c>
      <c r="AW384" s="14" t="s">
        <v>4</v>
      </c>
      <c r="AX384" s="14" t="s">
        <v>81</v>
      </c>
      <c r="AY384" s="243" t="s">
        <v>220</v>
      </c>
    </row>
    <row r="385" s="14" customFormat="1">
      <c r="A385" s="14"/>
      <c r="B385" s="242"/>
      <c r="C385" s="14"/>
      <c r="D385" s="235" t="s">
        <v>228</v>
      </c>
      <c r="E385" s="243" t="s">
        <v>1</v>
      </c>
      <c r="F385" s="244" t="s">
        <v>1923</v>
      </c>
      <c r="G385" s="14"/>
      <c r="H385" s="245">
        <v>15.6</v>
      </c>
      <c r="I385" s="246"/>
      <c r="J385" s="246"/>
      <c r="K385" s="14"/>
      <c r="L385" s="14"/>
      <c r="M385" s="242"/>
      <c r="N385" s="247"/>
      <c r="O385" s="248"/>
      <c r="P385" s="248"/>
      <c r="Q385" s="248"/>
      <c r="R385" s="248"/>
      <c r="S385" s="248"/>
      <c r="T385" s="248"/>
      <c r="U385" s="248"/>
      <c r="V385" s="248"/>
      <c r="W385" s="248"/>
      <c r="X385" s="249"/>
      <c r="Y385" s="14"/>
      <c r="Z385" s="14"/>
      <c r="AA385" s="14"/>
      <c r="AB385" s="14"/>
      <c r="AC385" s="14"/>
      <c r="AD385" s="14"/>
      <c r="AE385" s="14"/>
      <c r="AT385" s="243" t="s">
        <v>228</v>
      </c>
      <c r="AU385" s="243" t="s">
        <v>93</v>
      </c>
      <c r="AV385" s="14" t="s">
        <v>93</v>
      </c>
      <c r="AW385" s="14" t="s">
        <v>4</v>
      </c>
      <c r="AX385" s="14" t="s">
        <v>81</v>
      </c>
      <c r="AY385" s="243" t="s">
        <v>220</v>
      </c>
    </row>
    <row r="386" s="14" customFormat="1">
      <c r="A386" s="14"/>
      <c r="B386" s="242"/>
      <c r="C386" s="14"/>
      <c r="D386" s="235" t="s">
        <v>228</v>
      </c>
      <c r="E386" s="243" t="s">
        <v>1</v>
      </c>
      <c r="F386" s="244" t="s">
        <v>1924</v>
      </c>
      <c r="G386" s="14"/>
      <c r="H386" s="245">
        <v>21.245000000000001</v>
      </c>
      <c r="I386" s="246"/>
      <c r="J386" s="246"/>
      <c r="K386" s="14"/>
      <c r="L386" s="14"/>
      <c r="M386" s="242"/>
      <c r="N386" s="247"/>
      <c r="O386" s="248"/>
      <c r="P386" s="248"/>
      <c r="Q386" s="248"/>
      <c r="R386" s="248"/>
      <c r="S386" s="248"/>
      <c r="T386" s="248"/>
      <c r="U386" s="248"/>
      <c r="V386" s="248"/>
      <c r="W386" s="248"/>
      <c r="X386" s="249"/>
      <c r="Y386" s="14"/>
      <c r="Z386" s="14"/>
      <c r="AA386" s="14"/>
      <c r="AB386" s="14"/>
      <c r="AC386" s="14"/>
      <c r="AD386" s="14"/>
      <c r="AE386" s="14"/>
      <c r="AT386" s="243" t="s">
        <v>228</v>
      </c>
      <c r="AU386" s="243" t="s">
        <v>93</v>
      </c>
      <c r="AV386" s="14" t="s">
        <v>93</v>
      </c>
      <c r="AW386" s="14" t="s">
        <v>4</v>
      </c>
      <c r="AX386" s="14" t="s">
        <v>81</v>
      </c>
      <c r="AY386" s="243" t="s">
        <v>220</v>
      </c>
    </row>
    <row r="387" s="15" customFormat="1">
      <c r="A387" s="15"/>
      <c r="B387" s="250"/>
      <c r="C387" s="15"/>
      <c r="D387" s="235" t="s">
        <v>228</v>
      </c>
      <c r="E387" s="251" t="s">
        <v>1</v>
      </c>
      <c r="F387" s="252" t="s">
        <v>242</v>
      </c>
      <c r="G387" s="15"/>
      <c r="H387" s="253">
        <v>905.79999999999995</v>
      </c>
      <c r="I387" s="254"/>
      <c r="J387" s="254"/>
      <c r="K387" s="15"/>
      <c r="L387" s="15"/>
      <c r="M387" s="250"/>
      <c r="N387" s="255"/>
      <c r="O387" s="256"/>
      <c r="P387" s="256"/>
      <c r="Q387" s="256"/>
      <c r="R387" s="256"/>
      <c r="S387" s="256"/>
      <c r="T387" s="256"/>
      <c r="U387" s="256"/>
      <c r="V387" s="256"/>
      <c r="W387" s="256"/>
      <c r="X387" s="257"/>
      <c r="Y387" s="15"/>
      <c r="Z387" s="15"/>
      <c r="AA387" s="15"/>
      <c r="AB387" s="15"/>
      <c r="AC387" s="15"/>
      <c r="AD387" s="15"/>
      <c r="AE387" s="15"/>
      <c r="AT387" s="251" t="s">
        <v>228</v>
      </c>
      <c r="AU387" s="251" t="s">
        <v>93</v>
      </c>
      <c r="AV387" s="15" t="s">
        <v>98</v>
      </c>
      <c r="AW387" s="15" t="s">
        <v>4</v>
      </c>
      <c r="AX387" s="15" t="s">
        <v>81</v>
      </c>
      <c r="AY387" s="251" t="s">
        <v>220</v>
      </c>
    </row>
    <row r="388" s="16" customFormat="1">
      <c r="A388" s="16"/>
      <c r="B388" s="258"/>
      <c r="C388" s="16"/>
      <c r="D388" s="235" t="s">
        <v>228</v>
      </c>
      <c r="E388" s="259" t="s">
        <v>1</v>
      </c>
      <c r="F388" s="260" t="s">
        <v>253</v>
      </c>
      <c r="G388" s="16"/>
      <c r="H388" s="261">
        <v>1503.5750000000001</v>
      </c>
      <c r="I388" s="262"/>
      <c r="J388" s="262"/>
      <c r="K388" s="16"/>
      <c r="L388" s="16"/>
      <c r="M388" s="258"/>
      <c r="N388" s="263"/>
      <c r="O388" s="264"/>
      <c r="P388" s="264"/>
      <c r="Q388" s="264"/>
      <c r="R388" s="264"/>
      <c r="S388" s="264"/>
      <c r="T388" s="264"/>
      <c r="U388" s="264"/>
      <c r="V388" s="264"/>
      <c r="W388" s="264"/>
      <c r="X388" s="265"/>
      <c r="Y388" s="16"/>
      <c r="Z388" s="16"/>
      <c r="AA388" s="16"/>
      <c r="AB388" s="16"/>
      <c r="AC388" s="16"/>
      <c r="AD388" s="16"/>
      <c r="AE388" s="16"/>
      <c r="AT388" s="259" t="s">
        <v>228</v>
      </c>
      <c r="AU388" s="259" t="s">
        <v>93</v>
      </c>
      <c r="AV388" s="16" t="s">
        <v>105</v>
      </c>
      <c r="AW388" s="16" t="s">
        <v>4</v>
      </c>
      <c r="AX388" s="16" t="s">
        <v>88</v>
      </c>
      <c r="AY388" s="259" t="s">
        <v>220</v>
      </c>
    </row>
    <row r="389" s="2" customFormat="1" ht="24.15" customHeight="1">
      <c r="A389" s="42"/>
      <c r="B389" s="186"/>
      <c r="C389" s="220" t="s">
        <v>299</v>
      </c>
      <c r="D389" s="220" t="s">
        <v>223</v>
      </c>
      <c r="E389" s="221" t="s">
        <v>1599</v>
      </c>
      <c r="F389" s="222" t="s">
        <v>1600</v>
      </c>
      <c r="G389" s="223" t="s">
        <v>583</v>
      </c>
      <c r="H389" s="224">
        <v>13</v>
      </c>
      <c r="I389" s="225"/>
      <c r="J389" s="225"/>
      <c r="K389" s="226">
        <f>ROUND(P389*H389,2)</f>
        <v>0</v>
      </c>
      <c r="L389" s="227"/>
      <c r="M389" s="43"/>
      <c r="N389" s="228" t="s">
        <v>1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0.039640000000000002</v>
      </c>
      <c r="V389" s="231">
        <f>U389*H389</f>
        <v>0.51532</v>
      </c>
      <c r="W389" s="231">
        <v>0</v>
      </c>
      <c r="X389" s="232">
        <f>W389*H389</f>
        <v>0</v>
      </c>
      <c r="Y389" s="42"/>
      <c r="Z389" s="42"/>
      <c r="AA389" s="42"/>
      <c r="AB389" s="42"/>
      <c r="AC389" s="42"/>
      <c r="AD389" s="42"/>
      <c r="AE389" s="42"/>
      <c r="AR389" s="233" t="s">
        <v>105</v>
      </c>
      <c r="AT389" s="233" t="s">
        <v>223</v>
      </c>
      <c r="AU389" s="233" t="s">
        <v>93</v>
      </c>
      <c r="AY389" s="19" t="s">
        <v>220</v>
      </c>
      <c r="BE389" s="147">
        <f>IF(O389="základná",K389,0)</f>
        <v>0</v>
      </c>
      <c r="BF389" s="147">
        <f>IF(O389="znížená",K389,0)</f>
        <v>0</v>
      </c>
      <c r="BG389" s="147">
        <f>IF(O389="zákl. prenesená",K389,0)</f>
        <v>0</v>
      </c>
      <c r="BH389" s="147">
        <f>IF(O389="zníž. prenesená",K389,0)</f>
        <v>0</v>
      </c>
      <c r="BI389" s="147">
        <f>IF(O389="nulová",K389,0)</f>
        <v>0</v>
      </c>
      <c r="BJ389" s="19" t="s">
        <v>93</v>
      </c>
      <c r="BK389" s="147">
        <f>ROUND(P389*H389,2)</f>
        <v>0</v>
      </c>
      <c r="BL389" s="19" t="s">
        <v>105</v>
      </c>
      <c r="BM389" s="233" t="s">
        <v>1927</v>
      </c>
    </row>
    <row r="390" s="14" customFormat="1">
      <c r="A390" s="14"/>
      <c r="B390" s="242"/>
      <c r="C390" s="14"/>
      <c r="D390" s="235" t="s">
        <v>228</v>
      </c>
      <c r="E390" s="243" t="s">
        <v>1</v>
      </c>
      <c r="F390" s="244" t="s">
        <v>1928</v>
      </c>
      <c r="G390" s="14"/>
      <c r="H390" s="245">
        <v>2</v>
      </c>
      <c r="I390" s="246"/>
      <c r="J390" s="246"/>
      <c r="K390" s="14"/>
      <c r="L390" s="14"/>
      <c r="M390" s="242"/>
      <c r="N390" s="247"/>
      <c r="O390" s="248"/>
      <c r="P390" s="248"/>
      <c r="Q390" s="248"/>
      <c r="R390" s="248"/>
      <c r="S390" s="248"/>
      <c r="T390" s="248"/>
      <c r="U390" s="248"/>
      <c r="V390" s="248"/>
      <c r="W390" s="248"/>
      <c r="X390" s="249"/>
      <c r="Y390" s="14"/>
      <c r="Z390" s="14"/>
      <c r="AA390" s="14"/>
      <c r="AB390" s="14"/>
      <c r="AC390" s="14"/>
      <c r="AD390" s="14"/>
      <c r="AE390" s="14"/>
      <c r="AT390" s="243" t="s">
        <v>228</v>
      </c>
      <c r="AU390" s="243" t="s">
        <v>93</v>
      </c>
      <c r="AV390" s="14" t="s">
        <v>93</v>
      </c>
      <c r="AW390" s="14" t="s">
        <v>4</v>
      </c>
      <c r="AX390" s="14" t="s">
        <v>81</v>
      </c>
      <c r="AY390" s="243" t="s">
        <v>220</v>
      </c>
    </row>
    <row r="391" s="14" customFormat="1">
      <c r="A391" s="14"/>
      <c r="B391" s="242"/>
      <c r="C391" s="14"/>
      <c r="D391" s="235" t="s">
        <v>228</v>
      </c>
      <c r="E391" s="243" t="s">
        <v>1</v>
      </c>
      <c r="F391" s="244" t="s">
        <v>1929</v>
      </c>
      <c r="G391" s="14"/>
      <c r="H391" s="245">
        <v>1</v>
      </c>
      <c r="I391" s="246"/>
      <c r="J391" s="246"/>
      <c r="K391" s="14"/>
      <c r="L391" s="14"/>
      <c r="M391" s="242"/>
      <c r="N391" s="247"/>
      <c r="O391" s="248"/>
      <c r="P391" s="248"/>
      <c r="Q391" s="248"/>
      <c r="R391" s="248"/>
      <c r="S391" s="248"/>
      <c r="T391" s="248"/>
      <c r="U391" s="248"/>
      <c r="V391" s="248"/>
      <c r="W391" s="248"/>
      <c r="X391" s="249"/>
      <c r="Y391" s="14"/>
      <c r="Z391" s="14"/>
      <c r="AA391" s="14"/>
      <c r="AB391" s="14"/>
      <c r="AC391" s="14"/>
      <c r="AD391" s="14"/>
      <c r="AE391" s="14"/>
      <c r="AT391" s="243" t="s">
        <v>228</v>
      </c>
      <c r="AU391" s="243" t="s">
        <v>93</v>
      </c>
      <c r="AV391" s="14" t="s">
        <v>93</v>
      </c>
      <c r="AW391" s="14" t="s">
        <v>4</v>
      </c>
      <c r="AX391" s="14" t="s">
        <v>81</v>
      </c>
      <c r="AY391" s="243" t="s">
        <v>220</v>
      </c>
    </row>
    <row r="392" s="14" customFormat="1">
      <c r="A392" s="14"/>
      <c r="B392" s="242"/>
      <c r="C392" s="14"/>
      <c r="D392" s="235" t="s">
        <v>228</v>
      </c>
      <c r="E392" s="243" t="s">
        <v>1</v>
      </c>
      <c r="F392" s="244" t="s">
        <v>1930</v>
      </c>
      <c r="G392" s="14"/>
      <c r="H392" s="245">
        <v>2</v>
      </c>
      <c r="I392" s="246"/>
      <c r="J392" s="246"/>
      <c r="K392" s="14"/>
      <c r="L392" s="14"/>
      <c r="M392" s="242"/>
      <c r="N392" s="247"/>
      <c r="O392" s="248"/>
      <c r="P392" s="248"/>
      <c r="Q392" s="248"/>
      <c r="R392" s="248"/>
      <c r="S392" s="248"/>
      <c r="T392" s="248"/>
      <c r="U392" s="248"/>
      <c r="V392" s="248"/>
      <c r="W392" s="248"/>
      <c r="X392" s="249"/>
      <c r="Y392" s="14"/>
      <c r="Z392" s="14"/>
      <c r="AA392" s="14"/>
      <c r="AB392" s="14"/>
      <c r="AC392" s="14"/>
      <c r="AD392" s="14"/>
      <c r="AE392" s="14"/>
      <c r="AT392" s="243" t="s">
        <v>228</v>
      </c>
      <c r="AU392" s="243" t="s">
        <v>93</v>
      </c>
      <c r="AV392" s="14" t="s">
        <v>93</v>
      </c>
      <c r="AW392" s="14" t="s">
        <v>4</v>
      </c>
      <c r="AX392" s="14" t="s">
        <v>81</v>
      </c>
      <c r="AY392" s="243" t="s">
        <v>220</v>
      </c>
    </row>
    <row r="393" s="14" customFormat="1">
      <c r="A393" s="14"/>
      <c r="B393" s="242"/>
      <c r="C393" s="14"/>
      <c r="D393" s="235" t="s">
        <v>228</v>
      </c>
      <c r="E393" s="243" t="s">
        <v>1</v>
      </c>
      <c r="F393" s="244" t="s">
        <v>1931</v>
      </c>
      <c r="G393" s="14"/>
      <c r="H393" s="245">
        <v>1</v>
      </c>
      <c r="I393" s="246"/>
      <c r="J393" s="246"/>
      <c r="K393" s="14"/>
      <c r="L393" s="14"/>
      <c r="M393" s="242"/>
      <c r="N393" s="247"/>
      <c r="O393" s="248"/>
      <c r="P393" s="248"/>
      <c r="Q393" s="248"/>
      <c r="R393" s="248"/>
      <c r="S393" s="248"/>
      <c r="T393" s="248"/>
      <c r="U393" s="248"/>
      <c r="V393" s="248"/>
      <c r="W393" s="248"/>
      <c r="X393" s="249"/>
      <c r="Y393" s="14"/>
      <c r="Z393" s="14"/>
      <c r="AA393" s="14"/>
      <c r="AB393" s="14"/>
      <c r="AC393" s="14"/>
      <c r="AD393" s="14"/>
      <c r="AE393" s="14"/>
      <c r="AT393" s="243" t="s">
        <v>228</v>
      </c>
      <c r="AU393" s="243" t="s">
        <v>93</v>
      </c>
      <c r="AV393" s="14" t="s">
        <v>93</v>
      </c>
      <c r="AW393" s="14" t="s">
        <v>4</v>
      </c>
      <c r="AX393" s="14" t="s">
        <v>81</v>
      </c>
      <c r="AY393" s="243" t="s">
        <v>220</v>
      </c>
    </row>
    <row r="394" s="14" customFormat="1">
      <c r="A394" s="14"/>
      <c r="B394" s="242"/>
      <c r="C394" s="14"/>
      <c r="D394" s="235" t="s">
        <v>228</v>
      </c>
      <c r="E394" s="243" t="s">
        <v>1</v>
      </c>
      <c r="F394" s="244" t="s">
        <v>1932</v>
      </c>
      <c r="G394" s="14"/>
      <c r="H394" s="245">
        <v>1</v>
      </c>
      <c r="I394" s="246"/>
      <c r="J394" s="246"/>
      <c r="K394" s="14"/>
      <c r="L394" s="14"/>
      <c r="M394" s="242"/>
      <c r="N394" s="247"/>
      <c r="O394" s="248"/>
      <c r="P394" s="248"/>
      <c r="Q394" s="248"/>
      <c r="R394" s="248"/>
      <c r="S394" s="248"/>
      <c r="T394" s="248"/>
      <c r="U394" s="248"/>
      <c r="V394" s="248"/>
      <c r="W394" s="248"/>
      <c r="X394" s="249"/>
      <c r="Y394" s="14"/>
      <c r="Z394" s="14"/>
      <c r="AA394" s="14"/>
      <c r="AB394" s="14"/>
      <c r="AC394" s="14"/>
      <c r="AD394" s="14"/>
      <c r="AE394" s="14"/>
      <c r="AT394" s="243" t="s">
        <v>228</v>
      </c>
      <c r="AU394" s="243" t="s">
        <v>93</v>
      </c>
      <c r="AV394" s="14" t="s">
        <v>93</v>
      </c>
      <c r="AW394" s="14" t="s">
        <v>4</v>
      </c>
      <c r="AX394" s="14" t="s">
        <v>81</v>
      </c>
      <c r="AY394" s="243" t="s">
        <v>220</v>
      </c>
    </row>
    <row r="395" s="14" customFormat="1">
      <c r="A395" s="14"/>
      <c r="B395" s="242"/>
      <c r="C395" s="14"/>
      <c r="D395" s="235" t="s">
        <v>228</v>
      </c>
      <c r="E395" s="243" t="s">
        <v>1</v>
      </c>
      <c r="F395" s="244" t="s">
        <v>1933</v>
      </c>
      <c r="G395" s="14"/>
      <c r="H395" s="245">
        <v>1</v>
      </c>
      <c r="I395" s="246"/>
      <c r="J395" s="246"/>
      <c r="K395" s="14"/>
      <c r="L395" s="14"/>
      <c r="M395" s="242"/>
      <c r="N395" s="247"/>
      <c r="O395" s="248"/>
      <c r="P395" s="248"/>
      <c r="Q395" s="248"/>
      <c r="R395" s="248"/>
      <c r="S395" s="248"/>
      <c r="T395" s="248"/>
      <c r="U395" s="248"/>
      <c r="V395" s="248"/>
      <c r="W395" s="248"/>
      <c r="X395" s="249"/>
      <c r="Y395" s="14"/>
      <c r="Z395" s="14"/>
      <c r="AA395" s="14"/>
      <c r="AB395" s="14"/>
      <c r="AC395" s="14"/>
      <c r="AD395" s="14"/>
      <c r="AE395" s="14"/>
      <c r="AT395" s="243" t="s">
        <v>228</v>
      </c>
      <c r="AU395" s="243" t="s">
        <v>93</v>
      </c>
      <c r="AV395" s="14" t="s">
        <v>93</v>
      </c>
      <c r="AW395" s="14" t="s">
        <v>4</v>
      </c>
      <c r="AX395" s="14" t="s">
        <v>81</v>
      </c>
      <c r="AY395" s="243" t="s">
        <v>220</v>
      </c>
    </row>
    <row r="396" s="14" customFormat="1">
      <c r="A396" s="14"/>
      <c r="B396" s="242"/>
      <c r="C396" s="14"/>
      <c r="D396" s="235" t="s">
        <v>228</v>
      </c>
      <c r="E396" s="243" t="s">
        <v>1</v>
      </c>
      <c r="F396" s="244" t="s">
        <v>1934</v>
      </c>
      <c r="G396" s="14"/>
      <c r="H396" s="245">
        <v>2</v>
      </c>
      <c r="I396" s="246"/>
      <c r="J396" s="246"/>
      <c r="K396" s="14"/>
      <c r="L396" s="14"/>
      <c r="M396" s="242"/>
      <c r="N396" s="247"/>
      <c r="O396" s="248"/>
      <c r="P396" s="248"/>
      <c r="Q396" s="248"/>
      <c r="R396" s="248"/>
      <c r="S396" s="248"/>
      <c r="T396" s="248"/>
      <c r="U396" s="248"/>
      <c r="V396" s="248"/>
      <c r="W396" s="248"/>
      <c r="X396" s="249"/>
      <c r="Y396" s="14"/>
      <c r="Z396" s="14"/>
      <c r="AA396" s="14"/>
      <c r="AB396" s="14"/>
      <c r="AC396" s="14"/>
      <c r="AD396" s="14"/>
      <c r="AE396" s="14"/>
      <c r="AT396" s="243" t="s">
        <v>228</v>
      </c>
      <c r="AU396" s="243" t="s">
        <v>93</v>
      </c>
      <c r="AV396" s="14" t="s">
        <v>93</v>
      </c>
      <c r="AW396" s="14" t="s">
        <v>4</v>
      </c>
      <c r="AX396" s="14" t="s">
        <v>81</v>
      </c>
      <c r="AY396" s="243" t="s">
        <v>220</v>
      </c>
    </row>
    <row r="397" s="14" customFormat="1">
      <c r="A397" s="14"/>
      <c r="B397" s="242"/>
      <c r="C397" s="14"/>
      <c r="D397" s="235" t="s">
        <v>228</v>
      </c>
      <c r="E397" s="243" t="s">
        <v>1</v>
      </c>
      <c r="F397" s="244" t="s">
        <v>1935</v>
      </c>
      <c r="G397" s="14"/>
      <c r="H397" s="245">
        <v>1</v>
      </c>
      <c r="I397" s="246"/>
      <c r="J397" s="246"/>
      <c r="K397" s="14"/>
      <c r="L397" s="14"/>
      <c r="M397" s="242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4"/>
      <c r="Z397" s="14"/>
      <c r="AA397" s="14"/>
      <c r="AB397" s="14"/>
      <c r="AC397" s="14"/>
      <c r="AD397" s="14"/>
      <c r="AE397" s="14"/>
      <c r="AT397" s="243" t="s">
        <v>228</v>
      </c>
      <c r="AU397" s="243" t="s">
        <v>93</v>
      </c>
      <c r="AV397" s="14" t="s">
        <v>93</v>
      </c>
      <c r="AW397" s="14" t="s">
        <v>4</v>
      </c>
      <c r="AX397" s="14" t="s">
        <v>81</v>
      </c>
      <c r="AY397" s="243" t="s">
        <v>220</v>
      </c>
    </row>
    <row r="398" s="14" customFormat="1">
      <c r="A398" s="14"/>
      <c r="B398" s="242"/>
      <c r="C398" s="14"/>
      <c r="D398" s="235" t="s">
        <v>228</v>
      </c>
      <c r="E398" s="243" t="s">
        <v>1</v>
      </c>
      <c r="F398" s="244" t="s">
        <v>1936</v>
      </c>
      <c r="G398" s="14"/>
      <c r="H398" s="245">
        <v>2</v>
      </c>
      <c r="I398" s="246"/>
      <c r="J398" s="246"/>
      <c r="K398" s="14"/>
      <c r="L398" s="14"/>
      <c r="M398" s="242"/>
      <c r="N398" s="247"/>
      <c r="O398" s="248"/>
      <c r="P398" s="248"/>
      <c r="Q398" s="248"/>
      <c r="R398" s="248"/>
      <c r="S398" s="248"/>
      <c r="T398" s="248"/>
      <c r="U398" s="248"/>
      <c r="V398" s="248"/>
      <c r="W398" s="248"/>
      <c r="X398" s="249"/>
      <c r="Y398" s="14"/>
      <c r="Z398" s="14"/>
      <c r="AA398" s="14"/>
      <c r="AB398" s="14"/>
      <c r="AC398" s="14"/>
      <c r="AD398" s="14"/>
      <c r="AE398" s="14"/>
      <c r="AT398" s="243" t="s">
        <v>228</v>
      </c>
      <c r="AU398" s="243" t="s">
        <v>93</v>
      </c>
      <c r="AV398" s="14" t="s">
        <v>93</v>
      </c>
      <c r="AW398" s="14" t="s">
        <v>4</v>
      </c>
      <c r="AX398" s="14" t="s">
        <v>81</v>
      </c>
      <c r="AY398" s="243" t="s">
        <v>220</v>
      </c>
    </row>
    <row r="399" s="15" customFormat="1">
      <c r="A399" s="15"/>
      <c r="B399" s="250"/>
      <c r="C399" s="15"/>
      <c r="D399" s="235" t="s">
        <v>228</v>
      </c>
      <c r="E399" s="251" t="s">
        <v>1</v>
      </c>
      <c r="F399" s="252" t="s">
        <v>242</v>
      </c>
      <c r="G399" s="15"/>
      <c r="H399" s="253">
        <v>13</v>
      </c>
      <c r="I399" s="254"/>
      <c r="J399" s="254"/>
      <c r="K399" s="15"/>
      <c r="L399" s="15"/>
      <c r="M399" s="250"/>
      <c r="N399" s="255"/>
      <c r="O399" s="256"/>
      <c r="P399" s="256"/>
      <c r="Q399" s="256"/>
      <c r="R399" s="256"/>
      <c r="S399" s="256"/>
      <c r="T399" s="256"/>
      <c r="U399" s="256"/>
      <c r="V399" s="256"/>
      <c r="W399" s="256"/>
      <c r="X399" s="257"/>
      <c r="Y399" s="15"/>
      <c r="Z399" s="15"/>
      <c r="AA399" s="15"/>
      <c r="AB399" s="15"/>
      <c r="AC399" s="15"/>
      <c r="AD399" s="15"/>
      <c r="AE399" s="15"/>
      <c r="AT399" s="251" t="s">
        <v>228</v>
      </c>
      <c r="AU399" s="251" t="s">
        <v>93</v>
      </c>
      <c r="AV399" s="15" t="s">
        <v>98</v>
      </c>
      <c r="AW399" s="15" t="s">
        <v>4</v>
      </c>
      <c r="AX399" s="15" t="s">
        <v>88</v>
      </c>
      <c r="AY399" s="251" t="s">
        <v>220</v>
      </c>
    </row>
    <row r="400" s="2" customFormat="1" ht="21.75" customHeight="1">
      <c r="A400" s="42"/>
      <c r="B400" s="186"/>
      <c r="C400" s="273" t="s">
        <v>320</v>
      </c>
      <c r="D400" s="273" t="s">
        <v>564</v>
      </c>
      <c r="E400" s="274" t="s">
        <v>1937</v>
      </c>
      <c r="F400" s="275" t="s">
        <v>1938</v>
      </c>
      <c r="G400" s="276" t="s">
        <v>583</v>
      </c>
      <c r="H400" s="277">
        <v>2</v>
      </c>
      <c r="I400" s="278"/>
      <c r="J400" s="279"/>
      <c r="K400" s="280">
        <f>ROUND(P400*H400,2)</f>
        <v>0</v>
      </c>
      <c r="L400" s="279"/>
      <c r="M400" s="281"/>
      <c r="N400" s="282" t="s">
        <v>1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0.0137</v>
      </c>
      <c r="V400" s="231">
        <f>U400*H400</f>
        <v>0.027400000000000001</v>
      </c>
      <c r="W400" s="231">
        <v>0</v>
      </c>
      <c r="X400" s="232">
        <f>W400*H400</f>
        <v>0</v>
      </c>
      <c r="Y400" s="42"/>
      <c r="Z400" s="42"/>
      <c r="AA400" s="42"/>
      <c r="AB400" s="42"/>
      <c r="AC400" s="42"/>
      <c r="AD400" s="42"/>
      <c r="AE400" s="42"/>
      <c r="AR400" s="233" t="s">
        <v>340</v>
      </c>
      <c r="AT400" s="233" t="s">
        <v>564</v>
      </c>
      <c r="AU400" s="233" t="s">
        <v>93</v>
      </c>
      <c r="AY400" s="19" t="s">
        <v>220</v>
      </c>
      <c r="BE400" s="147">
        <f>IF(O400="základná",K400,0)</f>
        <v>0</v>
      </c>
      <c r="BF400" s="147">
        <f>IF(O400="znížená",K400,0)</f>
        <v>0</v>
      </c>
      <c r="BG400" s="147">
        <f>IF(O400="zákl. prenesená",K400,0)</f>
        <v>0</v>
      </c>
      <c r="BH400" s="147">
        <f>IF(O400="zníž. prenesená",K400,0)</f>
        <v>0</v>
      </c>
      <c r="BI400" s="147">
        <f>IF(O400="nulová",K400,0)</f>
        <v>0</v>
      </c>
      <c r="BJ400" s="19" t="s">
        <v>93</v>
      </c>
      <c r="BK400" s="147">
        <f>ROUND(P400*H400,2)</f>
        <v>0</v>
      </c>
      <c r="BL400" s="19" t="s">
        <v>105</v>
      </c>
      <c r="BM400" s="233" t="s">
        <v>1939</v>
      </c>
    </row>
    <row r="401" s="14" customFormat="1">
      <c r="A401" s="14"/>
      <c r="B401" s="242"/>
      <c r="C401" s="14"/>
      <c r="D401" s="235" t="s">
        <v>228</v>
      </c>
      <c r="E401" s="243" t="s">
        <v>1</v>
      </c>
      <c r="F401" s="244" t="s">
        <v>1940</v>
      </c>
      <c r="G401" s="14"/>
      <c r="H401" s="245">
        <v>2</v>
      </c>
      <c r="I401" s="246"/>
      <c r="J401" s="246"/>
      <c r="K401" s="14"/>
      <c r="L401" s="14"/>
      <c r="M401" s="242"/>
      <c r="N401" s="247"/>
      <c r="O401" s="248"/>
      <c r="P401" s="248"/>
      <c r="Q401" s="248"/>
      <c r="R401" s="248"/>
      <c r="S401" s="248"/>
      <c r="T401" s="248"/>
      <c r="U401" s="248"/>
      <c r="V401" s="248"/>
      <c r="W401" s="248"/>
      <c r="X401" s="249"/>
      <c r="Y401" s="14"/>
      <c r="Z401" s="14"/>
      <c r="AA401" s="14"/>
      <c r="AB401" s="14"/>
      <c r="AC401" s="14"/>
      <c r="AD401" s="14"/>
      <c r="AE401" s="14"/>
      <c r="AT401" s="243" t="s">
        <v>228</v>
      </c>
      <c r="AU401" s="243" t="s">
        <v>93</v>
      </c>
      <c r="AV401" s="14" t="s">
        <v>93</v>
      </c>
      <c r="AW401" s="14" t="s">
        <v>4</v>
      </c>
      <c r="AX401" s="14" t="s">
        <v>88</v>
      </c>
      <c r="AY401" s="243" t="s">
        <v>220</v>
      </c>
    </row>
    <row r="402" s="2" customFormat="1" ht="21.75" customHeight="1">
      <c r="A402" s="42"/>
      <c r="B402" s="186"/>
      <c r="C402" s="273" t="s">
        <v>340</v>
      </c>
      <c r="D402" s="273" t="s">
        <v>564</v>
      </c>
      <c r="E402" s="274" t="s">
        <v>1941</v>
      </c>
      <c r="F402" s="275" t="s">
        <v>1942</v>
      </c>
      <c r="G402" s="276" t="s">
        <v>583</v>
      </c>
      <c r="H402" s="277">
        <v>1</v>
      </c>
      <c r="I402" s="278"/>
      <c r="J402" s="279"/>
      <c r="K402" s="280">
        <f>ROUND(P402*H402,2)</f>
        <v>0</v>
      </c>
      <c r="L402" s="279"/>
      <c r="M402" s="281"/>
      <c r="N402" s="282" t="s">
        <v>1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0.0137</v>
      </c>
      <c r="V402" s="231">
        <f>U402*H402</f>
        <v>0.0137</v>
      </c>
      <c r="W402" s="231">
        <v>0</v>
      </c>
      <c r="X402" s="232">
        <f>W402*H402</f>
        <v>0</v>
      </c>
      <c r="Y402" s="42"/>
      <c r="Z402" s="42"/>
      <c r="AA402" s="42"/>
      <c r="AB402" s="42"/>
      <c r="AC402" s="42"/>
      <c r="AD402" s="42"/>
      <c r="AE402" s="42"/>
      <c r="AR402" s="233" t="s">
        <v>340</v>
      </c>
      <c r="AT402" s="233" t="s">
        <v>564</v>
      </c>
      <c r="AU402" s="233" t="s">
        <v>93</v>
      </c>
      <c r="AY402" s="19" t="s">
        <v>220</v>
      </c>
      <c r="BE402" s="147">
        <f>IF(O402="základná",K402,0)</f>
        <v>0</v>
      </c>
      <c r="BF402" s="147">
        <f>IF(O402="znížená",K402,0)</f>
        <v>0</v>
      </c>
      <c r="BG402" s="147">
        <f>IF(O402="zákl. prenesená",K402,0)</f>
        <v>0</v>
      </c>
      <c r="BH402" s="147">
        <f>IF(O402="zníž. prenesená",K402,0)</f>
        <v>0</v>
      </c>
      <c r="BI402" s="147">
        <f>IF(O402="nulová",K402,0)</f>
        <v>0</v>
      </c>
      <c r="BJ402" s="19" t="s">
        <v>93</v>
      </c>
      <c r="BK402" s="147">
        <f>ROUND(P402*H402,2)</f>
        <v>0</v>
      </c>
      <c r="BL402" s="19" t="s">
        <v>105</v>
      </c>
      <c r="BM402" s="233" t="s">
        <v>1943</v>
      </c>
    </row>
    <row r="403" s="14" customFormat="1">
      <c r="A403" s="14"/>
      <c r="B403" s="242"/>
      <c r="C403" s="14"/>
      <c r="D403" s="235" t="s">
        <v>228</v>
      </c>
      <c r="E403" s="243" t="s">
        <v>1</v>
      </c>
      <c r="F403" s="244" t="s">
        <v>1944</v>
      </c>
      <c r="G403" s="14"/>
      <c r="H403" s="245">
        <v>1</v>
      </c>
      <c r="I403" s="246"/>
      <c r="J403" s="246"/>
      <c r="K403" s="14"/>
      <c r="L403" s="14"/>
      <c r="M403" s="242"/>
      <c r="N403" s="247"/>
      <c r="O403" s="248"/>
      <c r="P403" s="248"/>
      <c r="Q403" s="248"/>
      <c r="R403" s="248"/>
      <c r="S403" s="248"/>
      <c r="T403" s="248"/>
      <c r="U403" s="248"/>
      <c r="V403" s="248"/>
      <c r="W403" s="248"/>
      <c r="X403" s="249"/>
      <c r="Y403" s="14"/>
      <c r="Z403" s="14"/>
      <c r="AA403" s="14"/>
      <c r="AB403" s="14"/>
      <c r="AC403" s="14"/>
      <c r="AD403" s="14"/>
      <c r="AE403" s="14"/>
      <c r="AT403" s="243" t="s">
        <v>228</v>
      </c>
      <c r="AU403" s="243" t="s">
        <v>93</v>
      </c>
      <c r="AV403" s="14" t="s">
        <v>93</v>
      </c>
      <c r="AW403" s="14" t="s">
        <v>4</v>
      </c>
      <c r="AX403" s="14" t="s">
        <v>88</v>
      </c>
      <c r="AY403" s="243" t="s">
        <v>220</v>
      </c>
    </row>
    <row r="404" s="2" customFormat="1" ht="21.75" customHeight="1">
      <c r="A404" s="42"/>
      <c r="B404" s="186"/>
      <c r="C404" s="273" t="s">
        <v>221</v>
      </c>
      <c r="D404" s="273" t="s">
        <v>564</v>
      </c>
      <c r="E404" s="274" t="s">
        <v>1611</v>
      </c>
      <c r="F404" s="275" t="s">
        <v>1612</v>
      </c>
      <c r="G404" s="276" t="s">
        <v>583</v>
      </c>
      <c r="H404" s="277">
        <v>1</v>
      </c>
      <c r="I404" s="278"/>
      <c r="J404" s="279"/>
      <c r="K404" s="280">
        <f>ROUND(P404*H404,2)</f>
        <v>0</v>
      </c>
      <c r="L404" s="279"/>
      <c r="M404" s="281"/>
      <c r="N404" s="282" t="s">
        <v>1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0.010500000000000001</v>
      </c>
      <c r="V404" s="231">
        <f>U404*H404</f>
        <v>0.010500000000000001</v>
      </c>
      <c r="W404" s="231">
        <v>0</v>
      </c>
      <c r="X404" s="232">
        <f>W404*H404</f>
        <v>0</v>
      </c>
      <c r="Y404" s="42"/>
      <c r="Z404" s="42"/>
      <c r="AA404" s="42"/>
      <c r="AB404" s="42"/>
      <c r="AC404" s="42"/>
      <c r="AD404" s="42"/>
      <c r="AE404" s="42"/>
      <c r="AR404" s="233" t="s">
        <v>340</v>
      </c>
      <c r="AT404" s="233" t="s">
        <v>564</v>
      </c>
      <c r="AU404" s="233" t="s">
        <v>93</v>
      </c>
      <c r="AY404" s="19" t="s">
        <v>220</v>
      </c>
      <c r="BE404" s="147">
        <f>IF(O404="základná",K404,0)</f>
        <v>0</v>
      </c>
      <c r="BF404" s="147">
        <f>IF(O404="znížená",K404,0)</f>
        <v>0</v>
      </c>
      <c r="BG404" s="147">
        <f>IF(O404="zákl. prenesená",K404,0)</f>
        <v>0</v>
      </c>
      <c r="BH404" s="147">
        <f>IF(O404="zníž. prenesená",K404,0)</f>
        <v>0</v>
      </c>
      <c r="BI404" s="147">
        <f>IF(O404="nulová",K404,0)</f>
        <v>0</v>
      </c>
      <c r="BJ404" s="19" t="s">
        <v>93</v>
      </c>
      <c r="BK404" s="147">
        <f>ROUND(P404*H404,2)</f>
        <v>0</v>
      </c>
      <c r="BL404" s="19" t="s">
        <v>105</v>
      </c>
      <c r="BM404" s="233" t="s">
        <v>1945</v>
      </c>
    </row>
    <row r="405" s="14" customFormat="1">
      <c r="A405" s="14"/>
      <c r="B405" s="242"/>
      <c r="C405" s="14"/>
      <c r="D405" s="235" t="s">
        <v>228</v>
      </c>
      <c r="E405" s="243" t="s">
        <v>1</v>
      </c>
      <c r="F405" s="244" t="s">
        <v>1932</v>
      </c>
      <c r="G405" s="14"/>
      <c r="H405" s="245">
        <v>1</v>
      </c>
      <c r="I405" s="246"/>
      <c r="J405" s="246"/>
      <c r="K405" s="14"/>
      <c r="L405" s="14"/>
      <c r="M405" s="242"/>
      <c r="N405" s="247"/>
      <c r="O405" s="248"/>
      <c r="P405" s="248"/>
      <c r="Q405" s="248"/>
      <c r="R405" s="248"/>
      <c r="S405" s="248"/>
      <c r="T405" s="248"/>
      <c r="U405" s="248"/>
      <c r="V405" s="248"/>
      <c r="W405" s="248"/>
      <c r="X405" s="249"/>
      <c r="Y405" s="14"/>
      <c r="Z405" s="14"/>
      <c r="AA405" s="14"/>
      <c r="AB405" s="14"/>
      <c r="AC405" s="14"/>
      <c r="AD405" s="14"/>
      <c r="AE405" s="14"/>
      <c r="AT405" s="243" t="s">
        <v>228</v>
      </c>
      <c r="AU405" s="243" t="s">
        <v>93</v>
      </c>
      <c r="AV405" s="14" t="s">
        <v>93</v>
      </c>
      <c r="AW405" s="14" t="s">
        <v>4</v>
      </c>
      <c r="AX405" s="14" t="s">
        <v>88</v>
      </c>
      <c r="AY405" s="243" t="s">
        <v>220</v>
      </c>
    </row>
    <row r="406" s="2" customFormat="1" ht="21.75" customHeight="1">
      <c r="A406" s="42"/>
      <c r="B406" s="186"/>
      <c r="C406" s="273" t="s">
        <v>361</v>
      </c>
      <c r="D406" s="273" t="s">
        <v>564</v>
      </c>
      <c r="E406" s="274" t="s">
        <v>1614</v>
      </c>
      <c r="F406" s="275" t="s">
        <v>1615</v>
      </c>
      <c r="G406" s="276" t="s">
        <v>583</v>
      </c>
      <c r="H406" s="277">
        <v>2</v>
      </c>
      <c r="I406" s="278"/>
      <c r="J406" s="279"/>
      <c r="K406" s="280">
        <f>ROUND(P406*H406,2)</f>
        <v>0</v>
      </c>
      <c r="L406" s="279"/>
      <c r="M406" s="281"/>
      <c r="N406" s="282" t="s">
        <v>1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0.010999999999999999</v>
      </c>
      <c r="V406" s="231">
        <f>U406*H406</f>
        <v>0.021999999999999999</v>
      </c>
      <c r="W406" s="231">
        <v>0</v>
      </c>
      <c r="X406" s="232">
        <f>W406*H406</f>
        <v>0</v>
      </c>
      <c r="Y406" s="42"/>
      <c r="Z406" s="42"/>
      <c r="AA406" s="42"/>
      <c r="AB406" s="42"/>
      <c r="AC406" s="42"/>
      <c r="AD406" s="42"/>
      <c r="AE406" s="42"/>
      <c r="AR406" s="233" t="s">
        <v>340</v>
      </c>
      <c r="AT406" s="233" t="s">
        <v>564</v>
      </c>
      <c r="AU406" s="233" t="s">
        <v>93</v>
      </c>
      <c r="AY406" s="19" t="s">
        <v>220</v>
      </c>
      <c r="BE406" s="147">
        <f>IF(O406="základná",K406,0)</f>
        <v>0</v>
      </c>
      <c r="BF406" s="147">
        <f>IF(O406="znížená",K406,0)</f>
        <v>0</v>
      </c>
      <c r="BG406" s="147">
        <f>IF(O406="zákl. prenesená",K406,0)</f>
        <v>0</v>
      </c>
      <c r="BH406" s="147">
        <f>IF(O406="zníž. prenesená",K406,0)</f>
        <v>0</v>
      </c>
      <c r="BI406" s="147">
        <f>IF(O406="nulová",K406,0)</f>
        <v>0</v>
      </c>
      <c r="BJ406" s="19" t="s">
        <v>93</v>
      </c>
      <c r="BK406" s="147">
        <f>ROUND(P406*H406,2)</f>
        <v>0</v>
      </c>
      <c r="BL406" s="19" t="s">
        <v>105</v>
      </c>
      <c r="BM406" s="233" t="s">
        <v>1946</v>
      </c>
    </row>
    <row r="407" s="14" customFormat="1">
      <c r="A407" s="14"/>
      <c r="B407" s="242"/>
      <c r="C407" s="14"/>
      <c r="D407" s="235" t="s">
        <v>228</v>
      </c>
      <c r="E407" s="243" t="s">
        <v>1</v>
      </c>
      <c r="F407" s="244" t="s">
        <v>1936</v>
      </c>
      <c r="G407" s="14"/>
      <c r="H407" s="245">
        <v>2</v>
      </c>
      <c r="I407" s="246"/>
      <c r="J407" s="246"/>
      <c r="K407" s="14"/>
      <c r="L407" s="14"/>
      <c r="M407" s="242"/>
      <c r="N407" s="247"/>
      <c r="O407" s="248"/>
      <c r="P407" s="248"/>
      <c r="Q407" s="248"/>
      <c r="R407" s="248"/>
      <c r="S407" s="248"/>
      <c r="T407" s="248"/>
      <c r="U407" s="248"/>
      <c r="V407" s="248"/>
      <c r="W407" s="248"/>
      <c r="X407" s="249"/>
      <c r="Y407" s="14"/>
      <c r="Z407" s="14"/>
      <c r="AA407" s="14"/>
      <c r="AB407" s="14"/>
      <c r="AC407" s="14"/>
      <c r="AD407" s="14"/>
      <c r="AE407" s="14"/>
      <c r="AT407" s="243" t="s">
        <v>228</v>
      </c>
      <c r="AU407" s="243" t="s">
        <v>93</v>
      </c>
      <c r="AV407" s="14" t="s">
        <v>93</v>
      </c>
      <c r="AW407" s="14" t="s">
        <v>4</v>
      </c>
      <c r="AX407" s="14" t="s">
        <v>88</v>
      </c>
      <c r="AY407" s="243" t="s">
        <v>220</v>
      </c>
    </row>
    <row r="408" s="2" customFormat="1" ht="21.75" customHeight="1">
      <c r="A408" s="42"/>
      <c r="B408" s="186"/>
      <c r="C408" s="273" t="s">
        <v>366</v>
      </c>
      <c r="D408" s="273" t="s">
        <v>564</v>
      </c>
      <c r="E408" s="274" t="s">
        <v>1947</v>
      </c>
      <c r="F408" s="275" t="s">
        <v>1948</v>
      </c>
      <c r="G408" s="276" t="s">
        <v>583</v>
      </c>
      <c r="H408" s="277">
        <v>2</v>
      </c>
      <c r="I408" s="278"/>
      <c r="J408" s="279"/>
      <c r="K408" s="280">
        <f>ROUND(P408*H408,2)</f>
        <v>0</v>
      </c>
      <c r="L408" s="279"/>
      <c r="M408" s="281"/>
      <c r="N408" s="282" t="s">
        <v>1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0.011299999999999999</v>
      </c>
      <c r="V408" s="231">
        <f>U408*H408</f>
        <v>0.022599999999999999</v>
      </c>
      <c r="W408" s="231">
        <v>0</v>
      </c>
      <c r="X408" s="232">
        <f>W408*H408</f>
        <v>0</v>
      </c>
      <c r="Y408" s="42"/>
      <c r="Z408" s="42"/>
      <c r="AA408" s="42"/>
      <c r="AB408" s="42"/>
      <c r="AC408" s="42"/>
      <c r="AD408" s="42"/>
      <c r="AE408" s="42"/>
      <c r="AR408" s="233" t="s">
        <v>340</v>
      </c>
      <c r="AT408" s="233" t="s">
        <v>564</v>
      </c>
      <c r="AU408" s="233" t="s">
        <v>93</v>
      </c>
      <c r="AY408" s="19" t="s">
        <v>220</v>
      </c>
      <c r="BE408" s="147">
        <f>IF(O408="základná",K408,0)</f>
        <v>0</v>
      </c>
      <c r="BF408" s="147">
        <f>IF(O408="znížená",K408,0)</f>
        <v>0</v>
      </c>
      <c r="BG408" s="147">
        <f>IF(O408="zákl. prenesená",K408,0)</f>
        <v>0</v>
      </c>
      <c r="BH408" s="147">
        <f>IF(O408="zníž. prenesená",K408,0)</f>
        <v>0</v>
      </c>
      <c r="BI408" s="147">
        <f>IF(O408="nulová",K408,0)</f>
        <v>0</v>
      </c>
      <c r="BJ408" s="19" t="s">
        <v>93</v>
      </c>
      <c r="BK408" s="147">
        <f>ROUND(P408*H408,2)</f>
        <v>0</v>
      </c>
      <c r="BL408" s="19" t="s">
        <v>105</v>
      </c>
      <c r="BM408" s="233" t="s">
        <v>1949</v>
      </c>
    </row>
    <row r="409" s="14" customFormat="1">
      <c r="A409" s="14"/>
      <c r="B409" s="242"/>
      <c r="C409" s="14"/>
      <c r="D409" s="235" t="s">
        <v>228</v>
      </c>
      <c r="E409" s="243" t="s">
        <v>1</v>
      </c>
      <c r="F409" s="244" t="s">
        <v>1950</v>
      </c>
      <c r="G409" s="14"/>
      <c r="H409" s="245">
        <v>2</v>
      </c>
      <c r="I409" s="246"/>
      <c r="J409" s="246"/>
      <c r="K409" s="14"/>
      <c r="L409" s="14"/>
      <c r="M409" s="242"/>
      <c r="N409" s="247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14"/>
      <c r="Z409" s="14"/>
      <c r="AA409" s="14"/>
      <c r="AB409" s="14"/>
      <c r="AC409" s="14"/>
      <c r="AD409" s="14"/>
      <c r="AE409" s="14"/>
      <c r="AT409" s="243" t="s">
        <v>228</v>
      </c>
      <c r="AU409" s="243" t="s">
        <v>93</v>
      </c>
      <c r="AV409" s="14" t="s">
        <v>93</v>
      </c>
      <c r="AW409" s="14" t="s">
        <v>4</v>
      </c>
      <c r="AX409" s="14" t="s">
        <v>88</v>
      </c>
      <c r="AY409" s="243" t="s">
        <v>220</v>
      </c>
    </row>
    <row r="410" s="2" customFormat="1" ht="21.75" customHeight="1">
      <c r="A410" s="42"/>
      <c r="B410" s="186"/>
      <c r="C410" s="273" t="s">
        <v>370</v>
      </c>
      <c r="D410" s="273" t="s">
        <v>564</v>
      </c>
      <c r="E410" s="274" t="s">
        <v>1951</v>
      </c>
      <c r="F410" s="275" t="s">
        <v>1952</v>
      </c>
      <c r="G410" s="276" t="s">
        <v>583</v>
      </c>
      <c r="H410" s="277">
        <v>1</v>
      </c>
      <c r="I410" s="278"/>
      <c r="J410" s="279"/>
      <c r="K410" s="280">
        <f>ROUND(P410*H410,2)</f>
        <v>0</v>
      </c>
      <c r="L410" s="279"/>
      <c r="M410" s="281"/>
      <c r="N410" s="282" t="s">
        <v>1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0.011299999999999999</v>
      </c>
      <c r="V410" s="231">
        <f>U410*H410</f>
        <v>0.011299999999999999</v>
      </c>
      <c r="W410" s="231">
        <v>0</v>
      </c>
      <c r="X410" s="232">
        <f>W410*H410</f>
        <v>0</v>
      </c>
      <c r="Y410" s="42"/>
      <c r="Z410" s="42"/>
      <c r="AA410" s="42"/>
      <c r="AB410" s="42"/>
      <c r="AC410" s="42"/>
      <c r="AD410" s="42"/>
      <c r="AE410" s="42"/>
      <c r="AR410" s="233" t="s">
        <v>340</v>
      </c>
      <c r="AT410" s="233" t="s">
        <v>564</v>
      </c>
      <c r="AU410" s="233" t="s">
        <v>93</v>
      </c>
      <c r="AY410" s="19" t="s">
        <v>220</v>
      </c>
      <c r="BE410" s="147">
        <f>IF(O410="základná",K410,0)</f>
        <v>0</v>
      </c>
      <c r="BF410" s="147">
        <f>IF(O410="znížená",K410,0)</f>
        <v>0</v>
      </c>
      <c r="BG410" s="147">
        <f>IF(O410="zákl. prenesená",K410,0)</f>
        <v>0</v>
      </c>
      <c r="BH410" s="147">
        <f>IF(O410="zníž. prenesená",K410,0)</f>
        <v>0</v>
      </c>
      <c r="BI410" s="147">
        <f>IF(O410="nulová",K410,0)</f>
        <v>0</v>
      </c>
      <c r="BJ410" s="19" t="s">
        <v>93</v>
      </c>
      <c r="BK410" s="147">
        <f>ROUND(P410*H410,2)</f>
        <v>0</v>
      </c>
      <c r="BL410" s="19" t="s">
        <v>105</v>
      </c>
      <c r="BM410" s="233" t="s">
        <v>1953</v>
      </c>
    </row>
    <row r="411" s="14" customFormat="1">
      <c r="A411" s="14"/>
      <c r="B411" s="242"/>
      <c r="C411" s="14"/>
      <c r="D411" s="235" t="s">
        <v>228</v>
      </c>
      <c r="E411" s="243" t="s">
        <v>1</v>
      </c>
      <c r="F411" s="244" t="s">
        <v>1954</v>
      </c>
      <c r="G411" s="14"/>
      <c r="H411" s="245">
        <v>1</v>
      </c>
      <c r="I411" s="246"/>
      <c r="J411" s="246"/>
      <c r="K411" s="14"/>
      <c r="L411" s="14"/>
      <c r="M411" s="242"/>
      <c r="N411" s="247"/>
      <c r="O411" s="248"/>
      <c r="P411" s="248"/>
      <c r="Q411" s="248"/>
      <c r="R411" s="248"/>
      <c r="S411" s="248"/>
      <c r="T411" s="248"/>
      <c r="U411" s="248"/>
      <c r="V411" s="248"/>
      <c r="W411" s="248"/>
      <c r="X411" s="249"/>
      <c r="Y411" s="14"/>
      <c r="Z411" s="14"/>
      <c r="AA411" s="14"/>
      <c r="AB411" s="14"/>
      <c r="AC411" s="14"/>
      <c r="AD411" s="14"/>
      <c r="AE411" s="14"/>
      <c r="AT411" s="243" t="s">
        <v>228</v>
      </c>
      <c r="AU411" s="243" t="s">
        <v>93</v>
      </c>
      <c r="AV411" s="14" t="s">
        <v>93</v>
      </c>
      <c r="AW411" s="14" t="s">
        <v>4</v>
      </c>
      <c r="AX411" s="14" t="s">
        <v>88</v>
      </c>
      <c r="AY411" s="243" t="s">
        <v>220</v>
      </c>
    </row>
    <row r="412" s="2" customFormat="1" ht="21.75" customHeight="1">
      <c r="A412" s="42"/>
      <c r="B412" s="186"/>
      <c r="C412" s="273" t="s">
        <v>375</v>
      </c>
      <c r="D412" s="273" t="s">
        <v>564</v>
      </c>
      <c r="E412" s="274" t="s">
        <v>1618</v>
      </c>
      <c r="F412" s="275" t="s">
        <v>1619</v>
      </c>
      <c r="G412" s="276" t="s">
        <v>583</v>
      </c>
      <c r="H412" s="277">
        <v>2</v>
      </c>
      <c r="I412" s="278"/>
      <c r="J412" s="279"/>
      <c r="K412" s="280">
        <f>ROUND(P412*H412,2)</f>
        <v>0</v>
      </c>
      <c r="L412" s="279"/>
      <c r="M412" s="281"/>
      <c r="N412" s="282" t="s">
        <v>1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0.010999999999999999</v>
      </c>
      <c r="V412" s="231">
        <f>U412*H412</f>
        <v>0.021999999999999999</v>
      </c>
      <c r="W412" s="231">
        <v>0</v>
      </c>
      <c r="X412" s="232">
        <f>W412*H412</f>
        <v>0</v>
      </c>
      <c r="Y412" s="42"/>
      <c r="Z412" s="42"/>
      <c r="AA412" s="42"/>
      <c r="AB412" s="42"/>
      <c r="AC412" s="42"/>
      <c r="AD412" s="42"/>
      <c r="AE412" s="42"/>
      <c r="AR412" s="233" t="s">
        <v>340</v>
      </c>
      <c r="AT412" s="233" t="s">
        <v>564</v>
      </c>
      <c r="AU412" s="233" t="s">
        <v>93</v>
      </c>
      <c r="AY412" s="19" t="s">
        <v>220</v>
      </c>
      <c r="BE412" s="147">
        <f>IF(O412="základná",K412,0)</f>
        <v>0</v>
      </c>
      <c r="BF412" s="147">
        <f>IF(O412="znížená",K412,0)</f>
        <v>0</v>
      </c>
      <c r="BG412" s="147">
        <f>IF(O412="zákl. prenesená",K412,0)</f>
        <v>0</v>
      </c>
      <c r="BH412" s="147">
        <f>IF(O412="zníž. prenesená",K412,0)</f>
        <v>0</v>
      </c>
      <c r="BI412" s="147">
        <f>IF(O412="nulová",K412,0)</f>
        <v>0</v>
      </c>
      <c r="BJ412" s="19" t="s">
        <v>93</v>
      </c>
      <c r="BK412" s="147">
        <f>ROUND(P412*H412,2)</f>
        <v>0</v>
      </c>
      <c r="BL412" s="19" t="s">
        <v>105</v>
      </c>
      <c r="BM412" s="233" t="s">
        <v>1955</v>
      </c>
    </row>
    <row r="413" s="14" customFormat="1">
      <c r="A413" s="14"/>
      <c r="B413" s="242"/>
      <c r="C413" s="14"/>
      <c r="D413" s="235" t="s">
        <v>228</v>
      </c>
      <c r="E413" s="243" t="s">
        <v>1</v>
      </c>
      <c r="F413" s="244" t="s">
        <v>1934</v>
      </c>
      <c r="G413" s="14"/>
      <c r="H413" s="245">
        <v>2</v>
      </c>
      <c r="I413" s="246"/>
      <c r="J413" s="246"/>
      <c r="K413" s="14"/>
      <c r="L413" s="14"/>
      <c r="M413" s="242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Y413" s="14"/>
      <c r="Z413" s="14"/>
      <c r="AA413" s="14"/>
      <c r="AB413" s="14"/>
      <c r="AC413" s="14"/>
      <c r="AD413" s="14"/>
      <c r="AE413" s="14"/>
      <c r="AT413" s="243" t="s">
        <v>228</v>
      </c>
      <c r="AU413" s="243" t="s">
        <v>93</v>
      </c>
      <c r="AV413" s="14" t="s">
        <v>93</v>
      </c>
      <c r="AW413" s="14" t="s">
        <v>4</v>
      </c>
      <c r="AX413" s="14" t="s">
        <v>88</v>
      </c>
      <c r="AY413" s="243" t="s">
        <v>220</v>
      </c>
    </row>
    <row r="414" s="2" customFormat="1" ht="21.75" customHeight="1">
      <c r="A414" s="42"/>
      <c r="B414" s="186"/>
      <c r="C414" s="273" t="s">
        <v>383</v>
      </c>
      <c r="D414" s="273" t="s">
        <v>564</v>
      </c>
      <c r="E414" s="274" t="s">
        <v>1622</v>
      </c>
      <c r="F414" s="275" t="s">
        <v>1623</v>
      </c>
      <c r="G414" s="276" t="s">
        <v>583</v>
      </c>
      <c r="H414" s="277">
        <v>1</v>
      </c>
      <c r="I414" s="278"/>
      <c r="J414" s="279"/>
      <c r="K414" s="280">
        <f>ROUND(P414*H414,2)</f>
        <v>0</v>
      </c>
      <c r="L414" s="279"/>
      <c r="M414" s="281"/>
      <c r="N414" s="282" t="s">
        <v>1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0.010500000000000001</v>
      </c>
      <c r="V414" s="231">
        <f>U414*H414</f>
        <v>0.010500000000000001</v>
      </c>
      <c r="W414" s="231">
        <v>0</v>
      </c>
      <c r="X414" s="232">
        <f>W414*H414</f>
        <v>0</v>
      </c>
      <c r="Y414" s="42"/>
      <c r="Z414" s="42"/>
      <c r="AA414" s="42"/>
      <c r="AB414" s="42"/>
      <c r="AC414" s="42"/>
      <c r="AD414" s="42"/>
      <c r="AE414" s="42"/>
      <c r="AR414" s="233" t="s">
        <v>340</v>
      </c>
      <c r="AT414" s="233" t="s">
        <v>564</v>
      </c>
      <c r="AU414" s="233" t="s">
        <v>93</v>
      </c>
      <c r="AY414" s="19" t="s">
        <v>220</v>
      </c>
      <c r="BE414" s="147">
        <f>IF(O414="základná",K414,0)</f>
        <v>0</v>
      </c>
      <c r="BF414" s="147">
        <f>IF(O414="znížená",K414,0)</f>
        <v>0</v>
      </c>
      <c r="BG414" s="147">
        <f>IF(O414="zákl. prenesená",K414,0)</f>
        <v>0</v>
      </c>
      <c r="BH414" s="147">
        <f>IF(O414="zníž. prenesená",K414,0)</f>
        <v>0</v>
      </c>
      <c r="BI414" s="147">
        <f>IF(O414="nulová",K414,0)</f>
        <v>0</v>
      </c>
      <c r="BJ414" s="19" t="s">
        <v>93</v>
      </c>
      <c r="BK414" s="147">
        <f>ROUND(P414*H414,2)</f>
        <v>0</v>
      </c>
      <c r="BL414" s="19" t="s">
        <v>105</v>
      </c>
      <c r="BM414" s="233" t="s">
        <v>1956</v>
      </c>
    </row>
    <row r="415" s="14" customFormat="1">
      <c r="A415" s="14"/>
      <c r="B415" s="242"/>
      <c r="C415" s="14"/>
      <c r="D415" s="235" t="s">
        <v>228</v>
      </c>
      <c r="E415" s="243" t="s">
        <v>1</v>
      </c>
      <c r="F415" s="244" t="s">
        <v>1933</v>
      </c>
      <c r="G415" s="14"/>
      <c r="H415" s="245">
        <v>1</v>
      </c>
      <c r="I415" s="246"/>
      <c r="J415" s="246"/>
      <c r="K415" s="14"/>
      <c r="L415" s="14"/>
      <c r="M415" s="242"/>
      <c r="N415" s="247"/>
      <c r="O415" s="248"/>
      <c r="P415" s="248"/>
      <c r="Q415" s="248"/>
      <c r="R415" s="248"/>
      <c r="S415" s="248"/>
      <c r="T415" s="248"/>
      <c r="U415" s="248"/>
      <c r="V415" s="248"/>
      <c r="W415" s="248"/>
      <c r="X415" s="249"/>
      <c r="Y415" s="14"/>
      <c r="Z415" s="14"/>
      <c r="AA415" s="14"/>
      <c r="AB415" s="14"/>
      <c r="AC415" s="14"/>
      <c r="AD415" s="14"/>
      <c r="AE415" s="14"/>
      <c r="AT415" s="243" t="s">
        <v>228</v>
      </c>
      <c r="AU415" s="243" t="s">
        <v>93</v>
      </c>
      <c r="AV415" s="14" t="s">
        <v>93</v>
      </c>
      <c r="AW415" s="14" t="s">
        <v>4</v>
      </c>
      <c r="AX415" s="14" t="s">
        <v>88</v>
      </c>
      <c r="AY415" s="243" t="s">
        <v>220</v>
      </c>
    </row>
    <row r="416" s="2" customFormat="1" ht="21.75" customHeight="1">
      <c r="A416" s="42"/>
      <c r="B416" s="186"/>
      <c r="C416" s="273" t="s">
        <v>390</v>
      </c>
      <c r="D416" s="273" t="s">
        <v>564</v>
      </c>
      <c r="E416" s="274" t="s">
        <v>1957</v>
      </c>
      <c r="F416" s="275" t="s">
        <v>1958</v>
      </c>
      <c r="G416" s="276" t="s">
        <v>583</v>
      </c>
      <c r="H416" s="277">
        <v>1</v>
      </c>
      <c r="I416" s="278"/>
      <c r="J416" s="279"/>
      <c r="K416" s="280">
        <f>ROUND(P416*H416,2)</f>
        <v>0</v>
      </c>
      <c r="L416" s="279"/>
      <c r="M416" s="281"/>
      <c r="N416" s="282" t="s">
        <v>1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0.010800000000000001</v>
      </c>
      <c r="V416" s="231">
        <f>U416*H416</f>
        <v>0.010800000000000001</v>
      </c>
      <c r="W416" s="231">
        <v>0</v>
      </c>
      <c r="X416" s="232">
        <f>W416*H416</f>
        <v>0</v>
      </c>
      <c r="Y416" s="42"/>
      <c r="Z416" s="42"/>
      <c r="AA416" s="42"/>
      <c r="AB416" s="42"/>
      <c r="AC416" s="42"/>
      <c r="AD416" s="42"/>
      <c r="AE416" s="42"/>
      <c r="AR416" s="233" t="s">
        <v>340</v>
      </c>
      <c r="AT416" s="233" t="s">
        <v>564</v>
      </c>
      <c r="AU416" s="233" t="s">
        <v>93</v>
      </c>
      <c r="AY416" s="19" t="s">
        <v>220</v>
      </c>
      <c r="BE416" s="147">
        <f>IF(O416="základná",K416,0)</f>
        <v>0</v>
      </c>
      <c r="BF416" s="147">
        <f>IF(O416="znížená",K416,0)</f>
        <v>0</v>
      </c>
      <c r="BG416" s="147">
        <f>IF(O416="zákl. prenesená",K416,0)</f>
        <v>0</v>
      </c>
      <c r="BH416" s="147">
        <f>IF(O416="zníž. prenesená",K416,0)</f>
        <v>0</v>
      </c>
      <c r="BI416" s="147">
        <f>IF(O416="nulová",K416,0)</f>
        <v>0</v>
      </c>
      <c r="BJ416" s="19" t="s">
        <v>93</v>
      </c>
      <c r="BK416" s="147">
        <f>ROUND(P416*H416,2)</f>
        <v>0</v>
      </c>
      <c r="BL416" s="19" t="s">
        <v>105</v>
      </c>
      <c r="BM416" s="233" t="s">
        <v>1959</v>
      </c>
    </row>
    <row r="417" s="14" customFormat="1">
      <c r="A417" s="14"/>
      <c r="B417" s="242"/>
      <c r="C417" s="14"/>
      <c r="D417" s="235" t="s">
        <v>228</v>
      </c>
      <c r="E417" s="243" t="s">
        <v>1</v>
      </c>
      <c r="F417" s="244" t="s">
        <v>1960</v>
      </c>
      <c r="G417" s="14"/>
      <c r="H417" s="245">
        <v>1</v>
      </c>
      <c r="I417" s="246"/>
      <c r="J417" s="246"/>
      <c r="K417" s="14"/>
      <c r="L417" s="14"/>
      <c r="M417" s="242"/>
      <c r="N417" s="247"/>
      <c r="O417" s="248"/>
      <c r="P417" s="248"/>
      <c r="Q417" s="248"/>
      <c r="R417" s="248"/>
      <c r="S417" s="248"/>
      <c r="T417" s="248"/>
      <c r="U417" s="248"/>
      <c r="V417" s="248"/>
      <c r="W417" s="248"/>
      <c r="X417" s="249"/>
      <c r="Y417" s="14"/>
      <c r="Z417" s="14"/>
      <c r="AA417" s="14"/>
      <c r="AB417" s="14"/>
      <c r="AC417" s="14"/>
      <c r="AD417" s="14"/>
      <c r="AE417" s="14"/>
      <c r="AT417" s="243" t="s">
        <v>228</v>
      </c>
      <c r="AU417" s="243" t="s">
        <v>93</v>
      </c>
      <c r="AV417" s="14" t="s">
        <v>93</v>
      </c>
      <c r="AW417" s="14" t="s">
        <v>4</v>
      </c>
      <c r="AX417" s="14" t="s">
        <v>88</v>
      </c>
      <c r="AY417" s="243" t="s">
        <v>220</v>
      </c>
    </row>
    <row r="418" s="12" customFormat="1" ht="22.8" customHeight="1">
      <c r="A418" s="12"/>
      <c r="B418" s="206"/>
      <c r="C418" s="12"/>
      <c r="D418" s="207" t="s">
        <v>80</v>
      </c>
      <c r="E418" s="218" t="s">
        <v>515</v>
      </c>
      <c r="F418" s="218" t="s">
        <v>516</v>
      </c>
      <c r="G418" s="12"/>
      <c r="H418" s="12"/>
      <c r="I418" s="209"/>
      <c r="J418" s="209"/>
      <c r="K418" s="219">
        <f>BK418</f>
        <v>0</v>
      </c>
      <c r="L418" s="12"/>
      <c r="M418" s="206"/>
      <c r="N418" s="211"/>
      <c r="O418" s="212"/>
      <c r="P418" s="212"/>
      <c r="Q418" s="213">
        <f>Q419</f>
        <v>0</v>
      </c>
      <c r="R418" s="213">
        <f>R419</f>
        <v>0</v>
      </c>
      <c r="S418" s="212"/>
      <c r="T418" s="214">
        <f>T419</f>
        <v>0</v>
      </c>
      <c r="U418" s="212"/>
      <c r="V418" s="214">
        <f>V419</f>
        <v>0</v>
      </c>
      <c r="W418" s="212"/>
      <c r="X418" s="215">
        <f>X419</f>
        <v>0</v>
      </c>
      <c r="Y418" s="12"/>
      <c r="Z418" s="12"/>
      <c r="AA418" s="12"/>
      <c r="AB418" s="12"/>
      <c r="AC418" s="12"/>
      <c r="AD418" s="12"/>
      <c r="AE418" s="12"/>
      <c r="AR418" s="207" t="s">
        <v>88</v>
      </c>
      <c r="AT418" s="216" t="s">
        <v>80</v>
      </c>
      <c r="AU418" s="216" t="s">
        <v>88</v>
      </c>
      <c r="AY418" s="207" t="s">
        <v>220</v>
      </c>
      <c r="BK418" s="217">
        <f>BK419</f>
        <v>0</v>
      </c>
    </row>
    <row r="419" s="2" customFormat="1" ht="24.15" customHeight="1">
      <c r="A419" s="42"/>
      <c r="B419" s="186"/>
      <c r="C419" s="220" t="s">
        <v>387</v>
      </c>
      <c r="D419" s="220" t="s">
        <v>223</v>
      </c>
      <c r="E419" s="221" t="s">
        <v>517</v>
      </c>
      <c r="F419" s="222" t="s">
        <v>518</v>
      </c>
      <c r="G419" s="223" t="s">
        <v>359</v>
      </c>
      <c r="H419" s="224">
        <v>17.251000000000001</v>
      </c>
      <c r="I419" s="225"/>
      <c r="J419" s="225"/>
      <c r="K419" s="226">
        <f>ROUND(P419*H419,2)</f>
        <v>0</v>
      </c>
      <c r="L419" s="227"/>
      <c r="M419" s="43"/>
      <c r="N419" s="228" t="s">
        <v>1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2"/>
      <c r="Z419" s="42"/>
      <c r="AA419" s="42"/>
      <c r="AB419" s="42"/>
      <c r="AC419" s="42"/>
      <c r="AD419" s="42"/>
      <c r="AE419" s="42"/>
      <c r="AR419" s="233" t="s">
        <v>105</v>
      </c>
      <c r="AT419" s="233" t="s">
        <v>223</v>
      </c>
      <c r="AU419" s="233" t="s">
        <v>93</v>
      </c>
      <c r="AY419" s="19" t="s">
        <v>220</v>
      </c>
      <c r="BE419" s="147">
        <f>IF(O419="základná",K419,0)</f>
        <v>0</v>
      </c>
      <c r="BF419" s="147">
        <f>IF(O419="znížená",K419,0)</f>
        <v>0</v>
      </c>
      <c r="BG419" s="147">
        <f>IF(O419="zákl. prenesená",K419,0)</f>
        <v>0</v>
      </c>
      <c r="BH419" s="147">
        <f>IF(O419="zníž. prenesená",K419,0)</f>
        <v>0</v>
      </c>
      <c r="BI419" s="147">
        <f>IF(O419="nulová",K419,0)</f>
        <v>0</v>
      </c>
      <c r="BJ419" s="19" t="s">
        <v>93</v>
      </c>
      <c r="BK419" s="147">
        <f>ROUND(P419*H419,2)</f>
        <v>0</v>
      </c>
      <c r="BL419" s="19" t="s">
        <v>105</v>
      </c>
      <c r="BM419" s="233" t="s">
        <v>1961</v>
      </c>
    </row>
    <row r="420" s="12" customFormat="1" ht="25.92" customHeight="1">
      <c r="A420" s="12"/>
      <c r="B420" s="206"/>
      <c r="C420" s="12"/>
      <c r="D420" s="207" t="s">
        <v>80</v>
      </c>
      <c r="E420" s="208" t="s">
        <v>379</v>
      </c>
      <c r="F420" s="208" t="s">
        <v>380</v>
      </c>
      <c r="G420" s="12"/>
      <c r="H420" s="12"/>
      <c r="I420" s="209"/>
      <c r="J420" s="209"/>
      <c r="K420" s="210">
        <f>BK420</f>
        <v>0</v>
      </c>
      <c r="L420" s="12"/>
      <c r="M420" s="206"/>
      <c r="N420" s="211"/>
      <c r="O420" s="212"/>
      <c r="P420" s="212"/>
      <c r="Q420" s="213">
        <f>Q421+Q459+Q461+Q528+Q546</f>
        <v>0</v>
      </c>
      <c r="R420" s="213">
        <f>R421+R459+R461+R528+R546</f>
        <v>0</v>
      </c>
      <c r="S420" s="212"/>
      <c r="T420" s="214">
        <f>T421+T459+T461+T528+T546</f>
        <v>0</v>
      </c>
      <c r="U420" s="212"/>
      <c r="V420" s="214">
        <f>V421+V459+V461+V528+V546</f>
        <v>4.3887362999999997</v>
      </c>
      <c r="W420" s="212"/>
      <c r="X420" s="215">
        <f>X421+X459+X461+X528+X546</f>
        <v>0</v>
      </c>
      <c r="Y420" s="12"/>
      <c r="Z420" s="12"/>
      <c r="AA420" s="12"/>
      <c r="AB420" s="12"/>
      <c r="AC420" s="12"/>
      <c r="AD420" s="12"/>
      <c r="AE420" s="12"/>
      <c r="AR420" s="207" t="s">
        <v>93</v>
      </c>
      <c r="AT420" s="216" t="s">
        <v>80</v>
      </c>
      <c r="AU420" s="216" t="s">
        <v>81</v>
      </c>
      <c r="AY420" s="207" t="s">
        <v>220</v>
      </c>
      <c r="BK420" s="217">
        <f>BK421+BK459+BK461+BK528+BK546</f>
        <v>0</v>
      </c>
    </row>
    <row r="421" s="12" customFormat="1" ht="22.8" customHeight="1">
      <c r="A421" s="12"/>
      <c r="B421" s="206"/>
      <c r="C421" s="12"/>
      <c r="D421" s="207" t="s">
        <v>80</v>
      </c>
      <c r="E421" s="218" t="s">
        <v>556</v>
      </c>
      <c r="F421" s="218" t="s">
        <v>557</v>
      </c>
      <c r="G421" s="12"/>
      <c r="H421" s="12"/>
      <c r="I421" s="209"/>
      <c r="J421" s="209"/>
      <c r="K421" s="219">
        <f>BK421</f>
        <v>0</v>
      </c>
      <c r="L421" s="12"/>
      <c r="M421" s="206"/>
      <c r="N421" s="211"/>
      <c r="O421" s="212"/>
      <c r="P421" s="212"/>
      <c r="Q421" s="213">
        <f>SUM(Q422:Q458)</f>
        <v>0</v>
      </c>
      <c r="R421" s="213">
        <f>SUM(R422:R458)</f>
        <v>0</v>
      </c>
      <c r="S421" s="212"/>
      <c r="T421" s="214">
        <f>SUM(T422:T458)</f>
        <v>0</v>
      </c>
      <c r="U421" s="212"/>
      <c r="V421" s="214">
        <f>SUM(V422:V458)</f>
        <v>0.13623520000000003</v>
      </c>
      <c r="W421" s="212"/>
      <c r="X421" s="215">
        <f>SUM(X422:X458)</f>
        <v>0</v>
      </c>
      <c r="Y421" s="12"/>
      <c r="Z421" s="12"/>
      <c r="AA421" s="12"/>
      <c r="AB421" s="12"/>
      <c r="AC421" s="12"/>
      <c r="AD421" s="12"/>
      <c r="AE421" s="12"/>
      <c r="AR421" s="207" t="s">
        <v>93</v>
      </c>
      <c r="AT421" s="216" t="s">
        <v>80</v>
      </c>
      <c r="AU421" s="216" t="s">
        <v>88</v>
      </c>
      <c r="AY421" s="207" t="s">
        <v>220</v>
      </c>
      <c r="BK421" s="217">
        <f>SUM(BK422:BK458)</f>
        <v>0</v>
      </c>
    </row>
    <row r="422" s="2" customFormat="1" ht="24.15" customHeight="1">
      <c r="A422" s="42"/>
      <c r="B422" s="186"/>
      <c r="C422" s="220" t="s">
        <v>427</v>
      </c>
      <c r="D422" s="220" t="s">
        <v>223</v>
      </c>
      <c r="E422" s="221" t="s">
        <v>1629</v>
      </c>
      <c r="F422" s="222" t="s">
        <v>1630</v>
      </c>
      <c r="G422" s="223" t="s">
        <v>226</v>
      </c>
      <c r="H422" s="224">
        <v>425.73500000000001</v>
      </c>
      <c r="I422" s="225"/>
      <c r="J422" s="225"/>
      <c r="K422" s="226">
        <f>ROUND(P422*H422,2)</f>
        <v>0</v>
      </c>
      <c r="L422" s="227"/>
      <c r="M422" s="43"/>
      <c r="N422" s="228" t="s">
        <v>1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0.00032000000000000003</v>
      </c>
      <c r="V422" s="231">
        <f>U422*H422</f>
        <v>0.13623520000000003</v>
      </c>
      <c r="W422" s="231">
        <v>0</v>
      </c>
      <c r="X422" s="232">
        <f>W422*H422</f>
        <v>0</v>
      </c>
      <c r="Y422" s="42"/>
      <c r="Z422" s="42"/>
      <c r="AA422" s="42"/>
      <c r="AB422" s="42"/>
      <c r="AC422" s="42"/>
      <c r="AD422" s="42"/>
      <c r="AE422" s="42"/>
      <c r="AR422" s="233" t="s">
        <v>387</v>
      </c>
      <c r="AT422" s="233" t="s">
        <v>223</v>
      </c>
      <c r="AU422" s="233" t="s">
        <v>93</v>
      </c>
      <c r="AY422" s="19" t="s">
        <v>220</v>
      </c>
      <c r="BE422" s="147">
        <f>IF(O422="základná",K422,0)</f>
        <v>0</v>
      </c>
      <c r="BF422" s="147">
        <f>IF(O422="znížená",K422,0)</f>
        <v>0</v>
      </c>
      <c r="BG422" s="147">
        <f>IF(O422="zákl. prenesená",K422,0)</f>
        <v>0</v>
      </c>
      <c r="BH422" s="147">
        <f>IF(O422="zníž. prenesená",K422,0)</f>
        <v>0</v>
      </c>
      <c r="BI422" s="147">
        <f>IF(O422="nulová",K422,0)</f>
        <v>0</v>
      </c>
      <c r="BJ422" s="19" t="s">
        <v>93</v>
      </c>
      <c r="BK422" s="147">
        <f>ROUND(P422*H422,2)</f>
        <v>0</v>
      </c>
      <c r="BL422" s="19" t="s">
        <v>387</v>
      </c>
      <c r="BM422" s="233" t="s">
        <v>1962</v>
      </c>
    </row>
    <row r="423" s="13" customFormat="1">
      <c r="A423" s="13"/>
      <c r="B423" s="234"/>
      <c r="C423" s="13"/>
      <c r="D423" s="235" t="s">
        <v>228</v>
      </c>
      <c r="E423" s="236" t="s">
        <v>1</v>
      </c>
      <c r="F423" s="237" t="s">
        <v>1632</v>
      </c>
      <c r="G423" s="13"/>
      <c r="H423" s="236" t="s">
        <v>1</v>
      </c>
      <c r="I423" s="238"/>
      <c r="J423" s="238"/>
      <c r="K423" s="13"/>
      <c r="L423" s="13"/>
      <c r="M423" s="234"/>
      <c r="N423" s="239"/>
      <c r="O423" s="240"/>
      <c r="P423" s="240"/>
      <c r="Q423" s="240"/>
      <c r="R423" s="240"/>
      <c r="S423" s="240"/>
      <c r="T423" s="240"/>
      <c r="U423" s="240"/>
      <c r="V423" s="240"/>
      <c r="W423" s="240"/>
      <c r="X423" s="241"/>
      <c r="Y423" s="13"/>
      <c r="Z423" s="13"/>
      <c r="AA423" s="13"/>
      <c r="AB423" s="13"/>
      <c r="AC423" s="13"/>
      <c r="AD423" s="13"/>
      <c r="AE423" s="13"/>
      <c r="AT423" s="236" t="s">
        <v>228</v>
      </c>
      <c r="AU423" s="236" t="s">
        <v>93</v>
      </c>
      <c r="AV423" s="13" t="s">
        <v>88</v>
      </c>
      <c r="AW423" s="13" t="s">
        <v>4</v>
      </c>
      <c r="AX423" s="13" t="s">
        <v>81</v>
      </c>
      <c r="AY423" s="236" t="s">
        <v>220</v>
      </c>
    </row>
    <row r="424" s="13" customFormat="1">
      <c r="A424" s="13"/>
      <c r="B424" s="234"/>
      <c r="C424" s="13"/>
      <c r="D424" s="235" t="s">
        <v>228</v>
      </c>
      <c r="E424" s="236" t="s">
        <v>1</v>
      </c>
      <c r="F424" s="237" t="s">
        <v>1344</v>
      </c>
      <c r="G424" s="13"/>
      <c r="H424" s="236" t="s">
        <v>1</v>
      </c>
      <c r="I424" s="238"/>
      <c r="J424" s="238"/>
      <c r="K424" s="13"/>
      <c r="L424" s="13"/>
      <c r="M424" s="234"/>
      <c r="N424" s="239"/>
      <c r="O424" s="240"/>
      <c r="P424" s="240"/>
      <c r="Q424" s="240"/>
      <c r="R424" s="240"/>
      <c r="S424" s="240"/>
      <c r="T424" s="240"/>
      <c r="U424" s="240"/>
      <c r="V424" s="240"/>
      <c r="W424" s="240"/>
      <c r="X424" s="241"/>
      <c r="Y424" s="13"/>
      <c r="Z424" s="13"/>
      <c r="AA424" s="13"/>
      <c r="AB424" s="13"/>
      <c r="AC424" s="13"/>
      <c r="AD424" s="13"/>
      <c r="AE424" s="13"/>
      <c r="AT424" s="236" t="s">
        <v>228</v>
      </c>
      <c r="AU424" s="236" t="s">
        <v>93</v>
      </c>
      <c r="AV424" s="13" t="s">
        <v>88</v>
      </c>
      <c r="AW424" s="13" t="s">
        <v>4</v>
      </c>
      <c r="AX424" s="13" t="s">
        <v>81</v>
      </c>
      <c r="AY424" s="236" t="s">
        <v>220</v>
      </c>
    </row>
    <row r="425" s="14" customFormat="1">
      <c r="A425" s="14"/>
      <c r="B425" s="242"/>
      <c r="C425" s="14"/>
      <c r="D425" s="235" t="s">
        <v>228</v>
      </c>
      <c r="E425" s="243" t="s">
        <v>1</v>
      </c>
      <c r="F425" s="244" t="s">
        <v>1345</v>
      </c>
      <c r="G425" s="14"/>
      <c r="H425" s="245">
        <v>8.25</v>
      </c>
      <c r="I425" s="246"/>
      <c r="J425" s="246"/>
      <c r="K425" s="14"/>
      <c r="L425" s="14"/>
      <c r="M425" s="242"/>
      <c r="N425" s="247"/>
      <c r="O425" s="248"/>
      <c r="P425" s="248"/>
      <c r="Q425" s="248"/>
      <c r="R425" s="248"/>
      <c r="S425" s="248"/>
      <c r="T425" s="248"/>
      <c r="U425" s="248"/>
      <c r="V425" s="248"/>
      <c r="W425" s="248"/>
      <c r="X425" s="249"/>
      <c r="Y425" s="14"/>
      <c r="Z425" s="14"/>
      <c r="AA425" s="14"/>
      <c r="AB425" s="14"/>
      <c r="AC425" s="14"/>
      <c r="AD425" s="14"/>
      <c r="AE425" s="14"/>
      <c r="AT425" s="243" t="s">
        <v>228</v>
      </c>
      <c r="AU425" s="243" t="s">
        <v>93</v>
      </c>
      <c r="AV425" s="14" t="s">
        <v>93</v>
      </c>
      <c r="AW425" s="14" t="s">
        <v>4</v>
      </c>
      <c r="AX425" s="14" t="s">
        <v>81</v>
      </c>
      <c r="AY425" s="243" t="s">
        <v>220</v>
      </c>
    </row>
    <row r="426" s="14" customFormat="1">
      <c r="A426" s="14"/>
      <c r="B426" s="242"/>
      <c r="C426" s="14"/>
      <c r="D426" s="235" t="s">
        <v>228</v>
      </c>
      <c r="E426" s="243" t="s">
        <v>1</v>
      </c>
      <c r="F426" s="244" t="s">
        <v>1346</v>
      </c>
      <c r="G426" s="14"/>
      <c r="H426" s="245">
        <v>7.5</v>
      </c>
      <c r="I426" s="246"/>
      <c r="J426" s="246"/>
      <c r="K426" s="14"/>
      <c r="L426" s="14"/>
      <c r="M426" s="242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Y426" s="14"/>
      <c r="Z426" s="14"/>
      <c r="AA426" s="14"/>
      <c r="AB426" s="14"/>
      <c r="AC426" s="14"/>
      <c r="AD426" s="14"/>
      <c r="AE426" s="14"/>
      <c r="AT426" s="243" t="s">
        <v>228</v>
      </c>
      <c r="AU426" s="243" t="s">
        <v>93</v>
      </c>
      <c r="AV426" s="14" t="s">
        <v>93</v>
      </c>
      <c r="AW426" s="14" t="s">
        <v>4</v>
      </c>
      <c r="AX426" s="14" t="s">
        <v>81</v>
      </c>
      <c r="AY426" s="243" t="s">
        <v>220</v>
      </c>
    </row>
    <row r="427" s="14" customFormat="1">
      <c r="A427" s="14"/>
      <c r="B427" s="242"/>
      <c r="C427" s="14"/>
      <c r="D427" s="235" t="s">
        <v>228</v>
      </c>
      <c r="E427" s="243" t="s">
        <v>1</v>
      </c>
      <c r="F427" s="244" t="s">
        <v>1347</v>
      </c>
      <c r="G427" s="14"/>
      <c r="H427" s="245">
        <v>13.35</v>
      </c>
      <c r="I427" s="246"/>
      <c r="J427" s="246"/>
      <c r="K427" s="14"/>
      <c r="L427" s="14"/>
      <c r="M427" s="242"/>
      <c r="N427" s="247"/>
      <c r="O427" s="248"/>
      <c r="P427" s="248"/>
      <c r="Q427" s="248"/>
      <c r="R427" s="248"/>
      <c r="S427" s="248"/>
      <c r="T427" s="248"/>
      <c r="U427" s="248"/>
      <c r="V427" s="248"/>
      <c r="W427" s="248"/>
      <c r="X427" s="249"/>
      <c r="Y427" s="14"/>
      <c r="Z427" s="14"/>
      <c r="AA427" s="14"/>
      <c r="AB427" s="14"/>
      <c r="AC427" s="14"/>
      <c r="AD427" s="14"/>
      <c r="AE427" s="14"/>
      <c r="AT427" s="243" t="s">
        <v>228</v>
      </c>
      <c r="AU427" s="243" t="s">
        <v>93</v>
      </c>
      <c r="AV427" s="14" t="s">
        <v>93</v>
      </c>
      <c r="AW427" s="14" t="s">
        <v>4</v>
      </c>
      <c r="AX427" s="14" t="s">
        <v>81</v>
      </c>
      <c r="AY427" s="243" t="s">
        <v>220</v>
      </c>
    </row>
    <row r="428" s="14" customFormat="1">
      <c r="A428" s="14"/>
      <c r="B428" s="242"/>
      <c r="C428" s="14"/>
      <c r="D428" s="235" t="s">
        <v>228</v>
      </c>
      <c r="E428" s="243" t="s">
        <v>1</v>
      </c>
      <c r="F428" s="244" t="s">
        <v>1348</v>
      </c>
      <c r="G428" s="14"/>
      <c r="H428" s="245">
        <v>5.8499999999999996</v>
      </c>
      <c r="I428" s="246"/>
      <c r="J428" s="246"/>
      <c r="K428" s="14"/>
      <c r="L428" s="14"/>
      <c r="M428" s="242"/>
      <c r="N428" s="247"/>
      <c r="O428" s="248"/>
      <c r="P428" s="248"/>
      <c r="Q428" s="248"/>
      <c r="R428" s="248"/>
      <c r="S428" s="248"/>
      <c r="T428" s="248"/>
      <c r="U428" s="248"/>
      <c r="V428" s="248"/>
      <c r="W428" s="248"/>
      <c r="X428" s="249"/>
      <c r="Y428" s="14"/>
      <c r="Z428" s="14"/>
      <c r="AA428" s="14"/>
      <c r="AB428" s="14"/>
      <c r="AC428" s="14"/>
      <c r="AD428" s="14"/>
      <c r="AE428" s="14"/>
      <c r="AT428" s="243" t="s">
        <v>228</v>
      </c>
      <c r="AU428" s="243" t="s">
        <v>93</v>
      </c>
      <c r="AV428" s="14" t="s">
        <v>93</v>
      </c>
      <c r="AW428" s="14" t="s">
        <v>4</v>
      </c>
      <c r="AX428" s="14" t="s">
        <v>81</v>
      </c>
      <c r="AY428" s="243" t="s">
        <v>220</v>
      </c>
    </row>
    <row r="429" s="14" customFormat="1">
      <c r="A429" s="14"/>
      <c r="B429" s="242"/>
      <c r="C429" s="14"/>
      <c r="D429" s="235" t="s">
        <v>228</v>
      </c>
      <c r="E429" s="243" t="s">
        <v>1</v>
      </c>
      <c r="F429" s="244" t="s">
        <v>1349</v>
      </c>
      <c r="G429" s="14"/>
      <c r="H429" s="245">
        <v>8.25</v>
      </c>
      <c r="I429" s="246"/>
      <c r="J429" s="246"/>
      <c r="K429" s="14"/>
      <c r="L429" s="14"/>
      <c r="M429" s="242"/>
      <c r="N429" s="247"/>
      <c r="O429" s="248"/>
      <c r="P429" s="248"/>
      <c r="Q429" s="248"/>
      <c r="R429" s="248"/>
      <c r="S429" s="248"/>
      <c r="T429" s="248"/>
      <c r="U429" s="248"/>
      <c r="V429" s="248"/>
      <c r="W429" s="248"/>
      <c r="X429" s="249"/>
      <c r="Y429" s="14"/>
      <c r="Z429" s="14"/>
      <c r="AA429" s="14"/>
      <c r="AB429" s="14"/>
      <c r="AC429" s="14"/>
      <c r="AD429" s="14"/>
      <c r="AE429" s="14"/>
      <c r="AT429" s="243" t="s">
        <v>228</v>
      </c>
      <c r="AU429" s="243" t="s">
        <v>93</v>
      </c>
      <c r="AV429" s="14" t="s">
        <v>93</v>
      </c>
      <c r="AW429" s="14" t="s">
        <v>4</v>
      </c>
      <c r="AX429" s="14" t="s">
        <v>81</v>
      </c>
      <c r="AY429" s="243" t="s">
        <v>220</v>
      </c>
    </row>
    <row r="430" s="14" customFormat="1">
      <c r="A430" s="14"/>
      <c r="B430" s="242"/>
      <c r="C430" s="14"/>
      <c r="D430" s="235" t="s">
        <v>228</v>
      </c>
      <c r="E430" s="243" t="s">
        <v>1</v>
      </c>
      <c r="F430" s="244" t="s">
        <v>1350</v>
      </c>
      <c r="G430" s="14"/>
      <c r="H430" s="245">
        <v>5.9100000000000001</v>
      </c>
      <c r="I430" s="246"/>
      <c r="J430" s="246"/>
      <c r="K430" s="14"/>
      <c r="L430" s="14"/>
      <c r="M430" s="242"/>
      <c r="N430" s="247"/>
      <c r="O430" s="248"/>
      <c r="P430" s="248"/>
      <c r="Q430" s="248"/>
      <c r="R430" s="248"/>
      <c r="S430" s="248"/>
      <c r="T430" s="248"/>
      <c r="U430" s="248"/>
      <c r="V430" s="248"/>
      <c r="W430" s="248"/>
      <c r="X430" s="249"/>
      <c r="Y430" s="14"/>
      <c r="Z430" s="14"/>
      <c r="AA430" s="14"/>
      <c r="AB430" s="14"/>
      <c r="AC430" s="14"/>
      <c r="AD430" s="14"/>
      <c r="AE430" s="14"/>
      <c r="AT430" s="243" t="s">
        <v>228</v>
      </c>
      <c r="AU430" s="243" t="s">
        <v>93</v>
      </c>
      <c r="AV430" s="14" t="s">
        <v>93</v>
      </c>
      <c r="AW430" s="14" t="s">
        <v>4</v>
      </c>
      <c r="AX430" s="14" t="s">
        <v>81</v>
      </c>
      <c r="AY430" s="243" t="s">
        <v>220</v>
      </c>
    </row>
    <row r="431" s="14" customFormat="1">
      <c r="A431" s="14"/>
      <c r="B431" s="242"/>
      <c r="C431" s="14"/>
      <c r="D431" s="235" t="s">
        <v>228</v>
      </c>
      <c r="E431" s="243" t="s">
        <v>1</v>
      </c>
      <c r="F431" s="244" t="s">
        <v>1351</v>
      </c>
      <c r="G431" s="14"/>
      <c r="H431" s="245">
        <v>5.2300000000000004</v>
      </c>
      <c r="I431" s="246"/>
      <c r="J431" s="246"/>
      <c r="K431" s="14"/>
      <c r="L431" s="14"/>
      <c r="M431" s="242"/>
      <c r="N431" s="247"/>
      <c r="O431" s="248"/>
      <c r="P431" s="248"/>
      <c r="Q431" s="248"/>
      <c r="R431" s="248"/>
      <c r="S431" s="248"/>
      <c r="T431" s="248"/>
      <c r="U431" s="248"/>
      <c r="V431" s="248"/>
      <c r="W431" s="248"/>
      <c r="X431" s="249"/>
      <c r="Y431" s="14"/>
      <c r="Z431" s="14"/>
      <c r="AA431" s="14"/>
      <c r="AB431" s="14"/>
      <c r="AC431" s="14"/>
      <c r="AD431" s="14"/>
      <c r="AE431" s="14"/>
      <c r="AT431" s="243" t="s">
        <v>228</v>
      </c>
      <c r="AU431" s="243" t="s">
        <v>93</v>
      </c>
      <c r="AV431" s="14" t="s">
        <v>93</v>
      </c>
      <c r="AW431" s="14" t="s">
        <v>4</v>
      </c>
      <c r="AX431" s="14" t="s">
        <v>81</v>
      </c>
      <c r="AY431" s="243" t="s">
        <v>220</v>
      </c>
    </row>
    <row r="432" s="14" customFormat="1">
      <c r="A432" s="14"/>
      <c r="B432" s="242"/>
      <c r="C432" s="14"/>
      <c r="D432" s="235" t="s">
        <v>228</v>
      </c>
      <c r="E432" s="243" t="s">
        <v>1</v>
      </c>
      <c r="F432" s="244" t="s">
        <v>1352</v>
      </c>
      <c r="G432" s="14"/>
      <c r="H432" s="245">
        <v>3.8250000000000002</v>
      </c>
      <c r="I432" s="246"/>
      <c r="J432" s="246"/>
      <c r="K432" s="14"/>
      <c r="L432" s="14"/>
      <c r="M432" s="242"/>
      <c r="N432" s="247"/>
      <c r="O432" s="248"/>
      <c r="P432" s="248"/>
      <c r="Q432" s="248"/>
      <c r="R432" s="248"/>
      <c r="S432" s="248"/>
      <c r="T432" s="248"/>
      <c r="U432" s="248"/>
      <c r="V432" s="248"/>
      <c r="W432" s="248"/>
      <c r="X432" s="249"/>
      <c r="Y432" s="14"/>
      <c r="Z432" s="14"/>
      <c r="AA432" s="14"/>
      <c r="AB432" s="14"/>
      <c r="AC432" s="14"/>
      <c r="AD432" s="14"/>
      <c r="AE432" s="14"/>
      <c r="AT432" s="243" t="s">
        <v>228</v>
      </c>
      <c r="AU432" s="243" t="s">
        <v>93</v>
      </c>
      <c r="AV432" s="14" t="s">
        <v>93</v>
      </c>
      <c r="AW432" s="14" t="s">
        <v>4</v>
      </c>
      <c r="AX432" s="14" t="s">
        <v>81</v>
      </c>
      <c r="AY432" s="243" t="s">
        <v>220</v>
      </c>
    </row>
    <row r="433" s="14" customFormat="1">
      <c r="A433" s="14"/>
      <c r="B433" s="242"/>
      <c r="C433" s="14"/>
      <c r="D433" s="235" t="s">
        <v>228</v>
      </c>
      <c r="E433" s="243" t="s">
        <v>1</v>
      </c>
      <c r="F433" s="244" t="s">
        <v>1353</v>
      </c>
      <c r="G433" s="14"/>
      <c r="H433" s="245">
        <v>22.149999999999999</v>
      </c>
      <c r="I433" s="246"/>
      <c r="J433" s="246"/>
      <c r="K433" s="14"/>
      <c r="L433" s="14"/>
      <c r="M433" s="242"/>
      <c r="N433" s="247"/>
      <c r="O433" s="248"/>
      <c r="P433" s="248"/>
      <c r="Q433" s="248"/>
      <c r="R433" s="248"/>
      <c r="S433" s="248"/>
      <c r="T433" s="248"/>
      <c r="U433" s="248"/>
      <c r="V433" s="248"/>
      <c r="W433" s="248"/>
      <c r="X433" s="249"/>
      <c r="Y433" s="14"/>
      <c r="Z433" s="14"/>
      <c r="AA433" s="14"/>
      <c r="AB433" s="14"/>
      <c r="AC433" s="14"/>
      <c r="AD433" s="14"/>
      <c r="AE433" s="14"/>
      <c r="AT433" s="243" t="s">
        <v>228</v>
      </c>
      <c r="AU433" s="243" t="s">
        <v>93</v>
      </c>
      <c r="AV433" s="14" t="s">
        <v>93</v>
      </c>
      <c r="AW433" s="14" t="s">
        <v>4</v>
      </c>
      <c r="AX433" s="14" t="s">
        <v>81</v>
      </c>
      <c r="AY433" s="243" t="s">
        <v>220</v>
      </c>
    </row>
    <row r="434" s="15" customFormat="1">
      <c r="A434" s="15"/>
      <c r="B434" s="250"/>
      <c r="C434" s="15"/>
      <c r="D434" s="235" t="s">
        <v>228</v>
      </c>
      <c r="E434" s="251" t="s">
        <v>1</v>
      </c>
      <c r="F434" s="252" t="s">
        <v>242</v>
      </c>
      <c r="G434" s="15"/>
      <c r="H434" s="253">
        <v>80.314999999999998</v>
      </c>
      <c r="I434" s="254"/>
      <c r="J434" s="254"/>
      <c r="K434" s="15"/>
      <c r="L434" s="15"/>
      <c r="M434" s="250"/>
      <c r="N434" s="255"/>
      <c r="O434" s="256"/>
      <c r="P434" s="256"/>
      <c r="Q434" s="256"/>
      <c r="R434" s="256"/>
      <c r="S434" s="256"/>
      <c r="T434" s="256"/>
      <c r="U434" s="256"/>
      <c r="V434" s="256"/>
      <c r="W434" s="256"/>
      <c r="X434" s="257"/>
      <c r="Y434" s="15"/>
      <c r="Z434" s="15"/>
      <c r="AA434" s="15"/>
      <c r="AB434" s="15"/>
      <c r="AC434" s="15"/>
      <c r="AD434" s="15"/>
      <c r="AE434" s="15"/>
      <c r="AT434" s="251" t="s">
        <v>228</v>
      </c>
      <c r="AU434" s="251" t="s">
        <v>93</v>
      </c>
      <c r="AV434" s="15" t="s">
        <v>98</v>
      </c>
      <c r="AW434" s="15" t="s">
        <v>4</v>
      </c>
      <c r="AX434" s="15" t="s">
        <v>81</v>
      </c>
      <c r="AY434" s="251" t="s">
        <v>220</v>
      </c>
    </row>
    <row r="435" s="13" customFormat="1">
      <c r="A435" s="13"/>
      <c r="B435" s="234"/>
      <c r="C435" s="13"/>
      <c r="D435" s="235" t="s">
        <v>228</v>
      </c>
      <c r="E435" s="236" t="s">
        <v>1</v>
      </c>
      <c r="F435" s="237" t="s">
        <v>1365</v>
      </c>
      <c r="G435" s="13"/>
      <c r="H435" s="236" t="s">
        <v>1</v>
      </c>
      <c r="I435" s="238"/>
      <c r="J435" s="238"/>
      <c r="K435" s="13"/>
      <c r="L435" s="13"/>
      <c r="M435" s="234"/>
      <c r="N435" s="239"/>
      <c r="O435" s="240"/>
      <c r="P435" s="240"/>
      <c r="Q435" s="240"/>
      <c r="R435" s="240"/>
      <c r="S435" s="240"/>
      <c r="T435" s="240"/>
      <c r="U435" s="240"/>
      <c r="V435" s="240"/>
      <c r="W435" s="240"/>
      <c r="X435" s="241"/>
      <c r="Y435" s="13"/>
      <c r="Z435" s="13"/>
      <c r="AA435" s="13"/>
      <c r="AB435" s="13"/>
      <c r="AC435" s="13"/>
      <c r="AD435" s="13"/>
      <c r="AE435" s="13"/>
      <c r="AT435" s="236" t="s">
        <v>228</v>
      </c>
      <c r="AU435" s="236" t="s">
        <v>93</v>
      </c>
      <c r="AV435" s="13" t="s">
        <v>88</v>
      </c>
      <c r="AW435" s="13" t="s">
        <v>4</v>
      </c>
      <c r="AX435" s="13" t="s">
        <v>81</v>
      </c>
      <c r="AY435" s="236" t="s">
        <v>220</v>
      </c>
    </row>
    <row r="436" s="14" customFormat="1">
      <c r="A436" s="14"/>
      <c r="B436" s="242"/>
      <c r="C436" s="14"/>
      <c r="D436" s="235" t="s">
        <v>228</v>
      </c>
      <c r="E436" s="243" t="s">
        <v>1</v>
      </c>
      <c r="F436" s="244" t="s">
        <v>1366</v>
      </c>
      <c r="G436" s="14"/>
      <c r="H436" s="245">
        <v>4.2999999999999998</v>
      </c>
      <c r="I436" s="246"/>
      <c r="J436" s="246"/>
      <c r="K436" s="14"/>
      <c r="L436" s="14"/>
      <c r="M436" s="242"/>
      <c r="N436" s="247"/>
      <c r="O436" s="248"/>
      <c r="P436" s="248"/>
      <c r="Q436" s="248"/>
      <c r="R436" s="248"/>
      <c r="S436" s="248"/>
      <c r="T436" s="248"/>
      <c r="U436" s="248"/>
      <c r="V436" s="248"/>
      <c r="W436" s="248"/>
      <c r="X436" s="249"/>
      <c r="Y436" s="14"/>
      <c r="Z436" s="14"/>
      <c r="AA436" s="14"/>
      <c r="AB436" s="14"/>
      <c r="AC436" s="14"/>
      <c r="AD436" s="14"/>
      <c r="AE436" s="14"/>
      <c r="AT436" s="243" t="s">
        <v>228</v>
      </c>
      <c r="AU436" s="243" t="s">
        <v>93</v>
      </c>
      <c r="AV436" s="14" t="s">
        <v>93</v>
      </c>
      <c r="AW436" s="14" t="s">
        <v>4</v>
      </c>
      <c r="AX436" s="14" t="s">
        <v>81</v>
      </c>
      <c r="AY436" s="243" t="s">
        <v>220</v>
      </c>
    </row>
    <row r="437" s="14" customFormat="1">
      <c r="A437" s="14"/>
      <c r="B437" s="242"/>
      <c r="C437" s="14"/>
      <c r="D437" s="235" t="s">
        <v>228</v>
      </c>
      <c r="E437" s="243" t="s">
        <v>1</v>
      </c>
      <c r="F437" s="244" t="s">
        <v>1367</v>
      </c>
      <c r="G437" s="14"/>
      <c r="H437" s="245">
        <v>1.6000000000000001</v>
      </c>
      <c r="I437" s="246"/>
      <c r="J437" s="246"/>
      <c r="K437" s="14"/>
      <c r="L437" s="14"/>
      <c r="M437" s="242"/>
      <c r="N437" s="247"/>
      <c r="O437" s="248"/>
      <c r="P437" s="248"/>
      <c r="Q437" s="248"/>
      <c r="R437" s="248"/>
      <c r="S437" s="248"/>
      <c r="T437" s="248"/>
      <c r="U437" s="248"/>
      <c r="V437" s="248"/>
      <c r="W437" s="248"/>
      <c r="X437" s="249"/>
      <c r="Y437" s="14"/>
      <c r="Z437" s="14"/>
      <c r="AA437" s="14"/>
      <c r="AB437" s="14"/>
      <c r="AC437" s="14"/>
      <c r="AD437" s="14"/>
      <c r="AE437" s="14"/>
      <c r="AT437" s="243" t="s">
        <v>228</v>
      </c>
      <c r="AU437" s="243" t="s">
        <v>93</v>
      </c>
      <c r="AV437" s="14" t="s">
        <v>93</v>
      </c>
      <c r="AW437" s="14" t="s">
        <v>4</v>
      </c>
      <c r="AX437" s="14" t="s">
        <v>81</v>
      </c>
      <c r="AY437" s="243" t="s">
        <v>220</v>
      </c>
    </row>
    <row r="438" s="14" customFormat="1">
      <c r="A438" s="14"/>
      <c r="B438" s="242"/>
      <c r="C438" s="14"/>
      <c r="D438" s="235" t="s">
        <v>228</v>
      </c>
      <c r="E438" s="243" t="s">
        <v>1</v>
      </c>
      <c r="F438" s="244" t="s">
        <v>1368</v>
      </c>
      <c r="G438" s="14"/>
      <c r="H438" s="245">
        <v>5.5999999999999996</v>
      </c>
      <c r="I438" s="246"/>
      <c r="J438" s="246"/>
      <c r="K438" s="14"/>
      <c r="L438" s="14"/>
      <c r="M438" s="242"/>
      <c r="N438" s="247"/>
      <c r="O438" s="248"/>
      <c r="P438" s="248"/>
      <c r="Q438" s="248"/>
      <c r="R438" s="248"/>
      <c r="S438" s="248"/>
      <c r="T438" s="248"/>
      <c r="U438" s="248"/>
      <c r="V438" s="248"/>
      <c r="W438" s="248"/>
      <c r="X438" s="249"/>
      <c r="Y438" s="14"/>
      <c r="Z438" s="14"/>
      <c r="AA438" s="14"/>
      <c r="AB438" s="14"/>
      <c r="AC438" s="14"/>
      <c r="AD438" s="14"/>
      <c r="AE438" s="14"/>
      <c r="AT438" s="243" t="s">
        <v>228</v>
      </c>
      <c r="AU438" s="243" t="s">
        <v>93</v>
      </c>
      <c r="AV438" s="14" t="s">
        <v>93</v>
      </c>
      <c r="AW438" s="14" t="s">
        <v>4</v>
      </c>
      <c r="AX438" s="14" t="s">
        <v>81</v>
      </c>
      <c r="AY438" s="243" t="s">
        <v>220</v>
      </c>
    </row>
    <row r="439" s="14" customFormat="1">
      <c r="A439" s="14"/>
      <c r="B439" s="242"/>
      <c r="C439" s="14"/>
      <c r="D439" s="235" t="s">
        <v>228</v>
      </c>
      <c r="E439" s="243" t="s">
        <v>1</v>
      </c>
      <c r="F439" s="244" t="s">
        <v>1369</v>
      </c>
      <c r="G439" s="14"/>
      <c r="H439" s="245">
        <v>21.649999999999999</v>
      </c>
      <c r="I439" s="246"/>
      <c r="J439" s="246"/>
      <c r="K439" s="14"/>
      <c r="L439" s="14"/>
      <c r="M439" s="242"/>
      <c r="N439" s="247"/>
      <c r="O439" s="248"/>
      <c r="P439" s="248"/>
      <c r="Q439" s="248"/>
      <c r="R439" s="248"/>
      <c r="S439" s="248"/>
      <c r="T439" s="248"/>
      <c r="U439" s="248"/>
      <c r="V439" s="248"/>
      <c r="W439" s="248"/>
      <c r="X439" s="249"/>
      <c r="Y439" s="14"/>
      <c r="Z439" s="14"/>
      <c r="AA439" s="14"/>
      <c r="AB439" s="14"/>
      <c r="AC439" s="14"/>
      <c r="AD439" s="14"/>
      <c r="AE439" s="14"/>
      <c r="AT439" s="243" t="s">
        <v>228</v>
      </c>
      <c r="AU439" s="243" t="s">
        <v>93</v>
      </c>
      <c r="AV439" s="14" t="s">
        <v>93</v>
      </c>
      <c r="AW439" s="14" t="s">
        <v>4</v>
      </c>
      <c r="AX439" s="14" t="s">
        <v>81</v>
      </c>
      <c r="AY439" s="243" t="s">
        <v>220</v>
      </c>
    </row>
    <row r="440" s="14" customFormat="1">
      <c r="A440" s="14"/>
      <c r="B440" s="242"/>
      <c r="C440" s="14"/>
      <c r="D440" s="235" t="s">
        <v>228</v>
      </c>
      <c r="E440" s="243" t="s">
        <v>1</v>
      </c>
      <c r="F440" s="244" t="s">
        <v>1370</v>
      </c>
      <c r="G440" s="14"/>
      <c r="H440" s="245">
        <v>22.82</v>
      </c>
      <c r="I440" s="246"/>
      <c r="J440" s="246"/>
      <c r="K440" s="14"/>
      <c r="L440" s="14"/>
      <c r="M440" s="242"/>
      <c r="N440" s="247"/>
      <c r="O440" s="248"/>
      <c r="P440" s="248"/>
      <c r="Q440" s="248"/>
      <c r="R440" s="248"/>
      <c r="S440" s="248"/>
      <c r="T440" s="248"/>
      <c r="U440" s="248"/>
      <c r="V440" s="248"/>
      <c r="W440" s="248"/>
      <c r="X440" s="249"/>
      <c r="Y440" s="14"/>
      <c r="Z440" s="14"/>
      <c r="AA440" s="14"/>
      <c r="AB440" s="14"/>
      <c r="AC440" s="14"/>
      <c r="AD440" s="14"/>
      <c r="AE440" s="14"/>
      <c r="AT440" s="243" t="s">
        <v>228</v>
      </c>
      <c r="AU440" s="243" t="s">
        <v>93</v>
      </c>
      <c r="AV440" s="14" t="s">
        <v>93</v>
      </c>
      <c r="AW440" s="14" t="s">
        <v>4</v>
      </c>
      <c r="AX440" s="14" t="s">
        <v>81</v>
      </c>
      <c r="AY440" s="243" t="s">
        <v>220</v>
      </c>
    </row>
    <row r="441" s="14" customFormat="1">
      <c r="A441" s="14"/>
      <c r="B441" s="242"/>
      <c r="C441" s="14"/>
      <c r="D441" s="235" t="s">
        <v>228</v>
      </c>
      <c r="E441" s="243" t="s">
        <v>1</v>
      </c>
      <c r="F441" s="244" t="s">
        <v>1371</v>
      </c>
      <c r="G441" s="14"/>
      <c r="H441" s="245">
        <v>1.3999999999999999</v>
      </c>
      <c r="I441" s="246"/>
      <c r="J441" s="246"/>
      <c r="K441" s="14"/>
      <c r="L441" s="14"/>
      <c r="M441" s="242"/>
      <c r="N441" s="247"/>
      <c r="O441" s="248"/>
      <c r="P441" s="248"/>
      <c r="Q441" s="248"/>
      <c r="R441" s="248"/>
      <c r="S441" s="248"/>
      <c r="T441" s="248"/>
      <c r="U441" s="248"/>
      <c r="V441" s="248"/>
      <c r="W441" s="248"/>
      <c r="X441" s="249"/>
      <c r="Y441" s="14"/>
      <c r="Z441" s="14"/>
      <c r="AA441" s="14"/>
      <c r="AB441" s="14"/>
      <c r="AC441" s="14"/>
      <c r="AD441" s="14"/>
      <c r="AE441" s="14"/>
      <c r="AT441" s="243" t="s">
        <v>228</v>
      </c>
      <c r="AU441" s="243" t="s">
        <v>93</v>
      </c>
      <c r="AV441" s="14" t="s">
        <v>93</v>
      </c>
      <c r="AW441" s="14" t="s">
        <v>4</v>
      </c>
      <c r="AX441" s="14" t="s">
        <v>81</v>
      </c>
      <c r="AY441" s="243" t="s">
        <v>220</v>
      </c>
    </row>
    <row r="442" s="14" customFormat="1">
      <c r="A442" s="14"/>
      <c r="B442" s="242"/>
      <c r="C442" s="14"/>
      <c r="D442" s="235" t="s">
        <v>228</v>
      </c>
      <c r="E442" s="243" t="s">
        <v>1</v>
      </c>
      <c r="F442" s="244" t="s">
        <v>1372</v>
      </c>
      <c r="G442" s="14"/>
      <c r="H442" s="245">
        <v>7.2000000000000002</v>
      </c>
      <c r="I442" s="246"/>
      <c r="J442" s="246"/>
      <c r="K442" s="14"/>
      <c r="L442" s="14"/>
      <c r="M442" s="242"/>
      <c r="N442" s="247"/>
      <c r="O442" s="248"/>
      <c r="P442" s="248"/>
      <c r="Q442" s="248"/>
      <c r="R442" s="248"/>
      <c r="S442" s="248"/>
      <c r="T442" s="248"/>
      <c r="U442" s="248"/>
      <c r="V442" s="248"/>
      <c r="W442" s="248"/>
      <c r="X442" s="249"/>
      <c r="Y442" s="14"/>
      <c r="Z442" s="14"/>
      <c r="AA442" s="14"/>
      <c r="AB442" s="14"/>
      <c r="AC442" s="14"/>
      <c r="AD442" s="14"/>
      <c r="AE442" s="14"/>
      <c r="AT442" s="243" t="s">
        <v>228</v>
      </c>
      <c r="AU442" s="243" t="s">
        <v>93</v>
      </c>
      <c r="AV442" s="14" t="s">
        <v>93</v>
      </c>
      <c r="AW442" s="14" t="s">
        <v>4</v>
      </c>
      <c r="AX442" s="14" t="s">
        <v>81</v>
      </c>
      <c r="AY442" s="243" t="s">
        <v>220</v>
      </c>
    </row>
    <row r="443" s="14" customFormat="1">
      <c r="A443" s="14"/>
      <c r="B443" s="242"/>
      <c r="C443" s="14"/>
      <c r="D443" s="235" t="s">
        <v>228</v>
      </c>
      <c r="E443" s="243" t="s">
        <v>1</v>
      </c>
      <c r="F443" s="244" t="s">
        <v>1373</v>
      </c>
      <c r="G443" s="14"/>
      <c r="H443" s="245">
        <v>53.399999999999999</v>
      </c>
      <c r="I443" s="246"/>
      <c r="J443" s="246"/>
      <c r="K443" s="14"/>
      <c r="L443" s="14"/>
      <c r="M443" s="242"/>
      <c r="N443" s="247"/>
      <c r="O443" s="248"/>
      <c r="P443" s="248"/>
      <c r="Q443" s="248"/>
      <c r="R443" s="248"/>
      <c r="S443" s="248"/>
      <c r="T443" s="248"/>
      <c r="U443" s="248"/>
      <c r="V443" s="248"/>
      <c r="W443" s="248"/>
      <c r="X443" s="249"/>
      <c r="Y443" s="14"/>
      <c r="Z443" s="14"/>
      <c r="AA443" s="14"/>
      <c r="AB443" s="14"/>
      <c r="AC443" s="14"/>
      <c r="AD443" s="14"/>
      <c r="AE443" s="14"/>
      <c r="AT443" s="243" t="s">
        <v>228</v>
      </c>
      <c r="AU443" s="243" t="s">
        <v>93</v>
      </c>
      <c r="AV443" s="14" t="s">
        <v>93</v>
      </c>
      <c r="AW443" s="14" t="s">
        <v>4</v>
      </c>
      <c r="AX443" s="14" t="s">
        <v>81</v>
      </c>
      <c r="AY443" s="243" t="s">
        <v>220</v>
      </c>
    </row>
    <row r="444" s="14" customFormat="1">
      <c r="A444" s="14"/>
      <c r="B444" s="242"/>
      <c r="C444" s="14"/>
      <c r="D444" s="235" t="s">
        <v>228</v>
      </c>
      <c r="E444" s="243" t="s">
        <v>1</v>
      </c>
      <c r="F444" s="244" t="s">
        <v>1374</v>
      </c>
      <c r="G444" s="14"/>
      <c r="H444" s="245">
        <v>45.420000000000002</v>
      </c>
      <c r="I444" s="246"/>
      <c r="J444" s="246"/>
      <c r="K444" s="14"/>
      <c r="L444" s="14"/>
      <c r="M444" s="242"/>
      <c r="N444" s="247"/>
      <c r="O444" s="248"/>
      <c r="P444" s="248"/>
      <c r="Q444" s="248"/>
      <c r="R444" s="248"/>
      <c r="S444" s="248"/>
      <c r="T444" s="248"/>
      <c r="U444" s="248"/>
      <c r="V444" s="248"/>
      <c r="W444" s="248"/>
      <c r="X444" s="249"/>
      <c r="Y444" s="14"/>
      <c r="Z444" s="14"/>
      <c r="AA444" s="14"/>
      <c r="AB444" s="14"/>
      <c r="AC444" s="14"/>
      <c r="AD444" s="14"/>
      <c r="AE444" s="14"/>
      <c r="AT444" s="243" t="s">
        <v>228</v>
      </c>
      <c r="AU444" s="243" t="s">
        <v>93</v>
      </c>
      <c r="AV444" s="14" t="s">
        <v>93</v>
      </c>
      <c r="AW444" s="14" t="s">
        <v>4</v>
      </c>
      <c r="AX444" s="14" t="s">
        <v>81</v>
      </c>
      <c r="AY444" s="243" t="s">
        <v>220</v>
      </c>
    </row>
    <row r="445" s="14" customFormat="1">
      <c r="A445" s="14"/>
      <c r="B445" s="242"/>
      <c r="C445" s="14"/>
      <c r="D445" s="235" t="s">
        <v>228</v>
      </c>
      <c r="E445" s="243" t="s">
        <v>1</v>
      </c>
      <c r="F445" s="244" t="s">
        <v>1375</v>
      </c>
      <c r="G445" s="14"/>
      <c r="H445" s="245">
        <v>53.109999999999999</v>
      </c>
      <c r="I445" s="246"/>
      <c r="J445" s="246"/>
      <c r="K445" s="14"/>
      <c r="L445" s="14"/>
      <c r="M445" s="242"/>
      <c r="N445" s="247"/>
      <c r="O445" s="248"/>
      <c r="P445" s="248"/>
      <c r="Q445" s="248"/>
      <c r="R445" s="248"/>
      <c r="S445" s="248"/>
      <c r="T445" s="248"/>
      <c r="U445" s="248"/>
      <c r="V445" s="248"/>
      <c r="W445" s="248"/>
      <c r="X445" s="249"/>
      <c r="Y445" s="14"/>
      <c r="Z445" s="14"/>
      <c r="AA445" s="14"/>
      <c r="AB445" s="14"/>
      <c r="AC445" s="14"/>
      <c r="AD445" s="14"/>
      <c r="AE445" s="14"/>
      <c r="AT445" s="243" t="s">
        <v>228</v>
      </c>
      <c r="AU445" s="243" t="s">
        <v>93</v>
      </c>
      <c r="AV445" s="14" t="s">
        <v>93</v>
      </c>
      <c r="AW445" s="14" t="s">
        <v>4</v>
      </c>
      <c r="AX445" s="14" t="s">
        <v>81</v>
      </c>
      <c r="AY445" s="243" t="s">
        <v>220</v>
      </c>
    </row>
    <row r="446" s="14" customFormat="1">
      <c r="A446" s="14"/>
      <c r="B446" s="242"/>
      <c r="C446" s="14"/>
      <c r="D446" s="235" t="s">
        <v>228</v>
      </c>
      <c r="E446" s="243" t="s">
        <v>1</v>
      </c>
      <c r="F446" s="244" t="s">
        <v>1376</v>
      </c>
      <c r="G446" s="14"/>
      <c r="H446" s="245">
        <v>44.850000000000001</v>
      </c>
      <c r="I446" s="246"/>
      <c r="J446" s="246"/>
      <c r="K446" s="14"/>
      <c r="L446" s="14"/>
      <c r="M446" s="242"/>
      <c r="N446" s="247"/>
      <c r="O446" s="248"/>
      <c r="P446" s="248"/>
      <c r="Q446" s="248"/>
      <c r="R446" s="248"/>
      <c r="S446" s="248"/>
      <c r="T446" s="248"/>
      <c r="U446" s="248"/>
      <c r="V446" s="248"/>
      <c r="W446" s="248"/>
      <c r="X446" s="249"/>
      <c r="Y446" s="14"/>
      <c r="Z446" s="14"/>
      <c r="AA446" s="14"/>
      <c r="AB446" s="14"/>
      <c r="AC446" s="14"/>
      <c r="AD446" s="14"/>
      <c r="AE446" s="14"/>
      <c r="AT446" s="243" t="s">
        <v>228</v>
      </c>
      <c r="AU446" s="243" t="s">
        <v>93</v>
      </c>
      <c r="AV446" s="14" t="s">
        <v>93</v>
      </c>
      <c r="AW446" s="14" t="s">
        <v>4</v>
      </c>
      <c r="AX446" s="14" t="s">
        <v>81</v>
      </c>
      <c r="AY446" s="243" t="s">
        <v>220</v>
      </c>
    </row>
    <row r="447" s="14" customFormat="1">
      <c r="A447" s="14"/>
      <c r="B447" s="242"/>
      <c r="C447" s="14"/>
      <c r="D447" s="235" t="s">
        <v>228</v>
      </c>
      <c r="E447" s="243" t="s">
        <v>1</v>
      </c>
      <c r="F447" s="244" t="s">
        <v>1377</v>
      </c>
      <c r="G447" s="14"/>
      <c r="H447" s="245">
        <v>10.539999999999999</v>
      </c>
      <c r="I447" s="246"/>
      <c r="J447" s="246"/>
      <c r="K447" s="14"/>
      <c r="L447" s="14"/>
      <c r="M447" s="242"/>
      <c r="N447" s="247"/>
      <c r="O447" s="248"/>
      <c r="P447" s="248"/>
      <c r="Q447" s="248"/>
      <c r="R447" s="248"/>
      <c r="S447" s="248"/>
      <c r="T447" s="248"/>
      <c r="U447" s="248"/>
      <c r="V447" s="248"/>
      <c r="W447" s="248"/>
      <c r="X447" s="249"/>
      <c r="Y447" s="14"/>
      <c r="Z447" s="14"/>
      <c r="AA447" s="14"/>
      <c r="AB447" s="14"/>
      <c r="AC447" s="14"/>
      <c r="AD447" s="14"/>
      <c r="AE447" s="14"/>
      <c r="AT447" s="243" t="s">
        <v>228</v>
      </c>
      <c r="AU447" s="243" t="s">
        <v>93</v>
      </c>
      <c r="AV447" s="14" t="s">
        <v>93</v>
      </c>
      <c r="AW447" s="14" t="s">
        <v>4</v>
      </c>
      <c r="AX447" s="14" t="s">
        <v>81</v>
      </c>
      <c r="AY447" s="243" t="s">
        <v>220</v>
      </c>
    </row>
    <row r="448" s="14" customFormat="1">
      <c r="A448" s="14"/>
      <c r="B448" s="242"/>
      <c r="C448" s="14"/>
      <c r="D448" s="235" t="s">
        <v>228</v>
      </c>
      <c r="E448" s="243" t="s">
        <v>1</v>
      </c>
      <c r="F448" s="244" t="s">
        <v>1378</v>
      </c>
      <c r="G448" s="14"/>
      <c r="H448" s="245">
        <v>8.3800000000000008</v>
      </c>
      <c r="I448" s="246"/>
      <c r="J448" s="246"/>
      <c r="K448" s="14"/>
      <c r="L448" s="14"/>
      <c r="M448" s="242"/>
      <c r="N448" s="247"/>
      <c r="O448" s="248"/>
      <c r="P448" s="248"/>
      <c r="Q448" s="248"/>
      <c r="R448" s="248"/>
      <c r="S448" s="248"/>
      <c r="T448" s="248"/>
      <c r="U448" s="248"/>
      <c r="V448" s="248"/>
      <c r="W448" s="248"/>
      <c r="X448" s="249"/>
      <c r="Y448" s="14"/>
      <c r="Z448" s="14"/>
      <c r="AA448" s="14"/>
      <c r="AB448" s="14"/>
      <c r="AC448" s="14"/>
      <c r="AD448" s="14"/>
      <c r="AE448" s="14"/>
      <c r="AT448" s="243" t="s">
        <v>228</v>
      </c>
      <c r="AU448" s="243" t="s">
        <v>93</v>
      </c>
      <c r="AV448" s="14" t="s">
        <v>93</v>
      </c>
      <c r="AW448" s="14" t="s">
        <v>4</v>
      </c>
      <c r="AX448" s="14" t="s">
        <v>81</v>
      </c>
      <c r="AY448" s="243" t="s">
        <v>220</v>
      </c>
    </row>
    <row r="449" s="14" customFormat="1">
      <c r="A449" s="14"/>
      <c r="B449" s="242"/>
      <c r="C449" s="14"/>
      <c r="D449" s="235" t="s">
        <v>228</v>
      </c>
      <c r="E449" s="243" t="s">
        <v>1</v>
      </c>
      <c r="F449" s="244" t="s">
        <v>1379</v>
      </c>
      <c r="G449" s="14"/>
      <c r="H449" s="245">
        <v>7.2000000000000002</v>
      </c>
      <c r="I449" s="246"/>
      <c r="J449" s="246"/>
      <c r="K449" s="14"/>
      <c r="L449" s="14"/>
      <c r="M449" s="242"/>
      <c r="N449" s="247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4"/>
      <c r="Z449" s="14"/>
      <c r="AA449" s="14"/>
      <c r="AB449" s="14"/>
      <c r="AC449" s="14"/>
      <c r="AD449" s="14"/>
      <c r="AE449" s="14"/>
      <c r="AT449" s="243" t="s">
        <v>228</v>
      </c>
      <c r="AU449" s="243" t="s">
        <v>93</v>
      </c>
      <c r="AV449" s="14" t="s">
        <v>93</v>
      </c>
      <c r="AW449" s="14" t="s">
        <v>4</v>
      </c>
      <c r="AX449" s="14" t="s">
        <v>81</v>
      </c>
      <c r="AY449" s="243" t="s">
        <v>220</v>
      </c>
    </row>
    <row r="450" s="14" customFormat="1">
      <c r="A450" s="14"/>
      <c r="B450" s="242"/>
      <c r="C450" s="14"/>
      <c r="D450" s="235" t="s">
        <v>228</v>
      </c>
      <c r="E450" s="243" t="s">
        <v>1</v>
      </c>
      <c r="F450" s="244" t="s">
        <v>1380</v>
      </c>
      <c r="G450" s="14"/>
      <c r="H450" s="245">
        <v>23.399999999999999</v>
      </c>
      <c r="I450" s="246"/>
      <c r="J450" s="246"/>
      <c r="K450" s="14"/>
      <c r="L450" s="14"/>
      <c r="M450" s="242"/>
      <c r="N450" s="247"/>
      <c r="O450" s="248"/>
      <c r="P450" s="248"/>
      <c r="Q450" s="248"/>
      <c r="R450" s="248"/>
      <c r="S450" s="248"/>
      <c r="T450" s="248"/>
      <c r="U450" s="248"/>
      <c r="V450" s="248"/>
      <c r="W450" s="248"/>
      <c r="X450" s="249"/>
      <c r="Y450" s="14"/>
      <c r="Z450" s="14"/>
      <c r="AA450" s="14"/>
      <c r="AB450" s="14"/>
      <c r="AC450" s="14"/>
      <c r="AD450" s="14"/>
      <c r="AE450" s="14"/>
      <c r="AT450" s="243" t="s">
        <v>228</v>
      </c>
      <c r="AU450" s="243" t="s">
        <v>93</v>
      </c>
      <c r="AV450" s="14" t="s">
        <v>93</v>
      </c>
      <c r="AW450" s="14" t="s">
        <v>4</v>
      </c>
      <c r="AX450" s="14" t="s">
        <v>81</v>
      </c>
      <c r="AY450" s="243" t="s">
        <v>220</v>
      </c>
    </row>
    <row r="451" s="14" customFormat="1">
      <c r="A451" s="14"/>
      <c r="B451" s="242"/>
      <c r="C451" s="14"/>
      <c r="D451" s="235" t="s">
        <v>228</v>
      </c>
      <c r="E451" s="243" t="s">
        <v>1</v>
      </c>
      <c r="F451" s="244" t="s">
        <v>1381</v>
      </c>
      <c r="G451" s="14"/>
      <c r="H451" s="245">
        <v>1.3999999999999999</v>
      </c>
      <c r="I451" s="246"/>
      <c r="J451" s="246"/>
      <c r="K451" s="14"/>
      <c r="L451" s="14"/>
      <c r="M451" s="242"/>
      <c r="N451" s="247"/>
      <c r="O451" s="248"/>
      <c r="P451" s="248"/>
      <c r="Q451" s="248"/>
      <c r="R451" s="248"/>
      <c r="S451" s="248"/>
      <c r="T451" s="248"/>
      <c r="U451" s="248"/>
      <c r="V451" s="248"/>
      <c r="W451" s="248"/>
      <c r="X451" s="249"/>
      <c r="Y451" s="14"/>
      <c r="Z451" s="14"/>
      <c r="AA451" s="14"/>
      <c r="AB451" s="14"/>
      <c r="AC451" s="14"/>
      <c r="AD451" s="14"/>
      <c r="AE451" s="14"/>
      <c r="AT451" s="243" t="s">
        <v>228</v>
      </c>
      <c r="AU451" s="243" t="s">
        <v>93</v>
      </c>
      <c r="AV451" s="14" t="s">
        <v>93</v>
      </c>
      <c r="AW451" s="14" t="s">
        <v>4</v>
      </c>
      <c r="AX451" s="14" t="s">
        <v>81</v>
      </c>
      <c r="AY451" s="243" t="s">
        <v>220</v>
      </c>
    </row>
    <row r="452" s="14" customFormat="1">
      <c r="A452" s="14"/>
      <c r="B452" s="242"/>
      <c r="C452" s="14"/>
      <c r="D452" s="235" t="s">
        <v>228</v>
      </c>
      <c r="E452" s="243" t="s">
        <v>1</v>
      </c>
      <c r="F452" s="244" t="s">
        <v>1382</v>
      </c>
      <c r="G452" s="14"/>
      <c r="H452" s="245">
        <v>21.649999999999999</v>
      </c>
      <c r="I452" s="246"/>
      <c r="J452" s="246"/>
      <c r="K452" s="14"/>
      <c r="L452" s="14"/>
      <c r="M452" s="242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Y452" s="14"/>
      <c r="Z452" s="14"/>
      <c r="AA452" s="14"/>
      <c r="AB452" s="14"/>
      <c r="AC452" s="14"/>
      <c r="AD452" s="14"/>
      <c r="AE452" s="14"/>
      <c r="AT452" s="243" t="s">
        <v>228</v>
      </c>
      <c r="AU452" s="243" t="s">
        <v>93</v>
      </c>
      <c r="AV452" s="14" t="s">
        <v>93</v>
      </c>
      <c r="AW452" s="14" t="s">
        <v>4</v>
      </c>
      <c r="AX452" s="14" t="s">
        <v>81</v>
      </c>
      <c r="AY452" s="243" t="s">
        <v>220</v>
      </c>
    </row>
    <row r="453" s="14" customFormat="1">
      <c r="A453" s="14"/>
      <c r="B453" s="242"/>
      <c r="C453" s="14"/>
      <c r="D453" s="235" t="s">
        <v>228</v>
      </c>
      <c r="E453" s="243" t="s">
        <v>1</v>
      </c>
      <c r="F453" s="244" t="s">
        <v>1383</v>
      </c>
      <c r="G453" s="14"/>
      <c r="H453" s="245">
        <v>5.5999999999999996</v>
      </c>
      <c r="I453" s="246"/>
      <c r="J453" s="246"/>
      <c r="K453" s="14"/>
      <c r="L453" s="14"/>
      <c r="M453" s="242"/>
      <c r="N453" s="247"/>
      <c r="O453" s="248"/>
      <c r="P453" s="248"/>
      <c r="Q453" s="248"/>
      <c r="R453" s="248"/>
      <c r="S453" s="248"/>
      <c r="T453" s="248"/>
      <c r="U453" s="248"/>
      <c r="V453" s="248"/>
      <c r="W453" s="248"/>
      <c r="X453" s="249"/>
      <c r="Y453" s="14"/>
      <c r="Z453" s="14"/>
      <c r="AA453" s="14"/>
      <c r="AB453" s="14"/>
      <c r="AC453" s="14"/>
      <c r="AD453" s="14"/>
      <c r="AE453" s="14"/>
      <c r="AT453" s="243" t="s">
        <v>228</v>
      </c>
      <c r="AU453" s="243" t="s">
        <v>93</v>
      </c>
      <c r="AV453" s="14" t="s">
        <v>93</v>
      </c>
      <c r="AW453" s="14" t="s">
        <v>4</v>
      </c>
      <c r="AX453" s="14" t="s">
        <v>81</v>
      </c>
      <c r="AY453" s="243" t="s">
        <v>220</v>
      </c>
    </row>
    <row r="454" s="14" customFormat="1">
      <c r="A454" s="14"/>
      <c r="B454" s="242"/>
      <c r="C454" s="14"/>
      <c r="D454" s="235" t="s">
        <v>228</v>
      </c>
      <c r="E454" s="243" t="s">
        <v>1</v>
      </c>
      <c r="F454" s="244" t="s">
        <v>1384</v>
      </c>
      <c r="G454" s="14"/>
      <c r="H454" s="245">
        <v>1.6000000000000001</v>
      </c>
      <c r="I454" s="246"/>
      <c r="J454" s="246"/>
      <c r="K454" s="14"/>
      <c r="L454" s="14"/>
      <c r="M454" s="242"/>
      <c r="N454" s="247"/>
      <c r="O454" s="248"/>
      <c r="P454" s="248"/>
      <c r="Q454" s="248"/>
      <c r="R454" s="248"/>
      <c r="S454" s="248"/>
      <c r="T454" s="248"/>
      <c r="U454" s="248"/>
      <c r="V454" s="248"/>
      <c r="W454" s="248"/>
      <c r="X454" s="249"/>
      <c r="Y454" s="14"/>
      <c r="Z454" s="14"/>
      <c r="AA454" s="14"/>
      <c r="AB454" s="14"/>
      <c r="AC454" s="14"/>
      <c r="AD454" s="14"/>
      <c r="AE454" s="14"/>
      <c r="AT454" s="243" t="s">
        <v>228</v>
      </c>
      <c r="AU454" s="243" t="s">
        <v>93</v>
      </c>
      <c r="AV454" s="14" t="s">
        <v>93</v>
      </c>
      <c r="AW454" s="14" t="s">
        <v>4</v>
      </c>
      <c r="AX454" s="14" t="s">
        <v>81</v>
      </c>
      <c r="AY454" s="243" t="s">
        <v>220</v>
      </c>
    </row>
    <row r="455" s="14" customFormat="1">
      <c r="A455" s="14"/>
      <c r="B455" s="242"/>
      <c r="C455" s="14"/>
      <c r="D455" s="235" t="s">
        <v>228</v>
      </c>
      <c r="E455" s="243" t="s">
        <v>1</v>
      </c>
      <c r="F455" s="244" t="s">
        <v>1385</v>
      </c>
      <c r="G455" s="14"/>
      <c r="H455" s="245">
        <v>4.2999999999999998</v>
      </c>
      <c r="I455" s="246"/>
      <c r="J455" s="246"/>
      <c r="K455" s="14"/>
      <c r="L455" s="14"/>
      <c r="M455" s="242"/>
      <c r="N455" s="247"/>
      <c r="O455" s="248"/>
      <c r="P455" s="248"/>
      <c r="Q455" s="248"/>
      <c r="R455" s="248"/>
      <c r="S455" s="248"/>
      <c r="T455" s="248"/>
      <c r="U455" s="248"/>
      <c r="V455" s="248"/>
      <c r="W455" s="248"/>
      <c r="X455" s="249"/>
      <c r="Y455" s="14"/>
      <c r="Z455" s="14"/>
      <c r="AA455" s="14"/>
      <c r="AB455" s="14"/>
      <c r="AC455" s="14"/>
      <c r="AD455" s="14"/>
      <c r="AE455" s="14"/>
      <c r="AT455" s="243" t="s">
        <v>228</v>
      </c>
      <c r="AU455" s="243" t="s">
        <v>93</v>
      </c>
      <c r="AV455" s="14" t="s">
        <v>93</v>
      </c>
      <c r="AW455" s="14" t="s">
        <v>4</v>
      </c>
      <c r="AX455" s="14" t="s">
        <v>81</v>
      </c>
      <c r="AY455" s="243" t="s">
        <v>220</v>
      </c>
    </row>
    <row r="456" s="15" customFormat="1">
      <c r="A456" s="15"/>
      <c r="B456" s="250"/>
      <c r="C456" s="15"/>
      <c r="D456" s="235" t="s">
        <v>228</v>
      </c>
      <c r="E456" s="251" t="s">
        <v>1</v>
      </c>
      <c r="F456" s="252" t="s">
        <v>242</v>
      </c>
      <c r="G456" s="15"/>
      <c r="H456" s="253">
        <v>345.42000000000002</v>
      </c>
      <c r="I456" s="254"/>
      <c r="J456" s="254"/>
      <c r="K456" s="15"/>
      <c r="L456" s="15"/>
      <c r="M456" s="250"/>
      <c r="N456" s="255"/>
      <c r="O456" s="256"/>
      <c r="P456" s="256"/>
      <c r="Q456" s="256"/>
      <c r="R456" s="256"/>
      <c r="S456" s="256"/>
      <c r="T456" s="256"/>
      <c r="U456" s="256"/>
      <c r="V456" s="256"/>
      <c r="W456" s="256"/>
      <c r="X456" s="257"/>
      <c r="Y456" s="15"/>
      <c r="Z456" s="15"/>
      <c r="AA456" s="15"/>
      <c r="AB456" s="15"/>
      <c r="AC456" s="15"/>
      <c r="AD456" s="15"/>
      <c r="AE456" s="15"/>
      <c r="AT456" s="251" t="s">
        <v>228</v>
      </c>
      <c r="AU456" s="251" t="s">
        <v>93</v>
      </c>
      <c r="AV456" s="15" t="s">
        <v>98</v>
      </c>
      <c r="AW456" s="15" t="s">
        <v>4</v>
      </c>
      <c r="AX456" s="15" t="s">
        <v>81</v>
      </c>
      <c r="AY456" s="251" t="s">
        <v>220</v>
      </c>
    </row>
    <row r="457" s="16" customFormat="1">
      <c r="A457" s="16"/>
      <c r="B457" s="258"/>
      <c r="C457" s="16"/>
      <c r="D457" s="235" t="s">
        <v>228</v>
      </c>
      <c r="E457" s="259" t="s">
        <v>1</v>
      </c>
      <c r="F457" s="260" t="s">
        <v>253</v>
      </c>
      <c r="G457" s="16"/>
      <c r="H457" s="261">
        <v>425.73500000000001</v>
      </c>
      <c r="I457" s="262"/>
      <c r="J457" s="262"/>
      <c r="K457" s="16"/>
      <c r="L457" s="16"/>
      <c r="M457" s="258"/>
      <c r="N457" s="263"/>
      <c r="O457" s="264"/>
      <c r="P457" s="264"/>
      <c r="Q457" s="264"/>
      <c r="R457" s="264"/>
      <c r="S457" s="264"/>
      <c r="T457" s="264"/>
      <c r="U457" s="264"/>
      <c r="V457" s="264"/>
      <c r="W457" s="264"/>
      <c r="X457" s="265"/>
      <c r="Y457" s="16"/>
      <c r="Z457" s="16"/>
      <c r="AA457" s="16"/>
      <c r="AB457" s="16"/>
      <c r="AC457" s="16"/>
      <c r="AD457" s="16"/>
      <c r="AE457" s="16"/>
      <c r="AT457" s="259" t="s">
        <v>228</v>
      </c>
      <c r="AU457" s="259" t="s">
        <v>93</v>
      </c>
      <c r="AV457" s="16" t="s">
        <v>105</v>
      </c>
      <c r="AW457" s="16" t="s">
        <v>4</v>
      </c>
      <c r="AX457" s="16" t="s">
        <v>88</v>
      </c>
      <c r="AY457" s="259" t="s">
        <v>220</v>
      </c>
    </row>
    <row r="458" s="2" customFormat="1" ht="24.15" customHeight="1">
      <c r="A458" s="42"/>
      <c r="B458" s="186"/>
      <c r="C458" s="220" t="s">
        <v>620</v>
      </c>
      <c r="D458" s="220" t="s">
        <v>223</v>
      </c>
      <c r="E458" s="221" t="s">
        <v>570</v>
      </c>
      <c r="F458" s="222" t="s">
        <v>571</v>
      </c>
      <c r="G458" s="223" t="s">
        <v>393</v>
      </c>
      <c r="H458" s="266"/>
      <c r="I458" s="225"/>
      <c r="J458" s="225"/>
      <c r="K458" s="226">
        <f>ROUND(P458*H458,2)</f>
        <v>0</v>
      </c>
      <c r="L458" s="227"/>
      <c r="M458" s="43"/>
      <c r="N458" s="228" t="s">
        <v>1</v>
      </c>
      <c r="O458" s="229" t="s">
        <v>45</v>
      </c>
      <c r="P458" s="230">
        <f>I458+J458</f>
        <v>0</v>
      </c>
      <c r="Q458" s="230">
        <f>ROUND(I458*H458,2)</f>
        <v>0</v>
      </c>
      <c r="R458" s="230">
        <f>ROUND(J458*H458,2)</f>
        <v>0</v>
      </c>
      <c r="S458" s="86"/>
      <c r="T458" s="231">
        <f>S458*H458</f>
        <v>0</v>
      </c>
      <c r="U458" s="231">
        <v>0</v>
      </c>
      <c r="V458" s="231">
        <f>U458*H458</f>
        <v>0</v>
      </c>
      <c r="W458" s="231">
        <v>0</v>
      </c>
      <c r="X458" s="232">
        <f>W458*H458</f>
        <v>0</v>
      </c>
      <c r="Y458" s="42"/>
      <c r="Z458" s="42"/>
      <c r="AA458" s="42"/>
      <c r="AB458" s="42"/>
      <c r="AC458" s="42"/>
      <c r="AD458" s="42"/>
      <c r="AE458" s="42"/>
      <c r="AR458" s="233" t="s">
        <v>387</v>
      </c>
      <c r="AT458" s="233" t="s">
        <v>223</v>
      </c>
      <c r="AU458" s="233" t="s">
        <v>93</v>
      </c>
      <c r="AY458" s="19" t="s">
        <v>220</v>
      </c>
      <c r="BE458" s="147">
        <f>IF(O458="základná",K458,0)</f>
        <v>0</v>
      </c>
      <c r="BF458" s="147">
        <f>IF(O458="znížená",K458,0)</f>
        <v>0</v>
      </c>
      <c r="BG458" s="147">
        <f>IF(O458="zákl. prenesená",K458,0)</f>
        <v>0</v>
      </c>
      <c r="BH458" s="147">
        <f>IF(O458="zníž. prenesená",K458,0)</f>
        <v>0</v>
      </c>
      <c r="BI458" s="147">
        <f>IF(O458="nulová",K458,0)</f>
        <v>0</v>
      </c>
      <c r="BJ458" s="19" t="s">
        <v>93</v>
      </c>
      <c r="BK458" s="147">
        <f>ROUND(P458*H458,2)</f>
        <v>0</v>
      </c>
      <c r="BL458" s="19" t="s">
        <v>387</v>
      </c>
      <c r="BM458" s="233" t="s">
        <v>1963</v>
      </c>
    </row>
    <row r="459" s="12" customFormat="1" ht="22.8" customHeight="1">
      <c r="A459" s="12"/>
      <c r="B459" s="206"/>
      <c r="C459" s="12"/>
      <c r="D459" s="207" t="s">
        <v>80</v>
      </c>
      <c r="E459" s="218" t="s">
        <v>879</v>
      </c>
      <c r="F459" s="218" t="s">
        <v>880</v>
      </c>
      <c r="G459" s="12"/>
      <c r="H459" s="12"/>
      <c r="I459" s="209"/>
      <c r="J459" s="209"/>
      <c r="K459" s="219">
        <f>BK459</f>
        <v>0</v>
      </c>
      <c r="L459" s="12"/>
      <c r="M459" s="206"/>
      <c r="N459" s="211"/>
      <c r="O459" s="212"/>
      <c r="P459" s="212"/>
      <c r="Q459" s="213">
        <f>Q460</f>
        <v>0</v>
      </c>
      <c r="R459" s="213">
        <f>R460</f>
        <v>0</v>
      </c>
      <c r="S459" s="212"/>
      <c r="T459" s="214">
        <f>T460</f>
        <v>0</v>
      </c>
      <c r="U459" s="212"/>
      <c r="V459" s="214">
        <f>V460</f>
        <v>0</v>
      </c>
      <c r="W459" s="212"/>
      <c r="X459" s="215">
        <f>X460</f>
        <v>0</v>
      </c>
      <c r="Y459" s="12"/>
      <c r="Z459" s="12"/>
      <c r="AA459" s="12"/>
      <c r="AB459" s="12"/>
      <c r="AC459" s="12"/>
      <c r="AD459" s="12"/>
      <c r="AE459" s="12"/>
      <c r="AR459" s="207" t="s">
        <v>93</v>
      </c>
      <c r="AT459" s="216" t="s">
        <v>80</v>
      </c>
      <c r="AU459" s="216" t="s">
        <v>88</v>
      </c>
      <c r="AY459" s="207" t="s">
        <v>220</v>
      </c>
      <c r="BK459" s="217">
        <f>BK460</f>
        <v>0</v>
      </c>
    </row>
    <row r="460" s="2" customFormat="1" ht="21.75" customHeight="1">
      <c r="A460" s="42"/>
      <c r="B460" s="186"/>
      <c r="C460" s="220" t="s">
        <v>624</v>
      </c>
      <c r="D460" s="220" t="s">
        <v>223</v>
      </c>
      <c r="E460" s="221" t="s">
        <v>882</v>
      </c>
      <c r="F460" s="222" t="s">
        <v>1400</v>
      </c>
      <c r="G460" s="223" t="s">
        <v>884</v>
      </c>
      <c r="H460" s="224">
        <v>1</v>
      </c>
      <c r="I460" s="225"/>
      <c r="J460" s="225"/>
      <c r="K460" s="226">
        <f>ROUND(P460*H460,2)</f>
        <v>0</v>
      </c>
      <c r="L460" s="227"/>
      <c r="M460" s="43"/>
      <c r="N460" s="228" t="s">
        <v>1</v>
      </c>
      <c r="O460" s="229" t="s">
        <v>45</v>
      </c>
      <c r="P460" s="230">
        <f>I460+J460</f>
        <v>0</v>
      </c>
      <c r="Q460" s="230">
        <f>ROUND(I460*H460,2)</f>
        <v>0</v>
      </c>
      <c r="R460" s="230">
        <f>ROUND(J460*H460,2)</f>
        <v>0</v>
      </c>
      <c r="S460" s="86"/>
      <c r="T460" s="231">
        <f>S460*H460</f>
        <v>0</v>
      </c>
      <c r="U460" s="231">
        <v>0</v>
      </c>
      <c r="V460" s="231">
        <f>U460*H460</f>
        <v>0</v>
      </c>
      <c r="W460" s="231">
        <v>0</v>
      </c>
      <c r="X460" s="232">
        <f>W460*H460</f>
        <v>0</v>
      </c>
      <c r="Y460" s="42"/>
      <c r="Z460" s="42"/>
      <c r="AA460" s="42"/>
      <c r="AB460" s="42"/>
      <c r="AC460" s="42"/>
      <c r="AD460" s="42"/>
      <c r="AE460" s="42"/>
      <c r="AR460" s="233" t="s">
        <v>387</v>
      </c>
      <c r="AT460" s="233" t="s">
        <v>223</v>
      </c>
      <c r="AU460" s="233" t="s">
        <v>93</v>
      </c>
      <c r="AY460" s="19" t="s">
        <v>220</v>
      </c>
      <c r="BE460" s="147">
        <f>IF(O460="základná",K460,0)</f>
        <v>0</v>
      </c>
      <c r="BF460" s="147">
        <f>IF(O460="znížená",K460,0)</f>
        <v>0</v>
      </c>
      <c r="BG460" s="147">
        <f>IF(O460="zákl. prenesená",K460,0)</f>
        <v>0</v>
      </c>
      <c r="BH460" s="147">
        <f>IF(O460="zníž. prenesená",K460,0)</f>
        <v>0</v>
      </c>
      <c r="BI460" s="147">
        <f>IF(O460="nulová",K460,0)</f>
        <v>0</v>
      </c>
      <c r="BJ460" s="19" t="s">
        <v>93</v>
      </c>
      <c r="BK460" s="147">
        <f>ROUND(P460*H460,2)</f>
        <v>0</v>
      </c>
      <c r="BL460" s="19" t="s">
        <v>387</v>
      </c>
      <c r="BM460" s="233" t="s">
        <v>1964</v>
      </c>
    </row>
    <row r="461" s="12" customFormat="1" ht="22.8" customHeight="1">
      <c r="A461" s="12"/>
      <c r="B461" s="206"/>
      <c r="C461" s="12"/>
      <c r="D461" s="207" t="s">
        <v>80</v>
      </c>
      <c r="E461" s="218" t="s">
        <v>628</v>
      </c>
      <c r="F461" s="218" t="s">
        <v>629</v>
      </c>
      <c r="G461" s="12"/>
      <c r="H461" s="12"/>
      <c r="I461" s="209"/>
      <c r="J461" s="209"/>
      <c r="K461" s="219">
        <f>BK461</f>
        <v>0</v>
      </c>
      <c r="L461" s="12"/>
      <c r="M461" s="206"/>
      <c r="N461" s="211"/>
      <c r="O461" s="212"/>
      <c r="P461" s="212"/>
      <c r="Q461" s="213">
        <f>SUM(Q462:Q527)</f>
        <v>0</v>
      </c>
      <c r="R461" s="213">
        <f>SUM(R462:R527)</f>
        <v>0</v>
      </c>
      <c r="S461" s="212"/>
      <c r="T461" s="214">
        <f>SUM(T462:T527)</f>
        <v>0</v>
      </c>
      <c r="U461" s="212"/>
      <c r="V461" s="214">
        <f>SUM(V462:V527)</f>
        <v>1.1072000000000002</v>
      </c>
      <c r="W461" s="212"/>
      <c r="X461" s="215">
        <f>SUM(X462:X527)</f>
        <v>0</v>
      </c>
      <c r="Y461" s="12"/>
      <c r="Z461" s="12"/>
      <c r="AA461" s="12"/>
      <c r="AB461" s="12"/>
      <c r="AC461" s="12"/>
      <c r="AD461" s="12"/>
      <c r="AE461" s="12"/>
      <c r="AR461" s="207" t="s">
        <v>93</v>
      </c>
      <c r="AT461" s="216" t="s">
        <v>80</v>
      </c>
      <c r="AU461" s="216" t="s">
        <v>88</v>
      </c>
      <c r="AY461" s="207" t="s">
        <v>220</v>
      </c>
      <c r="BK461" s="217">
        <f>SUM(BK462:BK527)</f>
        <v>0</v>
      </c>
    </row>
    <row r="462" s="2" customFormat="1" ht="33" customHeight="1">
      <c r="A462" s="42"/>
      <c r="B462" s="186"/>
      <c r="C462" s="220" t="s">
        <v>8</v>
      </c>
      <c r="D462" s="220" t="s">
        <v>223</v>
      </c>
      <c r="E462" s="221" t="s">
        <v>1965</v>
      </c>
      <c r="F462" s="222" t="s">
        <v>1966</v>
      </c>
      <c r="G462" s="223" t="s">
        <v>583</v>
      </c>
      <c r="H462" s="224">
        <v>1</v>
      </c>
      <c r="I462" s="225"/>
      <c r="J462" s="225"/>
      <c r="K462" s="226">
        <f>ROUND(P462*H462,2)</f>
        <v>0</v>
      </c>
      <c r="L462" s="227"/>
      <c r="M462" s="43"/>
      <c r="N462" s="228" t="s">
        <v>1</v>
      </c>
      <c r="O462" s="229" t="s">
        <v>45</v>
      </c>
      <c r="P462" s="230">
        <f>I462+J462</f>
        <v>0</v>
      </c>
      <c r="Q462" s="230">
        <f>ROUND(I462*H462,2)</f>
        <v>0</v>
      </c>
      <c r="R462" s="230">
        <f>ROUND(J462*H462,2)</f>
        <v>0</v>
      </c>
      <c r="S462" s="86"/>
      <c r="T462" s="231">
        <f>S462*H462</f>
        <v>0</v>
      </c>
      <c r="U462" s="231">
        <v>0.0011999999999999999</v>
      </c>
      <c r="V462" s="231">
        <f>U462*H462</f>
        <v>0.0011999999999999999</v>
      </c>
      <c r="W462" s="231">
        <v>0</v>
      </c>
      <c r="X462" s="232">
        <f>W462*H462</f>
        <v>0</v>
      </c>
      <c r="Y462" s="42"/>
      <c r="Z462" s="42"/>
      <c r="AA462" s="42"/>
      <c r="AB462" s="42"/>
      <c r="AC462" s="42"/>
      <c r="AD462" s="42"/>
      <c r="AE462" s="42"/>
      <c r="AR462" s="233" t="s">
        <v>387</v>
      </c>
      <c r="AT462" s="233" t="s">
        <v>223</v>
      </c>
      <c r="AU462" s="233" t="s">
        <v>93</v>
      </c>
      <c r="AY462" s="19" t="s">
        <v>220</v>
      </c>
      <c r="BE462" s="147">
        <f>IF(O462="základná",K462,0)</f>
        <v>0</v>
      </c>
      <c r="BF462" s="147">
        <f>IF(O462="znížená",K462,0)</f>
        <v>0</v>
      </c>
      <c r="BG462" s="147">
        <f>IF(O462="zákl. prenesená",K462,0)</f>
        <v>0</v>
      </c>
      <c r="BH462" s="147">
        <f>IF(O462="zníž. prenesená",K462,0)</f>
        <v>0</v>
      </c>
      <c r="BI462" s="147">
        <f>IF(O462="nulová",K462,0)</f>
        <v>0</v>
      </c>
      <c r="BJ462" s="19" t="s">
        <v>93</v>
      </c>
      <c r="BK462" s="147">
        <f>ROUND(P462*H462,2)</f>
        <v>0</v>
      </c>
      <c r="BL462" s="19" t="s">
        <v>387</v>
      </c>
      <c r="BM462" s="233" t="s">
        <v>1967</v>
      </c>
    </row>
    <row r="463" s="14" customFormat="1">
      <c r="A463" s="14"/>
      <c r="B463" s="242"/>
      <c r="C463" s="14"/>
      <c r="D463" s="235" t="s">
        <v>228</v>
      </c>
      <c r="E463" s="243" t="s">
        <v>1</v>
      </c>
      <c r="F463" s="244" t="s">
        <v>1968</v>
      </c>
      <c r="G463" s="14"/>
      <c r="H463" s="245">
        <v>1</v>
      </c>
      <c r="I463" s="246"/>
      <c r="J463" s="246"/>
      <c r="K463" s="14"/>
      <c r="L463" s="14"/>
      <c r="M463" s="242"/>
      <c r="N463" s="247"/>
      <c r="O463" s="248"/>
      <c r="P463" s="248"/>
      <c r="Q463" s="248"/>
      <c r="R463" s="248"/>
      <c r="S463" s="248"/>
      <c r="T463" s="248"/>
      <c r="U463" s="248"/>
      <c r="V463" s="248"/>
      <c r="W463" s="248"/>
      <c r="X463" s="249"/>
      <c r="Y463" s="14"/>
      <c r="Z463" s="14"/>
      <c r="AA463" s="14"/>
      <c r="AB463" s="14"/>
      <c r="AC463" s="14"/>
      <c r="AD463" s="14"/>
      <c r="AE463" s="14"/>
      <c r="AT463" s="243" t="s">
        <v>228</v>
      </c>
      <c r="AU463" s="243" t="s">
        <v>93</v>
      </c>
      <c r="AV463" s="14" t="s">
        <v>93</v>
      </c>
      <c r="AW463" s="14" t="s">
        <v>4</v>
      </c>
      <c r="AX463" s="14" t="s">
        <v>88</v>
      </c>
      <c r="AY463" s="243" t="s">
        <v>220</v>
      </c>
    </row>
    <row r="464" s="2" customFormat="1" ht="37.8" customHeight="1">
      <c r="A464" s="42"/>
      <c r="B464" s="186"/>
      <c r="C464" s="273" t="s">
        <v>873</v>
      </c>
      <c r="D464" s="273" t="s">
        <v>564</v>
      </c>
      <c r="E464" s="274" t="s">
        <v>1969</v>
      </c>
      <c r="F464" s="275" t="s">
        <v>1970</v>
      </c>
      <c r="G464" s="276" t="s">
        <v>583</v>
      </c>
      <c r="H464" s="277">
        <v>1</v>
      </c>
      <c r="I464" s="278"/>
      <c r="J464" s="279"/>
      <c r="K464" s="280">
        <f>ROUND(P464*H464,2)</f>
        <v>0</v>
      </c>
      <c r="L464" s="279"/>
      <c r="M464" s="281"/>
      <c r="N464" s="282" t="s">
        <v>1</v>
      </c>
      <c r="O464" s="229" t="s">
        <v>45</v>
      </c>
      <c r="P464" s="230">
        <f>I464+J464</f>
        <v>0</v>
      </c>
      <c r="Q464" s="230">
        <f>ROUND(I464*H464,2)</f>
        <v>0</v>
      </c>
      <c r="R464" s="230">
        <f>ROUND(J464*H464,2)</f>
        <v>0</v>
      </c>
      <c r="S464" s="86"/>
      <c r="T464" s="231">
        <f>S464*H464</f>
        <v>0</v>
      </c>
      <c r="U464" s="231">
        <v>0.037999999999999999</v>
      </c>
      <c r="V464" s="231">
        <f>U464*H464</f>
        <v>0.037999999999999999</v>
      </c>
      <c r="W464" s="231">
        <v>0</v>
      </c>
      <c r="X464" s="232">
        <f>W464*H464</f>
        <v>0</v>
      </c>
      <c r="Y464" s="42"/>
      <c r="Z464" s="42"/>
      <c r="AA464" s="42"/>
      <c r="AB464" s="42"/>
      <c r="AC464" s="42"/>
      <c r="AD464" s="42"/>
      <c r="AE464" s="42"/>
      <c r="AR464" s="233" t="s">
        <v>567</v>
      </c>
      <c r="AT464" s="233" t="s">
        <v>564</v>
      </c>
      <c r="AU464" s="233" t="s">
        <v>93</v>
      </c>
      <c r="AY464" s="19" t="s">
        <v>220</v>
      </c>
      <c r="BE464" s="147">
        <f>IF(O464="základná",K464,0)</f>
        <v>0</v>
      </c>
      <c r="BF464" s="147">
        <f>IF(O464="znížená",K464,0)</f>
        <v>0</v>
      </c>
      <c r="BG464" s="147">
        <f>IF(O464="zákl. prenesená",K464,0)</f>
        <v>0</v>
      </c>
      <c r="BH464" s="147">
        <f>IF(O464="zníž. prenesená",K464,0)</f>
        <v>0</v>
      </c>
      <c r="BI464" s="147">
        <f>IF(O464="nulová",K464,0)</f>
        <v>0</v>
      </c>
      <c r="BJ464" s="19" t="s">
        <v>93</v>
      </c>
      <c r="BK464" s="147">
        <f>ROUND(P464*H464,2)</f>
        <v>0</v>
      </c>
      <c r="BL464" s="19" t="s">
        <v>387</v>
      </c>
      <c r="BM464" s="233" t="s">
        <v>1971</v>
      </c>
    </row>
    <row r="465" s="14" customFormat="1">
      <c r="A465" s="14"/>
      <c r="B465" s="242"/>
      <c r="C465" s="14"/>
      <c r="D465" s="235" t="s">
        <v>228</v>
      </c>
      <c r="E465" s="243" t="s">
        <v>1</v>
      </c>
      <c r="F465" s="244" t="s">
        <v>1968</v>
      </c>
      <c r="G465" s="14"/>
      <c r="H465" s="245">
        <v>1</v>
      </c>
      <c r="I465" s="246"/>
      <c r="J465" s="246"/>
      <c r="K465" s="14"/>
      <c r="L465" s="14"/>
      <c r="M465" s="242"/>
      <c r="N465" s="247"/>
      <c r="O465" s="248"/>
      <c r="P465" s="248"/>
      <c r="Q465" s="248"/>
      <c r="R465" s="248"/>
      <c r="S465" s="248"/>
      <c r="T465" s="248"/>
      <c r="U465" s="248"/>
      <c r="V465" s="248"/>
      <c r="W465" s="248"/>
      <c r="X465" s="249"/>
      <c r="Y465" s="14"/>
      <c r="Z465" s="14"/>
      <c r="AA465" s="14"/>
      <c r="AB465" s="14"/>
      <c r="AC465" s="14"/>
      <c r="AD465" s="14"/>
      <c r="AE465" s="14"/>
      <c r="AT465" s="243" t="s">
        <v>228</v>
      </c>
      <c r="AU465" s="243" t="s">
        <v>93</v>
      </c>
      <c r="AV465" s="14" t="s">
        <v>93</v>
      </c>
      <c r="AW465" s="14" t="s">
        <v>4</v>
      </c>
      <c r="AX465" s="14" t="s">
        <v>88</v>
      </c>
      <c r="AY465" s="243" t="s">
        <v>220</v>
      </c>
    </row>
    <row r="466" s="2" customFormat="1" ht="33" customHeight="1">
      <c r="A466" s="42"/>
      <c r="B466" s="186"/>
      <c r="C466" s="220" t="s">
        <v>877</v>
      </c>
      <c r="D466" s="220" t="s">
        <v>223</v>
      </c>
      <c r="E466" s="221" t="s">
        <v>1646</v>
      </c>
      <c r="F466" s="222" t="s">
        <v>1647</v>
      </c>
      <c r="G466" s="223" t="s">
        <v>583</v>
      </c>
      <c r="H466" s="224">
        <v>39</v>
      </c>
      <c r="I466" s="225"/>
      <c r="J466" s="225"/>
      <c r="K466" s="226">
        <f>ROUND(P466*H466,2)</f>
        <v>0</v>
      </c>
      <c r="L466" s="227"/>
      <c r="M466" s="43"/>
      <c r="N466" s="228" t="s">
        <v>1</v>
      </c>
      <c r="O466" s="229" t="s">
        <v>45</v>
      </c>
      <c r="P466" s="230">
        <f>I466+J466</f>
        <v>0</v>
      </c>
      <c r="Q466" s="230">
        <f>ROUND(I466*H466,2)</f>
        <v>0</v>
      </c>
      <c r="R466" s="230">
        <f>ROUND(J466*H466,2)</f>
        <v>0</v>
      </c>
      <c r="S466" s="86"/>
      <c r="T466" s="231">
        <f>S466*H466</f>
        <v>0</v>
      </c>
      <c r="U466" s="231">
        <v>0</v>
      </c>
      <c r="V466" s="231">
        <f>U466*H466</f>
        <v>0</v>
      </c>
      <c r="W466" s="231">
        <v>0</v>
      </c>
      <c r="X466" s="232">
        <f>W466*H466</f>
        <v>0</v>
      </c>
      <c r="Y466" s="42"/>
      <c r="Z466" s="42"/>
      <c r="AA466" s="42"/>
      <c r="AB466" s="42"/>
      <c r="AC466" s="42"/>
      <c r="AD466" s="42"/>
      <c r="AE466" s="42"/>
      <c r="AR466" s="233" t="s">
        <v>387</v>
      </c>
      <c r="AT466" s="233" t="s">
        <v>223</v>
      </c>
      <c r="AU466" s="233" t="s">
        <v>93</v>
      </c>
      <c r="AY466" s="19" t="s">
        <v>220</v>
      </c>
      <c r="BE466" s="147">
        <f>IF(O466="základná",K466,0)</f>
        <v>0</v>
      </c>
      <c r="BF466" s="147">
        <f>IF(O466="znížená",K466,0)</f>
        <v>0</v>
      </c>
      <c r="BG466" s="147">
        <f>IF(O466="zákl. prenesená",K466,0)</f>
        <v>0</v>
      </c>
      <c r="BH466" s="147">
        <f>IF(O466="zníž. prenesená",K466,0)</f>
        <v>0</v>
      </c>
      <c r="BI466" s="147">
        <f>IF(O466="nulová",K466,0)</f>
        <v>0</v>
      </c>
      <c r="BJ466" s="19" t="s">
        <v>93</v>
      </c>
      <c r="BK466" s="147">
        <f>ROUND(P466*H466,2)</f>
        <v>0</v>
      </c>
      <c r="BL466" s="19" t="s">
        <v>387</v>
      </c>
      <c r="BM466" s="233" t="s">
        <v>1972</v>
      </c>
    </row>
    <row r="467" s="14" customFormat="1">
      <c r="A467" s="14"/>
      <c r="B467" s="242"/>
      <c r="C467" s="14"/>
      <c r="D467" s="235" t="s">
        <v>228</v>
      </c>
      <c r="E467" s="243" t="s">
        <v>1</v>
      </c>
      <c r="F467" s="244" t="s">
        <v>1928</v>
      </c>
      <c r="G467" s="14"/>
      <c r="H467" s="245">
        <v>2</v>
      </c>
      <c r="I467" s="246"/>
      <c r="J467" s="246"/>
      <c r="K467" s="14"/>
      <c r="L467" s="14"/>
      <c r="M467" s="242"/>
      <c r="N467" s="247"/>
      <c r="O467" s="248"/>
      <c r="P467" s="248"/>
      <c r="Q467" s="248"/>
      <c r="R467" s="248"/>
      <c r="S467" s="248"/>
      <c r="T467" s="248"/>
      <c r="U467" s="248"/>
      <c r="V467" s="248"/>
      <c r="W467" s="248"/>
      <c r="X467" s="249"/>
      <c r="Y467" s="14"/>
      <c r="Z467" s="14"/>
      <c r="AA467" s="14"/>
      <c r="AB467" s="14"/>
      <c r="AC467" s="14"/>
      <c r="AD467" s="14"/>
      <c r="AE467" s="14"/>
      <c r="AT467" s="243" t="s">
        <v>228</v>
      </c>
      <c r="AU467" s="243" t="s">
        <v>93</v>
      </c>
      <c r="AV467" s="14" t="s">
        <v>93</v>
      </c>
      <c r="AW467" s="14" t="s">
        <v>4</v>
      </c>
      <c r="AX467" s="14" t="s">
        <v>81</v>
      </c>
      <c r="AY467" s="243" t="s">
        <v>220</v>
      </c>
    </row>
    <row r="468" s="14" customFormat="1">
      <c r="A468" s="14"/>
      <c r="B468" s="242"/>
      <c r="C468" s="14"/>
      <c r="D468" s="235" t="s">
        <v>228</v>
      </c>
      <c r="E468" s="243" t="s">
        <v>1</v>
      </c>
      <c r="F468" s="244" t="s">
        <v>1929</v>
      </c>
      <c r="G468" s="14"/>
      <c r="H468" s="245">
        <v>1</v>
      </c>
      <c r="I468" s="246"/>
      <c r="J468" s="246"/>
      <c r="K468" s="14"/>
      <c r="L468" s="14"/>
      <c r="M468" s="242"/>
      <c r="N468" s="247"/>
      <c r="O468" s="248"/>
      <c r="P468" s="248"/>
      <c r="Q468" s="248"/>
      <c r="R468" s="248"/>
      <c r="S468" s="248"/>
      <c r="T468" s="248"/>
      <c r="U468" s="248"/>
      <c r="V468" s="248"/>
      <c r="W468" s="248"/>
      <c r="X468" s="249"/>
      <c r="Y468" s="14"/>
      <c r="Z468" s="14"/>
      <c r="AA468" s="14"/>
      <c r="AB468" s="14"/>
      <c r="AC468" s="14"/>
      <c r="AD468" s="14"/>
      <c r="AE468" s="14"/>
      <c r="AT468" s="243" t="s">
        <v>228</v>
      </c>
      <c r="AU468" s="243" t="s">
        <v>93</v>
      </c>
      <c r="AV468" s="14" t="s">
        <v>93</v>
      </c>
      <c r="AW468" s="14" t="s">
        <v>4</v>
      </c>
      <c r="AX468" s="14" t="s">
        <v>81</v>
      </c>
      <c r="AY468" s="243" t="s">
        <v>220</v>
      </c>
    </row>
    <row r="469" s="14" customFormat="1">
      <c r="A469" s="14"/>
      <c r="B469" s="242"/>
      <c r="C469" s="14"/>
      <c r="D469" s="235" t="s">
        <v>228</v>
      </c>
      <c r="E469" s="243" t="s">
        <v>1</v>
      </c>
      <c r="F469" s="244" t="s">
        <v>1930</v>
      </c>
      <c r="G469" s="14"/>
      <c r="H469" s="245">
        <v>2</v>
      </c>
      <c r="I469" s="246"/>
      <c r="J469" s="246"/>
      <c r="K469" s="14"/>
      <c r="L469" s="14"/>
      <c r="M469" s="242"/>
      <c r="N469" s="247"/>
      <c r="O469" s="248"/>
      <c r="P469" s="248"/>
      <c r="Q469" s="248"/>
      <c r="R469" s="248"/>
      <c r="S469" s="248"/>
      <c r="T469" s="248"/>
      <c r="U469" s="248"/>
      <c r="V469" s="248"/>
      <c r="W469" s="248"/>
      <c r="X469" s="249"/>
      <c r="Y469" s="14"/>
      <c r="Z469" s="14"/>
      <c r="AA469" s="14"/>
      <c r="AB469" s="14"/>
      <c r="AC469" s="14"/>
      <c r="AD469" s="14"/>
      <c r="AE469" s="14"/>
      <c r="AT469" s="243" t="s">
        <v>228</v>
      </c>
      <c r="AU469" s="243" t="s">
        <v>93</v>
      </c>
      <c r="AV469" s="14" t="s">
        <v>93</v>
      </c>
      <c r="AW469" s="14" t="s">
        <v>4</v>
      </c>
      <c r="AX469" s="14" t="s">
        <v>81</v>
      </c>
      <c r="AY469" s="243" t="s">
        <v>220</v>
      </c>
    </row>
    <row r="470" s="14" customFormat="1">
      <c r="A470" s="14"/>
      <c r="B470" s="242"/>
      <c r="C470" s="14"/>
      <c r="D470" s="235" t="s">
        <v>228</v>
      </c>
      <c r="E470" s="243" t="s">
        <v>1</v>
      </c>
      <c r="F470" s="244" t="s">
        <v>1931</v>
      </c>
      <c r="G470" s="14"/>
      <c r="H470" s="245">
        <v>1</v>
      </c>
      <c r="I470" s="246"/>
      <c r="J470" s="246"/>
      <c r="K470" s="14"/>
      <c r="L470" s="14"/>
      <c r="M470" s="242"/>
      <c r="N470" s="247"/>
      <c r="O470" s="248"/>
      <c r="P470" s="248"/>
      <c r="Q470" s="248"/>
      <c r="R470" s="248"/>
      <c r="S470" s="248"/>
      <c r="T470" s="248"/>
      <c r="U470" s="248"/>
      <c r="V470" s="248"/>
      <c r="W470" s="248"/>
      <c r="X470" s="249"/>
      <c r="Y470" s="14"/>
      <c r="Z470" s="14"/>
      <c r="AA470" s="14"/>
      <c r="AB470" s="14"/>
      <c r="AC470" s="14"/>
      <c r="AD470" s="14"/>
      <c r="AE470" s="14"/>
      <c r="AT470" s="243" t="s">
        <v>228</v>
      </c>
      <c r="AU470" s="243" t="s">
        <v>93</v>
      </c>
      <c r="AV470" s="14" t="s">
        <v>93</v>
      </c>
      <c r="AW470" s="14" t="s">
        <v>4</v>
      </c>
      <c r="AX470" s="14" t="s">
        <v>81</v>
      </c>
      <c r="AY470" s="243" t="s">
        <v>220</v>
      </c>
    </row>
    <row r="471" s="14" customFormat="1">
      <c r="A471" s="14"/>
      <c r="B471" s="242"/>
      <c r="C471" s="14"/>
      <c r="D471" s="235" t="s">
        <v>228</v>
      </c>
      <c r="E471" s="243" t="s">
        <v>1</v>
      </c>
      <c r="F471" s="244" t="s">
        <v>1932</v>
      </c>
      <c r="G471" s="14"/>
      <c r="H471" s="245">
        <v>1</v>
      </c>
      <c r="I471" s="246"/>
      <c r="J471" s="246"/>
      <c r="K471" s="14"/>
      <c r="L471" s="14"/>
      <c r="M471" s="242"/>
      <c r="N471" s="247"/>
      <c r="O471" s="248"/>
      <c r="P471" s="248"/>
      <c r="Q471" s="248"/>
      <c r="R471" s="248"/>
      <c r="S471" s="248"/>
      <c r="T471" s="248"/>
      <c r="U471" s="248"/>
      <c r="V471" s="248"/>
      <c r="W471" s="248"/>
      <c r="X471" s="249"/>
      <c r="Y471" s="14"/>
      <c r="Z471" s="14"/>
      <c r="AA471" s="14"/>
      <c r="AB471" s="14"/>
      <c r="AC471" s="14"/>
      <c r="AD471" s="14"/>
      <c r="AE471" s="14"/>
      <c r="AT471" s="243" t="s">
        <v>228</v>
      </c>
      <c r="AU471" s="243" t="s">
        <v>93</v>
      </c>
      <c r="AV471" s="14" t="s">
        <v>93</v>
      </c>
      <c r="AW471" s="14" t="s">
        <v>4</v>
      </c>
      <c r="AX471" s="14" t="s">
        <v>81</v>
      </c>
      <c r="AY471" s="243" t="s">
        <v>220</v>
      </c>
    </row>
    <row r="472" s="14" customFormat="1">
      <c r="A472" s="14"/>
      <c r="B472" s="242"/>
      <c r="C472" s="14"/>
      <c r="D472" s="235" t="s">
        <v>228</v>
      </c>
      <c r="E472" s="243" t="s">
        <v>1</v>
      </c>
      <c r="F472" s="244" t="s">
        <v>1933</v>
      </c>
      <c r="G472" s="14"/>
      <c r="H472" s="245">
        <v>1</v>
      </c>
      <c r="I472" s="246"/>
      <c r="J472" s="246"/>
      <c r="K472" s="14"/>
      <c r="L472" s="14"/>
      <c r="M472" s="242"/>
      <c r="N472" s="247"/>
      <c r="O472" s="248"/>
      <c r="P472" s="248"/>
      <c r="Q472" s="248"/>
      <c r="R472" s="248"/>
      <c r="S472" s="248"/>
      <c r="T472" s="248"/>
      <c r="U472" s="248"/>
      <c r="V472" s="248"/>
      <c r="W472" s="248"/>
      <c r="X472" s="249"/>
      <c r="Y472" s="14"/>
      <c r="Z472" s="14"/>
      <c r="AA472" s="14"/>
      <c r="AB472" s="14"/>
      <c r="AC472" s="14"/>
      <c r="AD472" s="14"/>
      <c r="AE472" s="14"/>
      <c r="AT472" s="243" t="s">
        <v>228</v>
      </c>
      <c r="AU472" s="243" t="s">
        <v>93</v>
      </c>
      <c r="AV472" s="14" t="s">
        <v>93</v>
      </c>
      <c r="AW472" s="14" t="s">
        <v>4</v>
      </c>
      <c r="AX472" s="14" t="s">
        <v>81</v>
      </c>
      <c r="AY472" s="243" t="s">
        <v>220</v>
      </c>
    </row>
    <row r="473" s="14" customFormat="1">
      <c r="A473" s="14"/>
      <c r="B473" s="242"/>
      <c r="C473" s="14"/>
      <c r="D473" s="235" t="s">
        <v>228</v>
      </c>
      <c r="E473" s="243" t="s">
        <v>1</v>
      </c>
      <c r="F473" s="244" t="s">
        <v>1934</v>
      </c>
      <c r="G473" s="14"/>
      <c r="H473" s="245">
        <v>2</v>
      </c>
      <c r="I473" s="246"/>
      <c r="J473" s="246"/>
      <c r="K473" s="14"/>
      <c r="L473" s="14"/>
      <c r="M473" s="242"/>
      <c r="N473" s="247"/>
      <c r="O473" s="248"/>
      <c r="P473" s="248"/>
      <c r="Q473" s="248"/>
      <c r="R473" s="248"/>
      <c r="S473" s="248"/>
      <c r="T473" s="248"/>
      <c r="U473" s="248"/>
      <c r="V473" s="248"/>
      <c r="W473" s="248"/>
      <c r="X473" s="249"/>
      <c r="Y473" s="14"/>
      <c r="Z473" s="14"/>
      <c r="AA473" s="14"/>
      <c r="AB473" s="14"/>
      <c r="AC473" s="14"/>
      <c r="AD473" s="14"/>
      <c r="AE473" s="14"/>
      <c r="AT473" s="243" t="s">
        <v>228</v>
      </c>
      <c r="AU473" s="243" t="s">
        <v>93</v>
      </c>
      <c r="AV473" s="14" t="s">
        <v>93</v>
      </c>
      <c r="AW473" s="14" t="s">
        <v>4</v>
      </c>
      <c r="AX473" s="14" t="s">
        <v>81</v>
      </c>
      <c r="AY473" s="243" t="s">
        <v>220</v>
      </c>
    </row>
    <row r="474" s="14" customFormat="1">
      <c r="A474" s="14"/>
      <c r="B474" s="242"/>
      <c r="C474" s="14"/>
      <c r="D474" s="235" t="s">
        <v>228</v>
      </c>
      <c r="E474" s="243" t="s">
        <v>1</v>
      </c>
      <c r="F474" s="244" t="s">
        <v>1935</v>
      </c>
      <c r="G474" s="14"/>
      <c r="H474" s="245">
        <v>1</v>
      </c>
      <c r="I474" s="246"/>
      <c r="J474" s="246"/>
      <c r="K474" s="14"/>
      <c r="L474" s="14"/>
      <c r="M474" s="242"/>
      <c r="N474" s="247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14"/>
      <c r="Z474" s="14"/>
      <c r="AA474" s="14"/>
      <c r="AB474" s="14"/>
      <c r="AC474" s="14"/>
      <c r="AD474" s="14"/>
      <c r="AE474" s="14"/>
      <c r="AT474" s="243" t="s">
        <v>228</v>
      </c>
      <c r="AU474" s="243" t="s">
        <v>93</v>
      </c>
      <c r="AV474" s="14" t="s">
        <v>93</v>
      </c>
      <c r="AW474" s="14" t="s">
        <v>4</v>
      </c>
      <c r="AX474" s="14" t="s">
        <v>81</v>
      </c>
      <c r="AY474" s="243" t="s">
        <v>220</v>
      </c>
    </row>
    <row r="475" s="14" customFormat="1">
      <c r="A475" s="14"/>
      <c r="B475" s="242"/>
      <c r="C475" s="14"/>
      <c r="D475" s="235" t="s">
        <v>228</v>
      </c>
      <c r="E475" s="243" t="s">
        <v>1</v>
      </c>
      <c r="F475" s="244" t="s">
        <v>1936</v>
      </c>
      <c r="G475" s="14"/>
      <c r="H475" s="245">
        <v>2</v>
      </c>
      <c r="I475" s="246"/>
      <c r="J475" s="246"/>
      <c r="K475" s="14"/>
      <c r="L475" s="14"/>
      <c r="M475" s="242"/>
      <c r="N475" s="247"/>
      <c r="O475" s="248"/>
      <c r="P475" s="248"/>
      <c r="Q475" s="248"/>
      <c r="R475" s="248"/>
      <c r="S475" s="248"/>
      <c r="T475" s="248"/>
      <c r="U475" s="248"/>
      <c r="V475" s="248"/>
      <c r="W475" s="248"/>
      <c r="X475" s="249"/>
      <c r="Y475" s="14"/>
      <c r="Z475" s="14"/>
      <c r="AA475" s="14"/>
      <c r="AB475" s="14"/>
      <c r="AC475" s="14"/>
      <c r="AD475" s="14"/>
      <c r="AE475" s="14"/>
      <c r="AT475" s="243" t="s">
        <v>228</v>
      </c>
      <c r="AU475" s="243" t="s">
        <v>93</v>
      </c>
      <c r="AV475" s="14" t="s">
        <v>93</v>
      </c>
      <c r="AW475" s="14" t="s">
        <v>4</v>
      </c>
      <c r="AX475" s="14" t="s">
        <v>81</v>
      </c>
      <c r="AY475" s="243" t="s">
        <v>220</v>
      </c>
    </row>
    <row r="476" s="15" customFormat="1">
      <c r="A476" s="15"/>
      <c r="B476" s="250"/>
      <c r="C476" s="15"/>
      <c r="D476" s="235" t="s">
        <v>228</v>
      </c>
      <c r="E476" s="251" t="s">
        <v>1</v>
      </c>
      <c r="F476" s="252" t="s">
        <v>242</v>
      </c>
      <c r="G476" s="15"/>
      <c r="H476" s="253">
        <v>13</v>
      </c>
      <c r="I476" s="254"/>
      <c r="J476" s="254"/>
      <c r="K476" s="15"/>
      <c r="L476" s="15"/>
      <c r="M476" s="250"/>
      <c r="N476" s="255"/>
      <c r="O476" s="256"/>
      <c r="P476" s="256"/>
      <c r="Q476" s="256"/>
      <c r="R476" s="256"/>
      <c r="S476" s="256"/>
      <c r="T476" s="256"/>
      <c r="U476" s="256"/>
      <c r="V476" s="256"/>
      <c r="W476" s="256"/>
      <c r="X476" s="257"/>
      <c r="Y476" s="15"/>
      <c r="Z476" s="15"/>
      <c r="AA476" s="15"/>
      <c r="AB476" s="15"/>
      <c r="AC476" s="15"/>
      <c r="AD476" s="15"/>
      <c r="AE476" s="15"/>
      <c r="AT476" s="251" t="s">
        <v>228</v>
      </c>
      <c r="AU476" s="251" t="s">
        <v>93</v>
      </c>
      <c r="AV476" s="15" t="s">
        <v>98</v>
      </c>
      <c r="AW476" s="15" t="s">
        <v>4</v>
      </c>
      <c r="AX476" s="15" t="s">
        <v>81</v>
      </c>
      <c r="AY476" s="251" t="s">
        <v>220</v>
      </c>
    </row>
    <row r="477" s="14" customFormat="1">
      <c r="A477" s="14"/>
      <c r="B477" s="242"/>
      <c r="C477" s="14"/>
      <c r="D477" s="235" t="s">
        <v>228</v>
      </c>
      <c r="E477" s="243" t="s">
        <v>1</v>
      </c>
      <c r="F477" s="244" t="s">
        <v>1973</v>
      </c>
      <c r="G477" s="14"/>
      <c r="H477" s="245">
        <v>7</v>
      </c>
      <c r="I477" s="246"/>
      <c r="J477" s="246"/>
      <c r="K477" s="14"/>
      <c r="L477" s="14"/>
      <c r="M477" s="242"/>
      <c r="N477" s="247"/>
      <c r="O477" s="248"/>
      <c r="P477" s="248"/>
      <c r="Q477" s="248"/>
      <c r="R477" s="248"/>
      <c r="S477" s="248"/>
      <c r="T477" s="248"/>
      <c r="U477" s="248"/>
      <c r="V477" s="248"/>
      <c r="W477" s="248"/>
      <c r="X477" s="249"/>
      <c r="Y477" s="14"/>
      <c r="Z477" s="14"/>
      <c r="AA477" s="14"/>
      <c r="AB477" s="14"/>
      <c r="AC477" s="14"/>
      <c r="AD477" s="14"/>
      <c r="AE477" s="14"/>
      <c r="AT477" s="243" t="s">
        <v>228</v>
      </c>
      <c r="AU477" s="243" t="s">
        <v>93</v>
      </c>
      <c r="AV477" s="14" t="s">
        <v>93</v>
      </c>
      <c r="AW477" s="14" t="s">
        <v>4</v>
      </c>
      <c r="AX477" s="14" t="s">
        <v>81</v>
      </c>
      <c r="AY477" s="243" t="s">
        <v>220</v>
      </c>
    </row>
    <row r="478" s="14" customFormat="1">
      <c r="A478" s="14"/>
      <c r="B478" s="242"/>
      <c r="C478" s="14"/>
      <c r="D478" s="235" t="s">
        <v>228</v>
      </c>
      <c r="E478" s="243" t="s">
        <v>1</v>
      </c>
      <c r="F478" s="244" t="s">
        <v>1974</v>
      </c>
      <c r="G478" s="14"/>
      <c r="H478" s="245">
        <v>10</v>
      </c>
      <c r="I478" s="246"/>
      <c r="J478" s="246"/>
      <c r="K478" s="14"/>
      <c r="L478" s="14"/>
      <c r="M478" s="242"/>
      <c r="N478" s="247"/>
      <c r="O478" s="248"/>
      <c r="P478" s="248"/>
      <c r="Q478" s="248"/>
      <c r="R478" s="248"/>
      <c r="S478" s="248"/>
      <c r="T478" s="248"/>
      <c r="U478" s="248"/>
      <c r="V478" s="248"/>
      <c r="W478" s="248"/>
      <c r="X478" s="249"/>
      <c r="Y478" s="14"/>
      <c r="Z478" s="14"/>
      <c r="AA478" s="14"/>
      <c r="AB478" s="14"/>
      <c r="AC478" s="14"/>
      <c r="AD478" s="14"/>
      <c r="AE478" s="14"/>
      <c r="AT478" s="243" t="s">
        <v>228</v>
      </c>
      <c r="AU478" s="243" t="s">
        <v>93</v>
      </c>
      <c r="AV478" s="14" t="s">
        <v>93</v>
      </c>
      <c r="AW478" s="14" t="s">
        <v>4</v>
      </c>
      <c r="AX478" s="14" t="s">
        <v>81</v>
      </c>
      <c r="AY478" s="243" t="s">
        <v>220</v>
      </c>
    </row>
    <row r="479" s="14" customFormat="1">
      <c r="A479" s="14"/>
      <c r="B479" s="242"/>
      <c r="C479" s="14"/>
      <c r="D479" s="235" t="s">
        <v>228</v>
      </c>
      <c r="E479" s="243" t="s">
        <v>1</v>
      </c>
      <c r="F479" s="244" t="s">
        <v>1975</v>
      </c>
      <c r="G479" s="14"/>
      <c r="H479" s="245">
        <v>5</v>
      </c>
      <c r="I479" s="246"/>
      <c r="J479" s="246"/>
      <c r="K479" s="14"/>
      <c r="L479" s="14"/>
      <c r="M479" s="242"/>
      <c r="N479" s="247"/>
      <c r="O479" s="248"/>
      <c r="P479" s="248"/>
      <c r="Q479" s="248"/>
      <c r="R479" s="248"/>
      <c r="S479" s="248"/>
      <c r="T479" s="248"/>
      <c r="U479" s="248"/>
      <c r="V479" s="248"/>
      <c r="W479" s="248"/>
      <c r="X479" s="249"/>
      <c r="Y479" s="14"/>
      <c r="Z479" s="14"/>
      <c r="AA479" s="14"/>
      <c r="AB479" s="14"/>
      <c r="AC479" s="14"/>
      <c r="AD479" s="14"/>
      <c r="AE479" s="14"/>
      <c r="AT479" s="243" t="s">
        <v>228</v>
      </c>
      <c r="AU479" s="243" t="s">
        <v>93</v>
      </c>
      <c r="AV479" s="14" t="s">
        <v>93</v>
      </c>
      <c r="AW479" s="14" t="s">
        <v>4</v>
      </c>
      <c r="AX479" s="14" t="s">
        <v>81</v>
      </c>
      <c r="AY479" s="243" t="s">
        <v>220</v>
      </c>
    </row>
    <row r="480" s="14" customFormat="1">
      <c r="A480" s="14"/>
      <c r="B480" s="242"/>
      <c r="C480" s="14"/>
      <c r="D480" s="235" t="s">
        <v>228</v>
      </c>
      <c r="E480" s="243" t="s">
        <v>1</v>
      </c>
      <c r="F480" s="244" t="s">
        <v>1976</v>
      </c>
      <c r="G480" s="14"/>
      <c r="H480" s="245">
        <v>2</v>
      </c>
      <c r="I480" s="246"/>
      <c r="J480" s="246"/>
      <c r="K480" s="14"/>
      <c r="L480" s="14"/>
      <c r="M480" s="242"/>
      <c r="N480" s="247"/>
      <c r="O480" s="248"/>
      <c r="P480" s="248"/>
      <c r="Q480" s="248"/>
      <c r="R480" s="248"/>
      <c r="S480" s="248"/>
      <c r="T480" s="248"/>
      <c r="U480" s="248"/>
      <c r="V480" s="248"/>
      <c r="W480" s="248"/>
      <c r="X480" s="249"/>
      <c r="Y480" s="14"/>
      <c r="Z480" s="14"/>
      <c r="AA480" s="14"/>
      <c r="AB480" s="14"/>
      <c r="AC480" s="14"/>
      <c r="AD480" s="14"/>
      <c r="AE480" s="14"/>
      <c r="AT480" s="243" t="s">
        <v>228</v>
      </c>
      <c r="AU480" s="243" t="s">
        <v>93</v>
      </c>
      <c r="AV480" s="14" t="s">
        <v>93</v>
      </c>
      <c r="AW480" s="14" t="s">
        <v>4</v>
      </c>
      <c r="AX480" s="14" t="s">
        <v>81</v>
      </c>
      <c r="AY480" s="243" t="s">
        <v>220</v>
      </c>
    </row>
    <row r="481" s="14" customFormat="1">
      <c r="A481" s="14"/>
      <c r="B481" s="242"/>
      <c r="C481" s="14"/>
      <c r="D481" s="235" t="s">
        <v>228</v>
      </c>
      <c r="E481" s="243" t="s">
        <v>1</v>
      </c>
      <c r="F481" s="244" t="s">
        <v>1977</v>
      </c>
      <c r="G481" s="14"/>
      <c r="H481" s="245">
        <v>1</v>
      </c>
      <c r="I481" s="246"/>
      <c r="J481" s="246"/>
      <c r="K481" s="14"/>
      <c r="L481" s="14"/>
      <c r="M481" s="242"/>
      <c r="N481" s="247"/>
      <c r="O481" s="248"/>
      <c r="P481" s="248"/>
      <c r="Q481" s="248"/>
      <c r="R481" s="248"/>
      <c r="S481" s="248"/>
      <c r="T481" s="248"/>
      <c r="U481" s="248"/>
      <c r="V481" s="248"/>
      <c r="W481" s="248"/>
      <c r="X481" s="249"/>
      <c r="Y481" s="14"/>
      <c r="Z481" s="14"/>
      <c r="AA481" s="14"/>
      <c r="AB481" s="14"/>
      <c r="AC481" s="14"/>
      <c r="AD481" s="14"/>
      <c r="AE481" s="14"/>
      <c r="AT481" s="243" t="s">
        <v>228</v>
      </c>
      <c r="AU481" s="243" t="s">
        <v>93</v>
      </c>
      <c r="AV481" s="14" t="s">
        <v>93</v>
      </c>
      <c r="AW481" s="14" t="s">
        <v>4</v>
      </c>
      <c r="AX481" s="14" t="s">
        <v>81</v>
      </c>
      <c r="AY481" s="243" t="s">
        <v>220</v>
      </c>
    </row>
    <row r="482" s="14" customFormat="1">
      <c r="A482" s="14"/>
      <c r="B482" s="242"/>
      <c r="C482" s="14"/>
      <c r="D482" s="235" t="s">
        <v>228</v>
      </c>
      <c r="E482" s="243" t="s">
        <v>1</v>
      </c>
      <c r="F482" s="244" t="s">
        <v>1978</v>
      </c>
      <c r="G482" s="14"/>
      <c r="H482" s="245">
        <v>1</v>
      </c>
      <c r="I482" s="246"/>
      <c r="J482" s="246"/>
      <c r="K482" s="14"/>
      <c r="L482" s="14"/>
      <c r="M482" s="242"/>
      <c r="N482" s="247"/>
      <c r="O482" s="248"/>
      <c r="P482" s="248"/>
      <c r="Q482" s="248"/>
      <c r="R482" s="248"/>
      <c r="S482" s="248"/>
      <c r="T482" s="248"/>
      <c r="U482" s="248"/>
      <c r="V482" s="248"/>
      <c r="W482" s="248"/>
      <c r="X482" s="249"/>
      <c r="Y482" s="14"/>
      <c r="Z482" s="14"/>
      <c r="AA482" s="14"/>
      <c r="AB482" s="14"/>
      <c r="AC482" s="14"/>
      <c r="AD482" s="14"/>
      <c r="AE482" s="14"/>
      <c r="AT482" s="243" t="s">
        <v>228</v>
      </c>
      <c r="AU482" s="243" t="s">
        <v>93</v>
      </c>
      <c r="AV482" s="14" t="s">
        <v>93</v>
      </c>
      <c r="AW482" s="14" t="s">
        <v>4</v>
      </c>
      <c r="AX482" s="14" t="s">
        <v>81</v>
      </c>
      <c r="AY482" s="243" t="s">
        <v>220</v>
      </c>
    </row>
    <row r="483" s="15" customFormat="1">
      <c r="A483" s="15"/>
      <c r="B483" s="250"/>
      <c r="C483" s="15"/>
      <c r="D483" s="235" t="s">
        <v>228</v>
      </c>
      <c r="E483" s="251" t="s">
        <v>1</v>
      </c>
      <c r="F483" s="252" t="s">
        <v>242</v>
      </c>
      <c r="G483" s="15"/>
      <c r="H483" s="253">
        <v>26</v>
      </c>
      <c r="I483" s="254"/>
      <c r="J483" s="254"/>
      <c r="K483" s="15"/>
      <c r="L483" s="15"/>
      <c r="M483" s="250"/>
      <c r="N483" s="255"/>
      <c r="O483" s="256"/>
      <c r="P483" s="256"/>
      <c r="Q483" s="256"/>
      <c r="R483" s="256"/>
      <c r="S483" s="256"/>
      <c r="T483" s="256"/>
      <c r="U483" s="256"/>
      <c r="V483" s="256"/>
      <c r="W483" s="256"/>
      <c r="X483" s="257"/>
      <c r="Y483" s="15"/>
      <c r="Z483" s="15"/>
      <c r="AA483" s="15"/>
      <c r="AB483" s="15"/>
      <c r="AC483" s="15"/>
      <c r="AD483" s="15"/>
      <c r="AE483" s="15"/>
      <c r="AT483" s="251" t="s">
        <v>228</v>
      </c>
      <c r="AU483" s="251" t="s">
        <v>93</v>
      </c>
      <c r="AV483" s="15" t="s">
        <v>98</v>
      </c>
      <c r="AW483" s="15" t="s">
        <v>4</v>
      </c>
      <c r="AX483" s="15" t="s">
        <v>81</v>
      </c>
      <c r="AY483" s="251" t="s">
        <v>220</v>
      </c>
    </row>
    <row r="484" s="16" customFormat="1">
      <c r="A484" s="16"/>
      <c r="B484" s="258"/>
      <c r="C484" s="16"/>
      <c r="D484" s="235" t="s">
        <v>228</v>
      </c>
      <c r="E484" s="259" t="s">
        <v>1</v>
      </c>
      <c r="F484" s="260" t="s">
        <v>253</v>
      </c>
      <c r="G484" s="16"/>
      <c r="H484" s="261">
        <v>39</v>
      </c>
      <c r="I484" s="262"/>
      <c r="J484" s="262"/>
      <c r="K484" s="16"/>
      <c r="L484" s="16"/>
      <c r="M484" s="258"/>
      <c r="N484" s="263"/>
      <c r="O484" s="264"/>
      <c r="P484" s="264"/>
      <c r="Q484" s="264"/>
      <c r="R484" s="264"/>
      <c r="S484" s="264"/>
      <c r="T484" s="264"/>
      <c r="U484" s="264"/>
      <c r="V484" s="264"/>
      <c r="W484" s="264"/>
      <c r="X484" s="265"/>
      <c r="Y484" s="16"/>
      <c r="Z484" s="16"/>
      <c r="AA484" s="16"/>
      <c r="AB484" s="16"/>
      <c r="AC484" s="16"/>
      <c r="AD484" s="16"/>
      <c r="AE484" s="16"/>
      <c r="AT484" s="259" t="s">
        <v>228</v>
      </c>
      <c r="AU484" s="259" t="s">
        <v>93</v>
      </c>
      <c r="AV484" s="16" t="s">
        <v>105</v>
      </c>
      <c r="AW484" s="16" t="s">
        <v>4</v>
      </c>
      <c r="AX484" s="16" t="s">
        <v>88</v>
      </c>
      <c r="AY484" s="259" t="s">
        <v>220</v>
      </c>
    </row>
    <row r="485" s="2" customFormat="1" ht="24.15" customHeight="1">
      <c r="A485" s="42"/>
      <c r="B485" s="186"/>
      <c r="C485" s="273" t="s">
        <v>881</v>
      </c>
      <c r="D485" s="273" t="s">
        <v>564</v>
      </c>
      <c r="E485" s="274" t="s">
        <v>1316</v>
      </c>
      <c r="F485" s="275" t="s">
        <v>1317</v>
      </c>
      <c r="G485" s="276" t="s">
        <v>583</v>
      </c>
      <c r="H485" s="277">
        <v>39</v>
      </c>
      <c r="I485" s="278"/>
      <c r="J485" s="279"/>
      <c r="K485" s="280">
        <f>ROUND(P485*H485,2)</f>
        <v>0</v>
      </c>
      <c r="L485" s="279"/>
      <c r="M485" s="281"/>
      <c r="N485" s="282" t="s">
        <v>1</v>
      </c>
      <c r="O485" s="229" t="s">
        <v>45</v>
      </c>
      <c r="P485" s="230">
        <f>I485+J485</f>
        <v>0</v>
      </c>
      <c r="Q485" s="230">
        <f>ROUND(I485*H485,2)</f>
        <v>0</v>
      </c>
      <c r="R485" s="230">
        <f>ROUND(J485*H485,2)</f>
        <v>0</v>
      </c>
      <c r="S485" s="86"/>
      <c r="T485" s="231">
        <f>S485*H485</f>
        <v>0</v>
      </c>
      <c r="U485" s="231">
        <v>0.001</v>
      </c>
      <c r="V485" s="231">
        <f>U485*H485</f>
        <v>0.039</v>
      </c>
      <c r="W485" s="231">
        <v>0</v>
      </c>
      <c r="X485" s="232">
        <f>W485*H485</f>
        <v>0</v>
      </c>
      <c r="Y485" s="42"/>
      <c r="Z485" s="42"/>
      <c r="AA485" s="42"/>
      <c r="AB485" s="42"/>
      <c r="AC485" s="42"/>
      <c r="AD485" s="42"/>
      <c r="AE485" s="42"/>
      <c r="AR485" s="233" t="s">
        <v>567</v>
      </c>
      <c r="AT485" s="233" t="s">
        <v>564</v>
      </c>
      <c r="AU485" s="233" t="s">
        <v>93</v>
      </c>
      <c r="AY485" s="19" t="s">
        <v>220</v>
      </c>
      <c r="BE485" s="147">
        <f>IF(O485="základná",K485,0)</f>
        <v>0</v>
      </c>
      <c r="BF485" s="147">
        <f>IF(O485="znížená",K485,0)</f>
        <v>0</v>
      </c>
      <c r="BG485" s="147">
        <f>IF(O485="zákl. prenesená",K485,0)</f>
        <v>0</v>
      </c>
      <c r="BH485" s="147">
        <f>IF(O485="zníž. prenesená",K485,0)</f>
        <v>0</v>
      </c>
      <c r="BI485" s="147">
        <f>IF(O485="nulová",K485,0)</f>
        <v>0</v>
      </c>
      <c r="BJ485" s="19" t="s">
        <v>93</v>
      </c>
      <c r="BK485" s="147">
        <f>ROUND(P485*H485,2)</f>
        <v>0</v>
      </c>
      <c r="BL485" s="19" t="s">
        <v>387</v>
      </c>
      <c r="BM485" s="233" t="s">
        <v>1979</v>
      </c>
    </row>
    <row r="486" s="14" customFormat="1">
      <c r="A486" s="14"/>
      <c r="B486" s="242"/>
      <c r="C486" s="14"/>
      <c r="D486" s="235" t="s">
        <v>228</v>
      </c>
      <c r="E486" s="243" t="s">
        <v>1</v>
      </c>
      <c r="F486" s="244" t="s">
        <v>1928</v>
      </c>
      <c r="G486" s="14"/>
      <c r="H486" s="245">
        <v>2</v>
      </c>
      <c r="I486" s="246"/>
      <c r="J486" s="246"/>
      <c r="K486" s="14"/>
      <c r="L486" s="14"/>
      <c r="M486" s="242"/>
      <c r="N486" s="247"/>
      <c r="O486" s="248"/>
      <c r="P486" s="248"/>
      <c r="Q486" s="248"/>
      <c r="R486" s="248"/>
      <c r="S486" s="248"/>
      <c r="T486" s="248"/>
      <c r="U486" s="248"/>
      <c r="V486" s="248"/>
      <c r="W486" s="248"/>
      <c r="X486" s="249"/>
      <c r="Y486" s="14"/>
      <c r="Z486" s="14"/>
      <c r="AA486" s="14"/>
      <c r="AB486" s="14"/>
      <c r="AC486" s="14"/>
      <c r="AD486" s="14"/>
      <c r="AE486" s="14"/>
      <c r="AT486" s="243" t="s">
        <v>228</v>
      </c>
      <c r="AU486" s="243" t="s">
        <v>93</v>
      </c>
      <c r="AV486" s="14" t="s">
        <v>93</v>
      </c>
      <c r="AW486" s="14" t="s">
        <v>4</v>
      </c>
      <c r="AX486" s="14" t="s">
        <v>81</v>
      </c>
      <c r="AY486" s="243" t="s">
        <v>220</v>
      </c>
    </row>
    <row r="487" s="14" customFormat="1">
      <c r="A487" s="14"/>
      <c r="B487" s="242"/>
      <c r="C487" s="14"/>
      <c r="D487" s="235" t="s">
        <v>228</v>
      </c>
      <c r="E487" s="243" t="s">
        <v>1</v>
      </c>
      <c r="F487" s="244" t="s">
        <v>1929</v>
      </c>
      <c r="G487" s="14"/>
      <c r="H487" s="245">
        <v>1</v>
      </c>
      <c r="I487" s="246"/>
      <c r="J487" s="246"/>
      <c r="K487" s="14"/>
      <c r="L487" s="14"/>
      <c r="M487" s="242"/>
      <c r="N487" s="247"/>
      <c r="O487" s="248"/>
      <c r="P487" s="248"/>
      <c r="Q487" s="248"/>
      <c r="R487" s="248"/>
      <c r="S487" s="248"/>
      <c r="T487" s="248"/>
      <c r="U487" s="248"/>
      <c r="V487" s="248"/>
      <c r="W487" s="248"/>
      <c r="X487" s="249"/>
      <c r="Y487" s="14"/>
      <c r="Z487" s="14"/>
      <c r="AA487" s="14"/>
      <c r="AB487" s="14"/>
      <c r="AC487" s="14"/>
      <c r="AD487" s="14"/>
      <c r="AE487" s="14"/>
      <c r="AT487" s="243" t="s">
        <v>228</v>
      </c>
      <c r="AU487" s="243" t="s">
        <v>93</v>
      </c>
      <c r="AV487" s="14" t="s">
        <v>93</v>
      </c>
      <c r="AW487" s="14" t="s">
        <v>4</v>
      </c>
      <c r="AX487" s="14" t="s">
        <v>81</v>
      </c>
      <c r="AY487" s="243" t="s">
        <v>220</v>
      </c>
    </row>
    <row r="488" s="14" customFormat="1">
      <c r="A488" s="14"/>
      <c r="B488" s="242"/>
      <c r="C488" s="14"/>
      <c r="D488" s="235" t="s">
        <v>228</v>
      </c>
      <c r="E488" s="243" t="s">
        <v>1</v>
      </c>
      <c r="F488" s="244" t="s">
        <v>1930</v>
      </c>
      <c r="G488" s="14"/>
      <c r="H488" s="245">
        <v>2</v>
      </c>
      <c r="I488" s="246"/>
      <c r="J488" s="246"/>
      <c r="K488" s="14"/>
      <c r="L488" s="14"/>
      <c r="M488" s="242"/>
      <c r="N488" s="247"/>
      <c r="O488" s="248"/>
      <c r="P488" s="248"/>
      <c r="Q488" s="248"/>
      <c r="R488" s="248"/>
      <c r="S488" s="248"/>
      <c r="T488" s="248"/>
      <c r="U488" s="248"/>
      <c r="V488" s="248"/>
      <c r="W488" s="248"/>
      <c r="X488" s="249"/>
      <c r="Y488" s="14"/>
      <c r="Z488" s="14"/>
      <c r="AA488" s="14"/>
      <c r="AB488" s="14"/>
      <c r="AC488" s="14"/>
      <c r="AD488" s="14"/>
      <c r="AE488" s="14"/>
      <c r="AT488" s="243" t="s">
        <v>228</v>
      </c>
      <c r="AU488" s="243" t="s">
        <v>93</v>
      </c>
      <c r="AV488" s="14" t="s">
        <v>93</v>
      </c>
      <c r="AW488" s="14" t="s">
        <v>4</v>
      </c>
      <c r="AX488" s="14" t="s">
        <v>81</v>
      </c>
      <c r="AY488" s="243" t="s">
        <v>220</v>
      </c>
    </row>
    <row r="489" s="14" customFormat="1">
      <c r="A489" s="14"/>
      <c r="B489" s="242"/>
      <c r="C489" s="14"/>
      <c r="D489" s="235" t="s">
        <v>228</v>
      </c>
      <c r="E489" s="243" t="s">
        <v>1</v>
      </c>
      <c r="F489" s="244" t="s">
        <v>1931</v>
      </c>
      <c r="G489" s="14"/>
      <c r="H489" s="245">
        <v>1</v>
      </c>
      <c r="I489" s="246"/>
      <c r="J489" s="246"/>
      <c r="K489" s="14"/>
      <c r="L489" s="14"/>
      <c r="M489" s="242"/>
      <c r="N489" s="247"/>
      <c r="O489" s="248"/>
      <c r="P489" s="248"/>
      <c r="Q489" s="248"/>
      <c r="R489" s="248"/>
      <c r="S489" s="248"/>
      <c r="T489" s="248"/>
      <c r="U489" s="248"/>
      <c r="V489" s="248"/>
      <c r="W489" s="248"/>
      <c r="X489" s="249"/>
      <c r="Y489" s="14"/>
      <c r="Z489" s="14"/>
      <c r="AA489" s="14"/>
      <c r="AB489" s="14"/>
      <c r="AC489" s="14"/>
      <c r="AD489" s="14"/>
      <c r="AE489" s="14"/>
      <c r="AT489" s="243" t="s">
        <v>228</v>
      </c>
      <c r="AU489" s="243" t="s">
        <v>93</v>
      </c>
      <c r="AV489" s="14" t="s">
        <v>93</v>
      </c>
      <c r="AW489" s="14" t="s">
        <v>4</v>
      </c>
      <c r="AX489" s="14" t="s">
        <v>81</v>
      </c>
      <c r="AY489" s="243" t="s">
        <v>220</v>
      </c>
    </row>
    <row r="490" s="14" customFormat="1">
      <c r="A490" s="14"/>
      <c r="B490" s="242"/>
      <c r="C490" s="14"/>
      <c r="D490" s="235" t="s">
        <v>228</v>
      </c>
      <c r="E490" s="243" t="s">
        <v>1</v>
      </c>
      <c r="F490" s="244" t="s">
        <v>1932</v>
      </c>
      <c r="G490" s="14"/>
      <c r="H490" s="245">
        <v>1</v>
      </c>
      <c r="I490" s="246"/>
      <c r="J490" s="246"/>
      <c r="K490" s="14"/>
      <c r="L490" s="14"/>
      <c r="M490" s="242"/>
      <c r="N490" s="247"/>
      <c r="O490" s="248"/>
      <c r="P490" s="248"/>
      <c r="Q490" s="248"/>
      <c r="R490" s="248"/>
      <c r="S490" s="248"/>
      <c r="T490" s="248"/>
      <c r="U490" s="248"/>
      <c r="V490" s="248"/>
      <c r="W490" s="248"/>
      <c r="X490" s="249"/>
      <c r="Y490" s="14"/>
      <c r="Z490" s="14"/>
      <c r="AA490" s="14"/>
      <c r="AB490" s="14"/>
      <c r="AC490" s="14"/>
      <c r="AD490" s="14"/>
      <c r="AE490" s="14"/>
      <c r="AT490" s="243" t="s">
        <v>228</v>
      </c>
      <c r="AU490" s="243" t="s">
        <v>93</v>
      </c>
      <c r="AV490" s="14" t="s">
        <v>93</v>
      </c>
      <c r="AW490" s="14" t="s">
        <v>4</v>
      </c>
      <c r="AX490" s="14" t="s">
        <v>81</v>
      </c>
      <c r="AY490" s="243" t="s">
        <v>220</v>
      </c>
    </row>
    <row r="491" s="14" customFormat="1">
      <c r="A491" s="14"/>
      <c r="B491" s="242"/>
      <c r="C491" s="14"/>
      <c r="D491" s="235" t="s">
        <v>228</v>
      </c>
      <c r="E491" s="243" t="s">
        <v>1</v>
      </c>
      <c r="F491" s="244" t="s">
        <v>1933</v>
      </c>
      <c r="G491" s="14"/>
      <c r="H491" s="245">
        <v>1</v>
      </c>
      <c r="I491" s="246"/>
      <c r="J491" s="246"/>
      <c r="K491" s="14"/>
      <c r="L491" s="14"/>
      <c r="M491" s="242"/>
      <c r="N491" s="247"/>
      <c r="O491" s="248"/>
      <c r="P491" s="248"/>
      <c r="Q491" s="248"/>
      <c r="R491" s="248"/>
      <c r="S491" s="248"/>
      <c r="T491" s="248"/>
      <c r="U491" s="248"/>
      <c r="V491" s="248"/>
      <c r="W491" s="248"/>
      <c r="X491" s="249"/>
      <c r="Y491" s="14"/>
      <c r="Z491" s="14"/>
      <c r="AA491" s="14"/>
      <c r="AB491" s="14"/>
      <c r="AC491" s="14"/>
      <c r="AD491" s="14"/>
      <c r="AE491" s="14"/>
      <c r="AT491" s="243" t="s">
        <v>228</v>
      </c>
      <c r="AU491" s="243" t="s">
        <v>93</v>
      </c>
      <c r="AV491" s="14" t="s">
        <v>93</v>
      </c>
      <c r="AW491" s="14" t="s">
        <v>4</v>
      </c>
      <c r="AX491" s="14" t="s">
        <v>81</v>
      </c>
      <c r="AY491" s="243" t="s">
        <v>220</v>
      </c>
    </row>
    <row r="492" s="14" customFormat="1">
      <c r="A492" s="14"/>
      <c r="B492" s="242"/>
      <c r="C492" s="14"/>
      <c r="D492" s="235" t="s">
        <v>228</v>
      </c>
      <c r="E492" s="243" t="s">
        <v>1</v>
      </c>
      <c r="F492" s="244" t="s">
        <v>1934</v>
      </c>
      <c r="G492" s="14"/>
      <c r="H492" s="245">
        <v>2</v>
      </c>
      <c r="I492" s="246"/>
      <c r="J492" s="246"/>
      <c r="K492" s="14"/>
      <c r="L492" s="14"/>
      <c r="M492" s="242"/>
      <c r="N492" s="247"/>
      <c r="O492" s="248"/>
      <c r="P492" s="248"/>
      <c r="Q492" s="248"/>
      <c r="R492" s="248"/>
      <c r="S492" s="248"/>
      <c r="T492" s="248"/>
      <c r="U492" s="248"/>
      <c r="V492" s="248"/>
      <c r="W492" s="248"/>
      <c r="X492" s="249"/>
      <c r="Y492" s="14"/>
      <c r="Z492" s="14"/>
      <c r="AA492" s="14"/>
      <c r="AB492" s="14"/>
      <c r="AC492" s="14"/>
      <c r="AD492" s="14"/>
      <c r="AE492" s="14"/>
      <c r="AT492" s="243" t="s">
        <v>228</v>
      </c>
      <c r="AU492" s="243" t="s">
        <v>93</v>
      </c>
      <c r="AV492" s="14" t="s">
        <v>93</v>
      </c>
      <c r="AW492" s="14" t="s">
        <v>4</v>
      </c>
      <c r="AX492" s="14" t="s">
        <v>81</v>
      </c>
      <c r="AY492" s="243" t="s">
        <v>220</v>
      </c>
    </row>
    <row r="493" s="14" customFormat="1">
      <c r="A493" s="14"/>
      <c r="B493" s="242"/>
      <c r="C493" s="14"/>
      <c r="D493" s="235" t="s">
        <v>228</v>
      </c>
      <c r="E493" s="243" t="s">
        <v>1</v>
      </c>
      <c r="F493" s="244" t="s">
        <v>1935</v>
      </c>
      <c r="G493" s="14"/>
      <c r="H493" s="245">
        <v>1</v>
      </c>
      <c r="I493" s="246"/>
      <c r="J493" s="246"/>
      <c r="K493" s="14"/>
      <c r="L493" s="14"/>
      <c r="M493" s="242"/>
      <c r="N493" s="247"/>
      <c r="O493" s="248"/>
      <c r="P493" s="248"/>
      <c r="Q493" s="248"/>
      <c r="R493" s="248"/>
      <c r="S493" s="248"/>
      <c r="T493" s="248"/>
      <c r="U493" s="248"/>
      <c r="V493" s="248"/>
      <c r="W493" s="248"/>
      <c r="X493" s="249"/>
      <c r="Y493" s="14"/>
      <c r="Z493" s="14"/>
      <c r="AA493" s="14"/>
      <c r="AB493" s="14"/>
      <c r="AC493" s="14"/>
      <c r="AD493" s="14"/>
      <c r="AE493" s="14"/>
      <c r="AT493" s="243" t="s">
        <v>228</v>
      </c>
      <c r="AU493" s="243" t="s">
        <v>93</v>
      </c>
      <c r="AV493" s="14" t="s">
        <v>93</v>
      </c>
      <c r="AW493" s="14" t="s">
        <v>4</v>
      </c>
      <c r="AX493" s="14" t="s">
        <v>81</v>
      </c>
      <c r="AY493" s="243" t="s">
        <v>220</v>
      </c>
    </row>
    <row r="494" s="14" customFormat="1">
      <c r="A494" s="14"/>
      <c r="B494" s="242"/>
      <c r="C494" s="14"/>
      <c r="D494" s="235" t="s">
        <v>228</v>
      </c>
      <c r="E494" s="243" t="s">
        <v>1</v>
      </c>
      <c r="F494" s="244" t="s">
        <v>1936</v>
      </c>
      <c r="G494" s="14"/>
      <c r="H494" s="245">
        <v>2</v>
      </c>
      <c r="I494" s="246"/>
      <c r="J494" s="246"/>
      <c r="K494" s="14"/>
      <c r="L494" s="14"/>
      <c r="M494" s="242"/>
      <c r="N494" s="247"/>
      <c r="O494" s="248"/>
      <c r="P494" s="248"/>
      <c r="Q494" s="248"/>
      <c r="R494" s="248"/>
      <c r="S494" s="248"/>
      <c r="T494" s="248"/>
      <c r="U494" s="248"/>
      <c r="V494" s="248"/>
      <c r="W494" s="248"/>
      <c r="X494" s="249"/>
      <c r="Y494" s="14"/>
      <c r="Z494" s="14"/>
      <c r="AA494" s="14"/>
      <c r="AB494" s="14"/>
      <c r="AC494" s="14"/>
      <c r="AD494" s="14"/>
      <c r="AE494" s="14"/>
      <c r="AT494" s="243" t="s">
        <v>228</v>
      </c>
      <c r="AU494" s="243" t="s">
        <v>93</v>
      </c>
      <c r="AV494" s="14" t="s">
        <v>93</v>
      </c>
      <c r="AW494" s="14" t="s">
        <v>4</v>
      </c>
      <c r="AX494" s="14" t="s">
        <v>81</v>
      </c>
      <c r="AY494" s="243" t="s">
        <v>220</v>
      </c>
    </row>
    <row r="495" s="15" customFormat="1">
      <c r="A495" s="15"/>
      <c r="B495" s="250"/>
      <c r="C495" s="15"/>
      <c r="D495" s="235" t="s">
        <v>228</v>
      </c>
      <c r="E495" s="251" t="s">
        <v>1</v>
      </c>
      <c r="F495" s="252" t="s">
        <v>242</v>
      </c>
      <c r="G495" s="15"/>
      <c r="H495" s="253">
        <v>13</v>
      </c>
      <c r="I495" s="254"/>
      <c r="J495" s="254"/>
      <c r="K495" s="15"/>
      <c r="L495" s="15"/>
      <c r="M495" s="250"/>
      <c r="N495" s="255"/>
      <c r="O495" s="256"/>
      <c r="P495" s="256"/>
      <c r="Q495" s="256"/>
      <c r="R495" s="256"/>
      <c r="S495" s="256"/>
      <c r="T495" s="256"/>
      <c r="U495" s="256"/>
      <c r="V495" s="256"/>
      <c r="W495" s="256"/>
      <c r="X495" s="257"/>
      <c r="Y495" s="15"/>
      <c r="Z495" s="15"/>
      <c r="AA495" s="15"/>
      <c r="AB495" s="15"/>
      <c r="AC495" s="15"/>
      <c r="AD495" s="15"/>
      <c r="AE495" s="15"/>
      <c r="AT495" s="251" t="s">
        <v>228</v>
      </c>
      <c r="AU495" s="251" t="s">
        <v>93</v>
      </c>
      <c r="AV495" s="15" t="s">
        <v>98</v>
      </c>
      <c r="AW495" s="15" t="s">
        <v>4</v>
      </c>
      <c r="AX495" s="15" t="s">
        <v>81</v>
      </c>
      <c r="AY495" s="251" t="s">
        <v>220</v>
      </c>
    </row>
    <row r="496" s="14" customFormat="1">
      <c r="A496" s="14"/>
      <c r="B496" s="242"/>
      <c r="C496" s="14"/>
      <c r="D496" s="235" t="s">
        <v>228</v>
      </c>
      <c r="E496" s="243" t="s">
        <v>1</v>
      </c>
      <c r="F496" s="244" t="s">
        <v>1973</v>
      </c>
      <c r="G496" s="14"/>
      <c r="H496" s="245">
        <v>7</v>
      </c>
      <c r="I496" s="246"/>
      <c r="J496" s="246"/>
      <c r="K496" s="14"/>
      <c r="L496" s="14"/>
      <c r="M496" s="242"/>
      <c r="N496" s="247"/>
      <c r="O496" s="248"/>
      <c r="P496" s="248"/>
      <c r="Q496" s="248"/>
      <c r="R496" s="248"/>
      <c r="S496" s="248"/>
      <c r="T496" s="248"/>
      <c r="U496" s="248"/>
      <c r="V496" s="248"/>
      <c r="W496" s="248"/>
      <c r="X496" s="249"/>
      <c r="Y496" s="14"/>
      <c r="Z496" s="14"/>
      <c r="AA496" s="14"/>
      <c r="AB496" s="14"/>
      <c r="AC496" s="14"/>
      <c r="AD496" s="14"/>
      <c r="AE496" s="14"/>
      <c r="AT496" s="243" t="s">
        <v>228</v>
      </c>
      <c r="AU496" s="243" t="s">
        <v>93</v>
      </c>
      <c r="AV496" s="14" t="s">
        <v>93</v>
      </c>
      <c r="AW496" s="14" t="s">
        <v>4</v>
      </c>
      <c r="AX496" s="14" t="s">
        <v>81</v>
      </c>
      <c r="AY496" s="243" t="s">
        <v>220</v>
      </c>
    </row>
    <row r="497" s="14" customFormat="1">
      <c r="A497" s="14"/>
      <c r="B497" s="242"/>
      <c r="C497" s="14"/>
      <c r="D497" s="235" t="s">
        <v>228</v>
      </c>
      <c r="E497" s="243" t="s">
        <v>1</v>
      </c>
      <c r="F497" s="244" t="s">
        <v>1974</v>
      </c>
      <c r="G497" s="14"/>
      <c r="H497" s="245">
        <v>10</v>
      </c>
      <c r="I497" s="246"/>
      <c r="J497" s="246"/>
      <c r="K497" s="14"/>
      <c r="L497" s="14"/>
      <c r="M497" s="242"/>
      <c r="N497" s="247"/>
      <c r="O497" s="248"/>
      <c r="P497" s="248"/>
      <c r="Q497" s="248"/>
      <c r="R497" s="248"/>
      <c r="S497" s="248"/>
      <c r="T497" s="248"/>
      <c r="U497" s="248"/>
      <c r="V497" s="248"/>
      <c r="W497" s="248"/>
      <c r="X497" s="249"/>
      <c r="Y497" s="14"/>
      <c r="Z497" s="14"/>
      <c r="AA497" s="14"/>
      <c r="AB497" s="14"/>
      <c r="AC497" s="14"/>
      <c r="AD497" s="14"/>
      <c r="AE497" s="14"/>
      <c r="AT497" s="243" t="s">
        <v>228</v>
      </c>
      <c r="AU497" s="243" t="s">
        <v>93</v>
      </c>
      <c r="AV497" s="14" t="s">
        <v>93</v>
      </c>
      <c r="AW497" s="14" t="s">
        <v>4</v>
      </c>
      <c r="AX497" s="14" t="s">
        <v>81</v>
      </c>
      <c r="AY497" s="243" t="s">
        <v>220</v>
      </c>
    </row>
    <row r="498" s="14" customFormat="1">
      <c r="A498" s="14"/>
      <c r="B498" s="242"/>
      <c r="C498" s="14"/>
      <c r="D498" s="235" t="s">
        <v>228</v>
      </c>
      <c r="E498" s="243" t="s">
        <v>1</v>
      </c>
      <c r="F498" s="244" t="s">
        <v>1975</v>
      </c>
      <c r="G498" s="14"/>
      <c r="H498" s="245">
        <v>5</v>
      </c>
      <c r="I498" s="246"/>
      <c r="J498" s="246"/>
      <c r="K498" s="14"/>
      <c r="L498" s="14"/>
      <c r="M498" s="242"/>
      <c r="N498" s="247"/>
      <c r="O498" s="248"/>
      <c r="P498" s="248"/>
      <c r="Q498" s="248"/>
      <c r="R498" s="248"/>
      <c r="S498" s="248"/>
      <c r="T498" s="248"/>
      <c r="U498" s="248"/>
      <c r="V498" s="248"/>
      <c r="W498" s="248"/>
      <c r="X498" s="249"/>
      <c r="Y498" s="14"/>
      <c r="Z498" s="14"/>
      <c r="AA498" s="14"/>
      <c r="AB498" s="14"/>
      <c r="AC498" s="14"/>
      <c r="AD498" s="14"/>
      <c r="AE498" s="14"/>
      <c r="AT498" s="243" t="s">
        <v>228</v>
      </c>
      <c r="AU498" s="243" t="s">
        <v>93</v>
      </c>
      <c r="AV498" s="14" t="s">
        <v>93</v>
      </c>
      <c r="AW498" s="14" t="s">
        <v>4</v>
      </c>
      <c r="AX498" s="14" t="s">
        <v>81</v>
      </c>
      <c r="AY498" s="243" t="s">
        <v>220</v>
      </c>
    </row>
    <row r="499" s="14" customFormat="1">
      <c r="A499" s="14"/>
      <c r="B499" s="242"/>
      <c r="C499" s="14"/>
      <c r="D499" s="235" t="s">
        <v>228</v>
      </c>
      <c r="E499" s="243" t="s">
        <v>1</v>
      </c>
      <c r="F499" s="244" t="s">
        <v>1976</v>
      </c>
      <c r="G499" s="14"/>
      <c r="H499" s="245">
        <v>2</v>
      </c>
      <c r="I499" s="246"/>
      <c r="J499" s="246"/>
      <c r="K499" s="14"/>
      <c r="L499" s="14"/>
      <c r="M499" s="242"/>
      <c r="N499" s="247"/>
      <c r="O499" s="248"/>
      <c r="P499" s="248"/>
      <c r="Q499" s="248"/>
      <c r="R499" s="248"/>
      <c r="S499" s="248"/>
      <c r="T499" s="248"/>
      <c r="U499" s="248"/>
      <c r="V499" s="248"/>
      <c r="W499" s="248"/>
      <c r="X499" s="249"/>
      <c r="Y499" s="14"/>
      <c r="Z499" s="14"/>
      <c r="AA499" s="14"/>
      <c r="AB499" s="14"/>
      <c r="AC499" s="14"/>
      <c r="AD499" s="14"/>
      <c r="AE499" s="14"/>
      <c r="AT499" s="243" t="s">
        <v>228</v>
      </c>
      <c r="AU499" s="243" t="s">
        <v>93</v>
      </c>
      <c r="AV499" s="14" t="s">
        <v>93</v>
      </c>
      <c r="AW499" s="14" t="s">
        <v>4</v>
      </c>
      <c r="AX499" s="14" t="s">
        <v>81</v>
      </c>
      <c r="AY499" s="243" t="s">
        <v>220</v>
      </c>
    </row>
    <row r="500" s="14" customFormat="1">
      <c r="A500" s="14"/>
      <c r="B500" s="242"/>
      <c r="C500" s="14"/>
      <c r="D500" s="235" t="s">
        <v>228</v>
      </c>
      <c r="E500" s="243" t="s">
        <v>1</v>
      </c>
      <c r="F500" s="244" t="s">
        <v>1977</v>
      </c>
      <c r="G500" s="14"/>
      <c r="H500" s="245">
        <v>1</v>
      </c>
      <c r="I500" s="246"/>
      <c r="J500" s="246"/>
      <c r="K500" s="14"/>
      <c r="L500" s="14"/>
      <c r="M500" s="242"/>
      <c r="N500" s="247"/>
      <c r="O500" s="248"/>
      <c r="P500" s="248"/>
      <c r="Q500" s="248"/>
      <c r="R500" s="248"/>
      <c r="S500" s="248"/>
      <c r="T500" s="248"/>
      <c r="U500" s="248"/>
      <c r="V500" s="248"/>
      <c r="W500" s="248"/>
      <c r="X500" s="249"/>
      <c r="Y500" s="14"/>
      <c r="Z500" s="14"/>
      <c r="AA500" s="14"/>
      <c r="AB500" s="14"/>
      <c r="AC500" s="14"/>
      <c r="AD500" s="14"/>
      <c r="AE500" s="14"/>
      <c r="AT500" s="243" t="s">
        <v>228</v>
      </c>
      <c r="AU500" s="243" t="s">
        <v>93</v>
      </c>
      <c r="AV500" s="14" t="s">
        <v>93</v>
      </c>
      <c r="AW500" s="14" t="s">
        <v>4</v>
      </c>
      <c r="AX500" s="14" t="s">
        <v>81</v>
      </c>
      <c r="AY500" s="243" t="s">
        <v>220</v>
      </c>
    </row>
    <row r="501" s="14" customFormat="1">
      <c r="A501" s="14"/>
      <c r="B501" s="242"/>
      <c r="C501" s="14"/>
      <c r="D501" s="235" t="s">
        <v>228</v>
      </c>
      <c r="E501" s="243" t="s">
        <v>1</v>
      </c>
      <c r="F501" s="244" t="s">
        <v>1978</v>
      </c>
      <c r="G501" s="14"/>
      <c r="H501" s="245">
        <v>1</v>
      </c>
      <c r="I501" s="246"/>
      <c r="J501" s="246"/>
      <c r="K501" s="14"/>
      <c r="L501" s="14"/>
      <c r="M501" s="242"/>
      <c r="N501" s="247"/>
      <c r="O501" s="248"/>
      <c r="P501" s="248"/>
      <c r="Q501" s="248"/>
      <c r="R501" s="248"/>
      <c r="S501" s="248"/>
      <c r="T501" s="248"/>
      <c r="U501" s="248"/>
      <c r="V501" s="248"/>
      <c r="W501" s="248"/>
      <c r="X501" s="249"/>
      <c r="Y501" s="14"/>
      <c r="Z501" s="14"/>
      <c r="AA501" s="14"/>
      <c r="AB501" s="14"/>
      <c r="AC501" s="14"/>
      <c r="AD501" s="14"/>
      <c r="AE501" s="14"/>
      <c r="AT501" s="243" t="s">
        <v>228</v>
      </c>
      <c r="AU501" s="243" t="s">
        <v>93</v>
      </c>
      <c r="AV501" s="14" t="s">
        <v>93</v>
      </c>
      <c r="AW501" s="14" t="s">
        <v>4</v>
      </c>
      <c r="AX501" s="14" t="s">
        <v>81</v>
      </c>
      <c r="AY501" s="243" t="s">
        <v>220</v>
      </c>
    </row>
    <row r="502" s="15" customFormat="1">
      <c r="A502" s="15"/>
      <c r="B502" s="250"/>
      <c r="C502" s="15"/>
      <c r="D502" s="235" t="s">
        <v>228</v>
      </c>
      <c r="E502" s="251" t="s">
        <v>1</v>
      </c>
      <c r="F502" s="252" t="s">
        <v>242</v>
      </c>
      <c r="G502" s="15"/>
      <c r="H502" s="253">
        <v>26</v>
      </c>
      <c r="I502" s="254"/>
      <c r="J502" s="254"/>
      <c r="K502" s="15"/>
      <c r="L502" s="15"/>
      <c r="M502" s="250"/>
      <c r="N502" s="255"/>
      <c r="O502" s="256"/>
      <c r="P502" s="256"/>
      <c r="Q502" s="256"/>
      <c r="R502" s="256"/>
      <c r="S502" s="256"/>
      <c r="T502" s="256"/>
      <c r="U502" s="256"/>
      <c r="V502" s="256"/>
      <c r="W502" s="256"/>
      <c r="X502" s="257"/>
      <c r="Y502" s="15"/>
      <c r="Z502" s="15"/>
      <c r="AA502" s="15"/>
      <c r="AB502" s="15"/>
      <c r="AC502" s="15"/>
      <c r="AD502" s="15"/>
      <c r="AE502" s="15"/>
      <c r="AT502" s="251" t="s">
        <v>228</v>
      </c>
      <c r="AU502" s="251" t="s">
        <v>93</v>
      </c>
      <c r="AV502" s="15" t="s">
        <v>98</v>
      </c>
      <c r="AW502" s="15" t="s">
        <v>4</v>
      </c>
      <c r="AX502" s="15" t="s">
        <v>81</v>
      </c>
      <c r="AY502" s="251" t="s">
        <v>220</v>
      </c>
    </row>
    <row r="503" s="16" customFormat="1">
      <c r="A503" s="16"/>
      <c r="B503" s="258"/>
      <c r="C503" s="16"/>
      <c r="D503" s="235" t="s">
        <v>228</v>
      </c>
      <c r="E503" s="259" t="s">
        <v>1</v>
      </c>
      <c r="F503" s="260" t="s">
        <v>253</v>
      </c>
      <c r="G503" s="16"/>
      <c r="H503" s="261">
        <v>39</v>
      </c>
      <c r="I503" s="262"/>
      <c r="J503" s="262"/>
      <c r="K503" s="16"/>
      <c r="L503" s="16"/>
      <c r="M503" s="258"/>
      <c r="N503" s="263"/>
      <c r="O503" s="264"/>
      <c r="P503" s="264"/>
      <c r="Q503" s="264"/>
      <c r="R503" s="264"/>
      <c r="S503" s="264"/>
      <c r="T503" s="264"/>
      <c r="U503" s="264"/>
      <c r="V503" s="264"/>
      <c r="W503" s="264"/>
      <c r="X503" s="265"/>
      <c r="Y503" s="16"/>
      <c r="Z503" s="16"/>
      <c r="AA503" s="16"/>
      <c r="AB503" s="16"/>
      <c r="AC503" s="16"/>
      <c r="AD503" s="16"/>
      <c r="AE503" s="16"/>
      <c r="AT503" s="259" t="s">
        <v>228</v>
      </c>
      <c r="AU503" s="259" t="s">
        <v>93</v>
      </c>
      <c r="AV503" s="16" t="s">
        <v>105</v>
      </c>
      <c r="AW503" s="16" t="s">
        <v>4</v>
      </c>
      <c r="AX503" s="16" t="s">
        <v>88</v>
      </c>
      <c r="AY503" s="259" t="s">
        <v>220</v>
      </c>
    </row>
    <row r="504" s="2" customFormat="1" ht="24.15" customHeight="1">
      <c r="A504" s="42"/>
      <c r="B504" s="186"/>
      <c r="C504" s="273" t="s">
        <v>888</v>
      </c>
      <c r="D504" s="273" t="s">
        <v>564</v>
      </c>
      <c r="E504" s="274" t="s">
        <v>1661</v>
      </c>
      <c r="F504" s="275" t="s">
        <v>1662</v>
      </c>
      <c r="G504" s="276" t="s">
        <v>583</v>
      </c>
      <c r="H504" s="277">
        <v>39</v>
      </c>
      <c r="I504" s="278"/>
      <c r="J504" s="279"/>
      <c r="K504" s="280">
        <f>ROUND(P504*H504,2)</f>
        <v>0</v>
      </c>
      <c r="L504" s="279"/>
      <c r="M504" s="281"/>
      <c r="N504" s="282" t="s">
        <v>1</v>
      </c>
      <c r="O504" s="229" t="s">
        <v>45</v>
      </c>
      <c r="P504" s="230">
        <f>I504+J504</f>
        <v>0</v>
      </c>
      <c r="Q504" s="230">
        <f>ROUND(I504*H504,2)</f>
        <v>0</v>
      </c>
      <c r="R504" s="230">
        <f>ROUND(J504*H504,2)</f>
        <v>0</v>
      </c>
      <c r="S504" s="86"/>
      <c r="T504" s="231">
        <f>S504*H504</f>
        <v>0</v>
      </c>
      <c r="U504" s="231">
        <v>0.025000000000000001</v>
      </c>
      <c r="V504" s="231">
        <f>U504*H504</f>
        <v>0.97500000000000009</v>
      </c>
      <c r="W504" s="231">
        <v>0</v>
      </c>
      <c r="X504" s="232">
        <f>W504*H504</f>
        <v>0</v>
      </c>
      <c r="Y504" s="42"/>
      <c r="Z504" s="42"/>
      <c r="AA504" s="42"/>
      <c r="AB504" s="42"/>
      <c r="AC504" s="42"/>
      <c r="AD504" s="42"/>
      <c r="AE504" s="42"/>
      <c r="AR504" s="233" t="s">
        <v>567</v>
      </c>
      <c r="AT504" s="233" t="s">
        <v>564</v>
      </c>
      <c r="AU504" s="233" t="s">
        <v>93</v>
      </c>
      <c r="AY504" s="19" t="s">
        <v>220</v>
      </c>
      <c r="BE504" s="147">
        <f>IF(O504="základná",K504,0)</f>
        <v>0</v>
      </c>
      <c r="BF504" s="147">
        <f>IF(O504="znížená",K504,0)</f>
        <v>0</v>
      </c>
      <c r="BG504" s="147">
        <f>IF(O504="zákl. prenesená",K504,0)</f>
        <v>0</v>
      </c>
      <c r="BH504" s="147">
        <f>IF(O504="zníž. prenesená",K504,0)</f>
        <v>0</v>
      </c>
      <c r="BI504" s="147">
        <f>IF(O504="nulová",K504,0)</f>
        <v>0</v>
      </c>
      <c r="BJ504" s="19" t="s">
        <v>93</v>
      </c>
      <c r="BK504" s="147">
        <f>ROUND(P504*H504,2)</f>
        <v>0</v>
      </c>
      <c r="BL504" s="19" t="s">
        <v>387</v>
      </c>
      <c r="BM504" s="233" t="s">
        <v>1980</v>
      </c>
    </row>
    <row r="505" s="14" customFormat="1">
      <c r="A505" s="14"/>
      <c r="B505" s="242"/>
      <c r="C505" s="14"/>
      <c r="D505" s="235" t="s">
        <v>228</v>
      </c>
      <c r="E505" s="243" t="s">
        <v>1</v>
      </c>
      <c r="F505" s="244" t="s">
        <v>1928</v>
      </c>
      <c r="G505" s="14"/>
      <c r="H505" s="245">
        <v>2</v>
      </c>
      <c r="I505" s="246"/>
      <c r="J505" s="246"/>
      <c r="K505" s="14"/>
      <c r="L505" s="14"/>
      <c r="M505" s="242"/>
      <c r="N505" s="247"/>
      <c r="O505" s="248"/>
      <c r="P505" s="248"/>
      <c r="Q505" s="248"/>
      <c r="R505" s="248"/>
      <c r="S505" s="248"/>
      <c r="T505" s="248"/>
      <c r="U505" s="248"/>
      <c r="V505" s="248"/>
      <c r="W505" s="248"/>
      <c r="X505" s="249"/>
      <c r="Y505" s="14"/>
      <c r="Z505" s="14"/>
      <c r="AA505" s="14"/>
      <c r="AB505" s="14"/>
      <c r="AC505" s="14"/>
      <c r="AD505" s="14"/>
      <c r="AE505" s="14"/>
      <c r="AT505" s="243" t="s">
        <v>228</v>
      </c>
      <c r="AU505" s="243" t="s">
        <v>93</v>
      </c>
      <c r="AV505" s="14" t="s">
        <v>93</v>
      </c>
      <c r="AW505" s="14" t="s">
        <v>4</v>
      </c>
      <c r="AX505" s="14" t="s">
        <v>81</v>
      </c>
      <c r="AY505" s="243" t="s">
        <v>220</v>
      </c>
    </row>
    <row r="506" s="14" customFormat="1">
      <c r="A506" s="14"/>
      <c r="B506" s="242"/>
      <c r="C506" s="14"/>
      <c r="D506" s="235" t="s">
        <v>228</v>
      </c>
      <c r="E506" s="243" t="s">
        <v>1</v>
      </c>
      <c r="F506" s="244" t="s">
        <v>1929</v>
      </c>
      <c r="G506" s="14"/>
      <c r="H506" s="245">
        <v>1</v>
      </c>
      <c r="I506" s="246"/>
      <c r="J506" s="246"/>
      <c r="K506" s="14"/>
      <c r="L506" s="14"/>
      <c r="M506" s="242"/>
      <c r="N506" s="247"/>
      <c r="O506" s="248"/>
      <c r="P506" s="248"/>
      <c r="Q506" s="248"/>
      <c r="R506" s="248"/>
      <c r="S506" s="248"/>
      <c r="T506" s="248"/>
      <c r="U506" s="248"/>
      <c r="V506" s="248"/>
      <c r="W506" s="248"/>
      <c r="X506" s="249"/>
      <c r="Y506" s="14"/>
      <c r="Z506" s="14"/>
      <c r="AA506" s="14"/>
      <c r="AB506" s="14"/>
      <c r="AC506" s="14"/>
      <c r="AD506" s="14"/>
      <c r="AE506" s="14"/>
      <c r="AT506" s="243" t="s">
        <v>228</v>
      </c>
      <c r="AU506" s="243" t="s">
        <v>93</v>
      </c>
      <c r="AV506" s="14" t="s">
        <v>93</v>
      </c>
      <c r="AW506" s="14" t="s">
        <v>4</v>
      </c>
      <c r="AX506" s="14" t="s">
        <v>81</v>
      </c>
      <c r="AY506" s="243" t="s">
        <v>220</v>
      </c>
    </row>
    <row r="507" s="14" customFormat="1">
      <c r="A507" s="14"/>
      <c r="B507" s="242"/>
      <c r="C507" s="14"/>
      <c r="D507" s="235" t="s">
        <v>228</v>
      </c>
      <c r="E507" s="243" t="s">
        <v>1</v>
      </c>
      <c r="F507" s="244" t="s">
        <v>1930</v>
      </c>
      <c r="G507" s="14"/>
      <c r="H507" s="245">
        <v>2</v>
      </c>
      <c r="I507" s="246"/>
      <c r="J507" s="246"/>
      <c r="K507" s="14"/>
      <c r="L507" s="14"/>
      <c r="M507" s="242"/>
      <c r="N507" s="247"/>
      <c r="O507" s="248"/>
      <c r="P507" s="248"/>
      <c r="Q507" s="248"/>
      <c r="R507" s="248"/>
      <c r="S507" s="248"/>
      <c r="T507" s="248"/>
      <c r="U507" s="248"/>
      <c r="V507" s="248"/>
      <c r="W507" s="248"/>
      <c r="X507" s="249"/>
      <c r="Y507" s="14"/>
      <c r="Z507" s="14"/>
      <c r="AA507" s="14"/>
      <c r="AB507" s="14"/>
      <c r="AC507" s="14"/>
      <c r="AD507" s="14"/>
      <c r="AE507" s="14"/>
      <c r="AT507" s="243" t="s">
        <v>228</v>
      </c>
      <c r="AU507" s="243" t="s">
        <v>93</v>
      </c>
      <c r="AV507" s="14" t="s">
        <v>93</v>
      </c>
      <c r="AW507" s="14" t="s">
        <v>4</v>
      </c>
      <c r="AX507" s="14" t="s">
        <v>81</v>
      </c>
      <c r="AY507" s="243" t="s">
        <v>220</v>
      </c>
    </row>
    <row r="508" s="14" customFormat="1">
      <c r="A508" s="14"/>
      <c r="B508" s="242"/>
      <c r="C508" s="14"/>
      <c r="D508" s="235" t="s">
        <v>228</v>
      </c>
      <c r="E508" s="243" t="s">
        <v>1</v>
      </c>
      <c r="F508" s="244" t="s">
        <v>1931</v>
      </c>
      <c r="G508" s="14"/>
      <c r="H508" s="245">
        <v>1</v>
      </c>
      <c r="I508" s="246"/>
      <c r="J508" s="246"/>
      <c r="K508" s="14"/>
      <c r="L508" s="14"/>
      <c r="M508" s="242"/>
      <c r="N508" s="247"/>
      <c r="O508" s="248"/>
      <c r="P508" s="248"/>
      <c r="Q508" s="248"/>
      <c r="R508" s="248"/>
      <c r="S508" s="248"/>
      <c r="T508" s="248"/>
      <c r="U508" s="248"/>
      <c r="V508" s="248"/>
      <c r="W508" s="248"/>
      <c r="X508" s="249"/>
      <c r="Y508" s="14"/>
      <c r="Z508" s="14"/>
      <c r="AA508" s="14"/>
      <c r="AB508" s="14"/>
      <c r="AC508" s="14"/>
      <c r="AD508" s="14"/>
      <c r="AE508" s="14"/>
      <c r="AT508" s="243" t="s">
        <v>228</v>
      </c>
      <c r="AU508" s="243" t="s">
        <v>93</v>
      </c>
      <c r="AV508" s="14" t="s">
        <v>93</v>
      </c>
      <c r="AW508" s="14" t="s">
        <v>4</v>
      </c>
      <c r="AX508" s="14" t="s">
        <v>81</v>
      </c>
      <c r="AY508" s="243" t="s">
        <v>220</v>
      </c>
    </row>
    <row r="509" s="14" customFormat="1">
      <c r="A509" s="14"/>
      <c r="B509" s="242"/>
      <c r="C509" s="14"/>
      <c r="D509" s="235" t="s">
        <v>228</v>
      </c>
      <c r="E509" s="243" t="s">
        <v>1</v>
      </c>
      <c r="F509" s="244" t="s">
        <v>1932</v>
      </c>
      <c r="G509" s="14"/>
      <c r="H509" s="245">
        <v>1</v>
      </c>
      <c r="I509" s="246"/>
      <c r="J509" s="246"/>
      <c r="K509" s="14"/>
      <c r="L509" s="14"/>
      <c r="M509" s="242"/>
      <c r="N509" s="247"/>
      <c r="O509" s="248"/>
      <c r="P509" s="248"/>
      <c r="Q509" s="248"/>
      <c r="R509" s="248"/>
      <c r="S509" s="248"/>
      <c r="T509" s="248"/>
      <c r="U509" s="248"/>
      <c r="V509" s="248"/>
      <c r="W509" s="248"/>
      <c r="X509" s="249"/>
      <c r="Y509" s="14"/>
      <c r="Z509" s="14"/>
      <c r="AA509" s="14"/>
      <c r="AB509" s="14"/>
      <c r="AC509" s="14"/>
      <c r="AD509" s="14"/>
      <c r="AE509" s="14"/>
      <c r="AT509" s="243" t="s">
        <v>228</v>
      </c>
      <c r="AU509" s="243" t="s">
        <v>93</v>
      </c>
      <c r="AV509" s="14" t="s">
        <v>93</v>
      </c>
      <c r="AW509" s="14" t="s">
        <v>4</v>
      </c>
      <c r="AX509" s="14" t="s">
        <v>81</v>
      </c>
      <c r="AY509" s="243" t="s">
        <v>220</v>
      </c>
    </row>
    <row r="510" s="14" customFormat="1">
      <c r="A510" s="14"/>
      <c r="B510" s="242"/>
      <c r="C510" s="14"/>
      <c r="D510" s="235" t="s">
        <v>228</v>
      </c>
      <c r="E510" s="243" t="s">
        <v>1</v>
      </c>
      <c r="F510" s="244" t="s">
        <v>1933</v>
      </c>
      <c r="G510" s="14"/>
      <c r="H510" s="245">
        <v>1</v>
      </c>
      <c r="I510" s="246"/>
      <c r="J510" s="246"/>
      <c r="K510" s="14"/>
      <c r="L510" s="14"/>
      <c r="M510" s="242"/>
      <c r="N510" s="247"/>
      <c r="O510" s="248"/>
      <c r="P510" s="248"/>
      <c r="Q510" s="248"/>
      <c r="R510" s="248"/>
      <c r="S510" s="248"/>
      <c r="T510" s="248"/>
      <c r="U510" s="248"/>
      <c r="V510" s="248"/>
      <c r="W510" s="248"/>
      <c r="X510" s="249"/>
      <c r="Y510" s="14"/>
      <c r="Z510" s="14"/>
      <c r="AA510" s="14"/>
      <c r="AB510" s="14"/>
      <c r="AC510" s="14"/>
      <c r="AD510" s="14"/>
      <c r="AE510" s="14"/>
      <c r="AT510" s="243" t="s">
        <v>228</v>
      </c>
      <c r="AU510" s="243" t="s">
        <v>93</v>
      </c>
      <c r="AV510" s="14" t="s">
        <v>93</v>
      </c>
      <c r="AW510" s="14" t="s">
        <v>4</v>
      </c>
      <c r="AX510" s="14" t="s">
        <v>81</v>
      </c>
      <c r="AY510" s="243" t="s">
        <v>220</v>
      </c>
    </row>
    <row r="511" s="14" customFormat="1">
      <c r="A511" s="14"/>
      <c r="B511" s="242"/>
      <c r="C511" s="14"/>
      <c r="D511" s="235" t="s">
        <v>228</v>
      </c>
      <c r="E511" s="243" t="s">
        <v>1</v>
      </c>
      <c r="F511" s="244" t="s">
        <v>1934</v>
      </c>
      <c r="G511" s="14"/>
      <c r="H511" s="245">
        <v>2</v>
      </c>
      <c r="I511" s="246"/>
      <c r="J511" s="246"/>
      <c r="K511" s="14"/>
      <c r="L511" s="14"/>
      <c r="M511" s="242"/>
      <c r="N511" s="247"/>
      <c r="O511" s="248"/>
      <c r="P511" s="248"/>
      <c r="Q511" s="248"/>
      <c r="R511" s="248"/>
      <c r="S511" s="248"/>
      <c r="T511" s="248"/>
      <c r="U511" s="248"/>
      <c r="V511" s="248"/>
      <c r="W511" s="248"/>
      <c r="X511" s="249"/>
      <c r="Y511" s="14"/>
      <c r="Z511" s="14"/>
      <c r="AA511" s="14"/>
      <c r="AB511" s="14"/>
      <c r="AC511" s="14"/>
      <c r="AD511" s="14"/>
      <c r="AE511" s="14"/>
      <c r="AT511" s="243" t="s">
        <v>228</v>
      </c>
      <c r="AU511" s="243" t="s">
        <v>93</v>
      </c>
      <c r="AV511" s="14" t="s">
        <v>93</v>
      </c>
      <c r="AW511" s="14" t="s">
        <v>4</v>
      </c>
      <c r="AX511" s="14" t="s">
        <v>81</v>
      </c>
      <c r="AY511" s="243" t="s">
        <v>220</v>
      </c>
    </row>
    <row r="512" s="14" customFormat="1">
      <c r="A512" s="14"/>
      <c r="B512" s="242"/>
      <c r="C512" s="14"/>
      <c r="D512" s="235" t="s">
        <v>228</v>
      </c>
      <c r="E512" s="243" t="s">
        <v>1</v>
      </c>
      <c r="F512" s="244" t="s">
        <v>1935</v>
      </c>
      <c r="G512" s="14"/>
      <c r="H512" s="245">
        <v>1</v>
      </c>
      <c r="I512" s="246"/>
      <c r="J512" s="246"/>
      <c r="K512" s="14"/>
      <c r="L512" s="14"/>
      <c r="M512" s="242"/>
      <c r="N512" s="247"/>
      <c r="O512" s="248"/>
      <c r="P512" s="248"/>
      <c r="Q512" s="248"/>
      <c r="R512" s="248"/>
      <c r="S512" s="248"/>
      <c r="T512" s="248"/>
      <c r="U512" s="248"/>
      <c r="V512" s="248"/>
      <c r="W512" s="248"/>
      <c r="X512" s="249"/>
      <c r="Y512" s="14"/>
      <c r="Z512" s="14"/>
      <c r="AA512" s="14"/>
      <c r="AB512" s="14"/>
      <c r="AC512" s="14"/>
      <c r="AD512" s="14"/>
      <c r="AE512" s="14"/>
      <c r="AT512" s="243" t="s">
        <v>228</v>
      </c>
      <c r="AU512" s="243" t="s">
        <v>93</v>
      </c>
      <c r="AV512" s="14" t="s">
        <v>93</v>
      </c>
      <c r="AW512" s="14" t="s">
        <v>4</v>
      </c>
      <c r="AX512" s="14" t="s">
        <v>81</v>
      </c>
      <c r="AY512" s="243" t="s">
        <v>220</v>
      </c>
    </row>
    <row r="513" s="14" customFormat="1">
      <c r="A513" s="14"/>
      <c r="B513" s="242"/>
      <c r="C513" s="14"/>
      <c r="D513" s="235" t="s">
        <v>228</v>
      </c>
      <c r="E513" s="243" t="s">
        <v>1</v>
      </c>
      <c r="F513" s="244" t="s">
        <v>1936</v>
      </c>
      <c r="G513" s="14"/>
      <c r="H513" s="245">
        <v>2</v>
      </c>
      <c r="I513" s="246"/>
      <c r="J513" s="246"/>
      <c r="K513" s="14"/>
      <c r="L513" s="14"/>
      <c r="M513" s="242"/>
      <c r="N513" s="247"/>
      <c r="O513" s="248"/>
      <c r="P513" s="248"/>
      <c r="Q513" s="248"/>
      <c r="R513" s="248"/>
      <c r="S513" s="248"/>
      <c r="T513" s="248"/>
      <c r="U513" s="248"/>
      <c r="V513" s="248"/>
      <c r="W513" s="248"/>
      <c r="X513" s="249"/>
      <c r="Y513" s="14"/>
      <c r="Z513" s="14"/>
      <c r="AA513" s="14"/>
      <c r="AB513" s="14"/>
      <c r="AC513" s="14"/>
      <c r="AD513" s="14"/>
      <c r="AE513" s="14"/>
      <c r="AT513" s="243" t="s">
        <v>228</v>
      </c>
      <c r="AU513" s="243" t="s">
        <v>93</v>
      </c>
      <c r="AV513" s="14" t="s">
        <v>93</v>
      </c>
      <c r="AW513" s="14" t="s">
        <v>4</v>
      </c>
      <c r="AX513" s="14" t="s">
        <v>81</v>
      </c>
      <c r="AY513" s="243" t="s">
        <v>220</v>
      </c>
    </row>
    <row r="514" s="15" customFormat="1">
      <c r="A514" s="15"/>
      <c r="B514" s="250"/>
      <c r="C514" s="15"/>
      <c r="D514" s="235" t="s">
        <v>228</v>
      </c>
      <c r="E514" s="251" t="s">
        <v>1</v>
      </c>
      <c r="F514" s="252" t="s">
        <v>242</v>
      </c>
      <c r="G514" s="15"/>
      <c r="H514" s="253">
        <v>13</v>
      </c>
      <c r="I514" s="254"/>
      <c r="J514" s="254"/>
      <c r="K514" s="15"/>
      <c r="L514" s="15"/>
      <c r="M514" s="250"/>
      <c r="N514" s="255"/>
      <c r="O514" s="256"/>
      <c r="P514" s="256"/>
      <c r="Q514" s="256"/>
      <c r="R514" s="256"/>
      <c r="S514" s="256"/>
      <c r="T514" s="256"/>
      <c r="U514" s="256"/>
      <c r="V514" s="256"/>
      <c r="W514" s="256"/>
      <c r="X514" s="257"/>
      <c r="Y514" s="15"/>
      <c r="Z514" s="15"/>
      <c r="AA514" s="15"/>
      <c r="AB514" s="15"/>
      <c r="AC514" s="15"/>
      <c r="AD514" s="15"/>
      <c r="AE514" s="15"/>
      <c r="AT514" s="251" t="s">
        <v>228</v>
      </c>
      <c r="AU514" s="251" t="s">
        <v>93</v>
      </c>
      <c r="AV514" s="15" t="s">
        <v>98</v>
      </c>
      <c r="AW514" s="15" t="s">
        <v>4</v>
      </c>
      <c r="AX514" s="15" t="s">
        <v>81</v>
      </c>
      <c r="AY514" s="251" t="s">
        <v>220</v>
      </c>
    </row>
    <row r="515" s="14" customFormat="1">
      <c r="A515" s="14"/>
      <c r="B515" s="242"/>
      <c r="C515" s="14"/>
      <c r="D515" s="235" t="s">
        <v>228</v>
      </c>
      <c r="E515" s="243" t="s">
        <v>1</v>
      </c>
      <c r="F515" s="244" t="s">
        <v>1973</v>
      </c>
      <c r="G515" s="14"/>
      <c r="H515" s="245">
        <v>7</v>
      </c>
      <c r="I515" s="246"/>
      <c r="J515" s="246"/>
      <c r="K515" s="14"/>
      <c r="L515" s="14"/>
      <c r="M515" s="242"/>
      <c r="N515" s="247"/>
      <c r="O515" s="248"/>
      <c r="P515" s="248"/>
      <c r="Q515" s="248"/>
      <c r="R515" s="248"/>
      <c r="S515" s="248"/>
      <c r="T515" s="248"/>
      <c r="U515" s="248"/>
      <c r="V515" s="248"/>
      <c r="W515" s="248"/>
      <c r="X515" s="249"/>
      <c r="Y515" s="14"/>
      <c r="Z515" s="14"/>
      <c r="AA515" s="14"/>
      <c r="AB515" s="14"/>
      <c r="AC515" s="14"/>
      <c r="AD515" s="14"/>
      <c r="AE515" s="14"/>
      <c r="AT515" s="243" t="s">
        <v>228</v>
      </c>
      <c r="AU515" s="243" t="s">
        <v>93</v>
      </c>
      <c r="AV515" s="14" t="s">
        <v>93</v>
      </c>
      <c r="AW515" s="14" t="s">
        <v>4</v>
      </c>
      <c r="AX515" s="14" t="s">
        <v>81</v>
      </c>
      <c r="AY515" s="243" t="s">
        <v>220</v>
      </c>
    </row>
    <row r="516" s="14" customFormat="1">
      <c r="A516" s="14"/>
      <c r="B516" s="242"/>
      <c r="C516" s="14"/>
      <c r="D516" s="235" t="s">
        <v>228</v>
      </c>
      <c r="E516" s="243" t="s">
        <v>1</v>
      </c>
      <c r="F516" s="244" t="s">
        <v>1974</v>
      </c>
      <c r="G516" s="14"/>
      <c r="H516" s="245">
        <v>10</v>
      </c>
      <c r="I516" s="246"/>
      <c r="J516" s="246"/>
      <c r="K516" s="14"/>
      <c r="L516" s="14"/>
      <c r="M516" s="242"/>
      <c r="N516" s="247"/>
      <c r="O516" s="248"/>
      <c r="P516" s="248"/>
      <c r="Q516" s="248"/>
      <c r="R516" s="248"/>
      <c r="S516" s="248"/>
      <c r="T516" s="248"/>
      <c r="U516" s="248"/>
      <c r="V516" s="248"/>
      <c r="W516" s="248"/>
      <c r="X516" s="249"/>
      <c r="Y516" s="14"/>
      <c r="Z516" s="14"/>
      <c r="AA516" s="14"/>
      <c r="AB516" s="14"/>
      <c r="AC516" s="14"/>
      <c r="AD516" s="14"/>
      <c r="AE516" s="14"/>
      <c r="AT516" s="243" t="s">
        <v>228</v>
      </c>
      <c r="AU516" s="243" t="s">
        <v>93</v>
      </c>
      <c r="AV516" s="14" t="s">
        <v>93</v>
      </c>
      <c r="AW516" s="14" t="s">
        <v>4</v>
      </c>
      <c r="AX516" s="14" t="s">
        <v>81</v>
      </c>
      <c r="AY516" s="243" t="s">
        <v>220</v>
      </c>
    </row>
    <row r="517" s="14" customFormat="1">
      <c r="A517" s="14"/>
      <c r="B517" s="242"/>
      <c r="C517" s="14"/>
      <c r="D517" s="235" t="s">
        <v>228</v>
      </c>
      <c r="E517" s="243" t="s">
        <v>1</v>
      </c>
      <c r="F517" s="244" t="s">
        <v>1975</v>
      </c>
      <c r="G517" s="14"/>
      <c r="H517" s="245">
        <v>5</v>
      </c>
      <c r="I517" s="246"/>
      <c r="J517" s="246"/>
      <c r="K517" s="14"/>
      <c r="L517" s="14"/>
      <c r="M517" s="242"/>
      <c r="N517" s="247"/>
      <c r="O517" s="248"/>
      <c r="P517" s="248"/>
      <c r="Q517" s="248"/>
      <c r="R517" s="248"/>
      <c r="S517" s="248"/>
      <c r="T517" s="248"/>
      <c r="U517" s="248"/>
      <c r="V517" s="248"/>
      <c r="W517" s="248"/>
      <c r="X517" s="249"/>
      <c r="Y517" s="14"/>
      <c r="Z517" s="14"/>
      <c r="AA517" s="14"/>
      <c r="AB517" s="14"/>
      <c r="AC517" s="14"/>
      <c r="AD517" s="14"/>
      <c r="AE517" s="14"/>
      <c r="AT517" s="243" t="s">
        <v>228</v>
      </c>
      <c r="AU517" s="243" t="s">
        <v>93</v>
      </c>
      <c r="AV517" s="14" t="s">
        <v>93</v>
      </c>
      <c r="AW517" s="14" t="s">
        <v>4</v>
      </c>
      <c r="AX517" s="14" t="s">
        <v>81</v>
      </c>
      <c r="AY517" s="243" t="s">
        <v>220</v>
      </c>
    </row>
    <row r="518" s="14" customFormat="1">
      <c r="A518" s="14"/>
      <c r="B518" s="242"/>
      <c r="C518" s="14"/>
      <c r="D518" s="235" t="s">
        <v>228</v>
      </c>
      <c r="E518" s="243" t="s">
        <v>1</v>
      </c>
      <c r="F518" s="244" t="s">
        <v>1976</v>
      </c>
      <c r="G518" s="14"/>
      <c r="H518" s="245">
        <v>2</v>
      </c>
      <c r="I518" s="246"/>
      <c r="J518" s="246"/>
      <c r="K518" s="14"/>
      <c r="L518" s="14"/>
      <c r="M518" s="242"/>
      <c r="N518" s="247"/>
      <c r="O518" s="248"/>
      <c r="P518" s="248"/>
      <c r="Q518" s="248"/>
      <c r="R518" s="248"/>
      <c r="S518" s="248"/>
      <c r="T518" s="248"/>
      <c r="U518" s="248"/>
      <c r="V518" s="248"/>
      <c r="W518" s="248"/>
      <c r="X518" s="249"/>
      <c r="Y518" s="14"/>
      <c r="Z518" s="14"/>
      <c r="AA518" s="14"/>
      <c r="AB518" s="14"/>
      <c r="AC518" s="14"/>
      <c r="AD518" s="14"/>
      <c r="AE518" s="14"/>
      <c r="AT518" s="243" t="s">
        <v>228</v>
      </c>
      <c r="AU518" s="243" t="s">
        <v>93</v>
      </c>
      <c r="AV518" s="14" t="s">
        <v>93</v>
      </c>
      <c r="AW518" s="14" t="s">
        <v>4</v>
      </c>
      <c r="AX518" s="14" t="s">
        <v>81</v>
      </c>
      <c r="AY518" s="243" t="s">
        <v>220</v>
      </c>
    </row>
    <row r="519" s="14" customFormat="1">
      <c r="A519" s="14"/>
      <c r="B519" s="242"/>
      <c r="C519" s="14"/>
      <c r="D519" s="235" t="s">
        <v>228</v>
      </c>
      <c r="E519" s="243" t="s">
        <v>1</v>
      </c>
      <c r="F519" s="244" t="s">
        <v>1977</v>
      </c>
      <c r="G519" s="14"/>
      <c r="H519" s="245">
        <v>1</v>
      </c>
      <c r="I519" s="246"/>
      <c r="J519" s="246"/>
      <c r="K519" s="14"/>
      <c r="L519" s="14"/>
      <c r="M519" s="242"/>
      <c r="N519" s="247"/>
      <c r="O519" s="248"/>
      <c r="P519" s="248"/>
      <c r="Q519" s="248"/>
      <c r="R519" s="248"/>
      <c r="S519" s="248"/>
      <c r="T519" s="248"/>
      <c r="U519" s="248"/>
      <c r="V519" s="248"/>
      <c r="W519" s="248"/>
      <c r="X519" s="249"/>
      <c r="Y519" s="14"/>
      <c r="Z519" s="14"/>
      <c r="AA519" s="14"/>
      <c r="AB519" s="14"/>
      <c r="AC519" s="14"/>
      <c r="AD519" s="14"/>
      <c r="AE519" s="14"/>
      <c r="AT519" s="243" t="s">
        <v>228</v>
      </c>
      <c r="AU519" s="243" t="s">
        <v>93</v>
      </c>
      <c r="AV519" s="14" t="s">
        <v>93</v>
      </c>
      <c r="AW519" s="14" t="s">
        <v>4</v>
      </c>
      <c r="AX519" s="14" t="s">
        <v>81</v>
      </c>
      <c r="AY519" s="243" t="s">
        <v>220</v>
      </c>
    </row>
    <row r="520" s="14" customFormat="1">
      <c r="A520" s="14"/>
      <c r="B520" s="242"/>
      <c r="C520" s="14"/>
      <c r="D520" s="235" t="s">
        <v>228</v>
      </c>
      <c r="E520" s="243" t="s">
        <v>1</v>
      </c>
      <c r="F520" s="244" t="s">
        <v>1978</v>
      </c>
      <c r="G520" s="14"/>
      <c r="H520" s="245">
        <v>1</v>
      </c>
      <c r="I520" s="246"/>
      <c r="J520" s="246"/>
      <c r="K520" s="14"/>
      <c r="L520" s="14"/>
      <c r="M520" s="242"/>
      <c r="N520" s="247"/>
      <c r="O520" s="248"/>
      <c r="P520" s="248"/>
      <c r="Q520" s="248"/>
      <c r="R520" s="248"/>
      <c r="S520" s="248"/>
      <c r="T520" s="248"/>
      <c r="U520" s="248"/>
      <c r="V520" s="248"/>
      <c r="W520" s="248"/>
      <c r="X520" s="249"/>
      <c r="Y520" s="14"/>
      <c r="Z520" s="14"/>
      <c r="AA520" s="14"/>
      <c r="AB520" s="14"/>
      <c r="AC520" s="14"/>
      <c r="AD520" s="14"/>
      <c r="AE520" s="14"/>
      <c r="AT520" s="243" t="s">
        <v>228</v>
      </c>
      <c r="AU520" s="243" t="s">
        <v>93</v>
      </c>
      <c r="AV520" s="14" t="s">
        <v>93</v>
      </c>
      <c r="AW520" s="14" t="s">
        <v>4</v>
      </c>
      <c r="AX520" s="14" t="s">
        <v>81</v>
      </c>
      <c r="AY520" s="243" t="s">
        <v>220</v>
      </c>
    </row>
    <row r="521" s="15" customFormat="1">
      <c r="A521" s="15"/>
      <c r="B521" s="250"/>
      <c r="C521" s="15"/>
      <c r="D521" s="235" t="s">
        <v>228</v>
      </c>
      <c r="E521" s="251" t="s">
        <v>1</v>
      </c>
      <c r="F521" s="252" t="s">
        <v>242</v>
      </c>
      <c r="G521" s="15"/>
      <c r="H521" s="253">
        <v>26</v>
      </c>
      <c r="I521" s="254"/>
      <c r="J521" s="254"/>
      <c r="K521" s="15"/>
      <c r="L521" s="15"/>
      <c r="M521" s="250"/>
      <c r="N521" s="255"/>
      <c r="O521" s="256"/>
      <c r="P521" s="256"/>
      <c r="Q521" s="256"/>
      <c r="R521" s="256"/>
      <c r="S521" s="256"/>
      <c r="T521" s="256"/>
      <c r="U521" s="256"/>
      <c r="V521" s="256"/>
      <c r="W521" s="256"/>
      <c r="X521" s="257"/>
      <c r="Y521" s="15"/>
      <c r="Z521" s="15"/>
      <c r="AA521" s="15"/>
      <c r="AB521" s="15"/>
      <c r="AC521" s="15"/>
      <c r="AD521" s="15"/>
      <c r="AE521" s="15"/>
      <c r="AT521" s="251" t="s">
        <v>228</v>
      </c>
      <c r="AU521" s="251" t="s">
        <v>93</v>
      </c>
      <c r="AV521" s="15" t="s">
        <v>98</v>
      </c>
      <c r="AW521" s="15" t="s">
        <v>4</v>
      </c>
      <c r="AX521" s="15" t="s">
        <v>81</v>
      </c>
      <c r="AY521" s="251" t="s">
        <v>220</v>
      </c>
    </row>
    <row r="522" s="16" customFormat="1">
      <c r="A522" s="16"/>
      <c r="B522" s="258"/>
      <c r="C522" s="16"/>
      <c r="D522" s="235" t="s">
        <v>228</v>
      </c>
      <c r="E522" s="259" t="s">
        <v>1</v>
      </c>
      <c r="F522" s="260" t="s">
        <v>253</v>
      </c>
      <c r="G522" s="16"/>
      <c r="H522" s="261">
        <v>39</v>
      </c>
      <c r="I522" s="262"/>
      <c r="J522" s="262"/>
      <c r="K522" s="16"/>
      <c r="L522" s="16"/>
      <c r="M522" s="258"/>
      <c r="N522" s="263"/>
      <c r="O522" s="264"/>
      <c r="P522" s="264"/>
      <c r="Q522" s="264"/>
      <c r="R522" s="264"/>
      <c r="S522" s="264"/>
      <c r="T522" s="264"/>
      <c r="U522" s="264"/>
      <c r="V522" s="264"/>
      <c r="W522" s="264"/>
      <c r="X522" s="265"/>
      <c r="Y522" s="16"/>
      <c r="Z522" s="16"/>
      <c r="AA522" s="16"/>
      <c r="AB522" s="16"/>
      <c r="AC522" s="16"/>
      <c r="AD522" s="16"/>
      <c r="AE522" s="16"/>
      <c r="AT522" s="259" t="s">
        <v>228</v>
      </c>
      <c r="AU522" s="259" t="s">
        <v>93</v>
      </c>
      <c r="AV522" s="16" t="s">
        <v>105</v>
      </c>
      <c r="AW522" s="16" t="s">
        <v>4</v>
      </c>
      <c r="AX522" s="16" t="s">
        <v>88</v>
      </c>
      <c r="AY522" s="259" t="s">
        <v>220</v>
      </c>
    </row>
    <row r="523" s="2" customFormat="1" ht="33" customHeight="1">
      <c r="A523" s="42"/>
      <c r="B523" s="186"/>
      <c r="C523" s="220" t="s">
        <v>894</v>
      </c>
      <c r="D523" s="220" t="s">
        <v>223</v>
      </c>
      <c r="E523" s="221" t="s">
        <v>1981</v>
      </c>
      <c r="F523" s="222" t="s">
        <v>1982</v>
      </c>
      <c r="G523" s="223" t="s">
        <v>583</v>
      </c>
      <c r="H523" s="224">
        <v>2</v>
      </c>
      <c r="I523" s="225"/>
      <c r="J523" s="225"/>
      <c r="K523" s="226">
        <f>ROUND(P523*H523,2)</f>
        <v>0</v>
      </c>
      <c r="L523" s="227"/>
      <c r="M523" s="43"/>
      <c r="N523" s="228" t="s">
        <v>1</v>
      </c>
      <c r="O523" s="229" t="s">
        <v>45</v>
      </c>
      <c r="P523" s="230">
        <f>I523+J523</f>
        <v>0</v>
      </c>
      <c r="Q523" s="230">
        <f>ROUND(I523*H523,2)</f>
        <v>0</v>
      </c>
      <c r="R523" s="230">
        <f>ROUND(J523*H523,2)</f>
        <v>0</v>
      </c>
      <c r="S523" s="86"/>
      <c r="T523" s="231">
        <f>S523*H523</f>
        <v>0</v>
      </c>
      <c r="U523" s="231">
        <v>0</v>
      </c>
      <c r="V523" s="231">
        <f>U523*H523</f>
        <v>0</v>
      </c>
      <c r="W523" s="231">
        <v>0</v>
      </c>
      <c r="X523" s="232">
        <f>W523*H523</f>
        <v>0</v>
      </c>
      <c r="Y523" s="42"/>
      <c r="Z523" s="42"/>
      <c r="AA523" s="42"/>
      <c r="AB523" s="42"/>
      <c r="AC523" s="42"/>
      <c r="AD523" s="42"/>
      <c r="AE523" s="42"/>
      <c r="AR523" s="233" t="s">
        <v>387</v>
      </c>
      <c r="AT523" s="233" t="s">
        <v>223</v>
      </c>
      <c r="AU523" s="233" t="s">
        <v>93</v>
      </c>
      <c r="AY523" s="19" t="s">
        <v>220</v>
      </c>
      <c r="BE523" s="147">
        <f>IF(O523="základná",K523,0)</f>
        <v>0</v>
      </c>
      <c r="BF523" s="147">
        <f>IF(O523="znížená",K523,0)</f>
        <v>0</v>
      </c>
      <c r="BG523" s="147">
        <f>IF(O523="zákl. prenesená",K523,0)</f>
        <v>0</v>
      </c>
      <c r="BH523" s="147">
        <f>IF(O523="zníž. prenesená",K523,0)</f>
        <v>0</v>
      </c>
      <c r="BI523" s="147">
        <f>IF(O523="nulová",K523,0)</f>
        <v>0</v>
      </c>
      <c r="BJ523" s="19" t="s">
        <v>93</v>
      </c>
      <c r="BK523" s="147">
        <f>ROUND(P523*H523,2)</f>
        <v>0</v>
      </c>
      <c r="BL523" s="19" t="s">
        <v>387</v>
      </c>
      <c r="BM523" s="233" t="s">
        <v>1983</v>
      </c>
    </row>
    <row r="524" s="14" customFormat="1">
      <c r="A524" s="14"/>
      <c r="B524" s="242"/>
      <c r="C524" s="14"/>
      <c r="D524" s="235" t="s">
        <v>228</v>
      </c>
      <c r="E524" s="243" t="s">
        <v>1</v>
      </c>
      <c r="F524" s="244" t="s">
        <v>1984</v>
      </c>
      <c r="G524" s="14"/>
      <c r="H524" s="245">
        <v>2</v>
      </c>
      <c r="I524" s="246"/>
      <c r="J524" s="246"/>
      <c r="K524" s="14"/>
      <c r="L524" s="14"/>
      <c r="M524" s="242"/>
      <c r="N524" s="247"/>
      <c r="O524" s="248"/>
      <c r="P524" s="248"/>
      <c r="Q524" s="248"/>
      <c r="R524" s="248"/>
      <c r="S524" s="248"/>
      <c r="T524" s="248"/>
      <c r="U524" s="248"/>
      <c r="V524" s="248"/>
      <c r="W524" s="248"/>
      <c r="X524" s="249"/>
      <c r="Y524" s="14"/>
      <c r="Z524" s="14"/>
      <c r="AA524" s="14"/>
      <c r="AB524" s="14"/>
      <c r="AC524" s="14"/>
      <c r="AD524" s="14"/>
      <c r="AE524" s="14"/>
      <c r="AT524" s="243" t="s">
        <v>228</v>
      </c>
      <c r="AU524" s="243" t="s">
        <v>93</v>
      </c>
      <c r="AV524" s="14" t="s">
        <v>93</v>
      </c>
      <c r="AW524" s="14" t="s">
        <v>4</v>
      </c>
      <c r="AX524" s="14" t="s">
        <v>88</v>
      </c>
      <c r="AY524" s="243" t="s">
        <v>220</v>
      </c>
    </row>
    <row r="525" s="2" customFormat="1" ht="24.15" customHeight="1">
      <c r="A525" s="42"/>
      <c r="B525" s="186"/>
      <c r="C525" s="273" t="s">
        <v>898</v>
      </c>
      <c r="D525" s="273" t="s">
        <v>564</v>
      </c>
      <c r="E525" s="274" t="s">
        <v>1316</v>
      </c>
      <c r="F525" s="275" t="s">
        <v>1317</v>
      </c>
      <c r="G525" s="276" t="s">
        <v>583</v>
      </c>
      <c r="H525" s="277">
        <v>4</v>
      </c>
      <c r="I525" s="278"/>
      <c r="J525" s="279"/>
      <c r="K525" s="280">
        <f>ROUND(P525*H525,2)</f>
        <v>0</v>
      </c>
      <c r="L525" s="279"/>
      <c r="M525" s="281"/>
      <c r="N525" s="282" t="s">
        <v>1</v>
      </c>
      <c r="O525" s="229" t="s">
        <v>45</v>
      </c>
      <c r="P525" s="230">
        <f>I525+J525</f>
        <v>0</v>
      </c>
      <c r="Q525" s="230">
        <f>ROUND(I525*H525,2)</f>
        <v>0</v>
      </c>
      <c r="R525" s="230">
        <f>ROUND(J525*H525,2)</f>
        <v>0</v>
      </c>
      <c r="S525" s="86"/>
      <c r="T525" s="231">
        <f>S525*H525</f>
        <v>0</v>
      </c>
      <c r="U525" s="231">
        <v>0.001</v>
      </c>
      <c r="V525" s="231">
        <f>U525*H525</f>
        <v>0.0040000000000000001</v>
      </c>
      <c r="W525" s="231">
        <v>0</v>
      </c>
      <c r="X525" s="232">
        <f>W525*H525</f>
        <v>0</v>
      </c>
      <c r="Y525" s="42"/>
      <c r="Z525" s="42"/>
      <c r="AA525" s="42"/>
      <c r="AB525" s="42"/>
      <c r="AC525" s="42"/>
      <c r="AD525" s="42"/>
      <c r="AE525" s="42"/>
      <c r="AR525" s="233" t="s">
        <v>567</v>
      </c>
      <c r="AT525" s="233" t="s">
        <v>564</v>
      </c>
      <c r="AU525" s="233" t="s">
        <v>93</v>
      </c>
      <c r="AY525" s="19" t="s">
        <v>220</v>
      </c>
      <c r="BE525" s="147">
        <f>IF(O525="základná",K525,0)</f>
        <v>0</v>
      </c>
      <c r="BF525" s="147">
        <f>IF(O525="znížená",K525,0)</f>
        <v>0</v>
      </c>
      <c r="BG525" s="147">
        <f>IF(O525="zákl. prenesená",K525,0)</f>
        <v>0</v>
      </c>
      <c r="BH525" s="147">
        <f>IF(O525="zníž. prenesená",K525,0)</f>
        <v>0</v>
      </c>
      <c r="BI525" s="147">
        <f>IF(O525="nulová",K525,0)</f>
        <v>0</v>
      </c>
      <c r="BJ525" s="19" t="s">
        <v>93</v>
      </c>
      <c r="BK525" s="147">
        <f>ROUND(P525*H525,2)</f>
        <v>0</v>
      </c>
      <c r="BL525" s="19" t="s">
        <v>387</v>
      </c>
      <c r="BM525" s="233" t="s">
        <v>1985</v>
      </c>
    </row>
    <row r="526" s="2" customFormat="1" ht="37.8" customHeight="1">
      <c r="A526" s="42"/>
      <c r="B526" s="186"/>
      <c r="C526" s="273" t="s">
        <v>904</v>
      </c>
      <c r="D526" s="273" t="s">
        <v>564</v>
      </c>
      <c r="E526" s="274" t="s">
        <v>1639</v>
      </c>
      <c r="F526" s="275" t="s">
        <v>1986</v>
      </c>
      <c r="G526" s="276" t="s">
        <v>583</v>
      </c>
      <c r="H526" s="277">
        <v>2</v>
      </c>
      <c r="I526" s="278"/>
      <c r="J526" s="279"/>
      <c r="K526" s="280">
        <f>ROUND(P526*H526,2)</f>
        <v>0</v>
      </c>
      <c r="L526" s="279"/>
      <c r="M526" s="281"/>
      <c r="N526" s="282" t="s">
        <v>1</v>
      </c>
      <c r="O526" s="229" t="s">
        <v>45</v>
      </c>
      <c r="P526" s="230">
        <f>I526+J526</f>
        <v>0</v>
      </c>
      <c r="Q526" s="230">
        <f>ROUND(I526*H526,2)</f>
        <v>0</v>
      </c>
      <c r="R526" s="230">
        <f>ROUND(J526*H526,2)</f>
        <v>0</v>
      </c>
      <c r="S526" s="86"/>
      <c r="T526" s="231">
        <f>S526*H526</f>
        <v>0</v>
      </c>
      <c r="U526" s="231">
        <v>0.025000000000000001</v>
      </c>
      <c r="V526" s="231">
        <f>U526*H526</f>
        <v>0.050000000000000003</v>
      </c>
      <c r="W526" s="231">
        <v>0</v>
      </c>
      <c r="X526" s="232">
        <f>W526*H526</f>
        <v>0</v>
      </c>
      <c r="Y526" s="42"/>
      <c r="Z526" s="42"/>
      <c r="AA526" s="42"/>
      <c r="AB526" s="42"/>
      <c r="AC526" s="42"/>
      <c r="AD526" s="42"/>
      <c r="AE526" s="42"/>
      <c r="AR526" s="233" t="s">
        <v>567</v>
      </c>
      <c r="AT526" s="233" t="s">
        <v>564</v>
      </c>
      <c r="AU526" s="233" t="s">
        <v>93</v>
      </c>
      <c r="AY526" s="19" t="s">
        <v>220</v>
      </c>
      <c r="BE526" s="147">
        <f>IF(O526="základná",K526,0)</f>
        <v>0</v>
      </c>
      <c r="BF526" s="147">
        <f>IF(O526="znížená",K526,0)</f>
        <v>0</v>
      </c>
      <c r="BG526" s="147">
        <f>IF(O526="zákl. prenesená",K526,0)</f>
        <v>0</v>
      </c>
      <c r="BH526" s="147">
        <f>IF(O526="zníž. prenesená",K526,0)</f>
        <v>0</v>
      </c>
      <c r="BI526" s="147">
        <f>IF(O526="nulová",K526,0)</f>
        <v>0</v>
      </c>
      <c r="BJ526" s="19" t="s">
        <v>93</v>
      </c>
      <c r="BK526" s="147">
        <f>ROUND(P526*H526,2)</f>
        <v>0</v>
      </c>
      <c r="BL526" s="19" t="s">
        <v>387</v>
      </c>
      <c r="BM526" s="233" t="s">
        <v>1987</v>
      </c>
    </row>
    <row r="527" s="2" customFormat="1" ht="24.15" customHeight="1">
      <c r="A527" s="42"/>
      <c r="B527" s="186"/>
      <c r="C527" s="220" t="s">
        <v>910</v>
      </c>
      <c r="D527" s="220" t="s">
        <v>223</v>
      </c>
      <c r="E527" s="221" t="s">
        <v>726</v>
      </c>
      <c r="F527" s="222" t="s">
        <v>727</v>
      </c>
      <c r="G527" s="223" t="s">
        <v>393</v>
      </c>
      <c r="H527" s="266"/>
      <c r="I527" s="225"/>
      <c r="J527" s="225"/>
      <c r="K527" s="226">
        <f>ROUND(P527*H527,2)</f>
        <v>0</v>
      </c>
      <c r="L527" s="227"/>
      <c r="M527" s="43"/>
      <c r="N527" s="228" t="s">
        <v>1</v>
      </c>
      <c r="O527" s="229" t="s">
        <v>45</v>
      </c>
      <c r="P527" s="230">
        <f>I527+J527</f>
        <v>0</v>
      </c>
      <c r="Q527" s="230">
        <f>ROUND(I527*H527,2)</f>
        <v>0</v>
      </c>
      <c r="R527" s="230">
        <f>ROUND(J527*H527,2)</f>
        <v>0</v>
      </c>
      <c r="S527" s="86"/>
      <c r="T527" s="231">
        <f>S527*H527</f>
        <v>0</v>
      </c>
      <c r="U527" s="231">
        <v>0</v>
      </c>
      <c r="V527" s="231">
        <f>U527*H527</f>
        <v>0</v>
      </c>
      <c r="W527" s="231">
        <v>0</v>
      </c>
      <c r="X527" s="232">
        <f>W527*H527</f>
        <v>0</v>
      </c>
      <c r="Y527" s="42"/>
      <c r="Z527" s="42"/>
      <c r="AA527" s="42"/>
      <c r="AB527" s="42"/>
      <c r="AC527" s="42"/>
      <c r="AD527" s="42"/>
      <c r="AE527" s="42"/>
      <c r="AR527" s="233" t="s">
        <v>387</v>
      </c>
      <c r="AT527" s="233" t="s">
        <v>223</v>
      </c>
      <c r="AU527" s="233" t="s">
        <v>93</v>
      </c>
      <c r="AY527" s="19" t="s">
        <v>220</v>
      </c>
      <c r="BE527" s="147">
        <f>IF(O527="základná",K527,0)</f>
        <v>0</v>
      </c>
      <c r="BF527" s="147">
        <f>IF(O527="znížená",K527,0)</f>
        <v>0</v>
      </c>
      <c r="BG527" s="147">
        <f>IF(O527="zákl. prenesená",K527,0)</f>
        <v>0</v>
      </c>
      <c r="BH527" s="147">
        <f>IF(O527="zníž. prenesená",K527,0)</f>
        <v>0</v>
      </c>
      <c r="BI527" s="147">
        <f>IF(O527="nulová",K527,0)</f>
        <v>0</v>
      </c>
      <c r="BJ527" s="19" t="s">
        <v>93</v>
      </c>
      <c r="BK527" s="147">
        <f>ROUND(P527*H527,2)</f>
        <v>0</v>
      </c>
      <c r="BL527" s="19" t="s">
        <v>387</v>
      </c>
      <c r="BM527" s="233" t="s">
        <v>1988</v>
      </c>
    </row>
    <row r="528" s="12" customFormat="1" ht="22.8" customHeight="1">
      <c r="A528" s="12"/>
      <c r="B528" s="206"/>
      <c r="C528" s="12"/>
      <c r="D528" s="207" t="s">
        <v>80</v>
      </c>
      <c r="E528" s="218" t="s">
        <v>381</v>
      </c>
      <c r="F528" s="218" t="s">
        <v>382</v>
      </c>
      <c r="G528" s="12"/>
      <c r="H528" s="12"/>
      <c r="I528" s="209"/>
      <c r="J528" s="209"/>
      <c r="K528" s="219">
        <f>BK528</f>
        <v>0</v>
      </c>
      <c r="L528" s="12"/>
      <c r="M528" s="206"/>
      <c r="N528" s="211"/>
      <c r="O528" s="212"/>
      <c r="P528" s="212"/>
      <c r="Q528" s="213">
        <f>SUM(Q529:Q545)</f>
        <v>0</v>
      </c>
      <c r="R528" s="213">
        <f>SUM(R529:R545)</f>
        <v>0</v>
      </c>
      <c r="S528" s="212"/>
      <c r="T528" s="214">
        <f>SUM(T529:T545)</f>
        <v>0</v>
      </c>
      <c r="U528" s="212"/>
      <c r="V528" s="214">
        <f>SUM(V529:V545)</f>
        <v>2.3067584999999995</v>
      </c>
      <c r="W528" s="212"/>
      <c r="X528" s="215">
        <f>SUM(X529:X545)</f>
        <v>0</v>
      </c>
      <c r="Y528" s="12"/>
      <c r="Z528" s="12"/>
      <c r="AA528" s="12"/>
      <c r="AB528" s="12"/>
      <c r="AC528" s="12"/>
      <c r="AD528" s="12"/>
      <c r="AE528" s="12"/>
      <c r="AR528" s="207" t="s">
        <v>93</v>
      </c>
      <c r="AT528" s="216" t="s">
        <v>80</v>
      </c>
      <c r="AU528" s="216" t="s">
        <v>88</v>
      </c>
      <c r="AY528" s="207" t="s">
        <v>220</v>
      </c>
      <c r="BK528" s="217">
        <f>SUM(BK529:BK545)</f>
        <v>0</v>
      </c>
    </row>
    <row r="529" s="2" customFormat="1" ht="33" customHeight="1">
      <c r="A529" s="42"/>
      <c r="B529" s="186"/>
      <c r="C529" s="220" t="s">
        <v>916</v>
      </c>
      <c r="D529" s="220" t="s">
        <v>223</v>
      </c>
      <c r="E529" s="221" t="s">
        <v>1698</v>
      </c>
      <c r="F529" s="222" t="s">
        <v>1699</v>
      </c>
      <c r="G529" s="223" t="s">
        <v>302</v>
      </c>
      <c r="H529" s="224">
        <v>6.3300000000000001</v>
      </c>
      <c r="I529" s="225"/>
      <c r="J529" s="225"/>
      <c r="K529" s="226">
        <f>ROUND(P529*H529,2)</f>
        <v>0</v>
      </c>
      <c r="L529" s="227"/>
      <c r="M529" s="43"/>
      <c r="N529" s="228" t="s">
        <v>1</v>
      </c>
      <c r="O529" s="229" t="s">
        <v>45</v>
      </c>
      <c r="P529" s="230">
        <f>I529+J529</f>
        <v>0</v>
      </c>
      <c r="Q529" s="230">
        <f>ROUND(I529*H529,2)</f>
        <v>0</v>
      </c>
      <c r="R529" s="230">
        <f>ROUND(J529*H529,2)</f>
        <v>0</v>
      </c>
      <c r="S529" s="86"/>
      <c r="T529" s="231">
        <f>S529*H529</f>
        <v>0</v>
      </c>
      <c r="U529" s="231">
        <v>5.0000000000000002E-05</v>
      </c>
      <c r="V529" s="231">
        <f>U529*H529</f>
        <v>0.0003165</v>
      </c>
      <c r="W529" s="231">
        <v>0</v>
      </c>
      <c r="X529" s="232">
        <f>W529*H529</f>
        <v>0</v>
      </c>
      <c r="Y529" s="42"/>
      <c r="Z529" s="42"/>
      <c r="AA529" s="42"/>
      <c r="AB529" s="42"/>
      <c r="AC529" s="42"/>
      <c r="AD529" s="42"/>
      <c r="AE529" s="42"/>
      <c r="AR529" s="233" t="s">
        <v>387</v>
      </c>
      <c r="AT529" s="233" t="s">
        <v>223</v>
      </c>
      <c r="AU529" s="233" t="s">
        <v>93</v>
      </c>
      <c r="AY529" s="19" t="s">
        <v>220</v>
      </c>
      <c r="BE529" s="147">
        <f>IF(O529="základná",K529,0)</f>
        <v>0</v>
      </c>
      <c r="BF529" s="147">
        <f>IF(O529="znížená",K529,0)</f>
        <v>0</v>
      </c>
      <c r="BG529" s="147">
        <f>IF(O529="zákl. prenesená",K529,0)</f>
        <v>0</v>
      </c>
      <c r="BH529" s="147">
        <f>IF(O529="zníž. prenesená",K529,0)</f>
        <v>0</v>
      </c>
      <c r="BI529" s="147">
        <f>IF(O529="nulová",K529,0)</f>
        <v>0</v>
      </c>
      <c r="BJ529" s="19" t="s">
        <v>93</v>
      </c>
      <c r="BK529" s="147">
        <f>ROUND(P529*H529,2)</f>
        <v>0</v>
      </c>
      <c r="BL529" s="19" t="s">
        <v>387</v>
      </c>
      <c r="BM529" s="233" t="s">
        <v>1989</v>
      </c>
    </row>
    <row r="530" s="14" customFormat="1">
      <c r="A530" s="14"/>
      <c r="B530" s="242"/>
      <c r="C530" s="14"/>
      <c r="D530" s="235" t="s">
        <v>228</v>
      </c>
      <c r="E530" s="243" t="s">
        <v>1</v>
      </c>
      <c r="F530" s="244" t="s">
        <v>1990</v>
      </c>
      <c r="G530" s="14"/>
      <c r="H530" s="245">
        <v>6.3300000000000001</v>
      </c>
      <c r="I530" s="246"/>
      <c r="J530" s="246"/>
      <c r="K530" s="14"/>
      <c r="L530" s="14"/>
      <c r="M530" s="242"/>
      <c r="N530" s="247"/>
      <c r="O530" s="248"/>
      <c r="P530" s="248"/>
      <c r="Q530" s="248"/>
      <c r="R530" s="248"/>
      <c r="S530" s="248"/>
      <c r="T530" s="248"/>
      <c r="U530" s="248"/>
      <c r="V530" s="248"/>
      <c r="W530" s="248"/>
      <c r="X530" s="249"/>
      <c r="Y530" s="14"/>
      <c r="Z530" s="14"/>
      <c r="AA530" s="14"/>
      <c r="AB530" s="14"/>
      <c r="AC530" s="14"/>
      <c r="AD530" s="14"/>
      <c r="AE530" s="14"/>
      <c r="AT530" s="243" t="s">
        <v>228</v>
      </c>
      <c r="AU530" s="243" t="s">
        <v>93</v>
      </c>
      <c r="AV530" s="14" t="s">
        <v>93</v>
      </c>
      <c r="AW530" s="14" t="s">
        <v>4</v>
      </c>
      <c r="AX530" s="14" t="s">
        <v>88</v>
      </c>
      <c r="AY530" s="243" t="s">
        <v>220</v>
      </c>
    </row>
    <row r="531" s="2" customFormat="1" ht="16.5" customHeight="1">
      <c r="A531" s="42"/>
      <c r="B531" s="186"/>
      <c r="C531" s="273" t="s">
        <v>922</v>
      </c>
      <c r="D531" s="273" t="s">
        <v>564</v>
      </c>
      <c r="E531" s="274" t="s">
        <v>1702</v>
      </c>
      <c r="F531" s="275" t="s">
        <v>1703</v>
      </c>
      <c r="G531" s="276" t="s">
        <v>386</v>
      </c>
      <c r="H531" s="277">
        <v>152.87000000000001</v>
      </c>
      <c r="I531" s="278"/>
      <c r="J531" s="279"/>
      <c r="K531" s="280">
        <f>ROUND(P531*H531,2)</f>
        <v>0</v>
      </c>
      <c r="L531" s="279"/>
      <c r="M531" s="281"/>
      <c r="N531" s="282" t="s">
        <v>1</v>
      </c>
      <c r="O531" s="229" t="s">
        <v>45</v>
      </c>
      <c r="P531" s="230">
        <f>I531+J531</f>
        <v>0</v>
      </c>
      <c r="Q531" s="230">
        <f>ROUND(I531*H531,2)</f>
        <v>0</v>
      </c>
      <c r="R531" s="230">
        <f>ROUND(J531*H531,2)</f>
        <v>0</v>
      </c>
      <c r="S531" s="86"/>
      <c r="T531" s="231">
        <f>S531*H531</f>
        <v>0</v>
      </c>
      <c r="U531" s="231">
        <v>0.014999999999999999</v>
      </c>
      <c r="V531" s="231">
        <f>U531*H531</f>
        <v>2.29305</v>
      </c>
      <c r="W531" s="231">
        <v>0</v>
      </c>
      <c r="X531" s="232">
        <f>W531*H531</f>
        <v>0</v>
      </c>
      <c r="Y531" s="42"/>
      <c r="Z531" s="42"/>
      <c r="AA531" s="42"/>
      <c r="AB531" s="42"/>
      <c r="AC531" s="42"/>
      <c r="AD531" s="42"/>
      <c r="AE531" s="42"/>
      <c r="AR531" s="233" t="s">
        <v>567</v>
      </c>
      <c r="AT531" s="233" t="s">
        <v>564</v>
      </c>
      <c r="AU531" s="233" t="s">
        <v>93</v>
      </c>
      <c r="AY531" s="19" t="s">
        <v>220</v>
      </c>
      <c r="BE531" s="147">
        <f>IF(O531="základná",K531,0)</f>
        <v>0</v>
      </c>
      <c r="BF531" s="147">
        <f>IF(O531="znížená",K531,0)</f>
        <v>0</v>
      </c>
      <c r="BG531" s="147">
        <f>IF(O531="zákl. prenesená",K531,0)</f>
        <v>0</v>
      </c>
      <c r="BH531" s="147">
        <f>IF(O531="zníž. prenesená",K531,0)</f>
        <v>0</v>
      </c>
      <c r="BI531" s="147">
        <f>IF(O531="nulová",K531,0)</f>
        <v>0</v>
      </c>
      <c r="BJ531" s="19" t="s">
        <v>93</v>
      </c>
      <c r="BK531" s="147">
        <f>ROUND(P531*H531,2)</f>
        <v>0</v>
      </c>
      <c r="BL531" s="19" t="s">
        <v>387</v>
      </c>
      <c r="BM531" s="233" t="s">
        <v>1991</v>
      </c>
    </row>
    <row r="532" s="14" customFormat="1">
      <c r="A532" s="14"/>
      <c r="B532" s="242"/>
      <c r="C532" s="14"/>
      <c r="D532" s="235" t="s">
        <v>228</v>
      </c>
      <c r="E532" s="243" t="s">
        <v>1</v>
      </c>
      <c r="F532" s="244" t="s">
        <v>1992</v>
      </c>
      <c r="G532" s="14"/>
      <c r="H532" s="245">
        <v>152.87000000000001</v>
      </c>
      <c r="I532" s="246"/>
      <c r="J532" s="246"/>
      <c r="K532" s="14"/>
      <c r="L532" s="14"/>
      <c r="M532" s="242"/>
      <c r="N532" s="247"/>
      <c r="O532" s="248"/>
      <c r="P532" s="248"/>
      <c r="Q532" s="248"/>
      <c r="R532" s="248"/>
      <c r="S532" s="248"/>
      <c r="T532" s="248"/>
      <c r="U532" s="248"/>
      <c r="V532" s="248"/>
      <c r="W532" s="248"/>
      <c r="X532" s="249"/>
      <c r="Y532" s="14"/>
      <c r="Z532" s="14"/>
      <c r="AA532" s="14"/>
      <c r="AB532" s="14"/>
      <c r="AC532" s="14"/>
      <c r="AD532" s="14"/>
      <c r="AE532" s="14"/>
      <c r="AT532" s="243" t="s">
        <v>228</v>
      </c>
      <c r="AU532" s="243" t="s">
        <v>93</v>
      </c>
      <c r="AV532" s="14" t="s">
        <v>93</v>
      </c>
      <c r="AW532" s="14" t="s">
        <v>4</v>
      </c>
      <c r="AX532" s="14" t="s">
        <v>88</v>
      </c>
      <c r="AY532" s="243" t="s">
        <v>220</v>
      </c>
    </row>
    <row r="533" s="2" customFormat="1" ht="24.15" customHeight="1">
      <c r="A533" s="42"/>
      <c r="B533" s="186"/>
      <c r="C533" s="220" t="s">
        <v>928</v>
      </c>
      <c r="D533" s="220" t="s">
        <v>223</v>
      </c>
      <c r="E533" s="221" t="s">
        <v>1706</v>
      </c>
      <c r="F533" s="222" t="s">
        <v>1707</v>
      </c>
      <c r="G533" s="223" t="s">
        <v>386</v>
      </c>
      <c r="H533" s="224">
        <v>19.800000000000001</v>
      </c>
      <c r="I533" s="225"/>
      <c r="J533" s="225"/>
      <c r="K533" s="226">
        <f>ROUND(P533*H533,2)</f>
        <v>0</v>
      </c>
      <c r="L533" s="227"/>
      <c r="M533" s="43"/>
      <c r="N533" s="228" t="s">
        <v>1</v>
      </c>
      <c r="O533" s="229" t="s">
        <v>45</v>
      </c>
      <c r="P533" s="230">
        <f>I533+J533</f>
        <v>0</v>
      </c>
      <c r="Q533" s="230">
        <f>ROUND(I533*H533,2)</f>
        <v>0</v>
      </c>
      <c r="R533" s="230">
        <f>ROUND(J533*H533,2)</f>
        <v>0</v>
      </c>
      <c r="S533" s="86"/>
      <c r="T533" s="231">
        <f>S533*H533</f>
        <v>0</v>
      </c>
      <c r="U533" s="231">
        <v>8.0000000000000007E-05</v>
      </c>
      <c r="V533" s="231">
        <f>U533*H533</f>
        <v>0.0015840000000000001</v>
      </c>
      <c r="W533" s="231">
        <v>0</v>
      </c>
      <c r="X533" s="232">
        <f>W533*H533</f>
        <v>0</v>
      </c>
      <c r="Y533" s="42"/>
      <c r="Z533" s="42"/>
      <c r="AA533" s="42"/>
      <c r="AB533" s="42"/>
      <c r="AC533" s="42"/>
      <c r="AD533" s="42"/>
      <c r="AE533" s="42"/>
      <c r="AR533" s="233" t="s">
        <v>387</v>
      </c>
      <c r="AT533" s="233" t="s">
        <v>223</v>
      </c>
      <c r="AU533" s="233" t="s">
        <v>93</v>
      </c>
      <c r="AY533" s="19" t="s">
        <v>220</v>
      </c>
      <c r="BE533" s="147">
        <f>IF(O533="základná",K533,0)</f>
        <v>0</v>
      </c>
      <c r="BF533" s="147">
        <f>IF(O533="znížená",K533,0)</f>
        <v>0</v>
      </c>
      <c r="BG533" s="147">
        <f>IF(O533="zákl. prenesená",K533,0)</f>
        <v>0</v>
      </c>
      <c r="BH533" s="147">
        <f>IF(O533="zníž. prenesená",K533,0)</f>
        <v>0</v>
      </c>
      <c r="BI533" s="147">
        <f>IF(O533="nulová",K533,0)</f>
        <v>0</v>
      </c>
      <c r="BJ533" s="19" t="s">
        <v>93</v>
      </c>
      <c r="BK533" s="147">
        <f>ROUND(P533*H533,2)</f>
        <v>0</v>
      </c>
      <c r="BL533" s="19" t="s">
        <v>387</v>
      </c>
      <c r="BM533" s="233" t="s">
        <v>1993</v>
      </c>
    </row>
    <row r="534" s="14" customFormat="1">
      <c r="A534" s="14"/>
      <c r="B534" s="242"/>
      <c r="C534" s="14"/>
      <c r="D534" s="235" t="s">
        <v>228</v>
      </c>
      <c r="E534" s="243" t="s">
        <v>1</v>
      </c>
      <c r="F534" s="244" t="s">
        <v>1994</v>
      </c>
      <c r="G534" s="14"/>
      <c r="H534" s="245">
        <v>19.800000000000001</v>
      </c>
      <c r="I534" s="246"/>
      <c r="J534" s="246"/>
      <c r="K534" s="14"/>
      <c r="L534" s="14"/>
      <c r="M534" s="242"/>
      <c r="N534" s="247"/>
      <c r="O534" s="248"/>
      <c r="P534" s="248"/>
      <c r="Q534" s="248"/>
      <c r="R534" s="248"/>
      <c r="S534" s="248"/>
      <c r="T534" s="248"/>
      <c r="U534" s="248"/>
      <c r="V534" s="248"/>
      <c r="W534" s="248"/>
      <c r="X534" s="249"/>
      <c r="Y534" s="14"/>
      <c r="Z534" s="14"/>
      <c r="AA534" s="14"/>
      <c r="AB534" s="14"/>
      <c r="AC534" s="14"/>
      <c r="AD534" s="14"/>
      <c r="AE534" s="14"/>
      <c r="AT534" s="243" t="s">
        <v>228</v>
      </c>
      <c r="AU534" s="243" t="s">
        <v>93</v>
      </c>
      <c r="AV534" s="14" t="s">
        <v>93</v>
      </c>
      <c r="AW534" s="14" t="s">
        <v>4</v>
      </c>
      <c r="AX534" s="14" t="s">
        <v>88</v>
      </c>
      <c r="AY534" s="243" t="s">
        <v>220</v>
      </c>
    </row>
    <row r="535" s="2" customFormat="1" ht="16.5" customHeight="1">
      <c r="A535" s="42"/>
      <c r="B535" s="186"/>
      <c r="C535" s="273" t="s">
        <v>567</v>
      </c>
      <c r="D535" s="273" t="s">
        <v>564</v>
      </c>
      <c r="E535" s="274" t="s">
        <v>1995</v>
      </c>
      <c r="F535" s="275" t="s">
        <v>1996</v>
      </c>
      <c r="G535" s="276" t="s">
        <v>583</v>
      </c>
      <c r="H535" s="277">
        <v>5.4000000000000004</v>
      </c>
      <c r="I535" s="278"/>
      <c r="J535" s="279"/>
      <c r="K535" s="280">
        <f>ROUND(P535*H535,2)</f>
        <v>0</v>
      </c>
      <c r="L535" s="279"/>
      <c r="M535" s="281"/>
      <c r="N535" s="282" t="s">
        <v>1</v>
      </c>
      <c r="O535" s="229" t="s">
        <v>45</v>
      </c>
      <c r="P535" s="230">
        <f>I535+J535</f>
        <v>0</v>
      </c>
      <c r="Q535" s="230">
        <f>ROUND(I535*H535,2)</f>
        <v>0</v>
      </c>
      <c r="R535" s="230">
        <f>ROUND(J535*H535,2)</f>
        <v>0</v>
      </c>
      <c r="S535" s="86"/>
      <c r="T535" s="231">
        <f>S535*H535</f>
        <v>0</v>
      </c>
      <c r="U535" s="231">
        <v>0.00072000000000000005</v>
      </c>
      <c r="V535" s="231">
        <f>U535*H535</f>
        <v>0.0038880000000000004</v>
      </c>
      <c r="W535" s="231">
        <v>0</v>
      </c>
      <c r="X535" s="232">
        <f>W535*H535</f>
        <v>0</v>
      </c>
      <c r="Y535" s="42"/>
      <c r="Z535" s="42"/>
      <c r="AA535" s="42"/>
      <c r="AB535" s="42"/>
      <c r="AC535" s="42"/>
      <c r="AD535" s="42"/>
      <c r="AE535" s="42"/>
      <c r="AR535" s="233" t="s">
        <v>567</v>
      </c>
      <c r="AT535" s="233" t="s">
        <v>564</v>
      </c>
      <c r="AU535" s="233" t="s">
        <v>93</v>
      </c>
      <c r="AY535" s="19" t="s">
        <v>220</v>
      </c>
      <c r="BE535" s="147">
        <f>IF(O535="základná",K535,0)</f>
        <v>0</v>
      </c>
      <c r="BF535" s="147">
        <f>IF(O535="znížená",K535,0)</f>
        <v>0</v>
      </c>
      <c r="BG535" s="147">
        <f>IF(O535="zákl. prenesená",K535,0)</f>
        <v>0</v>
      </c>
      <c r="BH535" s="147">
        <f>IF(O535="zníž. prenesená",K535,0)</f>
        <v>0</v>
      </c>
      <c r="BI535" s="147">
        <f>IF(O535="nulová",K535,0)</f>
        <v>0</v>
      </c>
      <c r="BJ535" s="19" t="s">
        <v>93</v>
      </c>
      <c r="BK535" s="147">
        <f>ROUND(P535*H535,2)</f>
        <v>0</v>
      </c>
      <c r="BL535" s="19" t="s">
        <v>387</v>
      </c>
      <c r="BM535" s="233" t="s">
        <v>1997</v>
      </c>
    </row>
    <row r="536" s="14" customFormat="1">
      <c r="A536" s="14"/>
      <c r="B536" s="242"/>
      <c r="C536" s="14"/>
      <c r="D536" s="235" t="s">
        <v>228</v>
      </c>
      <c r="E536" s="243" t="s">
        <v>1</v>
      </c>
      <c r="F536" s="244" t="s">
        <v>1998</v>
      </c>
      <c r="G536" s="14"/>
      <c r="H536" s="245">
        <v>5.4000000000000004</v>
      </c>
      <c r="I536" s="246"/>
      <c r="J536" s="246"/>
      <c r="K536" s="14"/>
      <c r="L536" s="14"/>
      <c r="M536" s="242"/>
      <c r="N536" s="247"/>
      <c r="O536" s="248"/>
      <c r="P536" s="248"/>
      <c r="Q536" s="248"/>
      <c r="R536" s="248"/>
      <c r="S536" s="248"/>
      <c r="T536" s="248"/>
      <c r="U536" s="248"/>
      <c r="V536" s="248"/>
      <c r="W536" s="248"/>
      <c r="X536" s="249"/>
      <c r="Y536" s="14"/>
      <c r="Z536" s="14"/>
      <c r="AA536" s="14"/>
      <c r="AB536" s="14"/>
      <c r="AC536" s="14"/>
      <c r="AD536" s="14"/>
      <c r="AE536" s="14"/>
      <c r="AT536" s="243" t="s">
        <v>228</v>
      </c>
      <c r="AU536" s="243" t="s">
        <v>93</v>
      </c>
      <c r="AV536" s="14" t="s">
        <v>93</v>
      </c>
      <c r="AW536" s="14" t="s">
        <v>4</v>
      </c>
      <c r="AX536" s="14" t="s">
        <v>88</v>
      </c>
      <c r="AY536" s="243" t="s">
        <v>220</v>
      </c>
    </row>
    <row r="537" s="2" customFormat="1" ht="21.75" customHeight="1">
      <c r="A537" s="42"/>
      <c r="B537" s="186"/>
      <c r="C537" s="273" t="s">
        <v>938</v>
      </c>
      <c r="D537" s="273" t="s">
        <v>564</v>
      </c>
      <c r="E537" s="274" t="s">
        <v>1999</v>
      </c>
      <c r="F537" s="275" t="s">
        <v>2000</v>
      </c>
      <c r="G537" s="276" t="s">
        <v>583</v>
      </c>
      <c r="H537" s="277">
        <v>36</v>
      </c>
      <c r="I537" s="278"/>
      <c r="J537" s="279"/>
      <c r="K537" s="280">
        <f>ROUND(P537*H537,2)</f>
        <v>0</v>
      </c>
      <c r="L537" s="279"/>
      <c r="M537" s="281"/>
      <c r="N537" s="282" t="s">
        <v>1</v>
      </c>
      <c r="O537" s="229" t="s">
        <v>45</v>
      </c>
      <c r="P537" s="230">
        <f>I537+J537</f>
        <v>0</v>
      </c>
      <c r="Q537" s="230">
        <f>ROUND(I537*H537,2)</f>
        <v>0</v>
      </c>
      <c r="R537" s="230">
        <f>ROUND(J537*H537,2)</f>
        <v>0</v>
      </c>
      <c r="S537" s="86"/>
      <c r="T537" s="231">
        <f>S537*H537</f>
        <v>0</v>
      </c>
      <c r="U537" s="231">
        <v>0.00018000000000000001</v>
      </c>
      <c r="V537" s="231">
        <f>U537*H537</f>
        <v>0.0064800000000000005</v>
      </c>
      <c r="W537" s="231">
        <v>0</v>
      </c>
      <c r="X537" s="232">
        <f>W537*H537</f>
        <v>0</v>
      </c>
      <c r="Y537" s="42"/>
      <c r="Z537" s="42"/>
      <c r="AA537" s="42"/>
      <c r="AB537" s="42"/>
      <c r="AC537" s="42"/>
      <c r="AD537" s="42"/>
      <c r="AE537" s="42"/>
      <c r="AR537" s="233" t="s">
        <v>567</v>
      </c>
      <c r="AT537" s="233" t="s">
        <v>564</v>
      </c>
      <c r="AU537" s="233" t="s">
        <v>93</v>
      </c>
      <c r="AY537" s="19" t="s">
        <v>220</v>
      </c>
      <c r="BE537" s="147">
        <f>IF(O537="základná",K537,0)</f>
        <v>0</v>
      </c>
      <c r="BF537" s="147">
        <f>IF(O537="znížená",K537,0)</f>
        <v>0</v>
      </c>
      <c r="BG537" s="147">
        <f>IF(O537="zákl. prenesená",K537,0)</f>
        <v>0</v>
      </c>
      <c r="BH537" s="147">
        <f>IF(O537="zníž. prenesená",K537,0)</f>
        <v>0</v>
      </c>
      <c r="BI537" s="147">
        <f>IF(O537="nulová",K537,0)</f>
        <v>0</v>
      </c>
      <c r="BJ537" s="19" t="s">
        <v>93</v>
      </c>
      <c r="BK537" s="147">
        <f>ROUND(P537*H537,2)</f>
        <v>0</v>
      </c>
      <c r="BL537" s="19" t="s">
        <v>387</v>
      </c>
      <c r="BM537" s="233" t="s">
        <v>2001</v>
      </c>
    </row>
    <row r="538" s="14" customFormat="1">
      <c r="A538" s="14"/>
      <c r="B538" s="242"/>
      <c r="C538" s="14"/>
      <c r="D538" s="235" t="s">
        <v>228</v>
      </c>
      <c r="E538" s="243" t="s">
        <v>1</v>
      </c>
      <c r="F538" s="244" t="s">
        <v>2002</v>
      </c>
      <c r="G538" s="14"/>
      <c r="H538" s="245">
        <v>36</v>
      </c>
      <c r="I538" s="246"/>
      <c r="J538" s="246"/>
      <c r="K538" s="14"/>
      <c r="L538" s="14"/>
      <c r="M538" s="242"/>
      <c r="N538" s="247"/>
      <c r="O538" s="248"/>
      <c r="P538" s="248"/>
      <c r="Q538" s="248"/>
      <c r="R538" s="248"/>
      <c r="S538" s="248"/>
      <c r="T538" s="248"/>
      <c r="U538" s="248"/>
      <c r="V538" s="248"/>
      <c r="W538" s="248"/>
      <c r="X538" s="249"/>
      <c r="Y538" s="14"/>
      <c r="Z538" s="14"/>
      <c r="AA538" s="14"/>
      <c r="AB538" s="14"/>
      <c r="AC538" s="14"/>
      <c r="AD538" s="14"/>
      <c r="AE538" s="14"/>
      <c r="AT538" s="243" t="s">
        <v>228</v>
      </c>
      <c r="AU538" s="243" t="s">
        <v>93</v>
      </c>
      <c r="AV538" s="14" t="s">
        <v>93</v>
      </c>
      <c r="AW538" s="14" t="s">
        <v>4</v>
      </c>
      <c r="AX538" s="14" t="s">
        <v>88</v>
      </c>
      <c r="AY538" s="243" t="s">
        <v>220</v>
      </c>
    </row>
    <row r="539" s="2" customFormat="1" ht="24.15" customHeight="1">
      <c r="A539" s="42"/>
      <c r="B539" s="186"/>
      <c r="C539" s="273" t="s">
        <v>943</v>
      </c>
      <c r="D539" s="273" t="s">
        <v>564</v>
      </c>
      <c r="E539" s="274" t="s">
        <v>2003</v>
      </c>
      <c r="F539" s="275" t="s">
        <v>2004</v>
      </c>
      <c r="G539" s="276" t="s">
        <v>583</v>
      </c>
      <c r="H539" s="277">
        <v>18</v>
      </c>
      <c r="I539" s="278"/>
      <c r="J539" s="279"/>
      <c r="K539" s="280">
        <f>ROUND(P539*H539,2)</f>
        <v>0</v>
      </c>
      <c r="L539" s="279"/>
      <c r="M539" s="281"/>
      <c r="N539" s="282" t="s">
        <v>1</v>
      </c>
      <c r="O539" s="229" t="s">
        <v>45</v>
      </c>
      <c r="P539" s="230">
        <f>I539+J539</f>
        <v>0</v>
      </c>
      <c r="Q539" s="230">
        <f>ROUND(I539*H539,2)</f>
        <v>0</v>
      </c>
      <c r="R539" s="230">
        <f>ROUND(J539*H539,2)</f>
        <v>0</v>
      </c>
      <c r="S539" s="86"/>
      <c r="T539" s="231">
        <f>S539*H539</f>
        <v>0</v>
      </c>
      <c r="U539" s="231">
        <v>8.0000000000000007E-05</v>
      </c>
      <c r="V539" s="231">
        <f>U539*H539</f>
        <v>0.0014400000000000001</v>
      </c>
      <c r="W539" s="231">
        <v>0</v>
      </c>
      <c r="X539" s="232">
        <f>W539*H539</f>
        <v>0</v>
      </c>
      <c r="Y539" s="42"/>
      <c r="Z539" s="42"/>
      <c r="AA539" s="42"/>
      <c r="AB539" s="42"/>
      <c r="AC539" s="42"/>
      <c r="AD539" s="42"/>
      <c r="AE539" s="42"/>
      <c r="AR539" s="233" t="s">
        <v>567</v>
      </c>
      <c r="AT539" s="233" t="s">
        <v>564</v>
      </c>
      <c r="AU539" s="233" t="s">
        <v>93</v>
      </c>
      <c r="AY539" s="19" t="s">
        <v>220</v>
      </c>
      <c r="BE539" s="147">
        <f>IF(O539="základná",K539,0)</f>
        <v>0</v>
      </c>
      <c r="BF539" s="147">
        <f>IF(O539="znížená",K539,0)</f>
        <v>0</v>
      </c>
      <c r="BG539" s="147">
        <f>IF(O539="zákl. prenesená",K539,0)</f>
        <v>0</v>
      </c>
      <c r="BH539" s="147">
        <f>IF(O539="zníž. prenesená",K539,0)</f>
        <v>0</v>
      </c>
      <c r="BI539" s="147">
        <f>IF(O539="nulová",K539,0)</f>
        <v>0</v>
      </c>
      <c r="BJ539" s="19" t="s">
        <v>93</v>
      </c>
      <c r="BK539" s="147">
        <f>ROUND(P539*H539,2)</f>
        <v>0</v>
      </c>
      <c r="BL539" s="19" t="s">
        <v>387</v>
      </c>
      <c r="BM539" s="233" t="s">
        <v>2005</v>
      </c>
    </row>
    <row r="540" s="14" customFormat="1">
      <c r="A540" s="14"/>
      <c r="B540" s="242"/>
      <c r="C540" s="14"/>
      <c r="D540" s="235" t="s">
        <v>228</v>
      </c>
      <c r="E540" s="243" t="s">
        <v>1</v>
      </c>
      <c r="F540" s="244" t="s">
        <v>620</v>
      </c>
      <c r="G540" s="14"/>
      <c r="H540" s="245">
        <v>18</v>
      </c>
      <c r="I540" s="246"/>
      <c r="J540" s="246"/>
      <c r="K540" s="14"/>
      <c r="L540" s="14"/>
      <c r="M540" s="242"/>
      <c r="N540" s="247"/>
      <c r="O540" s="248"/>
      <c r="P540" s="248"/>
      <c r="Q540" s="248"/>
      <c r="R540" s="248"/>
      <c r="S540" s="248"/>
      <c r="T540" s="248"/>
      <c r="U540" s="248"/>
      <c r="V540" s="248"/>
      <c r="W540" s="248"/>
      <c r="X540" s="249"/>
      <c r="Y540" s="14"/>
      <c r="Z540" s="14"/>
      <c r="AA540" s="14"/>
      <c r="AB540" s="14"/>
      <c r="AC540" s="14"/>
      <c r="AD540" s="14"/>
      <c r="AE540" s="14"/>
      <c r="AT540" s="243" t="s">
        <v>228</v>
      </c>
      <c r="AU540" s="243" t="s">
        <v>93</v>
      </c>
      <c r="AV540" s="14" t="s">
        <v>93</v>
      </c>
      <c r="AW540" s="14" t="s">
        <v>4</v>
      </c>
      <c r="AX540" s="14" t="s">
        <v>88</v>
      </c>
      <c r="AY540" s="243" t="s">
        <v>220</v>
      </c>
    </row>
    <row r="541" s="2" customFormat="1" ht="16.5" customHeight="1">
      <c r="A541" s="42"/>
      <c r="B541" s="186"/>
      <c r="C541" s="220" t="s">
        <v>947</v>
      </c>
      <c r="D541" s="220" t="s">
        <v>223</v>
      </c>
      <c r="E541" s="221" t="s">
        <v>2006</v>
      </c>
      <c r="F541" s="222" t="s">
        <v>2007</v>
      </c>
      <c r="G541" s="223" t="s">
        <v>386</v>
      </c>
      <c r="H541" s="224">
        <v>152.87000000000001</v>
      </c>
      <c r="I541" s="225"/>
      <c r="J541" s="225"/>
      <c r="K541" s="226">
        <f>ROUND(P541*H541,2)</f>
        <v>0</v>
      </c>
      <c r="L541" s="227"/>
      <c r="M541" s="43"/>
      <c r="N541" s="228" t="s">
        <v>1</v>
      </c>
      <c r="O541" s="229" t="s">
        <v>45</v>
      </c>
      <c r="P541" s="230">
        <f>I541+J541</f>
        <v>0</v>
      </c>
      <c r="Q541" s="230">
        <f>ROUND(I541*H541,2)</f>
        <v>0</v>
      </c>
      <c r="R541" s="230">
        <f>ROUND(J541*H541,2)</f>
        <v>0</v>
      </c>
      <c r="S541" s="86"/>
      <c r="T541" s="231">
        <f>S541*H541</f>
        <v>0</v>
      </c>
      <c r="U541" s="231">
        <v>0</v>
      </c>
      <c r="V541" s="231">
        <f>U541*H541</f>
        <v>0</v>
      </c>
      <c r="W541" s="231">
        <v>0</v>
      </c>
      <c r="X541" s="232">
        <f>W541*H541</f>
        <v>0</v>
      </c>
      <c r="Y541" s="42"/>
      <c r="Z541" s="42"/>
      <c r="AA541" s="42"/>
      <c r="AB541" s="42"/>
      <c r="AC541" s="42"/>
      <c r="AD541" s="42"/>
      <c r="AE541" s="42"/>
      <c r="AR541" s="233" t="s">
        <v>387</v>
      </c>
      <c r="AT541" s="233" t="s">
        <v>223</v>
      </c>
      <c r="AU541" s="233" t="s">
        <v>93</v>
      </c>
      <c r="AY541" s="19" t="s">
        <v>220</v>
      </c>
      <c r="BE541" s="147">
        <f>IF(O541="základná",K541,0)</f>
        <v>0</v>
      </c>
      <c r="BF541" s="147">
        <f>IF(O541="znížená",K541,0)</f>
        <v>0</v>
      </c>
      <c r="BG541" s="147">
        <f>IF(O541="zákl. prenesená",K541,0)</f>
        <v>0</v>
      </c>
      <c r="BH541" s="147">
        <f>IF(O541="zníž. prenesená",K541,0)</f>
        <v>0</v>
      </c>
      <c r="BI541" s="147">
        <f>IF(O541="nulová",K541,0)</f>
        <v>0</v>
      </c>
      <c r="BJ541" s="19" t="s">
        <v>93</v>
      </c>
      <c r="BK541" s="147">
        <f>ROUND(P541*H541,2)</f>
        <v>0</v>
      </c>
      <c r="BL541" s="19" t="s">
        <v>387</v>
      </c>
      <c r="BM541" s="233" t="s">
        <v>2008</v>
      </c>
    </row>
    <row r="542" s="14" customFormat="1">
      <c r="A542" s="14"/>
      <c r="B542" s="242"/>
      <c r="C542" s="14"/>
      <c r="D542" s="235" t="s">
        <v>228</v>
      </c>
      <c r="E542" s="243" t="s">
        <v>1</v>
      </c>
      <c r="F542" s="244" t="s">
        <v>1992</v>
      </c>
      <c r="G542" s="14"/>
      <c r="H542" s="245">
        <v>152.87000000000001</v>
      </c>
      <c r="I542" s="246"/>
      <c r="J542" s="246"/>
      <c r="K542" s="14"/>
      <c r="L542" s="14"/>
      <c r="M542" s="242"/>
      <c r="N542" s="247"/>
      <c r="O542" s="248"/>
      <c r="P542" s="248"/>
      <c r="Q542" s="248"/>
      <c r="R542" s="248"/>
      <c r="S542" s="248"/>
      <c r="T542" s="248"/>
      <c r="U542" s="248"/>
      <c r="V542" s="248"/>
      <c r="W542" s="248"/>
      <c r="X542" s="249"/>
      <c r="Y542" s="14"/>
      <c r="Z542" s="14"/>
      <c r="AA542" s="14"/>
      <c r="AB542" s="14"/>
      <c r="AC542" s="14"/>
      <c r="AD542" s="14"/>
      <c r="AE542" s="14"/>
      <c r="AT542" s="243" t="s">
        <v>228</v>
      </c>
      <c r="AU542" s="243" t="s">
        <v>93</v>
      </c>
      <c r="AV542" s="14" t="s">
        <v>93</v>
      </c>
      <c r="AW542" s="14" t="s">
        <v>4</v>
      </c>
      <c r="AX542" s="14" t="s">
        <v>88</v>
      </c>
      <c r="AY542" s="243" t="s">
        <v>220</v>
      </c>
    </row>
    <row r="543" s="2" customFormat="1" ht="24.15" customHeight="1">
      <c r="A543" s="42"/>
      <c r="B543" s="186"/>
      <c r="C543" s="220" t="s">
        <v>953</v>
      </c>
      <c r="D543" s="220" t="s">
        <v>223</v>
      </c>
      <c r="E543" s="221" t="s">
        <v>1724</v>
      </c>
      <c r="F543" s="222" t="s">
        <v>1725</v>
      </c>
      <c r="G543" s="223" t="s">
        <v>386</v>
      </c>
      <c r="H543" s="224">
        <v>19.800000000000001</v>
      </c>
      <c r="I543" s="225"/>
      <c r="J543" s="225"/>
      <c r="K543" s="226">
        <f>ROUND(P543*H543,2)</f>
        <v>0</v>
      </c>
      <c r="L543" s="227"/>
      <c r="M543" s="43"/>
      <c r="N543" s="228" t="s">
        <v>1</v>
      </c>
      <c r="O543" s="229" t="s">
        <v>45</v>
      </c>
      <c r="P543" s="230">
        <f>I543+J543</f>
        <v>0</v>
      </c>
      <c r="Q543" s="230">
        <f>ROUND(I543*H543,2)</f>
        <v>0</v>
      </c>
      <c r="R543" s="230">
        <f>ROUND(J543*H543,2)</f>
        <v>0</v>
      </c>
      <c r="S543" s="86"/>
      <c r="T543" s="231">
        <f>S543*H543</f>
        <v>0</v>
      </c>
      <c r="U543" s="231">
        <v>0</v>
      </c>
      <c r="V543" s="231">
        <f>U543*H543</f>
        <v>0</v>
      </c>
      <c r="W543" s="231">
        <v>0</v>
      </c>
      <c r="X543" s="232">
        <f>W543*H543</f>
        <v>0</v>
      </c>
      <c r="Y543" s="42"/>
      <c r="Z543" s="42"/>
      <c r="AA543" s="42"/>
      <c r="AB543" s="42"/>
      <c r="AC543" s="42"/>
      <c r="AD543" s="42"/>
      <c r="AE543" s="42"/>
      <c r="AR543" s="233" t="s">
        <v>387</v>
      </c>
      <c r="AT543" s="233" t="s">
        <v>223</v>
      </c>
      <c r="AU543" s="233" t="s">
        <v>93</v>
      </c>
      <c r="AY543" s="19" t="s">
        <v>220</v>
      </c>
      <c r="BE543" s="147">
        <f>IF(O543="základná",K543,0)</f>
        <v>0</v>
      </c>
      <c r="BF543" s="147">
        <f>IF(O543="znížená",K543,0)</f>
        <v>0</v>
      </c>
      <c r="BG543" s="147">
        <f>IF(O543="zákl. prenesená",K543,0)</f>
        <v>0</v>
      </c>
      <c r="BH543" s="147">
        <f>IF(O543="zníž. prenesená",K543,0)</f>
        <v>0</v>
      </c>
      <c r="BI543" s="147">
        <f>IF(O543="nulová",K543,0)</f>
        <v>0</v>
      </c>
      <c r="BJ543" s="19" t="s">
        <v>93</v>
      </c>
      <c r="BK543" s="147">
        <f>ROUND(P543*H543,2)</f>
        <v>0</v>
      </c>
      <c r="BL543" s="19" t="s">
        <v>387</v>
      </c>
      <c r="BM543" s="233" t="s">
        <v>2009</v>
      </c>
    </row>
    <row r="544" s="14" customFormat="1">
      <c r="A544" s="14"/>
      <c r="B544" s="242"/>
      <c r="C544" s="14"/>
      <c r="D544" s="235" t="s">
        <v>228</v>
      </c>
      <c r="E544" s="243" t="s">
        <v>1</v>
      </c>
      <c r="F544" s="244" t="s">
        <v>2010</v>
      </c>
      <c r="G544" s="14"/>
      <c r="H544" s="245">
        <v>19.800000000000001</v>
      </c>
      <c r="I544" s="246"/>
      <c r="J544" s="246"/>
      <c r="K544" s="14"/>
      <c r="L544" s="14"/>
      <c r="M544" s="242"/>
      <c r="N544" s="247"/>
      <c r="O544" s="248"/>
      <c r="P544" s="248"/>
      <c r="Q544" s="248"/>
      <c r="R544" s="248"/>
      <c r="S544" s="248"/>
      <c r="T544" s="248"/>
      <c r="U544" s="248"/>
      <c r="V544" s="248"/>
      <c r="W544" s="248"/>
      <c r="X544" s="249"/>
      <c r="Y544" s="14"/>
      <c r="Z544" s="14"/>
      <c r="AA544" s="14"/>
      <c r="AB544" s="14"/>
      <c r="AC544" s="14"/>
      <c r="AD544" s="14"/>
      <c r="AE544" s="14"/>
      <c r="AT544" s="243" t="s">
        <v>228</v>
      </c>
      <c r="AU544" s="243" t="s">
        <v>93</v>
      </c>
      <c r="AV544" s="14" t="s">
        <v>93</v>
      </c>
      <c r="AW544" s="14" t="s">
        <v>4</v>
      </c>
      <c r="AX544" s="14" t="s">
        <v>88</v>
      </c>
      <c r="AY544" s="243" t="s">
        <v>220</v>
      </c>
    </row>
    <row r="545" s="2" customFormat="1" ht="24.15" customHeight="1">
      <c r="A545" s="42"/>
      <c r="B545" s="186"/>
      <c r="C545" s="220" t="s">
        <v>959</v>
      </c>
      <c r="D545" s="220" t="s">
        <v>223</v>
      </c>
      <c r="E545" s="221" t="s">
        <v>391</v>
      </c>
      <c r="F545" s="222" t="s">
        <v>392</v>
      </c>
      <c r="G545" s="223" t="s">
        <v>393</v>
      </c>
      <c r="H545" s="266"/>
      <c r="I545" s="225"/>
      <c r="J545" s="225"/>
      <c r="K545" s="226">
        <f>ROUND(P545*H545,2)</f>
        <v>0</v>
      </c>
      <c r="L545" s="227"/>
      <c r="M545" s="43"/>
      <c r="N545" s="228" t="s">
        <v>1</v>
      </c>
      <c r="O545" s="229" t="s">
        <v>45</v>
      </c>
      <c r="P545" s="230">
        <f>I545+J545</f>
        <v>0</v>
      </c>
      <c r="Q545" s="230">
        <f>ROUND(I545*H545,2)</f>
        <v>0</v>
      </c>
      <c r="R545" s="230">
        <f>ROUND(J545*H545,2)</f>
        <v>0</v>
      </c>
      <c r="S545" s="86"/>
      <c r="T545" s="231">
        <f>S545*H545</f>
        <v>0</v>
      </c>
      <c r="U545" s="231">
        <v>0</v>
      </c>
      <c r="V545" s="231">
        <f>U545*H545</f>
        <v>0</v>
      </c>
      <c r="W545" s="231">
        <v>0</v>
      </c>
      <c r="X545" s="232">
        <f>W545*H545</f>
        <v>0</v>
      </c>
      <c r="Y545" s="42"/>
      <c r="Z545" s="42"/>
      <c r="AA545" s="42"/>
      <c r="AB545" s="42"/>
      <c r="AC545" s="42"/>
      <c r="AD545" s="42"/>
      <c r="AE545" s="42"/>
      <c r="AR545" s="233" t="s">
        <v>387</v>
      </c>
      <c r="AT545" s="233" t="s">
        <v>223</v>
      </c>
      <c r="AU545" s="233" t="s">
        <v>93</v>
      </c>
      <c r="AY545" s="19" t="s">
        <v>220</v>
      </c>
      <c r="BE545" s="147">
        <f>IF(O545="základná",K545,0)</f>
        <v>0</v>
      </c>
      <c r="BF545" s="147">
        <f>IF(O545="znížená",K545,0)</f>
        <v>0</v>
      </c>
      <c r="BG545" s="147">
        <f>IF(O545="zákl. prenesená",K545,0)</f>
        <v>0</v>
      </c>
      <c r="BH545" s="147">
        <f>IF(O545="zníž. prenesená",K545,0)</f>
        <v>0</v>
      </c>
      <c r="BI545" s="147">
        <f>IF(O545="nulová",K545,0)</f>
        <v>0</v>
      </c>
      <c r="BJ545" s="19" t="s">
        <v>93</v>
      </c>
      <c r="BK545" s="147">
        <f>ROUND(P545*H545,2)</f>
        <v>0</v>
      </c>
      <c r="BL545" s="19" t="s">
        <v>387</v>
      </c>
      <c r="BM545" s="233" t="s">
        <v>2011</v>
      </c>
    </row>
    <row r="546" s="12" customFormat="1" ht="22.8" customHeight="1">
      <c r="A546" s="12"/>
      <c r="B546" s="206"/>
      <c r="C546" s="12"/>
      <c r="D546" s="207" t="s">
        <v>80</v>
      </c>
      <c r="E546" s="218" t="s">
        <v>1728</v>
      </c>
      <c r="F546" s="218" t="s">
        <v>1729</v>
      </c>
      <c r="G546" s="12"/>
      <c r="H546" s="12"/>
      <c r="I546" s="209"/>
      <c r="J546" s="209"/>
      <c r="K546" s="219">
        <f>BK546</f>
        <v>0</v>
      </c>
      <c r="L546" s="12"/>
      <c r="M546" s="206"/>
      <c r="N546" s="211"/>
      <c r="O546" s="212"/>
      <c r="P546" s="212"/>
      <c r="Q546" s="213">
        <f>SUM(Q547:Q738)</f>
        <v>0</v>
      </c>
      <c r="R546" s="213">
        <f>SUM(R547:R738)</f>
        <v>0</v>
      </c>
      <c r="S546" s="212"/>
      <c r="T546" s="214">
        <f>SUM(T547:T738)</f>
        <v>0</v>
      </c>
      <c r="U546" s="212"/>
      <c r="V546" s="214">
        <f>SUM(V547:V738)</f>
        <v>0.83854260000000003</v>
      </c>
      <c r="W546" s="212"/>
      <c r="X546" s="215">
        <f>SUM(X547:X738)</f>
        <v>0</v>
      </c>
      <c r="Y546" s="12"/>
      <c r="Z546" s="12"/>
      <c r="AA546" s="12"/>
      <c r="AB546" s="12"/>
      <c r="AC546" s="12"/>
      <c r="AD546" s="12"/>
      <c r="AE546" s="12"/>
      <c r="AR546" s="207" t="s">
        <v>93</v>
      </c>
      <c r="AT546" s="216" t="s">
        <v>80</v>
      </c>
      <c r="AU546" s="216" t="s">
        <v>88</v>
      </c>
      <c r="AY546" s="207" t="s">
        <v>220</v>
      </c>
      <c r="BK546" s="217">
        <f>SUM(BK547:BK738)</f>
        <v>0</v>
      </c>
    </row>
    <row r="547" s="2" customFormat="1" ht="24.15" customHeight="1">
      <c r="A547" s="42"/>
      <c r="B547" s="186"/>
      <c r="C547" s="220" t="s">
        <v>987</v>
      </c>
      <c r="D547" s="220" t="s">
        <v>223</v>
      </c>
      <c r="E547" s="221" t="s">
        <v>1730</v>
      </c>
      <c r="F547" s="222" t="s">
        <v>1731</v>
      </c>
      <c r="G547" s="223" t="s">
        <v>226</v>
      </c>
      <c r="H547" s="224">
        <v>1996.53</v>
      </c>
      <c r="I547" s="225"/>
      <c r="J547" s="225"/>
      <c r="K547" s="226">
        <f>ROUND(P547*H547,2)</f>
        <v>0</v>
      </c>
      <c r="L547" s="227"/>
      <c r="M547" s="43"/>
      <c r="N547" s="228" t="s">
        <v>1</v>
      </c>
      <c r="O547" s="229" t="s">
        <v>45</v>
      </c>
      <c r="P547" s="230">
        <f>I547+J547</f>
        <v>0</v>
      </c>
      <c r="Q547" s="230">
        <f>ROUND(I547*H547,2)</f>
        <v>0</v>
      </c>
      <c r="R547" s="230">
        <f>ROUND(J547*H547,2)</f>
        <v>0</v>
      </c>
      <c r="S547" s="86"/>
      <c r="T547" s="231">
        <f>S547*H547</f>
        <v>0</v>
      </c>
      <c r="U547" s="231">
        <v>0.00010000000000000001</v>
      </c>
      <c r="V547" s="231">
        <f>U547*H547</f>
        <v>0.199653</v>
      </c>
      <c r="W547" s="231">
        <v>0</v>
      </c>
      <c r="X547" s="232">
        <f>W547*H547</f>
        <v>0</v>
      </c>
      <c r="Y547" s="42"/>
      <c r="Z547" s="42"/>
      <c r="AA547" s="42"/>
      <c r="AB547" s="42"/>
      <c r="AC547" s="42"/>
      <c r="AD547" s="42"/>
      <c r="AE547" s="42"/>
      <c r="AR547" s="233" t="s">
        <v>387</v>
      </c>
      <c r="AT547" s="233" t="s">
        <v>223</v>
      </c>
      <c r="AU547" s="233" t="s">
        <v>93</v>
      </c>
      <c r="AY547" s="19" t="s">
        <v>220</v>
      </c>
      <c r="BE547" s="147">
        <f>IF(O547="základná",K547,0)</f>
        <v>0</v>
      </c>
      <c r="BF547" s="147">
        <f>IF(O547="znížená",K547,0)</f>
        <v>0</v>
      </c>
      <c r="BG547" s="147">
        <f>IF(O547="zákl. prenesená",K547,0)</f>
        <v>0</v>
      </c>
      <c r="BH547" s="147">
        <f>IF(O547="zníž. prenesená",K547,0)</f>
        <v>0</v>
      </c>
      <c r="BI547" s="147">
        <f>IF(O547="nulová",K547,0)</f>
        <v>0</v>
      </c>
      <c r="BJ547" s="19" t="s">
        <v>93</v>
      </c>
      <c r="BK547" s="147">
        <f>ROUND(P547*H547,2)</f>
        <v>0</v>
      </c>
      <c r="BL547" s="19" t="s">
        <v>387</v>
      </c>
      <c r="BM547" s="233" t="s">
        <v>2012</v>
      </c>
    </row>
    <row r="548" s="13" customFormat="1">
      <c r="A548" s="13"/>
      <c r="B548" s="234"/>
      <c r="C548" s="13"/>
      <c r="D548" s="235" t="s">
        <v>228</v>
      </c>
      <c r="E548" s="236" t="s">
        <v>1</v>
      </c>
      <c r="F548" s="237" t="s">
        <v>1344</v>
      </c>
      <c r="G548" s="13"/>
      <c r="H548" s="236" t="s">
        <v>1</v>
      </c>
      <c r="I548" s="238"/>
      <c r="J548" s="238"/>
      <c r="K548" s="13"/>
      <c r="L548" s="13"/>
      <c r="M548" s="234"/>
      <c r="N548" s="239"/>
      <c r="O548" s="240"/>
      <c r="P548" s="240"/>
      <c r="Q548" s="240"/>
      <c r="R548" s="240"/>
      <c r="S548" s="240"/>
      <c r="T548" s="240"/>
      <c r="U548" s="240"/>
      <c r="V548" s="240"/>
      <c r="W548" s="240"/>
      <c r="X548" s="241"/>
      <c r="Y548" s="13"/>
      <c r="Z548" s="13"/>
      <c r="AA548" s="13"/>
      <c r="AB548" s="13"/>
      <c r="AC548" s="13"/>
      <c r="AD548" s="13"/>
      <c r="AE548" s="13"/>
      <c r="AT548" s="236" t="s">
        <v>228</v>
      </c>
      <c r="AU548" s="236" t="s">
        <v>93</v>
      </c>
      <c r="AV548" s="13" t="s">
        <v>88</v>
      </c>
      <c r="AW548" s="13" t="s">
        <v>4</v>
      </c>
      <c r="AX548" s="13" t="s">
        <v>81</v>
      </c>
      <c r="AY548" s="236" t="s">
        <v>220</v>
      </c>
    </row>
    <row r="549" s="13" customFormat="1">
      <c r="A549" s="13"/>
      <c r="B549" s="234"/>
      <c r="C549" s="13"/>
      <c r="D549" s="235" t="s">
        <v>228</v>
      </c>
      <c r="E549" s="236" t="s">
        <v>1</v>
      </c>
      <c r="F549" s="237" t="s">
        <v>1344</v>
      </c>
      <c r="G549" s="13"/>
      <c r="H549" s="236" t="s">
        <v>1</v>
      </c>
      <c r="I549" s="238"/>
      <c r="J549" s="238"/>
      <c r="K549" s="13"/>
      <c r="L549" s="13"/>
      <c r="M549" s="234"/>
      <c r="N549" s="239"/>
      <c r="O549" s="240"/>
      <c r="P549" s="240"/>
      <c r="Q549" s="240"/>
      <c r="R549" s="240"/>
      <c r="S549" s="240"/>
      <c r="T549" s="240"/>
      <c r="U549" s="240"/>
      <c r="V549" s="240"/>
      <c r="W549" s="240"/>
      <c r="X549" s="241"/>
      <c r="Y549" s="13"/>
      <c r="Z549" s="13"/>
      <c r="AA549" s="13"/>
      <c r="AB549" s="13"/>
      <c r="AC549" s="13"/>
      <c r="AD549" s="13"/>
      <c r="AE549" s="13"/>
      <c r="AT549" s="236" t="s">
        <v>228</v>
      </c>
      <c r="AU549" s="236" t="s">
        <v>93</v>
      </c>
      <c r="AV549" s="13" t="s">
        <v>88</v>
      </c>
      <c r="AW549" s="13" t="s">
        <v>4</v>
      </c>
      <c r="AX549" s="13" t="s">
        <v>81</v>
      </c>
      <c r="AY549" s="236" t="s">
        <v>220</v>
      </c>
    </row>
    <row r="550" s="14" customFormat="1">
      <c r="A550" s="14"/>
      <c r="B550" s="242"/>
      <c r="C550" s="14"/>
      <c r="D550" s="235" t="s">
        <v>228</v>
      </c>
      <c r="E550" s="243" t="s">
        <v>1</v>
      </c>
      <c r="F550" s="244" t="s">
        <v>1884</v>
      </c>
      <c r="G550" s="14"/>
      <c r="H550" s="245">
        <v>21.484999999999999</v>
      </c>
      <c r="I550" s="246"/>
      <c r="J550" s="246"/>
      <c r="K550" s="14"/>
      <c r="L550" s="14"/>
      <c r="M550" s="242"/>
      <c r="N550" s="247"/>
      <c r="O550" s="248"/>
      <c r="P550" s="248"/>
      <c r="Q550" s="248"/>
      <c r="R550" s="248"/>
      <c r="S550" s="248"/>
      <c r="T550" s="248"/>
      <c r="U550" s="248"/>
      <c r="V550" s="248"/>
      <c r="W550" s="248"/>
      <c r="X550" s="249"/>
      <c r="Y550" s="14"/>
      <c r="Z550" s="14"/>
      <c r="AA550" s="14"/>
      <c r="AB550" s="14"/>
      <c r="AC550" s="14"/>
      <c r="AD550" s="14"/>
      <c r="AE550" s="14"/>
      <c r="AT550" s="243" t="s">
        <v>228</v>
      </c>
      <c r="AU550" s="243" t="s">
        <v>93</v>
      </c>
      <c r="AV550" s="14" t="s">
        <v>93</v>
      </c>
      <c r="AW550" s="14" t="s">
        <v>4</v>
      </c>
      <c r="AX550" s="14" t="s">
        <v>81</v>
      </c>
      <c r="AY550" s="243" t="s">
        <v>220</v>
      </c>
    </row>
    <row r="551" s="14" customFormat="1">
      <c r="A551" s="14"/>
      <c r="B551" s="242"/>
      <c r="C551" s="14"/>
      <c r="D551" s="235" t="s">
        <v>228</v>
      </c>
      <c r="E551" s="243" t="s">
        <v>1</v>
      </c>
      <c r="F551" s="244" t="s">
        <v>1885</v>
      </c>
      <c r="G551" s="14"/>
      <c r="H551" s="245">
        <v>21.565000000000001</v>
      </c>
      <c r="I551" s="246"/>
      <c r="J551" s="246"/>
      <c r="K551" s="14"/>
      <c r="L551" s="14"/>
      <c r="M551" s="242"/>
      <c r="N551" s="247"/>
      <c r="O551" s="248"/>
      <c r="P551" s="248"/>
      <c r="Q551" s="248"/>
      <c r="R551" s="248"/>
      <c r="S551" s="248"/>
      <c r="T551" s="248"/>
      <c r="U551" s="248"/>
      <c r="V551" s="248"/>
      <c r="W551" s="248"/>
      <c r="X551" s="249"/>
      <c r="Y551" s="14"/>
      <c r="Z551" s="14"/>
      <c r="AA551" s="14"/>
      <c r="AB551" s="14"/>
      <c r="AC551" s="14"/>
      <c r="AD551" s="14"/>
      <c r="AE551" s="14"/>
      <c r="AT551" s="243" t="s">
        <v>228</v>
      </c>
      <c r="AU551" s="243" t="s">
        <v>93</v>
      </c>
      <c r="AV551" s="14" t="s">
        <v>93</v>
      </c>
      <c r="AW551" s="14" t="s">
        <v>4</v>
      </c>
      <c r="AX551" s="14" t="s">
        <v>81</v>
      </c>
      <c r="AY551" s="243" t="s">
        <v>220</v>
      </c>
    </row>
    <row r="552" s="14" customFormat="1">
      <c r="A552" s="14"/>
      <c r="B552" s="242"/>
      <c r="C552" s="14"/>
      <c r="D552" s="235" t="s">
        <v>228</v>
      </c>
      <c r="E552" s="243" t="s">
        <v>1</v>
      </c>
      <c r="F552" s="244" t="s">
        <v>1886</v>
      </c>
      <c r="G552" s="14"/>
      <c r="H552" s="245">
        <v>38.844999999999999</v>
      </c>
      <c r="I552" s="246"/>
      <c r="J552" s="246"/>
      <c r="K552" s="14"/>
      <c r="L552" s="14"/>
      <c r="M552" s="242"/>
      <c r="N552" s="247"/>
      <c r="O552" s="248"/>
      <c r="P552" s="248"/>
      <c r="Q552" s="248"/>
      <c r="R552" s="248"/>
      <c r="S552" s="248"/>
      <c r="T552" s="248"/>
      <c r="U552" s="248"/>
      <c r="V552" s="248"/>
      <c r="W552" s="248"/>
      <c r="X552" s="249"/>
      <c r="Y552" s="14"/>
      <c r="Z552" s="14"/>
      <c r="AA552" s="14"/>
      <c r="AB552" s="14"/>
      <c r="AC552" s="14"/>
      <c r="AD552" s="14"/>
      <c r="AE552" s="14"/>
      <c r="AT552" s="243" t="s">
        <v>228</v>
      </c>
      <c r="AU552" s="243" t="s">
        <v>93</v>
      </c>
      <c r="AV552" s="14" t="s">
        <v>93</v>
      </c>
      <c r="AW552" s="14" t="s">
        <v>4</v>
      </c>
      <c r="AX552" s="14" t="s">
        <v>81</v>
      </c>
      <c r="AY552" s="243" t="s">
        <v>220</v>
      </c>
    </row>
    <row r="553" s="14" customFormat="1">
      <c r="A553" s="14"/>
      <c r="B553" s="242"/>
      <c r="C553" s="14"/>
      <c r="D553" s="235" t="s">
        <v>228</v>
      </c>
      <c r="E553" s="243" t="s">
        <v>1</v>
      </c>
      <c r="F553" s="244" t="s">
        <v>1887</v>
      </c>
      <c r="G553" s="14"/>
      <c r="H553" s="245">
        <v>25.215</v>
      </c>
      <c r="I553" s="246"/>
      <c r="J553" s="246"/>
      <c r="K553" s="14"/>
      <c r="L553" s="14"/>
      <c r="M553" s="242"/>
      <c r="N553" s="247"/>
      <c r="O553" s="248"/>
      <c r="P553" s="248"/>
      <c r="Q553" s="248"/>
      <c r="R553" s="248"/>
      <c r="S553" s="248"/>
      <c r="T553" s="248"/>
      <c r="U553" s="248"/>
      <c r="V553" s="248"/>
      <c r="W553" s="248"/>
      <c r="X553" s="249"/>
      <c r="Y553" s="14"/>
      <c r="Z553" s="14"/>
      <c r="AA553" s="14"/>
      <c r="AB553" s="14"/>
      <c r="AC553" s="14"/>
      <c r="AD553" s="14"/>
      <c r="AE553" s="14"/>
      <c r="AT553" s="243" t="s">
        <v>228</v>
      </c>
      <c r="AU553" s="243" t="s">
        <v>93</v>
      </c>
      <c r="AV553" s="14" t="s">
        <v>93</v>
      </c>
      <c r="AW553" s="14" t="s">
        <v>4</v>
      </c>
      <c r="AX553" s="14" t="s">
        <v>81</v>
      </c>
      <c r="AY553" s="243" t="s">
        <v>220</v>
      </c>
    </row>
    <row r="554" s="14" customFormat="1">
      <c r="A554" s="14"/>
      <c r="B554" s="242"/>
      <c r="C554" s="14"/>
      <c r="D554" s="235" t="s">
        <v>228</v>
      </c>
      <c r="E554" s="243" t="s">
        <v>1</v>
      </c>
      <c r="F554" s="244" t="s">
        <v>1888</v>
      </c>
      <c r="G554" s="14"/>
      <c r="H554" s="245">
        <v>29.449999999999999</v>
      </c>
      <c r="I554" s="246"/>
      <c r="J554" s="246"/>
      <c r="K554" s="14"/>
      <c r="L554" s="14"/>
      <c r="M554" s="242"/>
      <c r="N554" s="247"/>
      <c r="O554" s="248"/>
      <c r="P554" s="248"/>
      <c r="Q554" s="248"/>
      <c r="R554" s="248"/>
      <c r="S554" s="248"/>
      <c r="T554" s="248"/>
      <c r="U554" s="248"/>
      <c r="V554" s="248"/>
      <c r="W554" s="248"/>
      <c r="X554" s="249"/>
      <c r="Y554" s="14"/>
      <c r="Z554" s="14"/>
      <c r="AA554" s="14"/>
      <c r="AB554" s="14"/>
      <c r="AC554" s="14"/>
      <c r="AD554" s="14"/>
      <c r="AE554" s="14"/>
      <c r="AT554" s="243" t="s">
        <v>228</v>
      </c>
      <c r="AU554" s="243" t="s">
        <v>93</v>
      </c>
      <c r="AV554" s="14" t="s">
        <v>93</v>
      </c>
      <c r="AW554" s="14" t="s">
        <v>4</v>
      </c>
      <c r="AX554" s="14" t="s">
        <v>81</v>
      </c>
      <c r="AY554" s="243" t="s">
        <v>220</v>
      </c>
    </row>
    <row r="555" s="14" customFormat="1">
      <c r="A555" s="14"/>
      <c r="B555" s="242"/>
      <c r="C555" s="14"/>
      <c r="D555" s="235" t="s">
        <v>228</v>
      </c>
      <c r="E555" s="243" t="s">
        <v>1</v>
      </c>
      <c r="F555" s="244" t="s">
        <v>1889</v>
      </c>
      <c r="G555" s="14"/>
      <c r="H555" s="245">
        <v>23.420000000000002</v>
      </c>
      <c r="I555" s="246"/>
      <c r="J555" s="246"/>
      <c r="K555" s="14"/>
      <c r="L555" s="14"/>
      <c r="M555" s="242"/>
      <c r="N555" s="247"/>
      <c r="O555" s="248"/>
      <c r="P555" s="248"/>
      <c r="Q555" s="248"/>
      <c r="R555" s="248"/>
      <c r="S555" s="248"/>
      <c r="T555" s="248"/>
      <c r="U555" s="248"/>
      <c r="V555" s="248"/>
      <c r="W555" s="248"/>
      <c r="X555" s="249"/>
      <c r="Y555" s="14"/>
      <c r="Z555" s="14"/>
      <c r="AA555" s="14"/>
      <c r="AB555" s="14"/>
      <c r="AC555" s="14"/>
      <c r="AD555" s="14"/>
      <c r="AE555" s="14"/>
      <c r="AT555" s="243" t="s">
        <v>228</v>
      </c>
      <c r="AU555" s="243" t="s">
        <v>93</v>
      </c>
      <c r="AV555" s="14" t="s">
        <v>93</v>
      </c>
      <c r="AW555" s="14" t="s">
        <v>4</v>
      </c>
      <c r="AX555" s="14" t="s">
        <v>81</v>
      </c>
      <c r="AY555" s="243" t="s">
        <v>220</v>
      </c>
    </row>
    <row r="556" s="14" customFormat="1">
      <c r="A556" s="14"/>
      <c r="B556" s="242"/>
      <c r="C556" s="14"/>
      <c r="D556" s="235" t="s">
        <v>228</v>
      </c>
      <c r="E556" s="243" t="s">
        <v>1</v>
      </c>
      <c r="F556" s="244" t="s">
        <v>1890</v>
      </c>
      <c r="G556" s="14"/>
      <c r="H556" s="245">
        <v>23.805</v>
      </c>
      <c r="I556" s="246"/>
      <c r="J556" s="246"/>
      <c r="K556" s="14"/>
      <c r="L556" s="14"/>
      <c r="M556" s="242"/>
      <c r="N556" s="247"/>
      <c r="O556" s="248"/>
      <c r="P556" s="248"/>
      <c r="Q556" s="248"/>
      <c r="R556" s="248"/>
      <c r="S556" s="248"/>
      <c r="T556" s="248"/>
      <c r="U556" s="248"/>
      <c r="V556" s="248"/>
      <c r="W556" s="248"/>
      <c r="X556" s="249"/>
      <c r="Y556" s="14"/>
      <c r="Z556" s="14"/>
      <c r="AA556" s="14"/>
      <c r="AB556" s="14"/>
      <c r="AC556" s="14"/>
      <c r="AD556" s="14"/>
      <c r="AE556" s="14"/>
      <c r="AT556" s="243" t="s">
        <v>228</v>
      </c>
      <c r="AU556" s="243" t="s">
        <v>93</v>
      </c>
      <c r="AV556" s="14" t="s">
        <v>93</v>
      </c>
      <c r="AW556" s="14" t="s">
        <v>4</v>
      </c>
      <c r="AX556" s="14" t="s">
        <v>81</v>
      </c>
      <c r="AY556" s="243" t="s">
        <v>220</v>
      </c>
    </row>
    <row r="557" s="14" customFormat="1">
      <c r="A557" s="14"/>
      <c r="B557" s="242"/>
      <c r="C557" s="14"/>
      <c r="D557" s="235" t="s">
        <v>228</v>
      </c>
      <c r="E557" s="243" t="s">
        <v>1</v>
      </c>
      <c r="F557" s="244" t="s">
        <v>1891</v>
      </c>
      <c r="G557" s="14"/>
      <c r="H557" s="245">
        <v>17.460000000000001</v>
      </c>
      <c r="I557" s="246"/>
      <c r="J557" s="246"/>
      <c r="K557" s="14"/>
      <c r="L557" s="14"/>
      <c r="M557" s="242"/>
      <c r="N557" s="247"/>
      <c r="O557" s="248"/>
      <c r="P557" s="248"/>
      <c r="Q557" s="248"/>
      <c r="R557" s="248"/>
      <c r="S557" s="248"/>
      <c r="T557" s="248"/>
      <c r="U557" s="248"/>
      <c r="V557" s="248"/>
      <c r="W557" s="248"/>
      <c r="X557" s="249"/>
      <c r="Y557" s="14"/>
      <c r="Z557" s="14"/>
      <c r="AA557" s="14"/>
      <c r="AB557" s="14"/>
      <c r="AC557" s="14"/>
      <c r="AD557" s="14"/>
      <c r="AE557" s="14"/>
      <c r="AT557" s="243" t="s">
        <v>228</v>
      </c>
      <c r="AU557" s="243" t="s">
        <v>93</v>
      </c>
      <c r="AV557" s="14" t="s">
        <v>93</v>
      </c>
      <c r="AW557" s="14" t="s">
        <v>4</v>
      </c>
      <c r="AX557" s="14" t="s">
        <v>81</v>
      </c>
      <c r="AY557" s="243" t="s">
        <v>220</v>
      </c>
    </row>
    <row r="558" s="14" customFormat="1">
      <c r="A558" s="14"/>
      <c r="B558" s="242"/>
      <c r="C558" s="14"/>
      <c r="D558" s="235" t="s">
        <v>228</v>
      </c>
      <c r="E558" s="243" t="s">
        <v>1</v>
      </c>
      <c r="F558" s="244" t="s">
        <v>1892</v>
      </c>
      <c r="G558" s="14"/>
      <c r="H558" s="245">
        <v>56.710000000000001</v>
      </c>
      <c r="I558" s="246"/>
      <c r="J558" s="246"/>
      <c r="K558" s="14"/>
      <c r="L558" s="14"/>
      <c r="M558" s="242"/>
      <c r="N558" s="247"/>
      <c r="O558" s="248"/>
      <c r="P558" s="248"/>
      <c r="Q558" s="248"/>
      <c r="R558" s="248"/>
      <c r="S558" s="248"/>
      <c r="T558" s="248"/>
      <c r="U558" s="248"/>
      <c r="V558" s="248"/>
      <c r="W558" s="248"/>
      <c r="X558" s="249"/>
      <c r="Y558" s="14"/>
      <c r="Z558" s="14"/>
      <c r="AA558" s="14"/>
      <c r="AB558" s="14"/>
      <c r="AC558" s="14"/>
      <c r="AD558" s="14"/>
      <c r="AE558" s="14"/>
      <c r="AT558" s="243" t="s">
        <v>228</v>
      </c>
      <c r="AU558" s="243" t="s">
        <v>93</v>
      </c>
      <c r="AV558" s="14" t="s">
        <v>93</v>
      </c>
      <c r="AW558" s="14" t="s">
        <v>4</v>
      </c>
      <c r="AX558" s="14" t="s">
        <v>81</v>
      </c>
      <c r="AY558" s="243" t="s">
        <v>220</v>
      </c>
    </row>
    <row r="559" s="15" customFormat="1">
      <c r="A559" s="15"/>
      <c r="B559" s="250"/>
      <c r="C559" s="15"/>
      <c r="D559" s="235" t="s">
        <v>228</v>
      </c>
      <c r="E559" s="251" t="s">
        <v>1</v>
      </c>
      <c r="F559" s="252" t="s">
        <v>242</v>
      </c>
      <c r="G559" s="15"/>
      <c r="H559" s="253">
        <v>257.95499999999998</v>
      </c>
      <c r="I559" s="254"/>
      <c r="J559" s="254"/>
      <c r="K559" s="15"/>
      <c r="L559" s="15"/>
      <c r="M559" s="250"/>
      <c r="N559" s="255"/>
      <c r="O559" s="256"/>
      <c r="P559" s="256"/>
      <c r="Q559" s="256"/>
      <c r="R559" s="256"/>
      <c r="S559" s="256"/>
      <c r="T559" s="256"/>
      <c r="U559" s="256"/>
      <c r="V559" s="256"/>
      <c r="W559" s="256"/>
      <c r="X559" s="257"/>
      <c r="Y559" s="15"/>
      <c r="Z559" s="15"/>
      <c r="AA559" s="15"/>
      <c r="AB559" s="15"/>
      <c r="AC559" s="15"/>
      <c r="AD559" s="15"/>
      <c r="AE559" s="15"/>
      <c r="AT559" s="251" t="s">
        <v>228</v>
      </c>
      <c r="AU559" s="251" t="s">
        <v>93</v>
      </c>
      <c r="AV559" s="15" t="s">
        <v>98</v>
      </c>
      <c r="AW559" s="15" t="s">
        <v>4</v>
      </c>
      <c r="AX559" s="15" t="s">
        <v>81</v>
      </c>
      <c r="AY559" s="251" t="s">
        <v>220</v>
      </c>
    </row>
    <row r="560" s="13" customFormat="1">
      <c r="A560" s="13"/>
      <c r="B560" s="234"/>
      <c r="C560" s="13"/>
      <c r="D560" s="235" t="s">
        <v>228</v>
      </c>
      <c r="E560" s="236" t="s">
        <v>1</v>
      </c>
      <c r="F560" s="237" t="s">
        <v>1332</v>
      </c>
      <c r="G560" s="13"/>
      <c r="H560" s="236" t="s">
        <v>1</v>
      </c>
      <c r="I560" s="238"/>
      <c r="J560" s="238"/>
      <c r="K560" s="13"/>
      <c r="L560" s="13"/>
      <c r="M560" s="234"/>
      <c r="N560" s="239"/>
      <c r="O560" s="240"/>
      <c r="P560" s="240"/>
      <c r="Q560" s="240"/>
      <c r="R560" s="240"/>
      <c r="S560" s="240"/>
      <c r="T560" s="240"/>
      <c r="U560" s="240"/>
      <c r="V560" s="240"/>
      <c r="W560" s="240"/>
      <c r="X560" s="241"/>
      <c r="Y560" s="13"/>
      <c r="Z560" s="13"/>
      <c r="AA560" s="13"/>
      <c r="AB560" s="13"/>
      <c r="AC560" s="13"/>
      <c r="AD560" s="13"/>
      <c r="AE560" s="13"/>
      <c r="AT560" s="236" t="s">
        <v>228</v>
      </c>
      <c r="AU560" s="236" t="s">
        <v>93</v>
      </c>
      <c r="AV560" s="13" t="s">
        <v>88</v>
      </c>
      <c r="AW560" s="13" t="s">
        <v>4</v>
      </c>
      <c r="AX560" s="13" t="s">
        <v>81</v>
      </c>
      <c r="AY560" s="236" t="s">
        <v>220</v>
      </c>
    </row>
    <row r="561" s="14" customFormat="1">
      <c r="A561" s="14"/>
      <c r="B561" s="242"/>
      <c r="C561" s="14"/>
      <c r="D561" s="235" t="s">
        <v>228</v>
      </c>
      <c r="E561" s="243" t="s">
        <v>1</v>
      </c>
      <c r="F561" s="244" t="s">
        <v>1893</v>
      </c>
      <c r="G561" s="14"/>
      <c r="H561" s="245">
        <v>27.015000000000001</v>
      </c>
      <c r="I561" s="246"/>
      <c r="J561" s="246"/>
      <c r="K561" s="14"/>
      <c r="L561" s="14"/>
      <c r="M561" s="242"/>
      <c r="N561" s="247"/>
      <c r="O561" s="248"/>
      <c r="P561" s="248"/>
      <c r="Q561" s="248"/>
      <c r="R561" s="248"/>
      <c r="S561" s="248"/>
      <c r="T561" s="248"/>
      <c r="U561" s="248"/>
      <c r="V561" s="248"/>
      <c r="W561" s="248"/>
      <c r="X561" s="249"/>
      <c r="Y561" s="14"/>
      <c r="Z561" s="14"/>
      <c r="AA561" s="14"/>
      <c r="AB561" s="14"/>
      <c r="AC561" s="14"/>
      <c r="AD561" s="14"/>
      <c r="AE561" s="14"/>
      <c r="AT561" s="243" t="s">
        <v>228</v>
      </c>
      <c r="AU561" s="243" t="s">
        <v>93</v>
      </c>
      <c r="AV561" s="14" t="s">
        <v>93</v>
      </c>
      <c r="AW561" s="14" t="s">
        <v>4</v>
      </c>
      <c r="AX561" s="14" t="s">
        <v>81</v>
      </c>
      <c r="AY561" s="243" t="s">
        <v>220</v>
      </c>
    </row>
    <row r="562" s="14" customFormat="1">
      <c r="A562" s="14"/>
      <c r="B562" s="242"/>
      <c r="C562" s="14"/>
      <c r="D562" s="235" t="s">
        <v>228</v>
      </c>
      <c r="E562" s="243" t="s">
        <v>1</v>
      </c>
      <c r="F562" s="244" t="s">
        <v>1894</v>
      </c>
      <c r="G562" s="14"/>
      <c r="H562" s="245">
        <v>50.229999999999997</v>
      </c>
      <c r="I562" s="246"/>
      <c r="J562" s="246"/>
      <c r="K562" s="14"/>
      <c r="L562" s="14"/>
      <c r="M562" s="242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Y562" s="14"/>
      <c r="Z562" s="14"/>
      <c r="AA562" s="14"/>
      <c r="AB562" s="14"/>
      <c r="AC562" s="14"/>
      <c r="AD562" s="14"/>
      <c r="AE562" s="14"/>
      <c r="AT562" s="243" t="s">
        <v>228</v>
      </c>
      <c r="AU562" s="243" t="s">
        <v>93</v>
      </c>
      <c r="AV562" s="14" t="s">
        <v>93</v>
      </c>
      <c r="AW562" s="14" t="s">
        <v>4</v>
      </c>
      <c r="AX562" s="14" t="s">
        <v>81</v>
      </c>
      <c r="AY562" s="243" t="s">
        <v>220</v>
      </c>
    </row>
    <row r="563" s="14" customFormat="1">
      <c r="A563" s="14"/>
      <c r="B563" s="242"/>
      <c r="C563" s="14"/>
      <c r="D563" s="235" t="s">
        <v>228</v>
      </c>
      <c r="E563" s="243" t="s">
        <v>1</v>
      </c>
      <c r="F563" s="244" t="s">
        <v>1895</v>
      </c>
      <c r="G563" s="14"/>
      <c r="H563" s="245">
        <v>33.140000000000001</v>
      </c>
      <c r="I563" s="246"/>
      <c r="J563" s="246"/>
      <c r="K563" s="14"/>
      <c r="L563" s="14"/>
      <c r="M563" s="242"/>
      <c r="N563" s="247"/>
      <c r="O563" s="248"/>
      <c r="P563" s="248"/>
      <c r="Q563" s="248"/>
      <c r="R563" s="248"/>
      <c r="S563" s="248"/>
      <c r="T563" s="248"/>
      <c r="U563" s="248"/>
      <c r="V563" s="248"/>
      <c r="W563" s="248"/>
      <c r="X563" s="249"/>
      <c r="Y563" s="14"/>
      <c r="Z563" s="14"/>
      <c r="AA563" s="14"/>
      <c r="AB563" s="14"/>
      <c r="AC563" s="14"/>
      <c r="AD563" s="14"/>
      <c r="AE563" s="14"/>
      <c r="AT563" s="243" t="s">
        <v>228</v>
      </c>
      <c r="AU563" s="243" t="s">
        <v>93</v>
      </c>
      <c r="AV563" s="14" t="s">
        <v>93</v>
      </c>
      <c r="AW563" s="14" t="s">
        <v>4</v>
      </c>
      <c r="AX563" s="14" t="s">
        <v>81</v>
      </c>
      <c r="AY563" s="243" t="s">
        <v>220</v>
      </c>
    </row>
    <row r="564" s="14" customFormat="1">
      <c r="A564" s="14"/>
      <c r="B564" s="242"/>
      <c r="C564" s="14"/>
      <c r="D564" s="235" t="s">
        <v>228</v>
      </c>
      <c r="E564" s="243" t="s">
        <v>1</v>
      </c>
      <c r="F564" s="244" t="s">
        <v>1896</v>
      </c>
      <c r="G564" s="14"/>
      <c r="H564" s="245">
        <v>29.175000000000001</v>
      </c>
      <c r="I564" s="246"/>
      <c r="J564" s="246"/>
      <c r="K564" s="14"/>
      <c r="L564" s="14"/>
      <c r="M564" s="242"/>
      <c r="N564" s="247"/>
      <c r="O564" s="248"/>
      <c r="P564" s="248"/>
      <c r="Q564" s="248"/>
      <c r="R564" s="248"/>
      <c r="S564" s="248"/>
      <c r="T564" s="248"/>
      <c r="U564" s="248"/>
      <c r="V564" s="248"/>
      <c r="W564" s="248"/>
      <c r="X564" s="249"/>
      <c r="Y564" s="14"/>
      <c r="Z564" s="14"/>
      <c r="AA564" s="14"/>
      <c r="AB564" s="14"/>
      <c r="AC564" s="14"/>
      <c r="AD564" s="14"/>
      <c r="AE564" s="14"/>
      <c r="AT564" s="243" t="s">
        <v>228</v>
      </c>
      <c r="AU564" s="243" t="s">
        <v>93</v>
      </c>
      <c r="AV564" s="14" t="s">
        <v>93</v>
      </c>
      <c r="AW564" s="14" t="s">
        <v>4</v>
      </c>
      <c r="AX564" s="14" t="s">
        <v>81</v>
      </c>
      <c r="AY564" s="243" t="s">
        <v>220</v>
      </c>
    </row>
    <row r="565" s="14" customFormat="1">
      <c r="A565" s="14"/>
      <c r="B565" s="242"/>
      <c r="C565" s="14"/>
      <c r="D565" s="235" t="s">
        <v>228</v>
      </c>
      <c r="E565" s="243" t="s">
        <v>1</v>
      </c>
      <c r="F565" s="244" t="s">
        <v>1897</v>
      </c>
      <c r="G565" s="14"/>
      <c r="H565" s="245">
        <v>44.75</v>
      </c>
      <c r="I565" s="246"/>
      <c r="J565" s="246"/>
      <c r="K565" s="14"/>
      <c r="L565" s="14"/>
      <c r="M565" s="242"/>
      <c r="N565" s="247"/>
      <c r="O565" s="248"/>
      <c r="P565" s="248"/>
      <c r="Q565" s="248"/>
      <c r="R565" s="248"/>
      <c r="S565" s="248"/>
      <c r="T565" s="248"/>
      <c r="U565" s="248"/>
      <c r="V565" s="248"/>
      <c r="W565" s="248"/>
      <c r="X565" s="249"/>
      <c r="Y565" s="14"/>
      <c r="Z565" s="14"/>
      <c r="AA565" s="14"/>
      <c r="AB565" s="14"/>
      <c r="AC565" s="14"/>
      <c r="AD565" s="14"/>
      <c r="AE565" s="14"/>
      <c r="AT565" s="243" t="s">
        <v>228</v>
      </c>
      <c r="AU565" s="243" t="s">
        <v>93</v>
      </c>
      <c r="AV565" s="14" t="s">
        <v>93</v>
      </c>
      <c r="AW565" s="14" t="s">
        <v>4</v>
      </c>
      <c r="AX565" s="14" t="s">
        <v>81</v>
      </c>
      <c r="AY565" s="243" t="s">
        <v>220</v>
      </c>
    </row>
    <row r="566" s="14" customFormat="1">
      <c r="A566" s="14"/>
      <c r="B566" s="242"/>
      <c r="C566" s="14"/>
      <c r="D566" s="235" t="s">
        <v>228</v>
      </c>
      <c r="E566" s="243" t="s">
        <v>1</v>
      </c>
      <c r="F566" s="244" t="s">
        <v>1898</v>
      </c>
      <c r="G566" s="14"/>
      <c r="H566" s="245">
        <v>27.440000000000001</v>
      </c>
      <c r="I566" s="246"/>
      <c r="J566" s="246"/>
      <c r="K566" s="14"/>
      <c r="L566" s="14"/>
      <c r="M566" s="242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Y566" s="14"/>
      <c r="Z566" s="14"/>
      <c r="AA566" s="14"/>
      <c r="AB566" s="14"/>
      <c r="AC566" s="14"/>
      <c r="AD566" s="14"/>
      <c r="AE566" s="14"/>
      <c r="AT566" s="243" t="s">
        <v>228</v>
      </c>
      <c r="AU566" s="243" t="s">
        <v>93</v>
      </c>
      <c r="AV566" s="14" t="s">
        <v>93</v>
      </c>
      <c r="AW566" s="14" t="s">
        <v>4</v>
      </c>
      <c r="AX566" s="14" t="s">
        <v>81</v>
      </c>
      <c r="AY566" s="243" t="s">
        <v>220</v>
      </c>
    </row>
    <row r="567" s="14" customFormat="1">
      <c r="A567" s="14"/>
      <c r="B567" s="242"/>
      <c r="C567" s="14"/>
      <c r="D567" s="235" t="s">
        <v>228</v>
      </c>
      <c r="E567" s="243" t="s">
        <v>1</v>
      </c>
      <c r="F567" s="244" t="s">
        <v>1899</v>
      </c>
      <c r="G567" s="14"/>
      <c r="H567" s="245">
        <v>19.100000000000001</v>
      </c>
      <c r="I567" s="246"/>
      <c r="J567" s="246"/>
      <c r="K567" s="14"/>
      <c r="L567" s="14"/>
      <c r="M567" s="242"/>
      <c r="N567" s="247"/>
      <c r="O567" s="248"/>
      <c r="P567" s="248"/>
      <c r="Q567" s="248"/>
      <c r="R567" s="248"/>
      <c r="S567" s="248"/>
      <c r="T567" s="248"/>
      <c r="U567" s="248"/>
      <c r="V567" s="248"/>
      <c r="W567" s="248"/>
      <c r="X567" s="249"/>
      <c r="Y567" s="14"/>
      <c r="Z567" s="14"/>
      <c r="AA567" s="14"/>
      <c r="AB567" s="14"/>
      <c r="AC567" s="14"/>
      <c r="AD567" s="14"/>
      <c r="AE567" s="14"/>
      <c r="AT567" s="243" t="s">
        <v>228</v>
      </c>
      <c r="AU567" s="243" t="s">
        <v>93</v>
      </c>
      <c r="AV567" s="14" t="s">
        <v>93</v>
      </c>
      <c r="AW567" s="14" t="s">
        <v>4</v>
      </c>
      <c r="AX567" s="14" t="s">
        <v>81</v>
      </c>
      <c r="AY567" s="243" t="s">
        <v>220</v>
      </c>
    </row>
    <row r="568" s="14" customFormat="1">
      <c r="A568" s="14"/>
      <c r="B568" s="242"/>
      <c r="C568" s="14"/>
      <c r="D568" s="235" t="s">
        <v>228</v>
      </c>
      <c r="E568" s="243" t="s">
        <v>1</v>
      </c>
      <c r="F568" s="244" t="s">
        <v>1900</v>
      </c>
      <c r="G568" s="14"/>
      <c r="H568" s="245">
        <v>22.289999999999999</v>
      </c>
      <c r="I568" s="246"/>
      <c r="J568" s="246"/>
      <c r="K568" s="14"/>
      <c r="L568" s="14"/>
      <c r="M568" s="242"/>
      <c r="N568" s="247"/>
      <c r="O568" s="248"/>
      <c r="P568" s="248"/>
      <c r="Q568" s="248"/>
      <c r="R568" s="248"/>
      <c r="S568" s="248"/>
      <c r="T568" s="248"/>
      <c r="U568" s="248"/>
      <c r="V568" s="248"/>
      <c r="W568" s="248"/>
      <c r="X568" s="249"/>
      <c r="Y568" s="14"/>
      <c r="Z568" s="14"/>
      <c r="AA568" s="14"/>
      <c r="AB568" s="14"/>
      <c r="AC568" s="14"/>
      <c r="AD568" s="14"/>
      <c r="AE568" s="14"/>
      <c r="AT568" s="243" t="s">
        <v>228</v>
      </c>
      <c r="AU568" s="243" t="s">
        <v>93</v>
      </c>
      <c r="AV568" s="14" t="s">
        <v>93</v>
      </c>
      <c r="AW568" s="14" t="s">
        <v>4</v>
      </c>
      <c r="AX568" s="14" t="s">
        <v>81</v>
      </c>
      <c r="AY568" s="243" t="s">
        <v>220</v>
      </c>
    </row>
    <row r="569" s="14" customFormat="1">
      <c r="A569" s="14"/>
      <c r="B569" s="242"/>
      <c r="C569" s="14"/>
      <c r="D569" s="235" t="s">
        <v>228</v>
      </c>
      <c r="E569" s="243" t="s">
        <v>1</v>
      </c>
      <c r="F569" s="244" t="s">
        <v>1901</v>
      </c>
      <c r="G569" s="14"/>
      <c r="H569" s="245">
        <v>13.699999999999999</v>
      </c>
      <c r="I569" s="246"/>
      <c r="J569" s="246"/>
      <c r="K569" s="14"/>
      <c r="L569" s="14"/>
      <c r="M569" s="242"/>
      <c r="N569" s="247"/>
      <c r="O569" s="248"/>
      <c r="P569" s="248"/>
      <c r="Q569" s="248"/>
      <c r="R569" s="248"/>
      <c r="S569" s="248"/>
      <c r="T569" s="248"/>
      <c r="U569" s="248"/>
      <c r="V569" s="248"/>
      <c r="W569" s="248"/>
      <c r="X569" s="249"/>
      <c r="Y569" s="14"/>
      <c r="Z569" s="14"/>
      <c r="AA569" s="14"/>
      <c r="AB569" s="14"/>
      <c r="AC569" s="14"/>
      <c r="AD569" s="14"/>
      <c r="AE569" s="14"/>
      <c r="AT569" s="243" t="s">
        <v>228</v>
      </c>
      <c r="AU569" s="243" t="s">
        <v>93</v>
      </c>
      <c r="AV569" s="14" t="s">
        <v>93</v>
      </c>
      <c r="AW569" s="14" t="s">
        <v>4</v>
      </c>
      <c r="AX569" s="14" t="s">
        <v>81</v>
      </c>
      <c r="AY569" s="243" t="s">
        <v>220</v>
      </c>
    </row>
    <row r="570" s="14" customFormat="1">
      <c r="A570" s="14"/>
      <c r="B570" s="242"/>
      <c r="C570" s="14"/>
      <c r="D570" s="235" t="s">
        <v>228</v>
      </c>
      <c r="E570" s="243" t="s">
        <v>1</v>
      </c>
      <c r="F570" s="244" t="s">
        <v>1902</v>
      </c>
      <c r="G570" s="14"/>
      <c r="H570" s="245">
        <v>13.199999999999999</v>
      </c>
      <c r="I570" s="246"/>
      <c r="J570" s="246"/>
      <c r="K570" s="14"/>
      <c r="L570" s="14"/>
      <c r="M570" s="242"/>
      <c r="N570" s="247"/>
      <c r="O570" s="248"/>
      <c r="P570" s="248"/>
      <c r="Q570" s="248"/>
      <c r="R570" s="248"/>
      <c r="S570" s="248"/>
      <c r="T570" s="248"/>
      <c r="U570" s="248"/>
      <c r="V570" s="248"/>
      <c r="W570" s="248"/>
      <c r="X570" s="249"/>
      <c r="Y570" s="14"/>
      <c r="Z570" s="14"/>
      <c r="AA570" s="14"/>
      <c r="AB570" s="14"/>
      <c r="AC570" s="14"/>
      <c r="AD570" s="14"/>
      <c r="AE570" s="14"/>
      <c r="AT570" s="243" t="s">
        <v>228</v>
      </c>
      <c r="AU570" s="243" t="s">
        <v>93</v>
      </c>
      <c r="AV570" s="14" t="s">
        <v>93</v>
      </c>
      <c r="AW570" s="14" t="s">
        <v>4</v>
      </c>
      <c r="AX570" s="14" t="s">
        <v>81</v>
      </c>
      <c r="AY570" s="243" t="s">
        <v>220</v>
      </c>
    </row>
    <row r="571" s="14" customFormat="1">
      <c r="A571" s="14"/>
      <c r="B571" s="242"/>
      <c r="C571" s="14"/>
      <c r="D571" s="235" t="s">
        <v>228</v>
      </c>
      <c r="E571" s="243" t="s">
        <v>1</v>
      </c>
      <c r="F571" s="244" t="s">
        <v>1903</v>
      </c>
      <c r="G571" s="14"/>
      <c r="H571" s="245">
        <v>30.539999999999999</v>
      </c>
      <c r="I571" s="246"/>
      <c r="J571" s="246"/>
      <c r="K571" s="14"/>
      <c r="L571" s="14"/>
      <c r="M571" s="242"/>
      <c r="N571" s="247"/>
      <c r="O571" s="248"/>
      <c r="P571" s="248"/>
      <c r="Q571" s="248"/>
      <c r="R571" s="248"/>
      <c r="S571" s="248"/>
      <c r="T571" s="248"/>
      <c r="U571" s="248"/>
      <c r="V571" s="248"/>
      <c r="W571" s="248"/>
      <c r="X571" s="249"/>
      <c r="Y571" s="14"/>
      <c r="Z571" s="14"/>
      <c r="AA571" s="14"/>
      <c r="AB571" s="14"/>
      <c r="AC571" s="14"/>
      <c r="AD571" s="14"/>
      <c r="AE571" s="14"/>
      <c r="AT571" s="243" t="s">
        <v>228</v>
      </c>
      <c r="AU571" s="243" t="s">
        <v>93</v>
      </c>
      <c r="AV571" s="14" t="s">
        <v>93</v>
      </c>
      <c r="AW571" s="14" t="s">
        <v>4</v>
      </c>
      <c r="AX571" s="14" t="s">
        <v>81</v>
      </c>
      <c r="AY571" s="243" t="s">
        <v>220</v>
      </c>
    </row>
    <row r="572" s="14" customFormat="1">
      <c r="A572" s="14"/>
      <c r="B572" s="242"/>
      <c r="C572" s="14"/>
      <c r="D572" s="235" t="s">
        <v>228</v>
      </c>
      <c r="E572" s="243" t="s">
        <v>1</v>
      </c>
      <c r="F572" s="244" t="s">
        <v>1904</v>
      </c>
      <c r="G572" s="14"/>
      <c r="H572" s="245">
        <v>29.239999999999998</v>
      </c>
      <c r="I572" s="246"/>
      <c r="J572" s="246"/>
      <c r="K572" s="14"/>
      <c r="L572" s="14"/>
      <c r="M572" s="242"/>
      <c r="N572" s="247"/>
      <c r="O572" s="248"/>
      <c r="P572" s="248"/>
      <c r="Q572" s="248"/>
      <c r="R572" s="248"/>
      <c r="S572" s="248"/>
      <c r="T572" s="248"/>
      <c r="U572" s="248"/>
      <c r="V572" s="248"/>
      <c r="W572" s="248"/>
      <c r="X572" s="249"/>
      <c r="Y572" s="14"/>
      <c r="Z572" s="14"/>
      <c r="AA572" s="14"/>
      <c r="AB572" s="14"/>
      <c r="AC572" s="14"/>
      <c r="AD572" s="14"/>
      <c r="AE572" s="14"/>
      <c r="AT572" s="243" t="s">
        <v>228</v>
      </c>
      <c r="AU572" s="243" t="s">
        <v>93</v>
      </c>
      <c r="AV572" s="14" t="s">
        <v>93</v>
      </c>
      <c r="AW572" s="14" t="s">
        <v>4</v>
      </c>
      <c r="AX572" s="14" t="s">
        <v>81</v>
      </c>
      <c r="AY572" s="243" t="s">
        <v>220</v>
      </c>
    </row>
    <row r="573" s="15" customFormat="1">
      <c r="A573" s="15"/>
      <c r="B573" s="250"/>
      <c r="C573" s="15"/>
      <c r="D573" s="235" t="s">
        <v>228</v>
      </c>
      <c r="E573" s="251" t="s">
        <v>1</v>
      </c>
      <c r="F573" s="252" t="s">
        <v>242</v>
      </c>
      <c r="G573" s="15"/>
      <c r="H573" s="253">
        <v>339.81999999999999</v>
      </c>
      <c r="I573" s="254"/>
      <c r="J573" s="254"/>
      <c r="K573" s="15"/>
      <c r="L573" s="15"/>
      <c r="M573" s="250"/>
      <c r="N573" s="255"/>
      <c r="O573" s="256"/>
      <c r="P573" s="256"/>
      <c r="Q573" s="256"/>
      <c r="R573" s="256"/>
      <c r="S573" s="256"/>
      <c r="T573" s="256"/>
      <c r="U573" s="256"/>
      <c r="V573" s="256"/>
      <c r="W573" s="256"/>
      <c r="X573" s="257"/>
      <c r="Y573" s="15"/>
      <c r="Z573" s="15"/>
      <c r="AA573" s="15"/>
      <c r="AB573" s="15"/>
      <c r="AC573" s="15"/>
      <c r="AD573" s="15"/>
      <c r="AE573" s="15"/>
      <c r="AT573" s="251" t="s">
        <v>228</v>
      </c>
      <c r="AU573" s="251" t="s">
        <v>93</v>
      </c>
      <c r="AV573" s="15" t="s">
        <v>98</v>
      </c>
      <c r="AW573" s="15" t="s">
        <v>4</v>
      </c>
      <c r="AX573" s="15" t="s">
        <v>81</v>
      </c>
      <c r="AY573" s="251" t="s">
        <v>220</v>
      </c>
    </row>
    <row r="574" s="13" customFormat="1">
      <c r="A574" s="13"/>
      <c r="B574" s="234"/>
      <c r="C574" s="13"/>
      <c r="D574" s="235" t="s">
        <v>228</v>
      </c>
      <c r="E574" s="236" t="s">
        <v>1</v>
      </c>
      <c r="F574" s="237" t="s">
        <v>1365</v>
      </c>
      <c r="G574" s="13"/>
      <c r="H574" s="236" t="s">
        <v>1</v>
      </c>
      <c r="I574" s="238"/>
      <c r="J574" s="238"/>
      <c r="K574" s="13"/>
      <c r="L574" s="13"/>
      <c r="M574" s="234"/>
      <c r="N574" s="239"/>
      <c r="O574" s="240"/>
      <c r="P574" s="240"/>
      <c r="Q574" s="240"/>
      <c r="R574" s="240"/>
      <c r="S574" s="240"/>
      <c r="T574" s="240"/>
      <c r="U574" s="240"/>
      <c r="V574" s="240"/>
      <c r="W574" s="240"/>
      <c r="X574" s="241"/>
      <c r="Y574" s="13"/>
      <c r="Z574" s="13"/>
      <c r="AA574" s="13"/>
      <c r="AB574" s="13"/>
      <c r="AC574" s="13"/>
      <c r="AD574" s="13"/>
      <c r="AE574" s="13"/>
      <c r="AT574" s="236" t="s">
        <v>228</v>
      </c>
      <c r="AU574" s="236" t="s">
        <v>93</v>
      </c>
      <c r="AV574" s="13" t="s">
        <v>88</v>
      </c>
      <c r="AW574" s="13" t="s">
        <v>4</v>
      </c>
      <c r="AX574" s="13" t="s">
        <v>81</v>
      </c>
      <c r="AY574" s="236" t="s">
        <v>220</v>
      </c>
    </row>
    <row r="575" s="14" customFormat="1">
      <c r="A575" s="14"/>
      <c r="B575" s="242"/>
      <c r="C575" s="14"/>
      <c r="D575" s="235" t="s">
        <v>228</v>
      </c>
      <c r="E575" s="243" t="s">
        <v>1</v>
      </c>
      <c r="F575" s="244" t="s">
        <v>1905</v>
      </c>
      <c r="G575" s="14"/>
      <c r="H575" s="245">
        <v>24.324999999999999</v>
      </c>
      <c r="I575" s="246"/>
      <c r="J575" s="246"/>
      <c r="K575" s="14"/>
      <c r="L575" s="14"/>
      <c r="M575" s="242"/>
      <c r="N575" s="247"/>
      <c r="O575" s="248"/>
      <c r="P575" s="248"/>
      <c r="Q575" s="248"/>
      <c r="R575" s="248"/>
      <c r="S575" s="248"/>
      <c r="T575" s="248"/>
      <c r="U575" s="248"/>
      <c r="V575" s="248"/>
      <c r="W575" s="248"/>
      <c r="X575" s="249"/>
      <c r="Y575" s="14"/>
      <c r="Z575" s="14"/>
      <c r="AA575" s="14"/>
      <c r="AB575" s="14"/>
      <c r="AC575" s="14"/>
      <c r="AD575" s="14"/>
      <c r="AE575" s="14"/>
      <c r="AT575" s="243" t="s">
        <v>228</v>
      </c>
      <c r="AU575" s="243" t="s">
        <v>93</v>
      </c>
      <c r="AV575" s="14" t="s">
        <v>93</v>
      </c>
      <c r="AW575" s="14" t="s">
        <v>4</v>
      </c>
      <c r="AX575" s="14" t="s">
        <v>81</v>
      </c>
      <c r="AY575" s="243" t="s">
        <v>220</v>
      </c>
    </row>
    <row r="576" s="14" customFormat="1">
      <c r="A576" s="14"/>
      <c r="B576" s="242"/>
      <c r="C576" s="14"/>
      <c r="D576" s="235" t="s">
        <v>228</v>
      </c>
      <c r="E576" s="243" t="s">
        <v>1</v>
      </c>
      <c r="F576" s="244" t="s">
        <v>1906</v>
      </c>
      <c r="G576" s="14"/>
      <c r="H576" s="245">
        <v>15.6</v>
      </c>
      <c r="I576" s="246"/>
      <c r="J576" s="246"/>
      <c r="K576" s="14"/>
      <c r="L576" s="14"/>
      <c r="M576" s="242"/>
      <c r="N576" s="247"/>
      <c r="O576" s="248"/>
      <c r="P576" s="248"/>
      <c r="Q576" s="248"/>
      <c r="R576" s="248"/>
      <c r="S576" s="248"/>
      <c r="T576" s="248"/>
      <c r="U576" s="248"/>
      <c r="V576" s="248"/>
      <c r="W576" s="248"/>
      <c r="X576" s="249"/>
      <c r="Y576" s="14"/>
      <c r="Z576" s="14"/>
      <c r="AA576" s="14"/>
      <c r="AB576" s="14"/>
      <c r="AC576" s="14"/>
      <c r="AD576" s="14"/>
      <c r="AE576" s="14"/>
      <c r="AT576" s="243" t="s">
        <v>228</v>
      </c>
      <c r="AU576" s="243" t="s">
        <v>93</v>
      </c>
      <c r="AV576" s="14" t="s">
        <v>93</v>
      </c>
      <c r="AW576" s="14" t="s">
        <v>4</v>
      </c>
      <c r="AX576" s="14" t="s">
        <v>81</v>
      </c>
      <c r="AY576" s="243" t="s">
        <v>220</v>
      </c>
    </row>
    <row r="577" s="14" customFormat="1">
      <c r="A577" s="14"/>
      <c r="B577" s="242"/>
      <c r="C577" s="14"/>
      <c r="D577" s="235" t="s">
        <v>228</v>
      </c>
      <c r="E577" s="243" t="s">
        <v>1</v>
      </c>
      <c r="F577" s="244" t="s">
        <v>1907</v>
      </c>
      <c r="G577" s="14"/>
      <c r="H577" s="245">
        <v>27.079999999999998</v>
      </c>
      <c r="I577" s="246"/>
      <c r="J577" s="246"/>
      <c r="K577" s="14"/>
      <c r="L577" s="14"/>
      <c r="M577" s="242"/>
      <c r="N577" s="247"/>
      <c r="O577" s="248"/>
      <c r="P577" s="248"/>
      <c r="Q577" s="248"/>
      <c r="R577" s="248"/>
      <c r="S577" s="248"/>
      <c r="T577" s="248"/>
      <c r="U577" s="248"/>
      <c r="V577" s="248"/>
      <c r="W577" s="248"/>
      <c r="X577" s="249"/>
      <c r="Y577" s="14"/>
      <c r="Z577" s="14"/>
      <c r="AA577" s="14"/>
      <c r="AB577" s="14"/>
      <c r="AC577" s="14"/>
      <c r="AD577" s="14"/>
      <c r="AE577" s="14"/>
      <c r="AT577" s="243" t="s">
        <v>228</v>
      </c>
      <c r="AU577" s="243" t="s">
        <v>93</v>
      </c>
      <c r="AV577" s="14" t="s">
        <v>93</v>
      </c>
      <c r="AW577" s="14" t="s">
        <v>4</v>
      </c>
      <c r="AX577" s="14" t="s">
        <v>81</v>
      </c>
      <c r="AY577" s="243" t="s">
        <v>220</v>
      </c>
    </row>
    <row r="578" s="14" customFormat="1">
      <c r="A578" s="14"/>
      <c r="B578" s="242"/>
      <c r="C578" s="14"/>
      <c r="D578" s="235" t="s">
        <v>228</v>
      </c>
      <c r="E578" s="243" t="s">
        <v>1</v>
      </c>
      <c r="F578" s="244" t="s">
        <v>1908</v>
      </c>
      <c r="G578" s="14"/>
      <c r="H578" s="245">
        <v>50.024999999999999</v>
      </c>
      <c r="I578" s="246"/>
      <c r="J578" s="246"/>
      <c r="K578" s="14"/>
      <c r="L578" s="14"/>
      <c r="M578" s="242"/>
      <c r="N578" s="247"/>
      <c r="O578" s="248"/>
      <c r="P578" s="248"/>
      <c r="Q578" s="248"/>
      <c r="R578" s="248"/>
      <c r="S578" s="248"/>
      <c r="T578" s="248"/>
      <c r="U578" s="248"/>
      <c r="V578" s="248"/>
      <c r="W578" s="248"/>
      <c r="X578" s="249"/>
      <c r="Y578" s="14"/>
      <c r="Z578" s="14"/>
      <c r="AA578" s="14"/>
      <c r="AB578" s="14"/>
      <c r="AC578" s="14"/>
      <c r="AD578" s="14"/>
      <c r="AE578" s="14"/>
      <c r="AT578" s="243" t="s">
        <v>228</v>
      </c>
      <c r="AU578" s="243" t="s">
        <v>93</v>
      </c>
      <c r="AV578" s="14" t="s">
        <v>93</v>
      </c>
      <c r="AW578" s="14" t="s">
        <v>4</v>
      </c>
      <c r="AX578" s="14" t="s">
        <v>81</v>
      </c>
      <c r="AY578" s="243" t="s">
        <v>220</v>
      </c>
    </row>
    <row r="579" s="14" customFormat="1">
      <c r="A579" s="14"/>
      <c r="B579" s="242"/>
      <c r="C579" s="14"/>
      <c r="D579" s="235" t="s">
        <v>228</v>
      </c>
      <c r="E579" s="243" t="s">
        <v>1</v>
      </c>
      <c r="F579" s="244" t="s">
        <v>1909</v>
      </c>
      <c r="G579" s="14"/>
      <c r="H579" s="245">
        <v>98.579999999999998</v>
      </c>
      <c r="I579" s="246"/>
      <c r="J579" s="246"/>
      <c r="K579" s="14"/>
      <c r="L579" s="14"/>
      <c r="M579" s="242"/>
      <c r="N579" s="247"/>
      <c r="O579" s="248"/>
      <c r="P579" s="248"/>
      <c r="Q579" s="248"/>
      <c r="R579" s="248"/>
      <c r="S579" s="248"/>
      <c r="T579" s="248"/>
      <c r="U579" s="248"/>
      <c r="V579" s="248"/>
      <c r="W579" s="248"/>
      <c r="X579" s="249"/>
      <c r="Y579" s="14"/>
      <c r="Z579" s="14"/>
      <c r="AA579" s="14"/>
      <c r="AB579" s="14"/>
      <c r="AC579" s="14"/>
      <c r="AD579" s="14"/>
      <c r="AE579" s="14"/>
      <c r="AT579" s="243" t="s">
        <v>228</v>
      </c>
      <c r="AU579" s="243" t="s">
        <v>93</v>
      </c>
      <c r="AV579" s="14" t="s">
        <v>93</v>
      </c>
      <c r="AW579" s="14" t="s">
        <v>4</v>
      </c>
      <c r="AX579" s="14" t="s">
        <v>81</v>
      </c>
      <c r="AY579" s="243" t="s">
        <v>220</v>
      </c>
    </row>
    <row r="580" s="14" customFormat="1">
      <c r="A580" s="14"/>
      <c r="B580" s="242"/>
      <c r="C580" s="14"/>
      <c r="D580" s="235" t="s">
        <v>228</v>
      </c>
      <c r="E580" s="243" t="s">
        <v>1</v>
      </c>
      <c r="F580" s="244" t="s">
        <v>1910</v>
      </c>
      <c r="G580" s="14"/>
      <c r="H580" s="245">
        <v>13.5</v>
      </c>
      <c r="I580" s="246"/>
      <c r="J580" s="246"/>
      <c r="K580" s="14"/>
      <c r="L580" s="14"/>
      <c r="M580" s="242"/>
      <c r="N580" s="247"/>
      <c r="O580" s="248"/>
      <c r="P580" s="248"/>
      <c r="Q580" s="248"/>
      <c r="R580" s="248"/>
      <c r="S580" s="248"/>
      <c r="T580" s="248"/>
      <c r="U580" s="248"/>
      <c r="V580" s="248"/>
      <c r="W580" s="248"/>
      <c r="X580" s="249"/>
      <c r="Y580" s="14"/>
      <c r="Z580" s="14"/>
      <c r="AA580" s="14"/>
      <c r="AB580" s="14"/>
      <c r="AC580" s="14"/>
      <c r="AD580" s="14"/>
      <c r="AE580" s="14"/>
      <c r="AT580" s="243" t="s">
        <v>228</v>
      </c>
      <c r="AU580" s="243" t="s">
        <v>93</v>
      </c>
      <c r="AV580" s="14" t="s">
        <v>93</v>
      </c>
      <c r="AW580" s="14" t="s">
        <v>4</v>
      </c>
      <c r="AX580" s="14" t="s">
        <v>81</v>
      </c>
      <c r="AY580" s="243" t="s">
        <v>220</v>
      </c>
    </row>
    <row r="581" s="14" customFormat="1">
      <c r="A581" s="14"/>
      <c r="B581" s="242"/>
      <c r="C581" s="14"/>
      <c r="D581" s="235" t="s">
        <v>228</v>
      </c>
      <c r="E581" s="243" t="s">
        <v>1</v>
      </c>
      <c r="F581" s="244" t="s">
        <v>1911</v>
      </c>
      <c r="G581" s="14"/>
      <c r="H581" s="245">
        <v>32.240000000000002</v>
      </c>
      <c r="I581" s="246"/>
      <c r="J581" s="246"/>
      <c r="K581" s="14"/>
      <c r="L581" s="14"/>
      <c r="M581" s="242"/>
      <c r="N581" s="247"/>
      <c r="O581" s="248"/>
      <c r="P581" s="248"/>
      <c r="Q581" s="248"/>
      <c r="R581" s="248"/>
      <c r="S581" s="248"/>
      <c r="T581" s="248"/>
      <c r="U581" s="248"/>
      <c r="V581" s="248"/>
      <c r="W581" s="248"/>
      <c r="X581" s="249"/>
      <c r="Y581" s="14"/>
      <c r="Z581" s="14"/>
      <c r="AA581" s="14"/>
      <c r="AB581" s="14"/>
      <c r="AC581" s="14"/>
      <c r="AD581" s="14"/>
      <c r="AE581" s="14"/>
      <c r="AT581" s="243" t="s">
        <v>228</v>
      </c>
      <c r="AU581" s="243" t="s">
        <v>93</v>
      </c>
      <c r="AV581" s="14" t="s">
        <v>93</v>
      </c>
      <c r="AW581" s="14" t="s">
        <v>4</v>
      </c>
      <c r="AX581" s="14" t="s">
        <v>81</v>
      </c>
      <c r="AY581" s="243" t="s">
        <v>220</v>
      </c>
    </row>
    <row r="582" s="14" customFormat="1">
      <c r="A582" s="14"/>
      <c r="B582" s="242"/>
      <c r="C582" s="14"/>
      <c r="D582" s="235" t="s">
        <v>228</v>
      </c>
      <c r="E582" s="243" t="s">
        <v>1</v>
      </c>
      <c r="F582" s="244" t="s">
        <v>1912</v>
      </c>
      <c r="G582" s="14"/>
      <c r="H582" s="245">
        <v>83.125</v>
      </c>
      <c r="I582" s="246"/>
      <c r="J582" s="246"/>
      <c r="K582" s="14"/>
      <c r="L582" s="14"/>
      <c r="M582" s="242"/>
      <c r="N582" s="247"/>
      <c r="O582" s="248"/>
      <c r="P582" s="248"/>
      <c r="Q582" s="248"/>
      <c r="R582" s="248"/>
      <c r="S582" s="248"/>
      <c r="T582" s="248"/>
      <c r="U582" s="248"/>
      <c r="V582" s="248"/>
      <c r="W582" s="248"/>
      <c r="X582" s="249"/>
      <c r="Y582" s="14"/>
      <c r="Z582" s="14"/>
      <c r="AA582" s="14"/>
      <c r="AB582" s="14"/>
      <c r="AC582" s="14"/>
      <c r="AD582" s="14"/>
      <c r="AE582" s="14"/>
      <c r="AT582" s="243" t="s">
        <v>228</v>
      </c>
      <c r="AU582" s="243" t="s">
        <v>93</v>
      </c>
      <c r="AV582" s="14" t="s">
        <v>93</v>
      </c>
      <c r="AW582" s="14" t="s">
        <v>4</v>
      </c>
      <c r="AX582" s="14" t="s">
        <v>81</v>
      </c>
      <c r="AY582" s="243" t="s">
        <v>220</v>
      </c>
    </row>
    <row r="583" s="14" customFormat="1">
      <c r="A583" s="14"/>
      <c r="B583" s="242"/>
      <c r="C583" s="14"/>
      <c r="D583" s="235" t="s">
        <v>228</v>
      </c>
      <c r="E583" s="243" t="s">
        <v>1</v>
      </c>
      <c r="F583" s="244" t="s">
        <v>1913</v>
      </c>
      <c r="G583" s="14"/>
      <c r="H583" s="245">
        <v>75.325000000000003</v>
      </c>
      <c r="I583" s="246"/>
      <c r="J583" s="246"/>
      <c r="K583" s="14"/>
      <c r="L583" s="14"/>
      <c r="M583" s="242"/>
      <c r="N583" s="247"/>
      <c r="O583" s="248"/>
      <c r="P583" s="248"/>
      <c r="Q583" s="248"/>
      <c r="R583" s="248"/>
      <c r="S583" s="248"/>
      <c r="T583" s="248"/>
      <c r="U583" s="248"/>
      <c r="V583" s="248"/>
      <c r="W583" s="248"/>
      <c r="X583" s="249"/>
      <c r="Y583" s="14"/>
      <c r="Z583" s="14"/>
      <c r="AA583" s="14"/>
      <c r="AB583" s="14"/>
      <c r="AC583" s="14"/>
      <c r="AD583" s="14"/>
      <c r="AE583" s="14"/>
      <c r="AT583" s="243" t="s">
        <v>228</v>
      </c>
      <c r="AU583" s="243" t="s">
        <v>93</v>
      </c>
      <c r="AV583" s="14" t="s">
        <v>93</v>
      </c>
      <c r="AW583" s="14" t="s">
        <v>4</v>
      </c>
      <c r="AX583" s="14" t="s">
        <v>81</v>
      </c>
      <c r="AY583" s="243" t="s">
        <v>220</v>
      </c>
    </row>
    <row r="584" s="14" customFormat="1">
      <c r="A584" s="14"/>
      <c r="B584" s="242"/>
      <c r="C584" s="14"/>
      <c r="D584" s="235" t="s">
        <v>228</v>
      </c>
      <c r="E584" s="243" t="s">
        <v>1</v>
      </c>
      <c r="F584" s="244" t="s">
        <v>1914</v>
      </c>
      <c r="G584" s="14"/>
      <c r="H584" s="245">
        <v>82.400000000000006</v>
      </c>
      <c r="I584" s="246"/>
      <c r="J584" s="246"/>
      <c r="K584" s="14"/>
      <c r="L584" s="14"/>
      <c r="M584" s="242"/>
      <c r="N584" s="247"/>
      <c r="O584" s="248"/>
      <c r="P584" s="248"/>
      <c r="Q584" s="248"/>
      <c r="R584" s="248"/>
      <c r="S584" s="248"/>
      <c r="T584" s="248"/>
      <c r="U584" s="248"/>
      <c r="V584" s="248"/>
      <c r="W584" s="248"/>
      <c r="X584" s="249"/>
      <c r="Y584" s="14"/>
      <c r="Z584" s="14"/>
      <c r="AA584" s="14"/>
      <c r="AB584" s="14"/>
      <c r="AC584" s="14"/>
      <c r="AD584" s="14"/>
      <c r="AE584" s="14"/>
      <c r="AT584" s="243" t="s">
        <v>228</v>
      </c>
      <c r="AU584" s="243" t="s">
        <v>93</v>
      </c>
      <c r="AV584" s="14" t="s">
        <v>93</v>
      </c>
      <c r="AW584" s="14" t="s">
        <v>4</v>
      </c>
      <c r="AX584" s="14" t="s">
        <v>81</v>
      </c>
      <c r="AY584" s="243" t="s">
        <v>220</v>
      </c>
    </row>
    <row r="585" s="14" customFormat="1">
      <c r="A585" s="14"/>
      <c r="B585" s="242"/>
      <c r="C585" s="14"/>
      <c r="D585" s="235" t="s">
        <v>228</v>
      </c>
      <c r="E585" s="243" t="s">
        <v>1</v>
      </c>
      <c r="F585" s="244" t="s">
        <v>1915</v>
      </c>
      <c r="G585" s="14"/>
      <c r="H585" s="245">
        <v>74.325000000000003</v>
      </c>
      <c r="I585" s="246"/>
      <c r="J585" s="246"/>
      <c r="K585" s="14"/>
      <c r="L585" s="14"/>
      <c r="M585" s="242"/>
      <c r="N585" s="247"/>
      <c r="O585" s="248"/>
      <c r="P585" s="248"/>
      <c r="Q585" s="248"/>
      <c r="R585" s="248"/>
      <c r="S585" s="248"/>
      <c r="T585" s="248"/>
      <c r="U585" s="248"/>
      <c r="V585" s="248"/>
      <c r="W585" s="248"/>
      <c r="X585" s="249"/>
      <c r="Y585" s="14"/>
      <c r="Z585" s="14"/>
      <c r="AA585" s="14"/>
      <c r="AB585" s="14"/>
      <c r="AC585" s="14"/>
      <c r="AD585" s="14"/>
      <c r="AE585" s="14"/>
      <c r="AT585" s="243" t="s">
        <v>228</v>
      </c>
      <c r="AU585" s="243" t="s">
        <v>93</v>
      </c>
      <c r="AV585" s="14" t="s">
        <v>93</v>
      </c>
      <c r="AW585" s="14" t="s">
        <v>4</v>
      </c>
      <c r="AX585" s="14" t="s">
        <v>81</v>
      </c>
      <c r="AY585" s="243" t="s">
        <v>220</v>
      </c>
    </row>
    <row r="586" s="14" customFormat="1">
      <c r="A586" s="14"/>
      <c r="B586" s="242"/>
      <c r="C586" s="14"/>
      <c r="D586" s="235" t="s">
        <v>228</v>
      </c>
      <c r="E586" s="243" t="s">
        <v>1</v>
      </c>
      <c r="F586" s="244" t="s">
        <v>1916</v>
      </c>
      <c r="G586" s="14"/>
      <c r="H586" s="245">
        <v>36.43</v>
      </c>
      <c r="I586" s="246"/>
      <c r="J586" s="246"/>
      <c r="K586" s="14"/>
      <c r="L586" s="14"/>
      <c r="M586" s="242"/>
      <c r="N586" s="247"/>
      <c r="O586" s="248"/>
      <c r="P586" s="248"/>
      <c r="Q586" s="248"/>
      <c r="R586" s="248"/>
      <c r="S586" s="248"/>
      <c r="T586" s="248"/>
      <c r="U586" s="248"/>
      <c r="V586" s="248"/>
      <c r="W586" s="248"/>
      <c r="X586" s="249"/>
      <c r="Y586" s="14"/>
      <c r="Z586" s="14"/>
      <c r="AA586" s="14"/>
      <c r="AB586" s="14"/>
      <c r="AC586" s="14"/>
      <c r="AD586" s="14"/>
      <c r="AE586" s="14"/>
      <c r="AT586" s="243" t="s">
        <v>228</v>
      </c>
      <c r="AU586" s="243" t="s">
        <v>93</v>
      </c>
      <c r="AV586" s="14" t="s">
        <v>93</v>
      </c>
      <c r="AW586" s="14" t="s">
        <v>4</v>
      </c>
      <c r="AX586" s="14" t="s">
        <v>81</v>
      </c>
      <c r="AY586" s="243" t="s">
        <v>220</v>
      </c>
    </row>
    <row r="587" s="14" customFormat="1">
      <c r="A587" s="14"/>
      <c r="B587" s="242"/>
      <c r="C587" s="14"/>
      <c r="D587" s="235" t="s">
        <v>228</v>
      </c>
      <c r="E587" s="243" t="s">
        <v>1</v>
      </c>
      <c r="F587" s="244" t="s">
        <v>1917</v>
      </c>
      <c r="G587" s="14"/>
      <c r="H587" s="245">
        <v>33.399999999999999</v>
      </c>
      <c r="I587" s="246"/>
      <c r="J587" s="246"/>
      <c r="K587" s="14"/>
      <c r="L587" s="14"/>
      <c r="M587" s="242"/>
      <c r="N587" s="247"/>
      <c r="O587" s="248"/>
      <c r="P587" s="248"/>
      <c r="Q587" s="248"/>
      <c r="R587" s="248"/>
      <c r="S587" s="248"/>
      <c r="T587" s="248"/>
      <c r="U587" s="248"/>
      <c r="V587" s="248"/>
      <c r="W587" s="248"/>
      <c r="X587" s="249"/>
      <c r="Y587" s="14"/>
      <c r="Z587" s="14"/>
      <c r="AA587" s="14"/>
      <c r="AB587" s="14"/>
      <c r="AC587" s="14"/>
      <c r="AD587" s="14"/>
      <c r="AE587" s="14"/>
      <c r="AT587" s="243" t="s">
        <v>228</v>
      </c>
      <c r="AU587" s="243" t="s">
        <v>93</v>
      </c>
      <c r="AV587" s="14" t="s">
        <v>93</v>
      </c>
      <c r="AW587" s="14" t="s">
        <v>4</v>
      </c>
      <c r="AX587" s="14" t="s">
        <v>81</v>
      </c>
      <c r="AY587" s="243" t="s">
        <v>220</v>
      </c>
    </row>
    <row r="588" s="14" customFormat="1">
      <c r="A588" s="14"/>
      <c r="B588" s="242"/>
      <c r="C588" s="14"/>
      <c r="D588" s="235" t="s">
        <v>228</v>
      </c>
      <c r="E588" s="243" t="s">
        <v>1</v>
      </c>
      <c r="F588" s="244" t="s">
        <v>1918</v>
      </c>
      <c r="G588" s="14"/>
      <c r="H588" s="245">
        <v>32.039999999999999</v>
      </c>
      <c r="I588" s="246"/>
      <c r="J588" s="246"/>
      <c r="K588" s="14"/>
      <c r="L588" s="14"/>
      <c r="M588" s="242"/>
      <c r="N588" s="247"/>
      <c r="O588" s="248"/>
      <c r="P588" s="248"/>
      <c r="Q588" s="248"/>
      <c r="R588" s="248"/>
      <c r="S588" s="248"/>
      <c r="T588" s="248"/>
      <c r="U588" s="248"/>
      <c r="V588" s="248"/>
      <c r="W588" s="248"/>
      <c r="X588" s="249"/>
      <c r="Y588" s="14"/>
      <c r="Z588" s="14"/>
      <c r="AA588" s="14"/>
      <c r="AB588" s="14"/>
      <c r="AC588" s="14"/>
      <c r="AD588" s="14"/>
      <c r="AE588" s="14"/>
      <c r="AT588" s="243" t="s">
        <v>228</v>
      </c>
      <c r="AU588" s="243" t="s">
        <v>93</v>
      </c>
      <c r="AV588" s="14" t="s">
        <v>93</v>
      </c>
      <c r="AW588" s="14" t="s">
        <v>4</v>
      </c>
      <c r="AX588" s="14" t="s">
        <v>81</v>
      </c>
      <c r="AY588" s="243" t="s">
        <v>220</v>
      </c>
    </row>
    <row r="589" s="14" customFormat="1">
      <c r="A589" s="14"/>
      <c r="B589" s="242"/>
      <c r="C589" s="14"/>
      <c r="D589" s="235" t="s">
        <v>228</v>
      </c>
      <c r="E589" s="243" t="s">
        <v>1</v>
      </c>
      <c r="F589" s="244" t="s">
        <v>1919</v>
      </c>
      <c r="G589" s="14"/>
      <c r="H589" s="245">
        <v>98.579999999999998</v>
      </c>
      <c r="I589" s="246"/>
      <c r="J589" s="246"/>
      <c r="K589" s="14"/>
      <c r="L589" s="14"/>
      <c r="M589" s="242"/>
      <c r="N589" s="247"/>
      <c r="O589" s="248"/>
      <c r="P589" s="248"/>
      <c r="Q589" s="248"/>
      <c r="R589" s="248"/>
      <c r="S589" s="248"/>
      <c r="T589" s="248"/>
      <c r="U589" s="248"/>
      <c r="V589" s="248"/>
      <c r="W589" s="248"/>
      <c r="X589" s="249"/>
      <c r="Y589" s="14"/>
      <c r="Z589" s="14"/>
      <c r="AA589" s="14"/>
      <c r="AB589" s="14"/>
      <c r="AC589" s="14"/>
      <c r="AD589" s="14"/>
      <c r="AE589" s="14"/>
      <c r="AT589" s="243" t="s">
        <v>228</v>
      </c>
      <c r="AU589" s="243" t="s">
        <v>93</v>
      </c>
      <c r="AV589" s="14" t="s">
        <v>93</v>
      </c>
      <c r="AW589" s="14" t="s">
        <v>4</v>
      </c>
      <c r="AX589" s="14" t="s">
        <v>81</v>
      </c>
      <c r="AY589" s="243" t="s">
        <v>220</v>
      </c>
    </row>
    <row r="590" s="14" customFormat="1">
      <c r="A590" s="14"/>
      <c r="B590" s="242"/>
      <c r="C590" s="14"/>
      <c r="D590" s="235" t="s">
        <v>228</v>
      </c>
      <c r="E590" s="243" t="s">
        <v>1</v>
      </c>
      <c r="F590" s="244" t="s">
        <v>1920</v>
      </c>
      <c r="G590" s="14"/>
      <c r="H590" s="245">
        <v>13.5</v>
      </c>
      <c r="I590" s="246"/>
      <c r="J590" s="246"/>
      <c r="K590" s="14"/>
      <c r="L590" s="14"/>
      <c r="M590" s="242"/>
      <c r="N590" s="247"/>
      <c r="O590" s="248"/>
      <c r="P590" s="248"/>
      <c r="Q590" s="248"/>
      <c r="R590" s="248"/>
      <c r="S590" s="248"/>
      <c r="T590" s="248"/>
      <c r="U590" s="248"/>
      <c r="V590" s="248"/>
      <c r="W590" s="248"/>
      <c r="X590" s="249"/>
      <c r="Y590" s="14"/>
      <c r="Z590" s="14"/>
      <c r="AA590" s="14"/>
      <c r="AB590" s="14"/>
      <c r="AC590" s="14"/>
      <c r="AD590" s="14"/>
      <c r="AE590" s="14"/>
      <c r="AT590" s="243" t="s">
        <v>228</v>
      </c>
      <c r="AU590" s="243" t="s">
        <v>93</v>
      </c>
      <c r="AV590" s="14" t="s">
        <v>93</v>
      </c>
      <c r="AW590" s="14" t="s">
        <v>4</v>
      </c>
      <c r="AX590" s="14" t="s">
        <v>81</v>
      </c>
      <c r="AY590" s="243" t="s">
        <v>220</v>
      </c>
    </row>
    <row r="591" s="14" customFormat="1">
      <c r="A591" s="14"/>
      <c r="B591" s="242"/>
      <c r="C591" s="14"/>
      <c r="D591" s="235" t="s">
        <v>228</v>
      </c>
      <c r="E591" s="243" t="s">
        <v>1</v>
      </c>
      <c r="F591" s="244" t="s">
        <v>1921</v>
      </c>
      <c r="G591" s="14"/>
      <c r="H591" s="245">
        <v>51.399999999999999</v>
      </c>
      <c r="I591" s="246"/>
      <c r="J591" s="246"/>
      <c r="K591" s="14"/>
      <c r="L591" s="14"/>
      <c r="M591" s="242"/>
      <c r="N591" s="247"/>
      <c r="O591" s="248"/>
      <c r="P591" s="248"/>
      <c r="Q591" s="248"/>
      <c r="R591" s="248"/>
      <c r="S591" s="248"/>
      <c r="T591" s="248"/>
      <c r="U591" s="248"/>
      <c r="V591" s="248"/>
      <c r="W591" s="248"/>
      <c r="X591" s="249"/>
      <c r="Y591" s="14"/>
      <c r="Z591" s="14"/>
      <c r="AA591" s="14"/>
      <c r="AB591" s="14"/>
      <c r="AC591" s="14"/>
      <c r="AD591" s="14"/>
      <c r="AE591" s="14"/>
      <c r="AT591" s="243" t="s">
        <v>228</v>
      </c>
      <c r="AU591" s="243" t="s">
        <v>93</v>
      </c>
      <c r="AV591" s="14" t="s">
        <v>93</v>
      </c>
      <c r="AW591" s="14" t="s">
        <v>4</v>
      </c>
      <c r="AX591" s="14" t="s">
        <v>81</v>
      </c>
      <c r="AY591" s="243" t="s">
        <v>220</v>
      </c>
    </row>
    <row r="592" s="14" customFormat="1">
      <c r="A592" s="14"/>
      <c r="B592" s="242"/>
      <c r="C592" s="14"/>
      <c r="D592" s="235" t="s">
        <v>228</v>
      </c>
      <c r="E592" s="243" t="s">
        <v>1</v>
      </c>
      <c r="F592" s="244" t="s">
        <v>1922</v>
      </c>
      <c r="G592" s="14"/>
      <c r="H592" s="245">
        <v>27.079999999999998</v>
      </c>
      <c r="I592" s="246"/>
      <c r="J592" s="246"/>
      <c r="K592" s="14"/>
      <c r="L592" s="14"/>
      <c r="M592" s="242"/>
      <c r="N592" s="247"/>
      <c r="O592" s="248"/>
      <c r="P592" s="248"/>
      <c r="Q592" s="248"/>
      <c r="R592" s="248"/>
      <c r="S592" s="248"/>
      <c r="T592" s="248"/>
      <c r="U592" s="248"/>
      <c r="V592" s="248"/>
      <c r="W592" s="248"/>
      <c r="X592" s="249"/>
      <c r="Y592" s="14"/>
      <c r="Z592" s="14"/>
      <c r="AA592" s="14"/>
      <c r="AB592" s="14"/>
      <c r="AC592" s="14"/>
      <c r="AD592" s="14"/>
      <c r="AE592" s="14"/>
      <c r="AT592" s="243" t="s">
        <v>228</v>
      </c>
      <c r="AU592" s="243" t="s">
        <v>93</v>
      </c>
      <c r="AV592" s="14" t="s">
        <v>93</v>
      </c>
      <c r="AW592" s="14" t="s">
        <v>4</v>
      </c>
      <c r="AX592" s="14" t="s">
        <v>81</v>
      </c>
      <c r="AY592" s="243" t="s">
        <v>220</v>
      </c>
    </row>
    <row r="593" s="14" customFormat="1">
      <c r="A593" s="14"/>
      <c r="B593" s="242"/>
      <c r="C593" s="14"/>
      <c r="D593" s="235" t="s">
        <v>228</v>
      </c>
      <c r="E593" s="243" t="s">
        <v>1</v>
      </c>
      <c r="F593" s="244" t="s">
        <v>1923</v>
      </c>
      <c r="G593" s="14"/>
      <c r="H593" s="245">
        <v>15.6</v>
      </c>
      <c r="I593" s="246"/>
      <c r="J593" s="246"/>
      <c r="K593" s="14"/>
      <c r="L593" s="14"/>
      <c r="M593" s="242"/>
      <c r="N593" s="247"/>
      <c r="O593" s="248"/>
      <c r="P593" s="248"/>
      <c r="Q593" s="248"/>
      <c r="R593" s="248"/>
      <c r="S593" s="248"/>
      <c r="T593" s="248"/>
      <c r="U593" s="248"/>
      <c r="V593" s="248"/>
      <c r="W593" s="248"/>
      <c r="X593" s="249"/>
      <c r="Y593" s="14"/>
      <c r="Z593" s="14"/>
      <c r="AA593" s="14"/>
      <c r="AB593" s="14"/>
      <c r="AC593" s="14"/>
      <c r="AD593" s="14"/>
      <c r="AE593" s="14"/>
      <c r="AT593" s="243" t="s">
        <v>228</v>
      </c>
      <c r="AU593" s="243" t="s">
        <v>93</v>
      </c>
      <c r="AV593" s="14" t="s">
        <v>93</v>
      </c>
      <c r="AW593" s="14" t="s">
        <v>4</v>
      </c>
      <c r="AX593" s="14" t="s">
        <v>81</v>
      </c>
      <c r="AY593" s="243" t="s">
        <v>220</v>
      </c>
    </row>
    <row r="594" s="14" customFormat="1">
      <c r="A594" s="14"/>
      <c r="B594" s="242"/>
      <c r="C594" s="14"/>
      <c r="D594" s="235" t="s">
        <v>228</v>
      </c>
      <c r="E594" s="243" t="s">
        <v>1</v>
      </c>
      <c r="F594" s="244" t="s">
        <v>1924</v>
      </c>
      <c r="G594" s="14"/>
      <c r="H594" s="245">
        <v>21.245000000000001</v>
      </c>
      <c r="I594" s="246"/>
      <c r="J594" s="246"/>
      <c r="K594" s="14"/>
      <c r="L594" s="14"/>
      <c r="M594" s="242"/>
      <c r="N594" s="247"/>
      <c r="O594" s="248"/>
      <c r="P594" s="248"/>
      <c r="Q594" s="248"/>
      <c r="R594" s="248"/>
      <c r="S594" s="248"/>
      <c r="T594" s="248"/>
      <c r="U594" s="248"/>
      <c r="V594" s="248"/>
      <c r="W594" s="248"/>
      <c r="X594" s="249"/>
      <c r="Y594" s="14"/>
      <c r="Z594" s="14"/>
      <c r="AA594" s="14"/>
      <c r="AB594" s="14"/>
      <c r="AC594" s="14"/>
      <c r="AD594" s="14"/>
      <c r="AE594" s="14"/>
      <c r="AT594" s="243" t="s">
        <v>228</v>
      </c>
      <c r="AU594" s="243" t="s">
        <v>93</v>
      </c>
      <c r="AV594" s="14" t="s">
        <v>93</v>
      </c>
      <c r="AW594" s="14" t="s">
        <v>4</v>
      </c>
      <c r="AX594" s="14" t="s">
        <v>81</v>
      </c>
      <c r="AY594" s="243" t="s">
        <v>220</v>
      </c>
    </row>
    <row r="595" s="15" customFormat="1">
      <c r="A595" s="15"/>
      <c r="B595" s="250"/>
      <c r="C595" s="15"/>
      <c r="D595" s="235" t="s">
        <v>228</v>
      </c>
      <c r="E595" s="251" t="s">
        <v>1</v>
      </c>
      <c r="F595" s="252" t="s">
        <v>242</v>
      </c>
      <c r="G595" s="15"/>
      <c r="H595" s="253">
        <v>905.79999999999995</v>
      </c>
      <c r="I595" s="254"/>
      <c r="J595" s="254"/>
      <c r="K595" s="15"/>
      <c r="L595" s="15"/>
      <c r="M595" s="250"/>
      <c r="N595" s="255"/>
      <c r="O595" s="256"/>
      <c r="P595" s="256"/>
      <c r="Q595" s="256"/>
      <c r="R595" s="256"/>
      <c r="S595" s="256"/>
      <c r="T595" s="256"/>
      <c r="U595" s="256"/>
      <c r="V595" s="256"/>
      <c r="W595" s="256"/>
      <c r="X595" s="257"/>
      <c r="Y595" s="15"/>
      <c r="Z595" s="15"/>
      <c r="AA595" s="15"/>
      <c r="AB595" s="15"/>
      <c r="AC595" s="15"/>
      <c r="AD595" s="15"/>
      <c r="AE595" s="15"/>
      <c r="AT595" s="251" t="s">
        <v>228</v>
      </c>
      <c r="AU595" s="251" t="s">
        <v>93</v>
      </c>
      <c r="AV595" s="15" t="s">
        <v>98</v>
      </c>
      <c r="AW595" s="15" t="s">
        <v>4</v>
      </c>
      <c r="AX595" s="15" t="s">
        <v>81</v>
      </c>
      <c r="AY595" s="251" t="s">
        <v>220</v>
      </c>
    </row>
    <row r="596" s="13" customFormat="1">
      <c r="A596" s="13"/>
      <c r="B596" s="234"/>
      <c r="C596" s="13"/>
      <c r="D596" s="235" t="s">
        <v>228</v>
      </c>
      <c r="E596" s="236" t="s">
        <v>1</v>
      </c>
      <c r="F596" s="237" t="s">
        <v>2013</v>
      </c>
      <c r="G596" s="13"/>
      <c r="H596" s="236" t="s">
        <v>1</v>
      </c>
      <c r="I596" s="238"/>
      <c r="J596" s="238"/>
      <c r="K596" s="13"/>
      <c r="L596" s="13"/>
      <c r="M596" s="234"/>
      <c r="N596" s="239"/>
      <c r="O596" s="240"/>
      <c r="P596" s="240"/>
      <c r="Q596" s="240"/>
      <c r="R596" s="240"/>
      <c r="S596" s="240"/>
      <c r="T596" s="240"/>
      <c r="U596" s="240"/>
      <c r="V596" s="240"/>
      <c r="W596" s="240"/>
      <c r="X596" s="241"/>
      <c r="Y596" s="13"/>
      <c r="Z596" s="13"/>
      <c r="AA596" s="13"/>
      <c r="AB596" s="13"/>
      <c r="AC596" s="13"/>
      <c r="AD596" s="13"/>
      <c r="AE596" s="13"/>
      <c r="AT596" s="236" t="s">
        <v>228</v>
      </c>
      <c r="AU596" s="236" t="s">
        <v>93</v>
      </c>
      <c r="AV596" s="13" t="s">
        <v>88</v>
      </c>
      <c r="AW596" s="13" t="s">
        <v>4</v>
      </c>
      <c r="AX596" s="13" t="s">
        <v>81</v>
      </c>
      <c r="AY596" s="236" t="s">
        <v>220</v>
      </c>
    </row>
    <row r="597" s="14" customFormat="1">
      <c r="A597" s="14"/>
      <c r="B597" s="242"/>
      <c r="C597" s="14"/>
      <c r="D597" s="235" t="s">
        <v>228</v>
      </c>
      <c r="E597" s="243" t="s">
        <v>1</v>
      </c>
      <c r="F597" s="244" t="s">
        <v>1345</v>
      </c>
      <c r="G597" s="14"/>
      <c r="H597" s="245">
        <v>8.25</v>
      </c>
      <c r="I597" s="246"/>
      <c r="J597" s="246"/>
      <c r="K597" s="14"/>
      <c r="L597" s="14"/>
      <c r="M597" s="242"/>
      <c r="N597" s="247"/>
      <c r="O597" s="248"/>
      <c r="P597" s="248"/>
      <c r="Q597" s="248"/>
      <c r="R597" s="248"/>
      <c r="S597" s="248"/>
      <c r="T597" s="248"/>
      <c r="U597" s="248"/>
      <c r="V597" s="248"/>
      <c r="W597" s="248"/>
      <c r="X597" s="249"/>
      <c r="Y597" s="14"/>
      <c r="Z597" s="14"/>
      <c r="AA597" s="14"/>
      <c r="AB597" s="14"/>
      <c r="AC597" s="14"/>
      <c r="AD597" s="14"/>
      <c r="AE597" s="14"/>
      <c r="AT597" s="243" t="s">
        <v>228</v>
      </c>
      <c r="AU597" s="243" t="s">
        <v>93</v>
      </c>
      <c r="AV597" s="14" t="s">
        <v>93</v>
      </c>
      <c r="AW597" s="14" t="s">
        <v>4</v>
      </c>
      <c r="AX597" s="14" t="s">
        <v>81</v>
      </c>
      <c r="AY597" s="243" t="s">
        <v>220</v>
      </c>
    </row>
    <row r="598" s="14" customFormat="1">
      <c r="A598" s="14"/>
      <c r="B598" s="242"/>
      <c r="C598" s="14"/>
      <c r="D598" s="235" t="s">
        <v>228</v>
      </c>
      <c r="E598" s="243" t="s">
        <v>1</v>
      </c>
      <c r="F598" s="244" t="s">
        <v>1346</v>
      </c>
      <c r="G598" s="14"/>
      <c r="H598" s="245">
        <v>7.5</v>
      </c>
      <c r="I598" s="246"/>
      <c r="J598" s="246"/>
      <c r="K598" s="14"/>
      <c r="L598" s="14"/>
      <c r="M598" s="242"/>
      <c r="N598" s="247"/>
      <c r="O598" s="248"/>
      <c r="P598" s="248"/>
      <c r="Q598" s="248"/>
      <c r="R598" s="248"/>
      <c r="S598" s="248"/>
      <c r="T598" s="248"/>
      <c r="U598" s="248"/>
      <c r="V598" s="248"/>
      <c r="W598" s="248"/>
      <c r="X598" s="249"/>
      <c r="Y598" s="14"/>
      <c r="Z598" s="14"/>
      <c r="AA598" s="14"/>
      <c r="AB598" s="14"/>
      <c r="AC598" s="14"/>
      <c r="AD598" s="14"/>
      <c r="AE598" s="14"/>
      <c r="AT598" s="243" t="s">
        <v>228</v>
      </c>
      <c r="AU598" s="243" t="s">
        <v>93</v>
      </c>
      <c r="AV598" s="14" t="s">
        <v>93</v>
      </c>
      <c r="AW598" s="14" t="s">
        <v>4</v>
      </c>
      <c r="AX598" s="14" t="s">
        <v>81</v>
      </c>
      <c r="AY598" s="243" t="s">
        <v>220</v>
      </c>
    </row>
    <row r="599" s="14" customFormat="1">
      <c r="A599" s="14"/>
      <c r="B599" s="242"/>
      <c r="C599" s="14"/>
      <c r="D599" s="235" t="s">
        <v>228</v>
      </c>
      <c r="E599" s="243" t="s">
        <v>1</v>
      </c>
      <c r="F599" s="244" t="s">
        <v>1347</v>
      </c>
      <c r="G599" s="14"/>
      <c r="H599" s="245">
        <v>13.35</v>
      </c>
      <c r="I599" s="246"/>
      <c r="J599" s="246"/>
      <c r="K599" s="14"/>
      <c r="L599" s="14"/>
      <c r="M599" s="242"/>
      <c r="N599" s="247"/>
      <c r="O599" s="248"/>
      <c r="P599" s="248"/>
      <c r="Q599" s="248"/>
      <c r="R599" s="248"/>
      <c r="S599" s="248"/>
      <c r="T599" s="248"/>
      <c r="U599" s="248"/>
      <c r="V599" s="248"/>
      <c r="W599" s="248"/>
      <c r="X599" s="249"/>
      <c r="Y599" s="14"/>
      <c r="Z599" s="14"/>
      <c r="AA599" s="14"/>
      <c r="AB599" s="14"/>
      <c r="AC599" s="14"/>
      <c r="AD599" s="14"/>
      <c r="AE599" s="14"/>
      <c r="AT599" s="243" t="s">
        <v>228</v>
      </c>
      <c r="AU599" s="243" t="s">
        <v>93</v>
      </c>
      <c r="AV599" s="14" t="s">
        <v>93</v>
      </c>
      <c r="AW599" s="14" t="s">
        <v>4</v>
      </c>
      <c r="AX599" s="14" t="s">
        <v>81</v>
      </c>
      <c r="AY599" s="243" t="s">
        <v>220</v>
      </c>
    </row>
    <row r="600" s="14" customFormat="1">
      <c r="A600" s="14"/>
      <c r="B600" s="242"/>
      <c r="C600" s="14"/>
      <c r="D600" s="235" t="s">
        <v>228</v>
      </c>
      <c r="E600" s="243" t="s">
        <v>1</v>
      </c>
      <c r="F600" s="244" t="s">
        <v>1348</v>
      </c>
      <c r="G600" s="14"/>
      <c r="H600" s="245">
        <v>5.8499999999999996</v>
      </c>
      <c r="I600" s="246"/>
      <c r="J600" s="246"/>
      <c r="K600" s="14"/>
      <c r="L600" s="14"/>
      <c r="M600" s="242"/>
      <c r="N600" s="247"/>
      <c r="O600" s="248"/>
      <c r="P600" s="248"/>
      <c r="Q600" s="248"/>
      <c r="R600" s="248"/>
      <c r="S600" s="248"/>
      <c r="T600" s="248"/>
      <c r="U600" s="248"/>
      <c r="V600" s="248"/>
      <c r="W600" s="248"/>
      <c r="X600" s="249"/>
      <c r="Y600" s="14"/>
      <c r="Z600" s="14"/>
      <c r="AA600" s="14"/>
      <c r="AB600" s="14"/>
      <c r="AC600" s="14"/>
      <c r="AD600" s="14"/>
      <c r="AE600" s="14"/>
      <c r="AT600" s="243" t="s">
        <v>228</v>
      </c>
      <c r="AU600" s="243" t="s">
        <v>93</v>
      </c>
      <c r="AV600" s="14" t="s">
        <v>93</v>
      </c>
      <c r="AW600" s="14" t="s">
        <v>4</v>
      </c>
      <c r="AX600" s="14" t="s">
        <v>81</v>
      </c>
      <c r="AY600" s="243" t="s">
        <v>220</v>
      </c>
    </row>
    <row r="601" s="14" customFormat="1">
      <c r="A601" s="14"/>
      <c r="B601" s="242"/>
      <c r="C601" s="14"/>
      <c r="D601" s="235" t="s">
        <v>228</v>
      </c>
      <c r="E601" s="243" t="s">
        <v>1</v>
      </c>
      <c r="F601" s="244" t="s">
        <v>1349</v>
      </c>
      <c r="G601" s="14"/>
      <c r="H601" s="245">
        <v>8.25</v>
      </c>
      <c r="I601" s="246"/>
      <c r="J601" s="246"/>
      <c r="K601" s="14"/>
      <c r="L601" s="14"/>
      <c r="M601" s="242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Y601" s="14"/>
      <c r="Z601" s="14"/>
      <c r="AA601" s="14"/>
      <c r="AB601" s="14"/>
      <c r="AC601" s="14"/>
      <c r="AD601" s="14"/>
      <c r="AE601" s="14"/>
      <c r="AT601" s="243" t="s">
        <v>228</v>
      </c>
      <c r="AU601" s="243" t="s">
        <v>93</v>
      </c>
      <c r="AV601" s="14" t="s">
        <v>93</v>
      </c>
      <c r="AW601" s="14" t="s">
        <v>4</v>
      </c>
      <c r="AX601" s="14" t="s">
        <v>81</v>
      </c>
      <c r="AY601" s="243" t="s">
        <v>220</v>
      </c>
    </row>
    <row r="602" s="14" customFormat="1">
      <c r="A602" s="14"/>
      <c r="B602" s="242"/>
      <c r="C602" s="14"/>
      <c r="D602" s="235" t="s">
        <v>228</v>
      </c>
      <c r="E602" s="243" t="s">
        <v>1</v>
      </c>
      <c r="F602" s="244" t="s">
        <v>1350</v>
      </c>
      <c r="G602" s="14"/>
      <c r="H602" s="245">
        <v>5.9100000000000001</v>
      </c>
      <c r="I602" s="246"/>
      <c r="J602" s="246"/>
      <c r="K602" s="14"/>
      <c r="L602" s="14"/>
      <c r="M602" s="242"/>
      <c r="N602" s="247"/>
      <c r="O602" s="248"/>
      <c r="P602" s="248"/>
      <c r="Q602" s="248"/>
      <c r="R602" s="248"/>
      <c r="S602" s="248"/>
      <c r="T602" s="248"/>
      <c r="U602" s="248"/>
      <c r="V602" s="248"/>
      <c r="W602" s="248"/>
      <c r="X602" s="249"/>
      <c r="Y602" s="14"/>
      <c r="Z602" s="14"/>
      <c r="AA602" s="14"/>
      <c r="AB602" s="14"/>
      <c r="AC602" s="14"/>
      <c r="AD602" s="14"/>
      <c r="AE602" s="14"/>
      <c r="AT602" s="243" t="s">
        <v>228</v>
      </c>
      <c r="AU602" s="243" t="s">
        <v>93</v>
      </c>
      <c r="AV602" s="14" t="s">
        <v>93</v>
      </c>
      <c r="AW602" s="14" t="s">
        <v>4</v>
      </c>
      <c r="AX602" s="14" t="s">
        <v>81</v>
      </c>
      <c r="AY602" s="243" t="s">
        <v>220</v>
      </c>
    </row>
    <row r="603" s="14" customFormat="1">
      <c r="A603" s="14"/>
      <c r="B603" s="242"/>
      <c r="C603" s="14"/>
      <c r="D603" s="235" t="s">
        <v>228</v>
      </c>
      <c r="E603" s="243" t="s">
        <v>1</v>
      </c>
      <c r="F603" s="244" t="s">
        <v>1351</v>
      </c>
      <c r="G603" s="14"/>
      <c r="H603" s="245">
        <v>5.2300000000000004</v>
      </c>
      <c r="I603" s="246"/>
      <c r="J603" s="246"/>
      <c r="K603" s="14"/>
      <c r="L603" s="14"/>
      <c r="M603" s="242"/>
      <c r="N603" s="247"/>
      <c r="O603" s="248"/>
      <c r="P603" s="248"/>
      <c r="Q603" s="248"/>
      <c r="R603" s="248"/>
      <c r="S603" s="248"/>
      <c r="T603" s="248"/>
      <c r="U603" s="248"/>
      <c r="V603" s="248"/>
      <c r="W603" s="248"/>
      <c r="X603" s="249"/>
      <c r="Y603" s="14"/>
      <c r="Z603" s="14"/>
      <c r="AA603" s="14"/>
      <c r="AB603" s="14"/>
      <c r="AC603" s="14"/>
      <c r="AD603" s="14"/>
      <c r="AE603" s="14"/>
      <c r="AT603" s="243" t="s">
        <v>228</v>
      </c>
      <c r="AU603" s="243" t="s">
        <v>93</v>
      </c>
      <c r="AV603" s="14" t="s">
        <v>93</v>
      </c>
      <c r="AW603" s="14" t="s">
        <v>4</v>
      </c>
      <c r="AX603" s="14" t="s">
        <v>81</v>
      </c>
      <c r="AY603" s="243" t="s">
        <v>220</v>
      </c>
    </row>
    <row r="604" s="14" customFormat="1">
      <c r="A604" s="14"/>
      <c r="B604" s="242"/>
      <c r="C604" s="14"/>
      <c r="D604" s="235" t="s">
        <v>228</v>
      </c>
      <c r="E604" s="243" t="s">
        <v>1</v>
      </c>
      <c r="F604" s="244" t="s">
        <v>1352</v>
      </c>
      <c r="G604" s="14"/>
      <c r="H604" s="245">
        <v>3.8250000000000002</v>
      </c>
      <c r="I604" s="246"/>
      <c r="J604" s="246"/>
      <c r="K604" s="14"/>
      <c r="L604" s="14"/>
      <c r="M604" s="242"/>
      <c r="N604" s="247"/>
      <c r="O604" s="248"/>
      <c r="P604" s="248"/>
      <c r="Q604" s="248"/>
      <c r="R604" s="248"/>
      <c r="S604" s="248"/>
      <c r="T604" s="248"/>
      <c r="U604" s="248"/>
      <c r="V604" s="248"/>
      <c r="W604" s="248"/>
      <c r="X604" s="249"/>
      <c r="Y604" s="14"/>
      <c r="Z604" s="14"/>
      <c r="AA604" s="14"/>
      <c r="AB604" s="14"/>
      <c r="AC604" s="14"/>
      <c r="AD604" s="14"/>
      <c r="AE604" s="14"/>
      <c r="AT604" s="243" t="s">
        <v>228</v>
      </c>
      <c r="AU604" s="243" t="s">
        <v>93</v>
      </c>
      <c r="AV604" s="14" t="s">
        <v>93</v>
      </c>
      <c r="AW604" s="14" t="s">
        <v>4</v>
      </c>
      <c r="AX604" s="14" t="s">
        <v>81</v>
      </c>
      <c r="AY604" s="243" t="s">
        <v>220</v>
      </c>
    </row>
    <row r="605" s="14" customFormat="1">
      <c r="A605" s="14"/>
      <c r="B605" s="242"/>
      <c r="C605" s="14"/>
      <c r="D605" s="235" t="s">
        <v>228</v>
      </c>
      <c r="E605" s="243" t="s">
        <v>1</v>
      </c>
      <c r="F605" s="244" t="s">
        <v>1353</v>
      </c>
      <c r="G605" s="14"/>
      <c r="H605" s="245">
        <v>22.149999999999999</v>
      </c>
      <c r="I605" s="246"/>
      <c r="J605" s="246"/>
      <c r="K605" s="14"/>
      <c r="L605" s="14"/>
      <c r="M605" s="242"/>
      <c r="N605" s="247"/>
      <c r="O605" s="248"/>
      <c r="P605" s="248"/>
      <c r="Q605" s="248"/>
      <c r="R605" s="248"/>
      <c r="S605" s="248"/>
      <c r="T605" s="248"/>
      <c r="U605" s="248"/>
      <c r="V605" s="248"/>
      <c r="W605" s="248"/>
      <c r="X605" s="249"/>
      <c r="Y605" s="14"/>
      <c r="Z605" s="14"/>
      <c r="AA605" s="14"/>
      <c r="AB605" s="14"/>
      <c r="AC605" s="14"/>
      <c r="AD605" s="14"/>
      <c r="AE605" s="14"/>
      <c r="AT605" s="243" t="s">
        <v>228</v>
      </c>
      <c r="AU605" s="243" t="s">
        <v>93</v>
      </c>
      <c r="AV605" s="14" t="s">
        <v>93</v>
      </c>
      <c r="AW605" s="14" t="s">
        <v>4</v>
      </c>
      <c r="AX605" s="14" t="s">
        <v>81</v>
      </c>
      <c r="AY605" s="243" t="s">
        <v>220</v>
      </c>
    </row>
    <row r="606" s="15" customFormat="1">
      <c r="A606" s="15"/>
      <c r="B606" s="250"/>
      <c r="C606" s="15"/>
      <c r="D606" s="235" t="s">
        <v>228</v>
      </c>
      <c r="E606" s="251" t="s">
        <v>1</v>
      </c>
      <c r="F606" s="252" t="s">
        <v>242</v>
      </c>
      <c r="G606" s="15"/>
      <c r="H606" s="253">
        <v>80.314999999999998</v>
      </c>
      <c r="I606" s="254"/>
      <c r="J606" s="254"/>
      <c r="K606" s="15"/>
      <c r="L606" s="15"/>
      <c r="M606" s="250"/>
      <c r="N606" s="255"/>
      <c r="O606" s="256"/>
      <c r="P606" s="256"/>
      <c r="Q606" s="256"/>
      <c r="R606" s="256"/>
      <c r="S606" s="256"/>
      <c r="T606" s="256"/>
      <c r="U606" s="256"/>
      <c r="V606" s="256"/>
      <c r="W606" s="256"/>
      <c r="X606" s="257"/>
      <c r="Y606" s="15"/>
      <c r="Z606" s="15"/>
      <c r="AA606" s="15"/>
      <c r="AB606" s="15"/>
      <c r="AC606" s="15"/>
      <c r="AD606" s="15"/>
      <c r="AE606" s="15"/>
      <c r="AT606" s="251" t="s">
        <v>228</v>
      </c>
      <c r="AU606" s="251" t="s">
        <v>93</v>
      </c>
      <c r="AV606" s="15" t="s">
        <v>98</v>
      </c>
      <c r="AW606" s="15" t="s">
        <v>4</v>
      </c>
      <c r="AX606" s="15" t="s">
        <v>81</v>
      </c>
      <c r="AY606" s="251" t="s">
        <v>220</v>
      </c>
    </row>
    <row r="607" s="13" customFormat="1">
      <c r="A607" s="13"/>
      <c r="B607" s="234"/>
      <c r="C607" s="13"/>
      <c r="D607" s="235" t="s">
        <v>228</v>
      </c>
      <c r="E607" s="236" t="s">
        <v>1</v>
      </c>
      <c r="F607" s="237" t="s">
        <v>1332</v>
      </c>
      <c r="G607" s="13"/>
      <c r="H607" s="236" t="s">
        <v>1</v>
      </c>
      <c r="I607" s="238"/>
      <c r="J607" s="238"/>
      <c r="K607" s="13"/>
      <c r="L607" s="13"/>
      <c r="M607" s="234"/>
      <c r="N607" s="239"/>
      <c r="O607" s="240"/>
      <c r="P607" s="240"/>
      <c r="Q607" s="240"/>
      <c r="R607" s="240"/>
      <c r="S607" s="240"/>
      <c r="T607" s="240"/>
      <c r="U607" s="240"/>
      <c r="V607" s="240"/>
      <c r="W607" s="240"/>
      <c r="X607" s="241"/>
      <c r="Y607" s="13"/>
      <c r="Z607" s="13"/>
      <c r="AA607" s="13"/>
      <c r="AB607" s="13"/>
      <c r="AC607" s="13"/>
      <c r="AD607" s="13"/>
      <c r="AE607" s="13"/>
      <c r="AT607" s="236" t="s">
        <v>228</v>
      </c>
      <c r="AU607" s="236" t="s">
        <v>93</v>
      </c>
      <c r="AV607" s="13" t="s">
        <v>88</v>
      </c>
      <c r="AW607" s="13" t="s">
        <v>4</v>
      </c>
      <c r="AX607" s="13" t="s">
        <v>81</v>
      </c>
      <c r="AY607" s="236" t="s">
        <v>220</v>
      </c>
    </row>
    <row r="608" s="14" customFormat="1">
      <c r="A608" s="14"/>
      <c r="B608" s="242"/>
      <c r="C608" s="14"/>
      <c r="D608" s="235" t="s">
        <v>228</v>
      </c>
      <c r="E608" s="243" t="s">
        <v>1</v>
      </c>
      <c r="F608" s="244" t="s">
        <v>1354</v>
      </c>
      <c r="G608" s="14"/>
      <c r="H608" s="245">
        <v>5.8499999999999996</v>
      </c>
      <c r="I608" s="246"/>
      <c r="J608" s="246"/>
      <c r="K608" s="14"/>
      <c r="L608" s="14"/>
      <c r="M608" s="242"/>
      <c r="N608" s="247"/>
      <c r="O608" s="248"/>
      <c r="P608" s="248"/>
      <c r="Q608" s="248"/>
      <c r="R608" s="248"/>
      <c r="S608" s="248"/>
      <c r="T608" s="248"/>
      <c r="U608" s="248"/>
      <c r="V608" s="248"/>
      <c r="W608" s="248"/>
      <c r="X608" s="249"/>
      <c r="Y608" s="14"/>
      <c r="Z608" s="14"/>
      <c r="AA608" s="14"/>
      <c r="AB608" s="14"/>
      <c r="AC608" s="14"/>
      <c r="AD608" s="14"/>
      <c r="AE608" s="14"/>
      <c r="AT608" s="243" t="s">
        <v>228</v>
      </c>
      <c r="AU608" s="243" t="s">
        <v>93</v>
      </c>
      <c r="AV608" s="14" t="s">
        <v>93</v>
      </c>
      <c r="AW608" s="14" t="s">
        <v>4</v>
      </c>
      <c r="AX608" s="14" t="s">
        <v>81</v>
      </c>
      <c r="AY608" s="243" t="s">
        <v>220</v>
      </c>
    </row>
    <row r="609" s="14" customFormat="1">
      <c r="A609" s="14"/>
      <c r="B609" s="242"/>
      <c r="C609" s="14"/>
      <c r="D609" s="235" t="s">
        <v>228</v>
      </c>
      <c r="E609" s="243" t="s">
        <v>1</v>
      </c>
      <c r="F609" s="244" t="s">
        <v>1355</v>
      </c>
      <c r="G609" s="14"/>
      <c r="H609" s="245">
        <v>8.25</v>
      </c>
      <c r="I609" s="246"/>
      <c r="J609" s="246"/>
      <c r="K609" s="14"/>
      <c r="L609" s="14"/>
      <c r="M609" s="242"/>
      <c r="N609" s="247"/>
      <c r="O609" s="248"/>
      <c r="P609" s="248"/>
      <c r="Q609" s="248"/>
      <c r="R609" s="248"/>
      <c r="S609" s="248"/>
      <c r="T609" s="248"/>
      <c r="U609" s="248"/>
      <c r="V609" s="248"/>
      <c r="W609" s="248"/>
      <c r="X609" s="249"/>
      <c r="Y609" s="14"/>
      <c r="Z609" s="14"/>
      <c r="AA609" s="14"/>
      <c r="AB609" s="14"/>
      <c r="AC609" s="14"/>
      <c r="AD609" s="14"/>
      <c r="AE609" s="14"/>
      <c r="AT609" s="243" t="s">
        <v>228</v>
      </c>
      <c r="AU609" s="243" t="s">
        <v>93</v>
      </c>
      <c r="AV609" s="14" t="s">
        <v>93</v>
      </c>
      <c r="AW609" s="14" t="s">
        <v>4</v>
      </c>
      <c r="AX609" s="14" t="s">
        <v>81</v>
      </c>
      <c r="AY609" s="243" t="s">
        <v>220</v>
      </c>
    </row>
    <row r="610" s="14" customFormat="1">
      <c r="A610" s="14"/>
      <c r="B610" s="242"/>
      <c r="C610" s="14"/>
      <c r="D610" s="235" t="s">
        <v>228</v>
      </c>
      <c r="E610" s="243" t="s">
        <v>1</v>
      </c>
      <c r="F610" s="244" t="s">
        <v>1356</v>
      </c>
      <c r="G610" s="14"/>
      <c r="H610" s="245">
        <v>5.8499999999999996</v>
      </c>
      <c r="I610" s="246"/>
      <c r="J610" s="246"/>
      <c r="K610" s="14"/>
      <c r="L610" s="14"/>
      <c r="M610" s="242"/>
      <c r="N610" s="247"/>
      <c r="O610" s="248"/>
      <c r="P610" s="248"/>
      <c r="Q610" s="248"/>
      <c r="R610" s="248"/>
      <c r="S610" s="248"/>
      <c r="T610" s="248"/>
      <c r="U610" s="248"/>
      <c r="V610" s="248"/>
      <c r="W610" s="248"/>
      <c r="X610" s="249"/>
      <c r="Y610" s="14"/>
      <c r="Z610" s="14"/>
      <c r="AA610" s="14"/>
      <c r="AB610" s="14"/>
      <c r="AC610" s="14"/>
      <c r="AD610" s="14"/>
      <c r="AE610" s="14"/>
      <c r="AT610" s="243" t="s">
        <v>228</v>
      </c>
      <c r="AU610" s="243" t="s">
        <v>93</v>
      </c>
      <c r="AV610" s="14" t="s">
        <v>93</v>
      </c>
      <c r="AW610" s="14" t="s">
        <v>4</v>
      </c>
      <c r="AX610" s="14" t="s">
        <v>81</v>
      </c>
      <c r="AY610" s="243" t="s">
        <v>220</v>
      </c>
    </row>
    <row r="611" s="14" customFormat="1">
      <c r="A611" s="14"/>
      <c r="B611" s="242"/>
      <c r="C611" s="14"/>
      <c r="D611" s="235" t="s">
        <v>228</v>
      </c>
      <c r="E611" s="243" t="s">
        <v>1</v>
      </c>
      <c r="F611" s="244" t="s">
        <v>1357</v>
      </c>
      <c r="G611" s="14"/>
      <c r="H611" s="245">
        <v>13.199999999999999</v>
      </c>
      <c r="I611" s="246"/>
      <c r="J611" s="246"/>
      <c r="K611" s="14"/>
      <c r="L611" s="14"/>
      <c r="M611" s="242"/>
      <c r="N611" s="247"/>
      <c r="O611" s="248"/>
      <c r="P611" s="248"/>
      <c r="Q611" s="248"/>
      <c r="R611" s="248"/>
      <c r="S611" s="248"/>
      <c r="T611" s="248"/>
      <c r="U611" s="248"/>
      <c r="V611" s="248"/>
      <c r="W611" s="248"/>
      <c r="X611" s="249"/>
      <c r="Y611" s="14"/>
      <c r="Z611" s="14"/>
      <c r="AA611" s="14"/>
      <c r="AB611" s="14"/>
      <c r="AC611" s="14"/>
      <c r="AD611" s="14"/>
      <c r="AE611" s="14"/>
      <c r="AT611" s="243" t="s">
        <v>228</v>
      </c>
      <c r="AU611" s="243" t="s">
        <v>93</v>
      </c>
      <c r="AV611" s="14" t="s">
        <v>93</v>
      </c>
      <c r="AW611" s="14" t="s">
        <v>4</v>
      </c>
      <c r="AX611" s="14" t="s">
        <v>81</v>
      </c>
      <c r="AY611" s="243" t="s">
        <v>220</v>
      </c>
    </row>
    <row r="612" s="14" customFormat="1">
      <c r="A612" s="14"/>
      <c r="B612" s="242"/>
      <c r="C612" s="14"/>
      <c r="D612" s="235" t="s">
        <v>228</v>
      </c>
      <c r="E612" s="243" t="s">
        <v>1</v>
      </c>
      <c r="F612" s="244" t="s">
        <v>1358</v>
      </c>
      <c r="G612" s="14"/>
      <c r="H612" s="245">
        <v>6.2400000000000002</v>
      </c>
      <c r="I612" s="246"/>
      <c r="J612" s="246"/>
      <c r="K612" s="14"/>
      <c r="L612" s="14"/>
      <c r="M612" s="242"/>
      <c r="N612" s="247"/>
      <c r="O612" s="248"/>
      <c r="P612" s="248"/>
      <c r="Q612" s="248"/>
      <c r="R612" s="248"/>
      <c r="S612" s="248"/>
      <c r="T612" s="248"/>
      <c r="U612" s="248"/>
      <c r="V612" s="248"/>
      <c r="W612" s="248"/>
      <c r="X612" s="249"/>
      <c r="Y612" s="14"/>
      <c r="Z612" s="14"/>
      <c r="AA612" s="14"/>
      <c r="AB612" s="14"/>
      <c r="AC612" s="14"/>
      <c r="AD612" s="14"/>
      <c r="AE612" s="14"/>
      <c r="AT612" s="243" t="s">
        <v>228</v>
      </c>
      <c r="AU612" s="243" t="s">
        <v>93</v>
      </c>
      <c r="AV612" s="14" t="s">
        <v>93</v>
      </c>
      <c r="AW612" s="14" t="s">
        <v>4</v>
      </c>
      <c r="AX612" s="14" t="s">
        <v>81</v>
      </c>
      <c r="AY612" s="243" t="s">
        <v>220</v>
      </c>
    </row>
    <row r="613" s="14" customFormat="1">
      <c r="A613" s="14"/>
      <c r="B613" s="242"/>
      <c r="C613" s="14"/>
      <c r="D613" s="235" t="s">
        <v>228</v>
      </c>
      <c r="E613" s="243" t="s">
        <v>1</v>
      </c>
      <c r="F613" s="244" t="s">
        <v>1359</v>
      </c>
      <c r="G613" s="14"/>
      <c r="H613" s="245">
        <v>8.1600000000000001</v>
      </c>
      <c r="I613" s="246"/>
      <c r="J613" s="246"/>
      <c r="K613" s="14"/>
      <c r="L613" s="14"/>
      <c r="M613" s="242"/>
      <c r="N613" s="247"/>
      <c r="O613" s="248"/>
      <c r="P613" s="248"/>
      <c r="Q613" s="248"/>
      <c r="R613" s="248"/>
      <c r="S613" s="248"/>
      <c r="T613" s="248"/>
      <c r="U613" s="248"/>
      <c r="V613" s="248"/>
      <c r="W613" s="248"/>
      <c r="X613" s="249"/>
      <c r="Y613" s="14"/>
      <c r="Z613" s="14"/>
      <c r="AA613" s="14"/>
      <c r="AB613" s="14"/>
      <c r="AC613" s="14"/>
      <c r="AD613" s="14"/>
      <c r="AE613" s="14"/>
      <c r="AT613" s="243" t="s">
        <v>228</v>
      </c>
      <c r="AU613" s="243" t="s">
        <v>93</v>
      </c>
      <c r="AV613" s="14" t="s">
        <v>93</v>
      </c>
      <c r="AW613" s="14" t="s">
        <v>4</v>
      </c>
      <c r="AX613" s="14" t="s">
        <v>81</v>
      </c>
      <c r="AY613" s="243" t="s">
        <v>220</v>
      </c>
    </row>
    <row r="614" s="14" customFormat="1">
      <c r="A614" s="14"/>
      <c r="B614" s="242"/>
      <c r="C614" s="14"/>
      <c r="D614" s="235" t="s">
        <v>228</v>
      </c>
      <c r="E614" s="243" t="s">
        <v>1</v>
      </c>
      <c r="F614" s="244" t="s">
        <v>1360</v>
      </c>
      <c r="G614" s="14"/>
      <c r="H614" s="245">
        <v>3.4399999999999999</v>
      </c>
      <c r="I614" s="246"/>
      <c r="J614" s="246"/>
      <c r="K614" s="14"/>
      <c r="L614" s="14"/>
      <c r="M614" s="242"/>
      <c r="N614" s="247"/>
      <c r="O614" s="248"/>
      <c r="P614" s="248"/>
      <c r="Q614" s="248"/>
      <c r="R614" s="248"/>
      <c r="S614" s="248"/>
      <c r="T614" s="248"/>
      <c r="U614" s="248"/>
      <c r="V614" s="248"/>
      <c r="W614" s="248"/>
      <c r="X614" s="249"/>
      <c r="Y614" s="14"/>
      <c r="Z614" s="14"/>
      <c r="AA614" s="14"/>
      <c r="AB614" s="14"/>
      <c r="AC614" s="14"/>
      <c r="AD614" s="14"/>
      <c r="AE614" s="14"/>
      <c r="AT614" s="243" t="s">
        <v>228</v>
      </c>
      <c r="AU614" s="243" t="s">
        <v>93</v>
      </c>
      <c r="AV614" s="14" t="s">
        <v>93</v>
      </c>
      <c r="AW614" s="14" t="s">
        <v>4</v>
      </c>
      <c r="AX614" s="14" t="s">
        <v>81</v>
      </c>
      <c r="AY614" s="243" t="s">
        <v>220</v>
      </c>
    </row>
    <row r="615" s="14" customFormat="1">
      <c r="A615" s="14"/>
      <c r="B615" s="242"/>
      <c r="C615" s="14"/>
      <c r="D615" s="235" t="s">
        <v>228</v>
      </c>
      <c r="E615" s="243" t="s">
        <v>1</v>
      </c>
      <c r="F615" s="244" t="s">
        <v>1361</v>
      </c>
      <c r="G615" s="14"/>
      <c r="H615" s="245">
        <v>1.8799999999999999</v>
      </c>
      <c r="I615" s="246"/>
      <c r="J615" s="246"/>
      <c r="K615" s="14"/>
      <c r="L615" s="14"/>
      <c r="M615" s="242"/>
      <c r="N615" s="247"/>
      <c r="O615" s="248"/>
      <c r="P615" s="248"/>
      <c r="Q615" s="248"/>
      <c r="R615" s="248"/>
      <c r="S615" s="248"/>
      <c r="T615" s="248"/>
      <c r="U615" s="248"/>
      <c r="V615" s="248"/>
      <c r="W615" s="248"/>
      <c r="X615" s="249"/>
      <c r="Y615" s="14"/>
      <c r="Z615" s="14"/>
      <c r="AA615" s="14"/>
      <c r="AB615" s="14"/>
      <c r="AC615" s="14"/>
      <c r="AD615" s="14"/>
      <c r="AE615" s="14"/>
      <c r="AT615" s="243" t="s">
        <v>228</v>
      </c>
      <c r="AU615" s="243" t="s">
        <v>93</v>
      </c>
      <c r="AV615" s="14" t="s">
        <v>93</v>
      </c>
      <c r="AW615" s="14" t="s">
        <v>4</v>
      </c>
      <c r="AX615" s="14" t="s">
        <v>81</v>
      </c>
      <c r="AY615" s="243" t="s">
        <v>220</v>
      </c>
    </row>
    <row r="616" s="14" customFormat="1">
      <c r="A616" s="14"/>
      <c r="B616" s="242"/>
      <c r="C616" s="14"/>
      <c r="D616" s="235" t="s">
        <v>228</v>
      </c>
      <c r="E616" s="243" t="s">
        <v>1</v>
      </c>
      <c r="F616" s="244" t="s">
        <v>1362</v>
      </c>
      <c r="G616" s="14"/>
      <c r="H616" s="245">
        <v>1.3500000000000001</v>
      </c>
      <c r="I616" s="246"/>
      <c r="J616" s="246"/>
      <c r="K616" s="14"/>
      <c r="L616" s="14"/>
      <c r="M616" s="242"/>
      <c r="N616" s="247"/>
      <c r="O616" s="248"/>
      <c r="P616" s="248"/>
      <c r="Q616" s="248"/>
      <c r="R616" s="248"/>
      <c r="S616" s="248"/>
      <c r="T616" s="248"/>
      <c r="U616" s="248"/>
      <c r="V616" s="248"/>
      <c r="W616" s="248"/>
      <c r="X616" s="249"/>
      <c r="Y616" s="14"/>
      <c r="Z616" s="14"/>
      <c r="AA616" s="14"/>
      <c r="AB616" s="14"/>
      <c r="AC616" s="14"/>
      <c r="AD616" s="14"/>
      <c r="AE616" s="14"/>
      <c r="AT616" s="243" t="s">
        <v>228</v>
      </c>
      <c r="AU616" s="243" t="s">
        <v>93</v>
      </c>
      <c r="AV616" s="14" t="s">
        <v>93</v>
      </c>
      <c r="AW616" s="14" t="s">
        <v>4</v>
      </c>
      <c r="AX616" s="14" t="s">
        <v>81</v>
      </c>
      <c r="AY616" s="243" t="s">
        <v>220</v>
      </c>
    </row>
    <row r="617" s="14" customFormat="1">
      <c r="A617" s="14"/>
      <c r="B617" s="242"/>
      <c r="C617" s="14"/>
      <c r="D617" s="235" t="s">
        <v>228</v>
      </c>
      <c r="E617" s="243" t="s">
        <v>1</v>
      </c>
      <c r="F617" s="244" t="s">
        <v>1363</v>
      </c>
      <c r="G617" s="14"/>
      <c r="H617" s="245">
        <v>6.7000000000000002</v>
      </c>
      <c r="I617" s="246"/>
      <c r="J617" s="246"/>
      <c r="K617" s="14"/>
      <c r="L617" s="14"/>
      <c r="M617" s="242"/>
      <c r="N617" s="247"/>
      <c r="O617" s="248"/>
      <c r="P617" s="248"/>
      <c r="Q617" s="248"/>
      <c r="R617" s="248"/>
      <c r="S617" s="248"/>
      <c r="T617" s="248"/>
      <c r="U617" s="248"/>
      <c r="V617" s="248"/>
      <c r="W617" s="248"/>
      <c r="X617" s="249"/>
      <c r="Y617" s="14"/>
      <c r="Z617" s="14"/>
      <c r="AA617" s="14"/>
      <c r="AB617" s="14"/>
      <c r="AC617" s="14"/>
      <c r="AD617" s="14"/>
      <c r="AE617" s="14"/>
      <c r="AT617" s="243" t="s">
        <v>228</v>
      </c>
      <c r="AU617" s="243" t="s">
        <v>93</v>
      </c>
      <c r="AV617" s="14" t="s">
        <v>93</v>
      </c>
      <c r="AW617" s="14" t="s">
        <v>4</v>
      </c>
      <c r="AX617" s="14" t="s">
        <v>81</v>
      </c>
      <c r="AY617" s="243" t="s">
        <v>220</v>
      </c>
    </row>
    <row r="618" s="14" customFormat="1">
      <c r="A618" s="14"/>
      <c r="B618" s="242"/>
      <c r="C618" s="14"/>
      <c r="D618" s="235" t="s">
        <v>228</v>
      </c>
      <c r="E618" s="243" t="s">
        <v>1</v>
      </c>
      <c r="F618" s="244" t="s">
        <v>1364</v>
      </c>
      <c r="G618" s="14"/>
      <c r="H618" s="245">
        <v>6.2999999999999998</v>
      </c>
      <c r="I618" s="246"/>
      <c r="J618" s="246"/>
      <c r="K618" s="14"/>
      <c r="L618" s="14"/>
      <c r="M618" s="242"/>
      <c r="N618" s="247"/>
      <c r="O618" s="248"/>
      <c r="P618" s="248"/>
      <c r="Q618" s="248"/>
      <c r="R618" s="248"/>
      <c r="S618" s="248"/>
      <c r="T618" s="248"/>
      <c r="U618" s="248"/>
      <c r="V618" s="248"/>
      <c r="W618" s="248"/>
      <c r="X618" s="249"/>
      <c r="Y618" s="14"/>
      <c r="Z618" s="14"/>
      <c r="AA618" s="14"/>
      <c r="AB618" s="14"/>
      <c r="AC618" s="14"/>
      <c r="AD618" s="14"/>
      <c r="AE618" s="14"/>
      <c r="AT618" s="243" t="s">
        <v>228</v>
      </c>
      <c r="AU618" s="243" t="s">
        <v>93</v>
      </c>
      <c r="AV618" s="14" t="s">
        <v>93</v>
      </c>
      <c r="AW618" s="14" t="s">
        <v>4</v>
      </c>
      <c r="AX618" s="14" t="s">
        <v>81</v>
      </c>
      <c r="AY618" s="243" t="s">
        <v>220</v>
      </c>
    </row>
    <row r="619" s="15" customFormat="1">
      <c r="A619" s="15"/>
      <c r="B619" s="250"/>
      <c r="C619" s="15"/>
      <c r="D619" s="235" t="s">
        <v>228</v>
      </c>
      <c r="E619" s="251" t="s">
        <v>1</v>
      </c>
      <c r="F619" s="252" t="s">
        <v>242</v>
      </c>
      <c r="G619" s="15"/>
      <c r="H619" s="253">
        <v>67.219999999999999</v>
      </c>
      <c r="I619" s="254"/>
      <c r="J619" s="254"/>
      <c r="K619" s="15"/>
      <c r="L619" s="15"/>
      <c r="M619" s="250"/>
      <c r="N619" s="255"/>
      <c r="O619" s="256"/>
      <c r="P619" s="256"/>
      <c r="Q619" s="256"/>
      <c r="R619" s="256"/>
      <c r="S619" s="256"/>
      <c r="T619" s="256"/>
      <c r="U619" s="256"/>
      <c r="V619" s="256"/>
      <c r="W619" s="256"/>
      <c r="X619" s="257"/>
      <c r="Y619" s="15"/>
      <c r="Z619" s="15"/>
      <c r="AA619" s="15"/>
      <c r="AB619" s="15"/>
      <c r="AC619" s="15"/>
      <c r="AD619" s="15"/>
      <c r="AE619" s="15"/>
      <c r="AT619" s="251" t="s">
        <v>228</v>
      </c>
      <c r="AU619" s="251" t="s">
        <v>93</v>
      </c>
      <c r="AV619" s="15" t="s">
        <v>98</v>
      </c>
      <c r="AW619" s="15" t="s">
        <v>4</v>
      </c>
      <c r="AX619" s="15" t="s">
        <v>81</v>
      </c>
      <c r="AY619" s="251" t="s">
        <v>220</v>
      </c>
    </row>
    <row r="620" s="13" customFormat="1">
      <c r="A620" s="13"/>
      <c r="B620" s="234"/>
      <c r="C620" s="13"/>
      <c r="D620" s="235" t="s">
        <v>228</v>
      </c>
      <c r="E620" s="236" t="s">
        <v>1</v>
      </c>
      <c r="F620" s="237" t="s">
        <v>1365</v>
      </c>
      <c r="G620" s="13"/>
      <c r="H620" s="236" t="s">
        <v>1</v>
      </c>
      <c r="I620" s="238"/>
      <c r="J620" s="238"/>
      <c r="K620" s="13"/>
      <c r="L620" s="13"/>
      <c r="M620" s="234"/>
      <c r="N620" s="239"/>
      <c r="O620" s="240"/>
      <c r="P620" s="240"/>
      <c r="Q620" s="240"/>
      <c r="R620" s="240"/>
      <c r="S620" s="240"/>
      <c r="T620" s="240"/>
      <c r="U620" s="240"/>
      <c r="V620" s="240"/>
      <c r="W620" s="240"/>
      <c r="X620" s="241"/>
      <c r="Y620" s="13"/>
      <c r="Z620" s="13"/>
      <c r="AA620" s="13"/>
      <c r="AB620" s="13"/>
      <c r="AC620" s="13"/>
      <c r="AD620" s="13"/>
      <c r="AE620" s="13"/>
      <c r="AT620" s="236" t="s">
        <v>228</v>
      </c>
      <c r="AU620" s="236" t="s">
        <v>93</v>
      </c>
      <c r="AV620" s="13" t="s">
        <v>88</v>
      </c>
      <c r="AW620" s="13" t="s">
        <v>4</v>
      </c>
      <c r="AX620" s="13" t="s">
        <v>81</v>
      </c>
      <c r="AY620" s="236" t="s">
        <v>220</v>
      </c>
    </row>
    <row r="621" s="14" customFormat="1">
      <c r="A621" s="14"/>
      <c r="B621" s="242"/>
      <c r="C621" s="14"/>
      <c r="D621" s="235" t="s">
        <v>228</v>
      </c>
      <c r="E621" s="243" t="s">
        <v>1</v>
      </c>
      <c r="F621" s="244" t="s">
        <v>1366</v>
      </c>
      <c r="G621" s="14"/>
      <c r="H621" s="245">
        <v>4.2999999999999998</v>
      </c>
      <c r="I621" s="246"/>
      <c r="J621" s="246"/>
      <c r="K621" s="14"/>
      <c r="L621" s="14"/>
      <c r="M621" s="242"/>
      <c r="N621" s="247"/>
      <c r="O621" s="248"/>
      <c r="P621" s="248"/>
      <c r="Q621" s="248"/>
      <c r="R621" s="248"/>
      <c r="S621" s="248"/>
      <c r="T621" s="248"/>
      <c r="U621" s="248"/>
      <c r="V621" s="248"/>
      <c r="W621" s="248"/>
      <c r="X621" s="249"/>
      <c r="Y621" s="14"/>
      <c r="Z621" s="14"/>
      <c r="AA621" s="14"/>
      <c r="AB621" s="14"/>
      <c r="AC621" s="14"/>
      <c r="AD621" s="14"/>
      <c r="AE621" s="14"/>
      <c r="AT621" s="243" t="s">
        <v>228</v>
      </c>
      <c r="AU621" s="243" t="s">
        <v>93</v>
      </c>
      <c r="AV621" s="14" t="s">
        <v>93</v>
      </c>
      <c r="AW621" s="14" t="s">
        <v>4</v>
      </c>
      <c r="AX621" s="14" t="s">
        <v>81</v>
      </c>
      <c r="AY621" s="243" t="s">
        <v>220</v>
      </c>
    </row>
    <row r="622" s="14" customFormat="1">
      <c r="A622" s="14"/>
      <c r="B622" s="242"/>
      <c r="C622" s="14"/>
      <c r="D622" s="235" t="s">
        <v>228</v>
      </c>
      <c r="E622" s="243" t="s">
        <v>1</v>
      </c>
      <c r="F622" s="244" t="s">
        <v>1367</v>
      </c>
      <c r="G622" s="14"/>
      <c r="H622" s="245">
        <v>1.6000000000000001</v>
      </c>
      <c r="I622" s="246"/>
      <c r="J622" s="246"/>
      <c r="K622" s="14"/>
      <c r="L622" s="14"/>
      <c r="M622" s="242"/>
      <c r="N622" s="247"/>
      <c r="O622" s="248"/>
      <c r="P622" s="248"/>
      <c r="Q622" s="248"/>
      <c r="R622" s="248"/>
      <c r="S622" s="248"/>
      <c r="T622" s="248"/>
      <c r="U622" s="248"/>
      <c r="V622" s="248"/>
      <c r="W622" s="248"/>
      <c r="X622" s="249"/>
      <c r="Y622" s="14"/>
      <c r="Z622" s="14"/>
      <c r="AA622" s="14"/>
      <c r="AB622" s="14"/>
      <c r="AC622" s="14"/>
      <c r="AD622" s="14"/>
      <c r="AE622" s="14"/>
      <c r="AT622" s="243" t="s">
        <v>228</v>
      </c>
      <c r="AU622" s="243" t="s">
        <v>93</v>
      </c>
      <c r="AV622" s="14" t="s">
        <v>93</v>
      </c>
      <c r="AW622" s="14" t="s">
        <v>4</v>
      </c>
      <c r="AX622" s="14" t="s">
        <v>81</v>
      </c>
      <c r="AY622" s="243" t="s">
        <v>220</v>
      </c>
    </row>
    <row r="623" s="14" customFormat="1">
      <c r="A623" s="14"/>
      <c r="B623" s="242"/>
      <c r="C623" s="14"/>
      <c r="D623" s="235" t="s">
        <v>228</v>
      </c>
      <c r="E623" s="243" t="s">
        <v>1</v>
      </c>
      <c r="F623" s="244" t="s">
        <v>1368</v>
      </c>
      <c r="G623" s="14"/>
      <c r="H623" s="245">
        <v>5.5999999999999996</v>
      </c>
      <c r="I623" s="246"/>
      <c r="J623" s="246"/>
      <c r="K623" s="14"/>
      <c r="L623" s="14"/>
      <c r="M623" s="242"/>
      <c r="N623" s="247"/>
      <c r="O623" s="248"/>
      <c r="P623" s="248"/>
      <c r="Q623" s="248"/>
      <c r="R623" s="248"/>
      <c r="S623" s="248"/>
      <c r="T623" s="248"/>
      <c r="U623" s="248"/>
      <c r="V623" s="248"/>
      <c r="W623" s="248"/>
      <c r="X623" s="249"/>
      <c r="Y623" s="14"/>
      <c r="Z623" s="14"/>
      <c r="AA623" s="14"/>
      <c r="AB623" s="14"/>
      <c r="AC623" s="14"/>
      <c r="AD623" s="14"/>
      <c r="AE623" s="14"/>
      <c r="AT623" s="243" t="s">
        <v>228</v>
      </c>
      <c r="AU623" s="243" t="s">
        <v>93</v>
      </c>
      <c r="AV623" s="14" t="s">
        <v>93</v>
      </c>
      <c r="AW623" s="14" t="s">
        <v>4</v>
      </c>
      <c r="AX623" s="14" t="s">
        <v>81</v>
      </c>
      <c r="AY623" s="243" t="s">
        <v>220</v>
      </c>
    </row>
    <row r="624" s="14" customFormat="1">
      <c r="A624" s="14"/>
      <c r="B624" s="242"/>
      <c r="C624" s="14"/>
      <c r="D624" s="235" t="s">
        <v>228</v>
      </c>
      <c r="E624" s="243" t="s">
        <v>1</v>
      </c>
      <c r="F624" s="244" t="s">
        <v>1369</v>
      </c>
      <c r="G624" s="14"/>
      <c r="H624" s="245">
        <v>21.649999999999999</v>
      </c>
      <c r="I624" s="246"/>
      <c r="J624" s="246"/>
      <c r="K624" s="14"/>
      <c r="L624" s="14"/>
      <c r="M624" s="242"/>
      <c r="N624" s="247"/>
      <c r="O624" s="248"/>
      <c r="P624" s="248"/>
      <c r="Q624" s="248"/>
      <c r="R624" s="248"/>
      <c r="S624" s="248"/>
      <c r="T624" s="248"/>
      <c r="U624" s="248"/>
      <c r="V624" s="248"/>
      <c r="W624" s="248"/>
      <c r="X624" s="249"/>
      <c r="Y624" s="14"/>
      <c r="Z624" s="14"/>
      <c r="AA624" s="14"/>
      <c r="AB624" s="14"/>
      <c r="AC624" s="14"/>
      <c r="AD624" s="14"/>
      <c r="AE624" s="14"/>
      <c r="AT624" s="243" t="s">
        <v>228</v>
      </c>
      <c r="AU624" s="243" t="s">
        <v>93</v>
      </c>
      <c r="AV624" s="14" t="s">
        <v>93</v>
      </c>
      <c r="AW624" s="14" t="s">
        <v>4</v>
      </c>
      <c r="AX624" s="14" t="s">
        <v>81</v>
      </c>
      <c r="AY624" s="243" t="s">
        <v>220</v>
      </c>
    </row>
    <row r="625" s="14" customFormat="1">
      <c r="A625" s="14"/>
      <c r="B625" s="242"/>
      <c r="C625" s="14"/>
      <c r="D625" s="235" t="s">
        <v>228</v>
      </c>
      <c r="E625" s="243" t="s">
        <v>1</v>
      </c>
      <c r="F625" s="244" t="s">
        <v>1370</v>
      </c>
      <c r="G625" s="14"/>
      <c r="H625" s="245">
        <v>22.82</v>
      </c>
      <c r="I625" s="246"/>
      <c r="J625" s="246"/>
      <c r="K625" s="14"/>
      <c r="L625" s="14"/>
      <c r="M625" s="242"/>
      <c r="N625" s="247"/>
      <c r="O625" s="248"/>
      <c r="P625" s="248"/>
      <c r="Q625" s="248"/>
      <c r="R625" s="248"/>
      <c r="S625" s="248"/>
      <c r="T625" s="248"/>
      <c r="U625" s="248"/>
      <c r="V625" s="248"/>
      <c r="W625" s="248"/>
      <c r="X625" s="249"/>
      <c r="Y625" s="14"/>
      <c r="Z625" s="14"/>
      <c r="AA625" s="14"/>
      <c r="AB625" s="14"/>
      <c r="AC625" s="14"/>
      <c r="AD625" s="14"/>
      <c r="AE625" s="14"/>
      <c r="AT625" s="243" t="s">
        <v>228</v>
      </c>
      <c r="AU625" s="243" t="s">
        <v>93</v>
      </c>
      <c r="AV625" s="14" t="s">
        <v>93</v>
      </c>
      <c r="AW625" s="14" t="s">
        <v>4</v>
      </c>
      <c r="AX625" s="14" t="s">
        <v>81</v>
      </c>
      <c r="AY625" s="243" t="s">
        <v>220</v>
      </c>
    </row>
    <row r="626" s="14" customFormat="1">
      <c r="A626" s="14"/>
      <c r="B626" s="242"/>
      <c r="C626" s="14"/>
      <c r="D626" s="235" t="s">
        <v>228</v>
      </c>
      <c r="E626" s="243" t="s">
        <v>1</v>
      </c>
      <c r="F626" s="244" t="s">
        <v>1371</v>
      </c>
      <c r="G626" s="14"/>
      <c r="H626" s="245">
        <v>1.3999999999999999</v>
      </c>
      <c r="I626" s="246"/>
      <c r="J626" s="246"/>
      <c r="K626" s="14"/>
      <c r="L626" s="14"/>
      <c r="M626" s="242"/>
      <c r="N626" s="247"/>
      <c r="O626" s="248"/>
      <c r="P626" s="248"/>
      <c r="Q626" s="248"/>
      <c r="R626" s="248"/>
      <c r="S626" s="248"/>
      <c r="T626" s="248"/>
      <c r="U626" s="248"/>
      <c r="V626" s="248"/>
      <c r="W626" s="248"/>
      <c r="X626" s="249"/>
      <c r="Y626" s="14"/>
      <c r="Z626" s="14"/>
      <c r="AA626" s="14"/>
      <c r="AB626" s="14"/>
      <c r="AC626" s="14"/>
      <c r="AD626" s="14"/>
      <c r="AE626" s="14"/>
      <c r="AT626" s="243" t="s">
        <v>228</v>
      </c>
      <c r="AU626" s="243" t="s">
        <v>93</v>
      </c>
      <c r="AV626" s="14" t="s">
        <v>93</v>
      </c>
      <c r="AW626" s="14" t="s">
        <v>4</v>
      </c>
      <c r="AX626" s="14" t="s">
        <v>81</v>
      </c>
      <c r="AY626" s="243" t="s">
        <v>220</v>
      </c>
    </row>
    <row r="627" s="14" customFormat="1">
      <c r="A627" s="14"/>
      <c r="B627" s="242"/>
      <c r="C627" s="14"/>
      <c r="D627" s="235" t="s">
        <v>228</v>
      </c>
      <c r="E627" s="243" t="s">
        <v>1</v>
      </c>
      <c r="F627" s="244" t="s">
        <v>1372</v>
      </c>
      <c r="G627" s="14"/>
      <c r="H627" s="245">
        <v>7.2000000000000002</v>
      </c>
      <c r="I627" s="246"/>
      <c r="J627" s="246"/>
      <c r="K627" s="14"/>
      <c r="L627" s="14"/>
      <c r="M627" s="242"/>
      <c r="N627" s="247"/>
      <c r="O627" s="248"/>
      <c r="P627" s="248"/>
      <c r="Q627" s="248"/>
      <c r="R627" s="248"/>
      <c r="S627" s="248"/>
      <c r="T627" s="248"/>
      <c r="U627" s="248"/>
      <c r="V627" s="248"/>
      <c r="W627" s="248"/>
      <c r="X627" s="249"/>
      <c r="Y627" s="14"/>
      <c r="Z627" s="14"/>
      <c r="AA627" s="14"/>
      <c r="AB627" s="14"/>
      <c r="AC627" s="14"/>
      <c r="AD627" s="14"/>
      <c r="AE627" s="14"/>
      <c r="AT627" s="243" t="s">
        <v>228</v>
      </c>
      <c r="AU627" s="243" t="s">
        <v>93</v>
      </c>
      <c r="AV627" s="14" t="s">
        <v>93</v>
      </c>
      <c r="AW627" s="14" t="s">
        <v>4</v>
      </c>
      <c r="AX627" s="14" t="s">
        <v>81</v>
      </c>
      <c r="AY627" s="243" t="s">
        <v>220</v>
      </c>
    </row>
    <row r="628" s="14" customFormat="1">
      <c r="A628" s="14"/>
      <c r="B628" s="242"/>
      <c r="C628" s="14"/>
      <c r="D628" s="235" t="s">
        <v>228</v>
      </c>
      <c r="E628" s="243" t="s">
        <v>1</v>
      </c>
      <c r="F628" s="244" t="s">
        <v>1373</v>
      </c>
      <c r="G628" s="14"/>
      <c r="H628" s="245">
        <v>53.399999999999999</v>
      </c>
      <c r="I628" s="246"/>
      <c r="J628" s="246"/>
      <c r="K628" s="14"/>
      <c r="L628" s="14"/>
      <c r="M628" s="242"/>
      <c r="N628" s="247"/>
      <c r="O628" s="248"/>
      <c r="P628" s="248"/>
      <c r="Q628" s="248"/>
      <c r="R628" s="248"/>
      <c r="S628" s="248"/>
      <c r="T628" s="248"/>
      <c r="U628" s="248"/>
      <c r="V628" s="248"/>
      <c r="W628" s="248"/>
      <c r="X628" s="249"/>
      <c r="Y628" s="14"/>
      <c r="Z628" s="14"/>
      <c r="AA628" s="14"/>
      <c r="AB628" s="14"/>
      <c r="AC628" s="14"/>
      <c r="AD628" s="14"/>
      <c r="AE628" s="14"/>
      <c r="AT628" s="243" t="s">
        <v>228</v>
      </c>
      <c r="AU628" s="243" t="s">
        <v>93</v>
      </c>
      <c r="AV628" s="14" t="s">
        <v>93</v>
      </c>
      <c r="AW628" s="14" t="s">
        <v>4</v>
      </c>
      <c r="AX628" s="14" t="s">
        <v>81</v>
      </c>
      <c r="AY628" s="243" t="s">
        <v>220</v>
      </c>
    </row>
    <row r="629" s="14" customFormat="1">
      <c r="A629" s="14"/>
      <c r="B629" s="242"/>
      <c r="C629" s="14"/>
      <c r="D629" s="235" t="s">
        <v>228</v>
      </c>
      <c r="E629" s="243" t="s">
        <v>1</v>
      </c>
      <c r="F629" s="244" t="s">
        <v>1374</v>
      </c>
      <c r="G629" s="14"/>
      <c r="H629" s="245">
        <v>45.420000000000002</v>
      </c>
      <c r="I629" s="246"/>
      <c r="J629" s="246"/>
      <c r="K629" s="14"/>
      <c r="L629" s="14"/>
      <c r="M629" s="242"/>
      <c r="N629" s="247"/>
      <c r="O629" s="248"/>
      <c r="P629" s="248"/>
      <c r="Q629" s="248"/>
      <c r="R629" s="248"/>
      <c r="S629" s="248"/>
      <c r="T629" s="248"/>
      <c r="U629" s="248"/>
      <c r="V629" s="248"/>
      <c r="W629" s="248"/>
      <c r="X629" s="249"/>
      <c r="Y629" s="14"/>
      <c r="Z629" s="14"/>
      <c r="AA629" s="14"/>
      <c r="AB629" s="14"/>
      <c r="AC629" s="14"/>
      <c r="AD629" s="14"/>
      <c r="AE629" s="14"/>
      <c r="AT629" s="243" t="s">
        <v>228</v>
      </c>
      <c r="AU629" s="243" t="s">
        <v>93</v>
      </c>
      <c r="AV629" s="14" t="s">
        <v>93</v>
      </c>
      <c r="AW629" s="14" t="s">
        <v>4</v>
      </c>
      <c r="AX629" s="14" t="s">
        <v>81</v>
      </c>
      <c r="AY629" s="243" t="s">
        <v>220</v>
      </c>
    </row>
    <row r="630" s="14" customFormat="1">
      <c r="A630" s="14"/>
      <c r="B630" s="242"/>
      <c r="C630" s="14"/>
      <c r="D630" s="235" t="s">
        <v>228</v>
      </c>
      <c r="E630" s="243" t="s">
        <v>1</v>
      </c>
      <c r="F630" s="244" t="s">
        <v>1375</v>
      </c>
      <c r="G630" s="14"/>
      <c r="H630" s="245">
        <v>53.109999999999999</v>
      </c>
      <c r="I630" s="246"/>
      <c r="J630" s="246"/>
      <c r="K630" s="14"/>
      <c r="L630" s="14"/>
      <c r="M630" s="242"/>
      <c r="N630" s="247"/>
      <c r="O630" s="248"/>
      <c r="P630" s="248"/>
      <c r="Q630" s="248"/>
      <c r="R630" s="248"/>
      <c r="S630" s="248"/>
      <c r="T630" s="248"/>
      <c r="U630" s="248"/>
      <c r="V630" s="248"/>
      <c r="W630" s="248"/>
      <c r="X630" s="249"/>
      <c r="Y630" s="14"/>
      <c r="Z630" s="14"/>
      <c r="AA630" s="14"/>
      <c r="AB630" s="14"/>
      <c r="AC630" s="14"/>
      <c r="AD630" s="14"/>
      <c r="AE630" s="14"/>
      <c r="AT630" s="243" t="s">
        <v>228</v>
      </c>
      <c r="AU630" s="243" t="s">
        <v>93</v>
      </c>
      <c r="AV630" s="14" t="s">
        <v>93</v>
      </c>
      <c r="AW630" s="14" t="s">
        <v>4</v>
      </c>
      <c r="AX630" s="14" t="s">
        <v>81</v>
      </c>
      <c r="AY630" s="243" t="s">
        <v>220</v>
      </c>
    </row>
    <row r="631" s="14" customFormat="1">
      <c r="A631" s="14"/>
      <c r="B631" s="242"/>
      <c r="C631" s="14"/>
      <c r="D631" s="235" t="s">
        <v>228</v>
      </c>
      <c r="E631" s="243" t="s">
        <v>1</v>
      </c>
      <c r="F631" s="244" t="s">
        <v>1376</v>
      </c>
      <c r="G631" s="14"/>
      <c r="H631" s="245">
        <v>44.850000000000001</v>
      </c>
      <c r="I631" s="246"/>
      <c r="J631" s="246"/>
      <c r="K631" s="14"/>
      <c r="L631" s="14"/>
      <c r="M631" s="242"/>
      <c r="N631" s="247"/>
      <c r="O631" s="248"/>
      <c r="P631" s="248"/>
      <c r="Q631" s="248"/>
      <c r="R631" s="248"/>
      <c r="S631" s="248"/>
      <c r="T631" s="248"/>
      <c r="U631" s="248"/>
      <c r="V631" s="248"/>
      <c r="W631" s="248"/>
      <c r="X631" s="249"/>
      <c r="Y631" s="14"/>
      <c r="Z631" s="14"/>
      <c r="AA631" s="14"/>
      <c r="AB631" s="14"/>
      <c r="AC631" s="14"/>
      <c r="AD631" s="14"/>
      <c r="AE631" s="14"/>
      <c r="AT631" s="243" t="s">
        <v>228</v>
      </c>
      <c r="AU631" s="243" t="s">
        <v>93</v>
      </c>
      <c r="AV631" s="14" t="s">
        <v>93</v>
      </c>
      <c r="AW631" s="14" t="s">
        <v>4</v>
      </c>
      <c r="AX631" s="14" t="s">
        <v>81</v>
      </c>
      <c r="AY631" s="243" t="s">
        <v>220</v>
      </c>
    </row>
    <row r="632" s="14" customFormat="1">
      <c r="A632" s="14"/>
      <c r="B632" s="242"/>
      <c r="C632" s="14"/>
      <c r="D632" s="235" t="s">
        <v>228</v>
      </c>
      <c r="E632" s="243" t="s">
        <v>1</v>
      </c>
      <c r="F632" s="244" t="s">
        <v>1377</v>
      </c>
      <c r="G632" s="14"/>
      <c r="H632" s="245">
        <v>10.539999999999999</v>
      </c>
      <c r="I632" s="246"/>
      <c r="J632" s="246"/>
      <c r="K632" s="14"/>
      <c r="L632" s="14"/>
      <c r="M632" s="242"/>
      <c r="N632" s="247"/>
      <c r="O632" s="248"/>
      <c r="P632" s="248"/>
      <c r="Q632" s="248"/>
      <c r="R632" s="248"/>
      <c r="S632" s="248"/>
      <c r="T632" s="248"/>
      <c r="U632" s="248"/>
      <c r="V632" s="248"/>
      <c r="W632" s="248"/>
      <c r="X632" s="249"/>
      <c r="Y632" s="14"/>
      <c r="Z632" s="14"/>
      <c r="AA632" s="14"/>
      <c r="AB632" s="14"/>
      <c r="AC632" s="14"/>
      <c r="AD632" s="14"/>
      <c r="AE632" s="14"/>
      <c r="AT632" s="243" t="s">
        <v>228</v>
      </c>
      <c r="AU632" s="243" t="s">
        <v>93</v>
      </c>
      <c r="AV632" s="14" t="s">
        <v>93</v>
      </c>
      <c r="AW632" s="14" t="s">
        <v>4</v>
      </c>
      <c r="AX632" s="14" t="s">
        <v>81</v>
      </c>
      <c r="AY632" s="243" t="s">
        <v>220</v>
      </c>
    </row>
    <row r="633" s="14" customFormat="1">
      <c r="A633" s="14"/>
      <c r="B633" s="242"/>
      <c r="C633" s="14"/>
      <c r="D633" s="235" t="s">
        <v>228</v>
      </c>
      <c r="E633" s="243" t="s">
        <v>1</v>
      </c>
      <c r="F633" s="244" t="s">
        <v>1378</v>
      </c>
      <c r="G633" s="14"/>
      <c r="H633" s="245">
        <v>8.3800000000000008</v>
      </c>
      <c r="I633" s="246"/>
      <c r="J633" s="246"/>
      <c r="K633" s="14"/>
      <c r="L633" s="14"/>
      <c r="M633" s="242"/>
      <c r="N633" s="247"/>
      <c r="O633" s="248"/>
      <c r="P633" s="248"/>
      <c r="Q633" s="248"/>
      <c r="R633" s="248"/>
      <c r="S633" s="248"/>
      <c r="T633" s="248"/>
      <c r="U633" s="248"/>
      <c r="V633" s="248"/>
      <c r="W633" s="248"/>
      <c r="X633" s="249"/>
      <c r="Y633" s="14"/>
      <c r="Z633" s="14"/>
      <c r="AA633" s="14"/>
      <c r="AB633" s="14"/>
      <c r="AC633" s="14"/>
      <c r="AD633" s="14"/>
      <c r="AE633" s="14"/>
      <c r="AT633" s="243" t="s">
        <v>228</v>
      </c>
      <c r="AU633" s="243" t="s">
        <v>93</v>
      </c>
      <c r="AV633" s="14" t="s">
        <v>93</v>
      </c>
      <c r="AW633" s="14" t="s">
        <v>4</v>
      </c>
      <c r="AX633" s="14" t="s">
        <v>81</v>
      </c>
      <c r="AY633" s="243" t="s">
        <v>220</v>
      </c>
    </row>
    <row r="634" s="14" customFormat="1">
      <c r="A634" s="14"/>
      <c r="B634" s="242"/>
      <c r="C634" s="14"/>
      <c r="D634" s="235" t="s">
        <v>228</v>
      </c>
      <c r="E634" s="243" t="s">
        <v>1</v>
      </c>
      <c r="F634" s="244" t="s">
        <v>1379</v>
      </c>
      <c r="G634" s="14"/>
      <c r="H634" s="245">
        <v>7.2000000000000002</v>
      </c>
      <c r="I634" s="246"/>
      <c r="J634" s="246"/>
      <c r="K634" s="14"/>
      <c r="L634" s="14"/>
      <c r="M634" s="242"/>
      <c r="N634" s="247"/>
      <c r="O634" s="248"/>
      <c r="P634" s="248"/>
      <c r="Q634" s="248"/>
      <c r="R634" s="248"/>
      <c r="S634" s="248"/>
      <c r="T634" s="248"/>
      <c r="U634" s="248"/>
      <c r="V634" s="248"/>
      <c r="W634" s="248"/>
      <c r="X634" s="249"/>
      <c r="Y634" s="14"/>
      <c r="Z634" s="14"/>
      <c r="AA634" s="14"/>
      <c r="AB634" s="14"/>
      <c r="AC634" s="14"/>
      <c r="AD634" s="14"/>
      <c r="AE634" s="14"/>
      <c r="AT634" s="243" t="s">
        <v>228</v>
      </c>
      <c r="AU634" s="243" t="s">
        <v>93</v>
      </c>
      <c r="AV634" s="14" t="s">
        <v>93</v>
      </c>
      <c r="AW634" s="14" t="s">
        <v>4</v>
      </c>
      <c r="AX634" s="14" t="s">
        <v>81</v>
      </c>
      <c r="AY634" s="243" t="s">
        <v>220</v>
      </c>
    </row>
    <row r="635" s="14" customFormat="1">
      <c r="A635" s="14"/>
      <c r="B635" s="242"/>
      <c r="C635" s="14"/>
      <c r="D635" s="235" t="s">
        <v>228</v>
      </c>
      <c r="E635" s="243" t="s">
        <v>1</v>
      </c>
      <c r="F635" s="244" t="s">
        <v>1380</v>
      </c>
      <c r="G635" s="14"/>
      <c r="H635" s="245">
        <v>23.399999999999999</v>
      </c>
      <c r="I635" s="246"/>
      <c r="J635" s="246"/>
      <c r="K635" s="14"/>
      <c r="L635" s="14"/>
      <c r="M635" s="242"/>
      <c r="N635" s="247"/>
      <c r="O635" s="248"/>
      <c r="P635" s="248"/>
      <c r="Q635" s="248"/>
      <c r="R635" s="248"/>
      <c r="S635" s="248"/>
      <c r="T635" s="248"/>
      <c r="U635" s="248"/>
      <c r="V635" s="248"/>
      <c r="W635" s="248"/>
      <c r="X635" s="249"/>
      <c r="Y635" s="14"/>
      <c r="Z635" s="14"/>
      <c r="AA635" s="14"/>
      <c r="AB635" s="14"/>
      <c r="AC635" s="14"/>
      <c r="AD635" s="14"/>
      <c r="AE635" s="14"/>
      <c r="AT635" s="243" t="s">
        <v>228</v>
      </c>
      <c r="AU635" s="243" t="s">
        <v>93</v>
      </c>
      <c r="AV635" s="14" t="s">
        <v>93</v>
      </c>
      <c r="AW635" s="14" t="s">
        <v>4</v>
      </c>
      <c r="AX635" s="14" t="s">
        <v>81</v>
      </c>
      <c r="AY635" s="243" t="s">
        <v>220</v>
      </c>
    </row>
    <row r="636" s="14" customFormat="1">
      <c r="A636" s="14"/>
      <c r="B636" s="242"/>
      <c r="C636" s="14"/>
      <c r="D636" s="235" t="s">
        <v>228</v>
      </c>
      <c r="E636" s="243" t="s">
        <v>1</v>
      </c>
      <c r="F636" s="244" t="s">
        <v>1381</v>
      </c>
      <c r="G636" s="14"/>
      <c r="H636" s="245">
        <v>1.3999999999999999</v>
      </c>
      <c r="I636" s="246"/>
      <c r="J636" s="246"/>
      <c r="K636" s="14"/>
      <c r="L636" s="14"/>
      <c r="M636" s="242"/>
      <c r="N636" s="247"/>
      <c r="O636" s="248"/>
      <c r="P636" s="248"/>
      <c r="Q636" s="248"/>
      <c r="R636" s="248"/>
      <c r="S636" s="248"/>
      <c r="T636" s="248"/>
      <c r="U636" s="248"/>
      <c r="V636" s="248"/>
      <c r="W636" s="248"/>
      <c r="X636" s="249"/>
      <c r="Y636" s="14"/>
      <c r="Z636" s="14"/>
      <c r="AA636" s="14"/>
      <c r="AB636" s="14"/>
      <c r="AC636" s="14"/>
      <c r="AD636" s="14"/>
      <c r="AE636" s="14"/>
      <c r="AT636" s="243" t="s">
        <v>228</v>
      </c>
      <c r="AU636" s="243" t="s">
        <v>93</v>
      </c>
      <c r="AV636" s="14" t="s">
        <v>93</v>
      </c>
      <c r="AW636" s="14" t="s">
        <v>4</v>
      </c>
      <c r="AX636" s="14" t="s">
        <v>81</v>
      </c>
      <c r="AY636" s="243" t="s">
        <v>220</v>
      </c>
    </row>
    <row r="637" s="14" customFormat="1">
      <c r="A637" s="14"/>
      <c r="B637" s="242"/>
      <c r="C637" s="14"/>
      <c r="D637" s="235" t="s">
        <v>228</v>
      </c>
      <c r="E637" s="243" t="s">
        <v>1</v>
      </c>
      <c r="F637" s="244" t="s">
        <v>1382</v>
      </c>
      <c r="G637" s="14"/>
      <c r="H637" s="245">
        <v>21.649999999999999</v>
      </c>
      <c r="I637" s="246"/>
      <c r="J637" s="246"/>
      <c r="K637" s="14"/>
      <c r="L637" s="14"/>
      <c r="M637" s="242"/>
      <c r="N637" s="247"/>
      <c r="O637" s="248"/>
      <c r="P637" s="248"/>
      <c r="Q637" s="248"/>
      <c r="R637" s="248"/>
      <c r="S637" s="248"/>
      <c r="T637" s="248"/>
      <c r="U637" s="248"/>
      <c r="V637" s="248"/>
      <c r="W637" s="248"/>
      <c r="X637" s="249"/>
      <c r="Y637" s="14"/>
      <c r="Z637" s="14"/>
      <c r="AA637" s="14"/>
      <c r="AB637" s="14"/>
      <c r="AC637" s="14"/>
      <c r="AD637" s="14"/>
      <c r="AE637" s="14"/>
      <c r="AT637" s="243" t="s">
        <v>228</v>
      </c>
      <c r="AU637" s="243" t="s">
        <v>93</v>
      </c>
      <c r="AV637" s="14" t="s">
        <v>93</v>
      </c>
      <c r="AW637" s="14" t="s">
        <v>4</v>
      </c>
      <c r="AX637" s="14" t="s">
        <v>81</v>
      </c>
      <c r="AY637" s="243" t="s">
        <v>220</v>
      </c>
    </row>
    <row r="638" s="14" customFormat="1">
      <c r="A638" s="14"/>
      <c r="B638" s="242"/>
      <c r="C638" s="14"/>
      <c r="D638" s="235" t="s">
        <v>228</v>
      </c>
      <c r="E638" s="243" t="s">
        <v>1</v>
      </c>
      <c r="F638" s="244" t="s">
        <v>1383</v>
      </c>
      <c r="G638" s="14"/>
      <c r="H638" s="245">
        <v>5.5999999999999996</v>
      </c>
      <c r="I638" s="246"/>
      <c r="J638" s="246"/>
      <c r="K638" s="14"/>
      <c r="L638" s="14"/>
      <c r="M638" s="242"/>
      <c r="N638" s="247"/>
      <c r="O638" s="248"/>
      <c r="P638" s="248"/>
      <c r="Q638" s="248"/>
      <c r="R638" s="248"/>
      <c r="S638" s="248"/>
      <c r="T638" s="248"/>
      <c r="U638" s="248"/>
      <c r="V638" s="248"/>
      <c r="W638" s="248"/>
      <c r="X638" s="249"/>
      <c r="Y638" s="14"/>
      <c r="Z638" s="14"/>
      <c r="AA638" s="14"/>
      <c r="AB638" s="14"/>
      <c r="AC638" s="14"/>
      <c r="AD638" s="14"/>
      <c r="AE638" s="14"/>
      <c r="AT638" s="243" t="s">
        <v>228</v>
      </c>
      <c r="AU638" s="243" t="s">
        <v>93</v>
      </c>
      <c r="AV638" s="14" t="s">
        <v>93</v>
      </c>
      <c r="AW638" s="14" t="s">
        <v>4</v>
      </c>
      <c r="AX638" s="14" t="s">
        <v>81</v>
      </c>
      <c r="AY638" s="243" t="s">
        <v>220</v>
      </c>
    </row>
    <row r="639" s="14" customFormat="1">
      <c r="A639" s="14"/>
      <c r="B639" s="242"/>
      <c r="C639" s="14"/>
      <c r="D639" s="235" t="s">
        <v>228</v>
      </c>
      <c r="E639" s="243" t="s">
        <v>1</v>
      </c>
      <c r="F639" s="244" t="s">
        <v>1384</v>
      </c>
      <c r="G639" s="14"/>
      <c r="H639" s="245">
        <v>1.6000000000000001</v>
      </c>
      <c r="I639" s="246"/>
      <c r="J639" s="246"/>
      <c r="K639" s="14"/>
      <c r="L639" s="14"/>
      <c r="M639" s="242"/>
      <c r="N639" s="247"/>
      <c r="O639" s="248"/>
      <c r="P639" s="248"/>
      <c r="Q639" s="248"/>
      <c r="R639" s="248"/>
      <c r="S639" s="248"/>
      <c r="T639" s="248"/>
      <c r="U639" s="248"/>
      <c r="V639" s="248"/>
      <c r="W639" s="248"/>
      <c r="X639" s="249"/>
      <c r="Y639" s="14"/>
      <c r="Z639" s="14"/>
      <c r="AA639" s="14"/>
      <c r="AB639" s="14"/>
      <c r="AC639" s="14"/>
      <c r="AD639" s="14"/>
      <c r="AE639" s="14"/>
      <c r="AT639" s="243" t="s">
        <v>228</v>
      </c>
      <c r="AU639" s="243" t="s">
        <v>93</v>
      </c>
      <c r="AV639" s="14" t="s">
        <v>93</v>
      </c>
      <c r="AW639" s="14" t="s">
        <v>4</v>
      </c>
      <c r="AX639" s="14" t="s">
        <v>81</v>
      </c>
      <c r="AY639" s="243" t="s">
        <v>220</v>
      </c>
    </row>
    <row r="640" s="14" customFormat="1">
      <c r="A640" s="14"/>
      <c r="B640" s="242"/>
      <c r="C640" s="14"/>
      <c r="D640" s="235" t="s">
        <v>228</v>
      </c>
      <c r="E640" s="243" t="s">
        <v>1</v>
      </c>
      <c r="F640" s="244" t="s">
        <v>1385</v>
      </c>
      <c r="G640" s="14"/>
      <c r="H640" s="245">
        <v>4.2999999999999998</v>
      </c>
      <c r="I640" s="246"/>
      <c r="J640" s="246"/>
      <c r="K640" s="14"/>
      <c r="L640" s="14"/>
      <c r="M640" s="242"/>
      <c r="N640" s="247"/>
      <c r="O640" s="248"/>
      <c r="P640" s="248"/>
      <c r="Q640" s="248"/>
      <c r="R640" s="248"/>
      <c r="S640" s="248"/>
      <c r="T640" s="248"/>
      <c r="U640" s="248"/>
      <c r="V640" s="248"/>
      <c r="W640" s="248"/>
      <c r="X640" s="249"/>
      <c r="Y640" s="14"/>
      <c r="Z640" s="14"/>
      <c r="AA640" s="14"/>
      <c r="AB640" s="14"/>
      <c r="AC640" s="14"/>
      <c r="AD640" s="14"/>
      <c r="AE640" s="14"/>
      <c r="AT640" s="243" t="s">
        <v>228</v>
      </c>
      <c r="AU640" s="243" t="s">
        <v>93</v>
      </c>
      <c r="AV640" s="14" t="s">
        <v>93</v>
      </c>
      <c r="AW640" s="14" t="s">
        <v>4</v>
      </c>
      <c r="AX640" s="14" t="s">
        <v>81</v>
      </c>
      <c r="AY640" s="243" t="s">
        <v>220</v>
      </c>
    </row>
    <row r="641" s="15" customFormat="1">
      <c r="A641" s="15"/>
      <c r="B641" s="250"/>
      <c r="C641" s="15"/>
      <c r="D641" s="235" t="s">
        <v>228</v>
      </c>
      <c r="E641" s="251" t="s">
        <v>1</v>
      </c>
      <c r="F641" s="252" t="s">
        <v>242</v>
      </c>
      <c r="G641" s="15"/>
      <c r="H641" s="253">
        <v>345.42000000000002</v>
      </c>
      <c r="I641" s="254"/>
      <c r="J641" s="254"/>
      <c r="K641" s="15"/>
      <c r="L641" s="15"/>
      <c r="M641" s="250"/>
      <c r="N641" s="255"/>
      <c r="O641" s="256"/>
      <c r="P641" s="256"/>
      <c r="Q641" s="256"/>
      <c r="R641" s="256"/>
      <c r="S641" s="256"/>
      <c r="T641" s="256"/>
      <c r="U641" s="256"/>
      <c r="V641" s="256"/>
      <c r="W641" s="256"/>
      <c r="X641" s="257"/>
      <c r="Y641" s="15"/>
      <c r="Z641" s="15"/>
      <c r="AA641" s="15"/>
      <c r="AB641" s="15"/>
      <c r="AC641" s="15"/>
      <c r="AD641" s="15"/>
      <c r="AE641" s="15"/>
      <c r="AT641" s="251" t="s">
        <v>228</v>
      </c>
      <c r="AU641" s="251" t="s">
        <v>93</v>
      </c>
      <c r="AV641" s="15" t="s">
        <v>98</v>
      </c>
      <c r="AW641" s="15" t="s">
        <v>4</v>
      </c>
      <c r="AX641" s="15" t="s">
        <v>81</v>
      </c>
      <c r="AY641" s="251" t="s">
        <v>220</v>
      </c>
    </row>
    <row r="642" s="16" customFormat="1">
      <c r="A642" s="16"/>
      <c r="B642" s="258"/>
      <c r="C642" s="16"/>
      <c r="D642" s="235" t="s">
        <v>228</v>
      </c>
      <c r="E642" s="259" t="s">
        <v>1</v>
      </c>
      <c r="F642" s="260" t="s">
        <v>253</v>
      </c>
      <c r="G642" s="16"/>
      <c r="H642" s="261">
        <v>1996.53</v>
      </c>
      <c r="I642" s="262"/>
      <c r="J642" s="262"/>
      <c r="K642" s="16"/>
      <c r="L642" s="16"/>
      <c r="M642" s="258"/>
      <c r="N642" s="263"/>
      <c r="O642" s="264"/>
      <c r="P642" s="264"/>
      <c r="Q642" s="264"/>
      <c r="R642" s="264"/>
      <c r="S642" s="264"/>
      <c r="T642" s="264"/>
      <c r="U642" s="264"/>
      <c r="V642" s="264"/>
      <c r="W642" s="264"/>
      <c r="X642" s="265"/>
      <c r="Y642" s="16"/>
      <c r="Z642" s="16"/>
      <c r="AA642" s="16"/>
      <c r="AB642" s="16"/>
      <c r="AC642" s="16"/>
      <c r="AD642" s="16"/>
      <c r="AE642" s="16"/>
      <c r="AT642" s="259" t="s">
        <v>228</v>
      </c>
      <c r="AU642" s="259" t="s">
        <v>93</v>
      </c>
      <c r="AV642" s="16" t="s">
        <v>105</v>
      </c>
      <c r="AW642" s="16" t="s">
        <v>4</v>
      </c>
      <c r="AX642" s="16" t="s">
        <v>88</v>
      </c>
      <c r="AY642" s="259" t="s">
        <v>220</v>
      </c>
    </row>
    <row r="643" s="2" customFormat="1" ht="33" customHeight="1">
      <c r="A643" s="42"/>
      <c r="B643" s="186"/>
      <c r="C643" s="220" t="s">
        <v>991</v>
      </c>
      <c r="D643" s="220" t="s">
        <v>223</v>
      </c>
      <c r="E643" s="221" t="s">
        <v>2014</v>
      </c>
      <c r="F643" s="222" t="s">
        <v>2015</v>
      </c>
      <c r="G643" s="223" t="s">
        <v>226</v>
      </c>
      <c r="H643" s="224">
        <v>1996.53</v>
      </c>
      <c r="I643" s="225"/>
      <c r="J643" s="225"/>
      <c r="K643" s="226">
        <f>ROUND(P643*H643,2)</f>
        <v>0</v>
      </c>
      <c r="L643" s="227"/>
      <c r="M643" s="43"/>
      <c r="N643" s="228" t="s">
        <v>1</v>
      </c>
      <c r="O643" s="229" t="s">
        <v>45</v>
      </c>
      <c r="P643" s="230">
        <f>I643+J643</f>
        <v>0</v>
      </c>
      <c r="Q643" s="230">
        <f>ROUND(I643*H643,2)</f>
        <v>0</v>
      </c>
      <c r="R643" s="230">
        <f>ROUND(J643*H643,2)</f>
        <v>0</v>
      </c>
      <c r="S643" s="86"/>
      <c r="T643" s="231">
        <f>S643*H643</f>
        <v>0</v>
      </c>
      <c r="U643" s="231">
        <v>0.00032000000000000003</v>
      </c>
      <c r="V643" s="231">
        <f>U643*H643</f>
        <v>0.63888960000000006</v>
      </c>
      <c r="W643" s="231">
        <v>0</v>
      </c>
      <c r="X643" s="232">
        <f>W643*H643</f>
        <v>0</v>
      </c>
      <c r="Y643" s="42"/>
      <c r="Z643" s="42"/>
      <c r="AA643" s="42"/>
      <c r="AB643" s="42"/>
      <c r="AC643" s="42"/>
      <c r="AD643" s="42"/>
      <c r="AE643" s="42"/>
      <c r="AR643" s="233" t="s">
        <v>387</v>
      </c>
      <c r="AT643" s="233" t="s">
        <v>223</v>
      </c>
      <c r="AU643" s="233" t="s">
        <v>93</v>
      </c>
      <c r="AY643" s="19" t="s">
        <v>220</v>
      </c>
      <c r="BE643" s="147">
        <f>IF(O643="základná",K643,0)</f>
        <v>0</v>
      </c>
      <c r="BF643" s="147">
        <f>IF(O643="znížená",K643,0)</f>
        <v>0</v>
      </c>
      <c r="BG643" s="147">
        <f>IF(O643="zákl. prenesená",K643,0)</f>
        <v>0</v>
      </c>
      <c r="BH643" s="147">
        <f>IF(O643="zníž. prenesená",K643,0)</f>
        <v>0</v>
      </c>
      <c r="BI643" s="147">
        <f>IF(O643="nulová",K643,0)</f>
        <v>0</v>
      </c>
      <c r="BJ643" s="19" t="s">
        <v>93</v>
      </c>
      <c r="BK643" s="147">
        <f>ROUND(P643*H643,2)</f>
        <v>0</v>
      </c>
      <c r="BL643" s="19" t="s">
        <v>387</v>
      </c>
      <c r="BM643" s="233" t="s">
        <v>2016</v>
      </c>
    </row>
    <row r="644" s="13" customFormat="1">
      <c r="A644" s="13"/>
      <c r="B644" s="234"/>
      <c r="C644" s="13"/>
      <c r="D644" s="235" t="s">
        <v>228</v>
      </c>
      <c r="E644" s="236" t="s">
        <v>1</v>
      </c>
      <c r="F644" s="237" t="s">
        <v>1344</v>
      </c>
      <c r="G644" s="13"/>
      <c r="H644" s="236" t="s">
        <v>1</v>
      </c>
      <c r="I644" s="238"/>
      <c r="J644" s="238"/>
      <c r="K644" s="13"/>
      <c r="L644" s="13"/>
      <c r="M644" s="234"/>
      <c r="N644" s="239"/>
      <c r="O644" s="240"/>
      <c r="P644" s="240"/>
      <c r="Q644" s="240"/>
      <c r="R644" s="240"/>
      <c r="S644" s="240"/>
      <c r="T644" s="240"/>
      <c r="U644" s="240"/>
      <c r="V644" s="240"/>
      <c r="W644" s="240"/>
      <c r="X644" s="241"/>
      <c r="Y644" s="13"/>
      <c r="Z644" s="13"/>
      <c r="AA644" s="13"/>
      <c r="AB644" s="13"/>
      <c r="AC644" s="13"/>
      <c r="AD644" s="13"/>
      <c r="AE644" s="13"/>
      <c r="AT644" s="236" t="s">
        <v>228</v>
      </c>
      <c r="AU644" s="236" t="s">
        <v>93</v>
      </c>
      <c r="AV644" s="13" t="s">
        <v>88</v>
      </c>
      <c r="AW644" s="13" t="s">
        <v>4</v>
      </c>
      <c r="AX644" s="13" t="s">
        <v>81</v>
      </c>
      <c r="AY644" s="236" t="s">
        <v>220</v>
      </c>
    </row>
    <row r="645" s="13" customFormat="1">
      <c r="A645" s="13"/>
      <c r="B645" s="234"/>
      <c r="C645" s="13"/>
      <c r="D645" s="235" t="s">
        <v>228</v>
      </c>
      <c r="E645" s="236" t="s">
        <v>1</v>
      </c>
      <c r="F645" s="237" t="s">
        <v>1344</v>
      </c>
      <c r="G645" s="13"/>
      <c r="H645" s="236" t="s">
        <v>1</v>
      </c>
      <c r="I645" s="238"/>
      <c r="J645" s="238"/>
      <c r="K645" s="13"/>
      <c r="L645" s="13"/>
      <c r="M645" s="234"/>
      <c r="N645" s="239"/>
      <c r="O645" s="240"/>
      <c r="P645" s="240"/>
      <c r="Q645" s="240"/>
      <c r="R645" s="240"/>
      <c r="S645" s="240"/>
      <c r="T645" s="240"/>
      <c r="U645" s="240"/>
      <c r="V645" s="240"/>
      <c r="W645" s="240"/>
      <c r="X645" s="241"/>
      <c r="Y645" s="13"/>
      <c r="Z645" s="13"/>
      <c r="AA645" s="13"/>
      <c r="AB645" s="13"/>
      <c r="AC645" s="13"/>
      <c r="AD645" s="13"/>
      <c r="AE645" s="13"/>
      <c r="AT645" s="236" t="s">
        <v>228</v>
      </c>
      <c r="AU645" s="236" t="s">
        <v>93</v>
      </c>
      <c r="AV645" s="13" t="s">
        <v>88</v>
      </c>
      <c r="AW645" s="13" t="s">
        <v>4</v>
      </c>
      <c r="AX645" s="13" t="s">
        <v>81</v>
      </c>
      <c r="AY645" s="236" t="s">
        <v>220</v>
      </c>
    </row>
    <row r="646" s="14" customFormat="1">
      <c r="A646" s="14"/>
      <c r="B646" s="242"/>
      <c r="C646" s="14"/>
      <c r="D646" s="235" t="s">
        <v>228</v>
      </c>
      <c r="E646" s="243" t="s">
        <v>1</v>
      </c>
      <c r="F646" s="244" t="s">
        <v>1884</v>
      </c>
      <c r="G646" s="14"/>
      <c r="H646" s="245">
        <v>21.484999999999999</v>
      </c>
      <c r="I646" s="246"/>
      <c r="J646" s="246"/>
      <c r="K646" s="14"/>
      <c r="L646" s="14"/>
      <c r="M646" s="242"/>
      <c r="N646" s="247"/>
      <c r="O646" s="248"/>
      <c r="P646" s="248"/>
      <c r="Q646" s="248"/>
      <c r="R646" s="248"/>
      <c r="S646" s="248"/>
      <c r="T646" s="248"/>
      <c r="U646" s="248"/>
      <c r="V646" s="248"/>
      <c r="W646" s="248"/>
      <c r="X646" s="249"/>
      <c r="Y646" s="14"/>
      <c r="Z646" s="14"/>
      <c r="AA646" s="14"/>
      <c r="AB646" s="14"/>
      <c r="AC646" s="14"/>
      <c r="AD646" s="14"/>
      <c r="AE646" s="14"/>
      <c r="AT646" s="243" t="s">
        <v>228</v>
      </c>
      <c r="AU646" s="243" t="s">
        <v>93</v>
      </c>
      <c r="AV646" s="14" t="s">
        <v>93</v>
      </c>
      <c r="AW646" s="14" t="s">
        <v>4</v>
      </c>
      <c r="AX646" s="14" t="s">
        <v>81</v>
      </c>
      <c r="AY646" s="243" t="s">
        <v>220</v>
      </c>
    </row>
    <row r="647" s="14" customFormat="1">
      <c r="A647" s="14"/>
      <c r="B647" s="242"/>
      <c r="C647" s="14"/>
      <c r="D647" s="235" t="s">
        <v>228</v>
      </c>
      <c r="E647" s="243" t="s">
        <v>1</v>
      </c>
      <c r="F647" s="244" t="s">
        <v>1885</v>
      </c>
      <c r="G647" s="14"/>
      <c r="H647" s="245">
        <v>21.565000000000001</v>
      </c>
      <c r="I647" s="246"/>
      <c r="J647" s="246"/>
      <c r="K647" s="14"/>
      <c r="L647" s="14"/>
      <c r="M647" s="242"/>
      <c r="N647" s="247"/>
      <c r="O647" s="248"/>
      <c r="P647" s="248"/>
      <c r="Q647" s="248"/>
      <c r="R647" s="248"/>
      <c r="S647" s="248"/>
      <c r="T647" s="248"/>
      <c r="U647" s="248"/>
      <c r="V647" s="248"/>
      <c r="W647" s="248"/>
      <c r="X647" s="249"/>
      <c r="Y647" s="14"/>
      <c r="Z647" s="14"/>
      <c r="AA647" s="14"/>
      <c r="AB647" s="14"/>
      <c r="AC647" s="14"/>
      <c r="AD647" s="14"/>
      <c r="AE647" s="14"/>
      <c r="AT647" s="243" t="s">
        <v>228</v>
      </c>
      <c r="AU647" s="243" t="s">
        <v>93</v>
      </c>
      <c r="AV647" s="14" t="s">
        <v>93</v>
      </c>
      <c r="AW647" s="14" t="s">
        <v>4</v>
      </c>
      <c r="AX647" s="14" t="s">
        <v>81</v>
      </c>
      <c r="AY647" s="243" t="s">
        <v>220</v>
      </c>
    </row>
    <row r="648" s="14" customFormat="1">
      <c r="A648" s="14"/>
      <c r="B648" s="242"/>
      <c r="C648" s="14"/>
      <c r="D648" s="235" t="s">
        <v>228</v>
      </c>
      <c r="E648" s="243" t="s">
        <v>1</v>
      </c>
      <c r="F648" s="244" t="s">
        <v>1886</v>
      </c>
      <c r="G648" s="14"/>
      <c r="H648" s="245">
        <v>38.844999999999999</v>
      </c>
      <c r="I648" s="246"/>
      <c r="J648" s="246"/>
      <c r="K648" s="14"/>
      <c r="L648" s="14"/>
      <c r="M648" s="242"/>
      <c r="N648" s="247"/>
      <c r="O648" s="248"/>
      <c r="P648" s="248"/>
      <c r="Q648" s="248"/>
      <c r="R648" s="248"/>
      <c r="S648" s="248"/>
      <c r="T648" s="248"/>
      <c r="U648" s="248"/>
      <c r="V648" s="248"/>
      <c r="W648" s="248"/>
      <c r="X648" s="249"/>
      <c r="Y648" s="14"/>
      <c r="Z648" s="14"/>
      <c r="AA648" s="14"/>
      <c r="AB648" s="14"/>
      <c r="AC648" s="14"/>
      <c r="AD648" s="14"/>
      <c r="AE648" s="14"/>
      <c r="AT648" s="243" t="s">
        <v>228</v>
      </c>
      <c r="AU648" s="243" t="s">
        <v>93</v>
      </c>
      <c r="AV648" s="14" t="s">
        <v>93</v>
      </c>
      <c r="AW648" s="14" t="s">
        <v>4</v>
      </c>
      <c r="AX648" s="14" t="s">
        <v>81</v>
      </c>
      <c r="AY648" s="243" t="s">
        <v>220</v>
      </c>
    </row>
    <row r="649" s="14" customFormat="1">
      <c r="A649" s="14"/>
      <c r="B649" s="242"/>
      <c r="C649" s="14"/>
      <c r="D649" s="235" t="s">
        <v>228</v>
      </c>
      <c r="E649" s="243" t="s">
        <v>1</v>
      </c>
      <c r="F649" s="244" t="s">
        <v>1887</v>
      </c>
      <c r="G649" s="14"/>
      <c r="H649" s="245">
        <v>25.215</v>
      </c>
      <c r="I649" s="246"/>
      <c r="J649" s="246"/>
      <c r="K649" s="14"/>
      <c r="L649" s="14"/>
      <c r="M649" s="242"/>
      <c r="N649" s="247"/>
      <c r="O649" s="248"/>
      <c r="P649" s="248"/>
      <c r="Q649" s="248"/>
      <c r="R649" s="248"/>
      <c r="S649" s="248"/>
      <c r="T649" s="248"/>
      <c r="U649" s="248"/>
      <c r="V649" s="248"/>
      <c r="W649" s="248"/>
      <c r="X649" s="249"/>
      <c r="Y649" s="14"/>
      <c r="Z649" s="14"/>
      <c r="AA649" s="14"/>
      <c r="AB649" s="14"/>
      <c r="AC649" s="14"/>
      <c r="AD649" s="14"/>
      <c r="AE649" s="14"/>
      <c r="AT649" s="243" t="s">
        <v>228</v>
      </c>
      <c r="AU649" s="243" t="s">
        <v>93</v>
      </c>
      <c r="AV649" s="14" t="s">
        <v>93</v>
      </c>
      <c r="AW649" s="14" t="s">
        <v>4</v>
      </c>
      <c r="AX649" s="14" t="s">
        <v>81</v>
      </c>
      <c r="AY649" s="243" t="s">
        <v>220</v>
      </c>
    </row>
    <row r="650" s="14" customFormat="1">
      <c r="A650" s="14"/>
      <c r="B650" s="242"/>
      <c r="C650" s="14"/>
      <c r="D650" s="235" t="s">
        <v>228</v>
      </c>
      <c r="E650" s="243" t="s">
        <v>1</v>
      </c>
      <c r="F650" s="244" t="s">
        <v>1888</v>
      </c>
      <c r="G650" s="14"/>
      <c r="H650" s="245">
        <v>29.449999999999999</v>
      </c>
      <c r="I650" s="246"/>
      <c r="J650" s="246"/>
      <c r="K650" s="14"/>
      <c r="L650" s="14"/>
      <c r="M650" s="242"/>
      <c r="N650" s="247"/>
      <c r="O650" s="248"/>
      <c r="P650" s="248"/>
      <c r="Q650" s="248"/>
      <c r="R650" s="248"/>
      <c r="S650" s="248"/>
      <c r="T650" s="248"/>
      <c r="U650" s="248"/>
      <c r="V650" s="248"/>
      <c r="W650" s="248"/>
      <c r="X650" s="249"/>
      <c r="Y650" s="14"/>
      <c r="Z650" s="14"/>
      <c r="AA650" s="14"/>
      <c r="AB650" s="14"/>
      <c r="AC650" s="14"/>
      <c r="AD650" s="14"/>
      <c r="AE650" s="14"/>
      <c r="AT650" s="243" t="s">
        <v>228</v>
      </c>
      <c r="AU650" s="243" t="s">
        <v>93</v>
      </c>
      <c r="AV650" s="14" t="s">
        <v>93</v>
      </c>
      <c r="AW650" s="14" t="s">
        <v>4</v>
      </c>
      <c r="AX650" s="14" t="s">
        <v>81</v>
      </c>
      <c r="AY650" s="243" t="s">
        <v>220</v>
      </c>
    </row>
    <row r="651" s="14" customFormat="1">
      <c r="A651" s="14"/>
      <c r="B651" s="242"/>
      <c r="C651" s="14"/>
      <c r="D651" s="235" t="s">
        <v>228</v>
      </c>
      <c r="E651" s="243" t="s">
        <v>1</v>
      </c>
      <c r="F651" s="244" t="s">
        <v>1889</v>
      </c>
      <c r="G651" s="14"/>
      <c r="H651" s="245">
        <v>23.420000000000002</v>
      </c>
      <c r="I651" s="246"/>
      <c r="J651" s="246"/>
      <c r="K651" s="14"/>
      <c r="L651" s="14"/>
      <c r="M651" s="242"/>
      <c r="N651" s="247"/>
      <c r="O651" s="248"/>
      <c r="P651" s="248"/>
      <c r="Q651" s="248"/>
      <c r="R651" s="248"/>
      <c r="S651" s="248"/>
      <c r="T651" s="248"/>
      <c r="U651" s="248"/>
      <c r="V651" s="248"/>
      <c r="W651" s="248"/>
      <c r="X651" s="249"/>
      <c r="Y651" s="14"/>
      <c r="Z651" s="14"/>
      <c r="AA651" s="14"/>
      <c r="AB651" s="14"/>
      <c r="AC651" s="14"/>
      <c r="AD651" s="14"/>
      <c r="AE651" s="14"/>
      <c r="AT651" s="243" t="s">
        <v>228</v>
      </c>
      <c r="AU651" s="243" t="s">
        <v>93</v>
      </c>
      <c r="AV651" s="14" t="s">
        <v>93</v>
      </c>
      <c r="AW651" s="14" t="s">
        <v>4</v>
      </c>
      <c r="AX651" s="14" t="s">
        <v>81</v>
      </c>
      <c r="AY651" s="243" t="s">
        <v>220</v>
      </c>
    </row>
    <row r="652" s="14" customFormat="1">
      <c r="A652" s="14"/>
      <c r="B652" s="242"/>
      <c r="C652" s="14"/>
      <c r="D652" s="235" t="s">
        <v>228</v>
      </c>
      <c r="E652" s="243" t="s">
        <v>1</v>
      </c>
      <c r="F652" s="244" t="s">
        <v>1890</v>
      </c>
      <c r="G652" s="14"/>
      <c r="H652" s="245">
        <v>23.805</v>
      </c>
      <c r="I652" s="246"/>
      <c r="J652" s="246"/>
      <c r="K652" s="14"/>
      <c r="L652" s="14"/>
      <c r="M652" s="242"/>
      <c r="N652" s="247"/>
      <c r="O652" s="248"/>
      <c r="P652" s="248"/>
      <c r="Q652" s="248"/>
      <c r="R652" s="248"/>
      <c r="S652" s="248"/>
      <c r="T652" s="248"/>
      <c r="U652" s="248"/>
      <c r="V652" s="248"/>
      <c r="W652" s="248"/>
      <c r="X652" s="249"/>
      <c r="Y652" s="14"/>
      <c r="Z652" s="14"/>
      <c r="AA652" s="14"/>
      <c r="AB652" s="14"/>
      <c r="AC652" s="14"/>
      <c r="AD652" s="14"/>
      <c r="AE652" s="14"/>
      <c r="AT652" s="243" t="s">
        <v>228</v>
      </c>
      <c r="AU652" s="243" t="s">
        <v>93</v>
      </c>
      <c r="AV652" s="14" t="s">
        <v>93</v>
      </c>
      <c r="AW652" s="14" t="s">
        <v>4</v>
      </c>
      <c r="AX652" s="14" t="s">
        <v>81</v>
      </c>
      <c r="AY652" s="243" t="s">
        <v>220</v>
      </c>
    </row>
    <row r="653" s="14" customFormat="1">
      <c r="A653" s="14"/>
      <c r="B653" s="242"/>
      <c r="C653" s="14"/>
      <c r="D653" s="235" t="s">
        <v>228</v>
      </c>
      <c r="E653" s="243" t="s">
        <v>1</v>
      </c>
      <c r="F653" s="244" t="s">
        <v>1891</v>
      </c>
      <c r="G653" s="14"/>
      <c r="H653" s="245">
        <v>17.460000000000001</v>
      </c>
      <c r="I653" s="246"/>
      <c r="J653" s="246"/>
      <c r="K653" s="14"/>
      <c r="L653" s="14"/>
      <c r="M653" s="242"/>
      <c r="N653" s="247"/>
      <c r="O653" s="248"/>
      <c r="P653" s="248"/>
      <c r="Q653" s="248"/>
      <c r="R653" s="248"/>
      <c r="S653" s="248"/>
      <c r="T653" s="248"/>
      <c r="U653" s="248"/>
      <c r="V653" s="248"/>
      <c r="W653" s="248"/>
      <c r="X653" s="249"/>
      <c r="Y653" s="14"/>
      <c r="Z653" s="14"/>
      <c r="AA653" s="14"/>
      <c r="AB653" s="14"/>
      <c r="AC653" s="14"/>
      <c r="AD653" s="14"/>
      <c r="AE653" s="14"/>
      <c r="AT653" s="243" t="s">
        <v>228</v>
      </c>
      <c r="AU653" s="243" t="s">
        <v>93</v>
      </c>
      <c r="AV653" s="14" t="s">
        <v>93</v>
      </c>
      <c r="AW653" s="14" t="s">
        <v>4</v>
      </c>
      <c r="AX653" s="14" t="s">
        <v>81</v>
      </c>
      <c r="AY653" s="243" t="s">
        <v>220</v>
      </c>
    </row>
    <row r="654" s="14" customFormat="1">
      <c r="A654" s="14"/>
      <c r="B654" s="242"/>
      <c r="C654" s="14"/>
      <c r="D654" s="235" t="s">
        <v>228</v>
      </c>
      <c r="E654" s="243" t="s">
        <v>1</v>
      </c>
      <c r="F654" s="244" t="s">
        <v>1892</v>
      </c>
      <c r="G654" s="14"/>
      <c r="H654" s="245">
        <v>56.710000000000001</v>
      </c>
      <c r="I654" s="246"/>
      <c r="J654" s="246"/>
      <c r="K654" s="14"/>
      <c r="L654" s="14"/>
      <c r="M654" s="242"/>
      <c r="N654" s="247"/>
      <c r="O654" s="248"/>
      <c r="P654" s="248"/>
      <c r="Q654" s="248"/>
      <c r="R654" s="248"/>
      <c r="S654" s="248"/>
      <c r="T654" s="248"/>
      <c r="U654" s="248"/>
      <c r="V654" s="248"/>
      <c r="W654" s="248"/>
      <c r="X654" s="249"/>
      <c r="Y654" s="14"/>
      <c r="Z654" s="14"/>
      <c r="AA654" s="14"/>
      <c r="AB654" s="14"/>
      <c r="AC654" s="14"/>
      <c r="AD654" s="14"/>
      <c r="AE654" s="14"/>
      <c r="AT654" s="243" t="s">
        <v>228</v>
      </c>
      <c r="AU654" s="243" t="s">
        <v>93</v>
      </c>
      <c r="AV654" s="14" t="s">
        <v>93</v>
      </c>
      <c r="AW654" s="14" t="s">
        <v>4</v>
      </c>
      <c r="AX654" s="14" t="s">
        <v>81</v>
      </c>
      <c r="AY654" s="243" t="s">
        <v>220</v>
      </c>
    </row>
    <row r="655" s="15" customFormat="1">
      <c r="A655" s="15"/>
      <c r="B655" s="250"/>
      <c r="C655" s="15"/>
      <c r="D655" s="235" t="s">
        <v>228</v>
      </c>
      <c r="E655" s="251" t="s">
        <v>1</v>
      </c>
      <c r="F655" s="252" t="s">
        <v>242</v>
      </c>
      <c r="G655" s="15"/>
      <c r="H655" s="253">
        <v>257.95499999999998</v>
      </c>
      <c r="I655" s="254"/>
      <c r="J655" s="254"/>
      <c r="K655" s="15"/>
      <c r="L655" s="15"/>
      <c r="M655" s="250"/>
      <c r="N655" s="255"/>
      <c r="O655" s="256"/>
      <c r="P655" s="256"/>
      <c r="Q655" s="256"/>
      <c r="R655" s="256"/>
      <c r="S655" s="256"/>
      <c r="T655" s="256"/>
      <c r="U655" s="256"/>
      <c r="V655" s="256"/>
      <c r="W655" s="256"/>
      <c r="X655" s="257"/>
      <c r="Y655" s="15"/>
      <c r="Z655" s="15"/>
      <c r="AA655" s="15"/>
      <c r="AB655" s="15"/>
      <c r="AC655" s="15"/>
      <c r="AD655" s="15"/>
      <c r="AE655" s="15"/>
      <c r="AT655" s="251" t="s">
        <v>228</v>
      </c>
      <c r="AU655" s="251" t="s">
        <v>93</v>
      </c>
      <c r="AV655" s="15" t="s">
        <v>98</v>
      </c>
      <c r="AW655" s="15" t="s">
        <v>4</v>
      </c>
      <c r="AX655" s="15" t="s">
        <v>81</v>
      </c>
      <c r="AY655" s="251" t="s">
        <v>220</v>
      </c>
    </row>
    <row r="656" s="13" customFormat="1">
      <c r="A656" s="13"/>
      <c r="B656" s="234"/>
      <c r="C656" s="13"/>
      <c r="D656" s="235" t="s">
        <v>228</v>
      </c>
      <c r="E656" s="236" t="s">
        <v>1</v>
      </c>
      <c r="F656" s="237" t="s">
        <v>1332</v>
      </c>
      <c r="G656" s="13"/>
      <c r="H656" s="236" t="s">
        <v>1</v>
      </c>
      <c r="I656" s="238"/>
      <c r="J656" s="238"/>
      <c r="K656" s="13"/>
      <c r="L656" s="13"/>
      <c r="M656" s="234"/>
      <c r="N656" s="239"/>
      <c r="O656" s="240"/>
      <c r="P656" s="240"/>
      <c r="Q656" s="240"/>
      <c r="R656" s="240"/>
      <c r="S656" s="240"/>
      <c r="T656" s="240"/>
      <c r="U656" s="240"/>
      <c r="V656" s="240"/>
      <c r="W656" s="240"/>
      <c r="X656" s="241"/>
      <c r="Y656" s="13"/>
      <c r="Z656" s="13"/>
      <c r="AA656" s="13"/>
      <c r="AB656" s="13"/>
      <c r="AC656" s="13"/>
      <c r="AD656" s="13"/>
      <c r="AE656" s="13"/>
      <c r="AT656" s="236" t="s">
        <v>228</v>
      </c>
      <c r="AU656" s="236" t="s">
        <v>93</v>
      </c>
      <c r="AV656" s="13" t="s">
        <v>88</v>
      </c>
      <c r="AW656" s="13" t="s">
        <v>4</v>
      </c>
      <c r="AX656" s="13" t="s">
        <v>81</v>
      </c>
      <c r="AY656" s="236" t="s">
        <v>220</v>
      </c>
    </row>
    <row r="657" s="14" customFormat="1">
      <c r="A657" s="14"/>
      <c r="B657" s="242"/>
      <c r="C657" s="14"/>
      <c r="D657" s="235" t="s">
        <v>228</v>
      </c>
      <c r="E657" s="243" t="s">
        <v>1</v>
      </c>
      <c r="F657" s="244" t="s">
        <v>1893</v>
      </c>
      <c r="G657" s="14"/>
      <c r="H657" s="245">
        <v>27.015000000000001</v>
      </c>
      <c r="I657" s="246"/>
      <c r="J657" s="246"/>
      <c r="K657" s="14"/>
      <c r="L657" s="14"/>
      <c r="M657" s="242"/>
      <c r="N657" s="247"/>
      <c r="O657" s="248"/>
      <c r="P657" s="248"/>
      <c r="Q657" s="248"/>
      <c r="R657" s="248"/>
      <c r="S657" s="248"/>
      <c r="T657" s="248"/>
      <c r="U657" s="248"/>
      <c r="V657" s="248"/>
      <c r="W657" s="248"/>
      <c r="X657" s="249"/>
      <c r="Y657" s="14"/>
      <c r="Z657" s="14"/>
      <c r="AA657" s="14"/>
      <c r="AB657" s="14"/>
      <c r="AC657" s="14"/>
      <c r="AD657" s="14"/>
      <c r="AE657" s="14"/>
      <c r="AT657" s="243" t="s">
        <v>228</v>
      </c>
      <c r="AU657" s="243" t="s">
        <v>93</v>
      </c>
      <c r="AV657" s="14" t="s">
        <v>93</v>
      </c>
      <c r="AW657" s="14" t="s">
        <v>4</v>
      </c>
      <c r="AX657" s="14" t="s">
        <v>81</v>
      </c>
      <c r="AY657" s="243" t="s">
        <v>220</v>
      </c>
    </row>
    <row r="658" s="14" customFormat="1">
      <c r="A658" s="14"/>
      <c r="B658" s="242"/>
      <c r="C658" s="14"/>
      <c r="D658" s="235" t="s">
        <v>228</v>
      </c>
      <c r="E658" s="243" t="s">
        <v>1</v>
      </c>
      <c r="F658" s="244" t="s">
        <v>1894</v>
      </c>
      <c r="G658" s="14"/>
      <c r="H658" s="245">
        <v>50.229999999999997</v>
      </c>
      <c r="I658" s="246"/>
      <c r="J658" s="246"/>
      <c r="K658" s="14"/>
      <c r="L658" s="14"/>
      <c r="M658" s="242"/>
      <c r="N658" s="247"/>
      <c r="O658" s="248"/>
      <c r="P658" s="248"/>
      <c r="Q658" s="248"/>
      <c r="R658" s="248"/>
      <c r="S658" s="248"/>
      <c r="T658" s="248"/>
      <c r="U658" s="248"/>
      <c r="V658" s="248"/>
      <c r="W658" s="248"/>
      <c r="X658" s="249"/>
      <c r="Y658" s="14"/>
      <c r="Z658" s="14"/>
      <c r="AA658" s="14"/>
      <c r="AB658" s="14"/>
      <c r="AC658" s="14"/>
      <c r="AD658" s="14"/>
      <c r="AE658" s="14"/>
      <c r="AT658" s="243" t="s">
        <v>228</v>
      </c>
      <c r="AU658" s="243" t="s">
        <v>93</v>
      </c>
      <c r="AV658" s="14" t="s">
        <v>93</v>
      </c>
      <c r="AW658" s="14" t="s">
        <v>4</v>
      </c>
      <c r="AX658" s="14" t="s">
        <v>81</v>
      </c>
      <c r="AY658" s="243" t="s">
        <v>220</v>
      </c>
    </row>
    <row r="659" s="14" customFormat="1">
      <c r="A659" s="14"/>
      <c r="B659" s="242"/>
      <c r="C659" s="14"/>
      <c r="D659" s="235" t="s">
        <v>228</v>
      </c>
      <c r="E659" s="243" t="s">
        <v>1</v>
      </c>
      <c r="F659" s="244" t="s">
        <v>1895</v>
      </c>
      <c r="G659" s="14"/>
      <c r="H659" s="245">
        <v>33.140000000000001</v>
      </c>
      <c r="I659" s="246"/>
      <c r="J659" s="246"/>
      <c r="K659" s="14"/>
      <c r="L659" s="14"/>
      <c r="M659" s="242"/>
      <c r="N659" s="247"/>
      <c r="O659" s="248"/>
      <c r="P659" s="248"/>
      <c r="Q659" s="248"/>
      <c r="R659" s="248"/>
      <c r="S659" s="248"/>
      <c r="T659" s="248"/>
      <c r="U659" s="248"/>
      <c r="V659" s="248"/>
      <c r="W659" s="248"/>
      <c r="X659" s="249"/>
      <c r="Y659" s="14"/>
      <c r="Z659" s="14"/>
      <c r="AA659" s="14"/>
      <c r="AB659" s="14"/>
      <c r="AC659" s="14"/>
      <c r="AD659" s="14"/>
      <c r="AE659" s="14"/>
      <c r="AT659" s="243" t="s">
        <v>228</v>
      </c>
      <c r="AU659" s="243" t="s">
        <v>93</v>
      </c>
      <c r="AV659" s="14" t="s">
        <v>93</v>
      </c>
      <c r="AW659" s="14" t="s">
        <v>4</v>
      </c>
      <c r="AX659" s="14" t="s">
        <v>81</v>
      </c>
      <c r="AY659" s="243" t="s">
        <v>220</v>
      </c>
    </row>
    <row r="660" s="14" customFormat="1">
      <c r="A660" s="14"/>
      <c r="B660" s="242"/>
      <c r="C660" s="14"/>
      <c r="D660" s="235" t="s">
        <v>228</v>
      </c>
      <c r="E660" s="243" t="s">
        <v>1</v>
      </c>
      <c r="F660" s="244" t="s">
        <v>1896</v>
      </c>
      <c r="G660" s="14"/>
      <c r="H660" s="245">
        <v>29.175000000000001</v>
      </c>
      <c r="I660" s="246"/>
      <c r="J660" s="246"/>
      <c r="K660" s="14"/>
      <c r="L660" s="14"/>
      <c r="M660" s="242"/>
      <c r="N660" s="247"/>
      <c r="O660" s="248"/>
      <c r="P660" s="248"/>
      <c r="Q660" s="248"/>
      <c r="R660" s="248"/>
      <c r="S660" s="248"/>
      <c r="T660" s="248"/>
      <c r="U660" s="248"/>
      <c r="V660" s="248"/>
      <c r="W660" s="248"/>
      <c r="X660" s="249"/>
      <c r="Y660" s="14"/>
      <c r="Z660" s="14"/>
      <c r="AA660" s="14"/>
      <c r="AB660" s="14"/>
      <c r="AC660" s="14"/>
      <c r="AD660" s="14"/>
      <c r="AE660" s="14"/>
      <c r="AT660" s="243" t="s">
        <v>228</v>
      </c>
      <c r="AU660" s="243" t="s">
        <v>93</v>
      </c>
      <c r="AV660" s="14" t="s">
        <v>93</v>
      </c>
      <c r="AW660" s="14" t="s">
        <v>4</v>
      </c>
      <c r="AX660" s="14" t="s">
        <v>81</v>
      </c>
      <c r="AY660" s="243" t="s">
        <v>220</v>
      </c>
    </row>
    <row r="661" s="14" customFormat="1">
      <c r="A661" s="14"/>
      <c r="B661" s="242"/>
      <c r="C661" s="14"/>
      <c r="D661" s="235" t="s">
        <v>228</v>
      </c>
      <c r="E661" s="243" t="s">
        <v>1</v>
      </c>
      <c r="F661" s="244" t="s">
        <v>1897</v>
      </c>
      <c r="G661" s="14"/>
      <c r="H661" s="245">
        <v>44.75</v>
      </c>
      <c r="I661" s="246"/>
      <c r="J661" s="246"/>
      <c r="K661" s="14"/>
      <c r="L661" s="14"/>
      <c r="M661" s="242"/>
      <c r="N661" s="247"/>
      <c r="O661" s="248"/>
      <c r="P661" s="248"/>
      <c r="Q661" s="248"/>
      <c r="R661" s="248"/>
      <c r="S661" s="248"/>
      <c r="T661" s="248"/>
      <c r="U661" s="248"/>
      <c r="V661" s="248"/>
      <c r="W661" s="248"/>
      <c r="X661" s="249"/>
      <c r="Y661" s="14"/>
      <c r="Z661" s="14"/>
      <c r="AA661" s="14"/>
      <c r="AB661" s="14"/>
      <c r="AC661" s="14"/>
      <c r="AD661" s="14"/>
      <c r="AE661" s="14"/>
      <c r="AT661" s="243" t="s">
        <v>228</v>
      </c>
      <c r="AU661" s="243" t="s">
        <v>93</v>
      </c>
      <c r="AV661" s="14" t="s">
        <v>93</v>
      </c>
      <c r="AW661" s="14" t="s">
        <v>4</v>
      </c>
      <c r="AX661" s="14" t="s">
        <v>81</v>
      </c>
      <c r="AY661" s="243" t="s">
        <v>220</v>
      </c>
    </row>
    <row r="662" s="14" customFormat="1">
      <c r="A662" s="14"/>
      <c r="B662" s="242"/>
      <c r="C662" s="14"/>
      <c r="D662" s="235" t="s">
        <v>228</v>
      </c>
      <c r="E662" s="243" t="s">
        <v>1</v>
      </c>
      <c r="F662" s="244" t="s">
        <v>1898</v>
      </c>
      <c r="G662" s="14"/>
      <c r="H662" s="245">
        <v>27.440000000000001</v>
      </c>
      <c r="I662" s="246"/>
      <c r="J662" s="246"/>
      <c r="K662" s="14"/>
      <c r="L662" s="14"/>
      <c r="M662" s="242"/>
      <c r="N662" s="247"/>
      <c r="O662" s="248"/>
      <c r="P662" s="248"/>
      <c r="Q662" s="248"/>
      <c r="R662" s="248"/>
      <c r="S662" s="248"/>
      <c r="T662" s="248"/>
      <c r="U662" s="248"/>
      <c r="V662" s="248"/>
      <c r="W662" s="248"/>
      <c r="X662" s="249"/>
      <c r="Y662" s="14"/>
      <c r="Z662" s="14"/>
      <c r="AA662" s="14"/>
      <c r="AB662" s="14"/>
      <c r="AC662" s="14"/>
      <c r="AD662" s="14"/>
      <c r="AE662" s="14"/>
      <c r="AT662" s="243" t="s">
        <v>228</v>
      </c>
      <c r="AU662" s="243" t="s">
        <v>93</v>
      </c>
      <c r="AV662" s="14" t="s">
        <v>93</v>
      </c>
      <c r="AW662" s="14" t="s">
        <v>4</v>
      </c>
      <c r="AX662" s="14" t="s">
        <v>81</v>
      </c>
      <c r="AY662" s="243" t="s">
        <v>220</v>
      </c>
    </row>
    <row r="663" s="14" customFormat="1">
      <c r="A663" s="14"/>
      <c r="B663" s="242"/>
      <c r="C663" s="14"/>
      <c r="D663" s="235" t="s">
        <v>228</v>
      </c>
      <c r="E663" s="243" t="s">
        <v>1</v>
      </c>
      <c r="F663" s="244" t="s">
        <v>1899</v>
      </c>
      <c r="G663" s="14"/>
      <c r="H663" s="245">
        <v>19.100000000000001</v>
      </c>
      <c r="I663" s="246"/>
      <c r="J663" s="246"/>
      <c r="K663" s="14"/>
      <c r="L663" s="14"/>
      <c r="M663" s="242"/>
      <c r="N663" s="247"/>
      <c r="O663" s="248"/>
      <c r="P663" s="248"/>
      <c r="Q663" s="248"/>
      <c r="R663" s="248"/>
      <c r="S663" s="248"/>
      <c r="T663" s="248"/>
      <c r="U663" s="248"/>
      <c r="V663" s="248"/>
      <c r="W663" s="248"/>
      <c r="X663" s="249"/>
      <c r="Y663" s="14"/>
      <c r="Z663" s="14"/>
      <c r="AA663" s="14"/>
      <c r="AB663" s="14"/>
      <c r="AC663" s="14"/>
      <c r="AD663" s="14"/>
      <c r="AE663" s="14"/>
      <c r="AT663" s="243" t="s">
        <v>228</v>
      </c>
      <c r="AU663" s="243" t="s">
        <v>93</v>
      </c>
      <c r="AV663" s="14" t="s">
        <v>93</v>
      </c>
      <c r="AW663" s="14" t="s">
        <v>4</v>
      </c>
      <c r="AX663" s="14" t="s">
        <v>81</v>
      </c>
      <c r="AY663" s="243" t="s">
        <v>220</v>
      </c>
    </row>
    <row r="664" s="14" customFormat="1">
      <c r="A664" s="14"/>
      <c r="B664" s="242"/>
      <c r="C664" s="14"/>
      <c r="D664" s="235" t="s">
        <v>228</v>
      </c>
      <c r="E664" s="243" t="s">
        <v>1</v>
      </c>
      <c r="F664" s="244" t="s">
        <v>1900</v>
      </c>
      <c r="G664" s="14"/>
      <c r="H664" s="245">
        <v>22.289999999999999</v>
      </c>
      <c r="I664" s="246"/>
      <c r="J664" s="246"/>
      <c r="K664" s="14"/>
      <c r="L664" s="14"/>
      <c r="M664" s="242"/>
      <c r="N664" s="247"/>
      <c r="O664" s="248"/>
      <c r="P664" s="248"/>
      <c r="Q664" s="248"/>
      <c r="R664" s="248"/>
      <c r="S664" s="248"/>
      <c r="T664" s="248"/>
      <c r="U664" s="248"/>
      <c r="V664" s="248"/>
      <c r="W664" s="248"/>
      <c r="X664" s="249"/>
      <c r="Y664" s="14"/>
      <c r="Z664" s="14"/>
      <c r="AA664" s="14"/>
      <c r="AB664" s="14"/>
      <c r="AC664" s="14"/>
      <c r="AD664" s="14"/>
      <c r="AE664" s="14"/>
      <c r="AT664" s="243" t="s">
        <v>228</v>
      </c>
      <c r="AU664" s="243" t="s">
        <v>93</v>
      </c>
      <c r="AV664" s="14" t="s">
        <v>93</v>
      </c>
      <c r="AW664" s="14" t="s">
        <v>4</v>
      </c>
      <c r="AX664" s="14" t="s">
        <v>81</v>
      </c>
      <c r="AY664" s="243" t="s">
        <v>220</v>
      </c>
    </row>
    <row r="665" s="14" customFormat="1">
      <c r="A665" s="14"/>
      <c r="B665" s="242"/>
      <c r="C665" s="14"/>
      <c r="D665" s="235" t="s">
        <v>228</v>
      </c>
      <c r="E665" s="243" t="s">
        <v>1</v>
      </c>
      <c r="F665" s="244" t="s">
        <v>1901</v>
      </c>
      <c r="G665" s="14"/>
      <c r="H665" s="245">
        <v>13.699999999999999</v>
      </c>
      <c r="I665" s="246"/>
      <c r="J665" s="246"/>
      <c r="K665" s="14"/>
      <c r="L665" s="14"/>
      <c r="M665" s="242"/>
      <c r="N665" s="247"/>
      <c r="O665" s="248"/>
      <c r="P665" s="248"/>
      <c r="Q665" s="248"/>
      <c r="R665" s="248"/>
      <c r="S665" s="248"/>
      <c r="T665" s="248"/>
      <c r="U665" s="248"/>
      <c r="V665" s="248"/>
      <c r="W665" s="248"/>
      <c r="X665" s="249"/>
      <c r="Y665" s="14"/>
      <c r="Z665" s="14"/>
      <c r="AA665" s="14"/>
      <c r="AB665" s="14"/>
      <c r="AC665" s="14"/>
      <c r="AD665" s="14"/>
      <c r="AE665" s="14"/>
      <c r="AT665" s="243" t="s">
        <v>228</v>
      </c>
      <c r="AU665" s="243" t="s">
        <v>93</v>
      </c>
      <c r="AV665" s="14" t="s">
        <v>93</v>
      </c>
      <c r="AW665" s="14" t="s">
        <v>4</v>
      </c>
      <c r="AX665" s="14" t="s">
        <v>81</v>
      </c>
      <c r="AY665" s="243" t="s">
        <v>220</v>
      </c>
    </row>
    <row r="666" s="14" customFormat="1">
      <c r="A666" s="14"/>
      <c r="B666" s="242"/>
      <c r="C666" s="14"/>
      <c r="D666" s="235" t="s">
        <v>228</v>
      </c>
      <c r="E666" s="243" t="s">
        <v>1</v>
      </c>
      <c r="F666" s="244" t="s">
        <v>1902</v>
      </c>
      <c r="G666" s="14"/>
      <c r="H666" s="245">
        <v>13.199999999999999</v>
      </c>
      <c r="I666" s="246"/>
      <c r="J666" s="246"/>
      <c r="K666" s="14"/>
      <c r="L666" s="14"/>
      <c r="M666" s="242"/>
      <c r="N666" s="247"/>
      <c r="O666" s="248"/>
      <c r="P666" s="248"/>
      <c r="Q666" s="248"/>
      <c r="R666" s="248"/>
      <c r="S666" s="248"/>
      <c r="T666" s="248"/>
      <c r="U666" s="248"/>
      <c r="V666" s="248"/>
      <c r="W666" s="248"/>
      <c r="X666" s="249"/>
      <c r="Y666" s="14"/>
      <c r="Z666" s="14"/>
      <c r="AA666" s="14"/>
      <c r="AB666" s="14"/>
      <c r="AC666" s="14"/>
      <c r="AD666" s="14"/>
      <c r="AE666" s="14"/>
      <c r="AT666" s="243" t="s">
        <v>228</v>
      </c>
      <c r="AU666" s="243" t="s">
        <v>93</v>
      </c>
      <c r="AV666" s="14" t="s">
        <v>93</v>
      </c>
      <c r="AW666" s="14" t="s">
        <v>4</v>
      </c>
      <c r="AX666" s="14" t="s">
        <v>81</v>
      </c>
      <c r="AY666" s="243" t="s">
        <v>220</v>
      </c>
    </row>
    <row r="667" s="14" customFormat="1">
      <c r="A667" s="14"/>
      <c r="B667" s="242"/>
      <c r="C667" s="14"/>
      <c r="D667" s="235" t="s">
        <v>228</v>
      </c>
      <c r="E667" s="243" t="s">
        <v>1</v>
      </c>
      <c r="F667" s="244" t="s">
        <v>1903</v>
      </c>
      <c r="G667" s="14"/>
      <c r="H667" s="245">
        <v>30.539999999999999</v>
      </c>
      <c r="I667" s="246"/>
      <c r="J667" s="246"/>
      <c r="K667" s="14"/>
      <c r="L667" s="14"/>
      <c r="M667" s="242"/>
      <c r="N667" s="247"/>
      <c r="O667" s="248"/>
      <c r="P667" s="248"/>
      <c r="Q667" s="248"/>
      <c r="R667" s="248"/>
      <c r="S667" s="248"/>
      <c r="T667" s="248"/>
      <c r="U667" s="248"/>
      <c r="V667" s="248"/>
      <c r="W667" s="248"/>
      <c r="X667" s="249"/>
      <c r="Y667" s="14"/>
      <c r="Z667" s="14"/>
      <c r="AA667" s="14"/>
      <c r="AB667" s="14"/>
      <c r="AC667" s="14"/>
      <c r="AD667" s="14"/>
      <c r="AE667" s="14"/>
      <c r="AT667" s="243" t="s">
        <v>228</v>
      </c>
      <c r="AU667" s="243" t="s">
        <v>93</v>
      </c>
      <c r="AV667" s="14" t="s">
        <v>93</v>
      </c>
      <c r="AW667" s="14" t="s">
        <v>4</v>
      </c>
      <c r="AX667" s="14" t="s">
        <v>81</v>
      </c>
      <c r="AY667" s="243" t="s">
        <v>220</v>
      </c>
    </row>
    <row r="668" s="14" customFormat="1">
      <c r="A668" s="14"/>
      <c r="B668" s="242"/>
      <c r="C668" s="14"/>
      <c r="D668" s="235" t="s">
        <v>228</v>
      </c>
      <c r="E668" s="243" t="s">
        <v>1</v>
      </c>
      <c r="F668" s="244" t="s">
        <v>1904</v>
      </c>
      <c r="G668" s="14"/>
      <c r="H668" s="245">
        <v>29.239999999999998</v>
      </c>
      <c r="I668" s="246"/>
      <c r="J668" s="246"/>
      <c r="K668" s="14"/>
      <c r="L668" s="14"/>
      <c r="M668" s="242"/>
      <c r="N668" s="247"/>
      <c r="O668" s="248"/>
      <c r="P668" s="248"/>
      <c r="Q668" s="248"/>
      <c r="R668" s="248"/>
      <c r="S668" s="248"/>
      <c r="T668" s="248"/>
      <c r="U668" s="248"/>
      <c r="V668" s="248"/>
      <c r="W668" s="248"/>
      <c r="X668" s="249"/>
      <c r="Y668" s="14"/>
      <c r="Z668" s="14"/>
      <c r="AA668" s="14"/>
      <c r="AB668" s="14"/>
      <c r="AC668" s="14"/>
      <c r="AD668" s="14"/>
      <c r="AE668" s="14"/>
      <c r="AT668" s="243" t="s">
        <v>228</v>
      </c>
      <c r="AU668" s="243" t="s">
        <v>93</v>
      </c>
      <c r="AV668" s="14" t="s">
        <v>93</v>
      </c>
      <c r="AW668" s="14" t="s">
        <v>4</v>
      </c>
      <c r="AX668" s="14" t="s">
        <v>81</v>
      </c>
      <c r="AY668" s="243" t="s">
        <v>220</v>
      </c>
    </row>
    <row r="669" s="15" customFormat="1">
      <c r="A669" s="15"/>
      <c r="B669" s="250"/>
      <c r="C669" s="15"/>
      <c r="D669" s="235" t="s">
        <v>228</v>
      </c>
      <c r="E669" s="251" t="s">
        <v>1</v>
      </c>
      <c r="F669" s="252" t="s">
        <v>242</v>
      </c>
      <c r="G669" s="15"/>
      <c r="H669" s="253">
        <v>339.81999999999999</v>
      </c>
      <c r="I669" s="254"/>
      <c r="J669" s="254"/>
      <c r="K669" s="15"/>
      <c r="L669" s="15"/>
      <c r="M669" s="250"/>
      <c r="N669" s="255"/>
      <c r="O669" s="256"/>
      <c r="P669" s="256"/>
      <c r="Q669" s="256"/>
      <c r="R669" s="256"/>
      <c r="S669" s="256"/>
      <c r="T669" s="256"/>
      <c r="U669" s="256"/>
      <c r="V669" s="256"/>
      <c r="W669" s="256"/>
      <c r="X669" s="257"/>
      <c r="Y669" s="15"/>
      <c r="Z669" s="15"/>
      <c r="AA669" s="15"/>
      <c r="AB669" s="15"/>
      <c r="AC669" s="15"/>
      <c r="AD669" s="15"/>
      <c r="AE669" s="15"/>
      <c r="AT669" s="251" t="s">
        <v>228</v>
      </c>
      <c r="AU669" s="251" t="s">
        <v>93</v>
      </c>
      <c r="AV669" s="15" t="s">
        <v>98</v>
      </c>
      <c r="AW669" s="15" t="s">
        <v>4</v>
      </c>
      <c r="AX669" s="15" t="s">
        <v>81</v>
      </c>
      <c r="AY669" s="251" t="s">
        <v>220</v>
      </c>
    </row>
    <row r="670" s="13" customFormat="1">
      <c r="A670" s="13"/>
      <c r="B670" s="234"/>
      <c r="C670" s="13"/>
      <c r="D670" s="235" t="s">
        <v>228</v>
      </c>
      <c r="E670" s="236" t="s">
        <v>1</v>
      </c>
      <c r="F670" s="237" t="s">
        <v>1365</v>
      </c>
      <c r="G670" s="13"/>
      <c r="H670" s="236" t="s">
        <v>1</v>
      </c>
      <c r="I670" s="238"/>
      <c r="J670" s="238"/>
      <c r="K670" s="13"/>
      <c r="L670" s="13"/>
      <c r="M670" s="234"/>
      <c r="N670" s="239"/>
      <c r="O670" s="240"/>
      <c r="P670" s="240"/>
      <c r="Q670" s="240"/>
      <c r="R670" s="240"/>
      <c r="S670" s="240"/>
      <c r="T670" s="240"/>
      <c r="U670" s="240"/>
      <c r="V670" s="240"/>
      <c r="W670" s="240"/>
      <c r="X670" s="241"/>
      <c r="Y670" s="13"/>
      <c r="Z670" s="13"/>
      <c r="AA670" s="13"/>
      <c r="AB670" s="13"/>
      <c r="AC670" s="13"/>
      <c r="AD670" s="13"/>
      <c r="AE670" s="13"/>
      <c r="AT670" s="236" t="s">
        <v>228</v>
      </c>
      <c r="AU670" s="236" t="s">
        <v>93</v>
      </c>
      <c r="AV670" s="13" t="s">
        <v>88</v>
      </c>
      <c r="AW670" s="13" t="s">
        <v>4</v>
      </c>
      <c r="AX670" s="13" t="s">
        <v>81</v>
      </c>
      <c r="AY670" s="236" t="s">
        <v>220</v>
      </c>
    </row>
    <row r="671" s="14" customFormat="1">
      <c r="A671" s="14"/>
      <c r="B671" s="242"/>
      <c r="C671" s="14"/>
      <c r="D671" s="235" t="s">
        <v>228</v>
      </c>
      <c r="E671" s="243" t="s">
        <v>1</v>
      </c>
      <c r="F671" s="244" t="s">
        <v>1905</v>
      </c>
      <c r="G671" s="14"/>
      <c r="H671" s="245">
        <v>24.324999999999999</v>
      </c>
      <c r="I671" s="246"/>
      <c r="J671" s="246"/>
      <c r="K671" s="14"/>
      <c r="L671" s="14"/>
      <c r="M671" s="242"/>
      <c r="N671" s="247"/>
      <c r="O671" s="248"/>
      <c r="P671" s="248"/>
      <c r="Q671" s="248"/>
      <c r="R671" s="248"/>
      <c r="S671" s="248"/>
      <c r="T671" s="248"/>
      <c r="U671" s="248"/>
      <c r="V671" s="248"/>
      <c r="W671" s="248"/>
      <c r="X671" s="249"/>
      <c r="Y671" s="14"/>
      <c r="Z671" s="14"/>
      <c r="AA671" s="14"/>
      <c r="AB671" s="14"/>
      <c r="AC671" s="14"/>
      <c r="AD671" s="14"/>
      <c r="AE671" s="14"/>
      <c r="AT671" s="243" t="s">
        <v>228</v>
      </c>
      <c r="AU671" s="243" t="s">
        <v>93</v>
      </c>
      <c r="AV671" s="14" t="s">
        <v>93</v>
      </c>
      <c r="AW671" s="14" t="s">
        <v>4</v>
      </c>
      <c r="AX671" s="14" t="s">
        <v>81</v>
      </c>
      <c r="AY671" s="243" t="s">
        <v>220</v>
      </c>
    </row>
    <row r="672" s="14" customFormat="1">
      <c r="A672" s="14"/>
      <c r="B672" s="242"/>
      <c r="C672" s="14"/>
      <c r="D672" s="235" t="s">
        <v>228</v>
      </c>
      <c r="E672" s="243" t="s">
        <v>1</v>
      </c>
      <c r="F672" s="244" t="s">
        <v>1906</v>
      </c>
      <c r="G672" s="14"/>
      <c r="H672" s="245">
        <v>15.6</v>
      </c>
      <c r="I672" s="246"/>
      <c r="J672" s="246"/>
      <c r="K672" s="14"/>
      <c r="L672" s="14"/>
      <c r="M672" s="242"/>
      <c r="N672" s="247"/>
      <c r="O672" s="248"/>
      <c r="P672" s="248"/>
      <c r="Q672" s="248"/>
      <c r="R672" s="248"/>
      <c r="S672" s="248"/>
      <c r="T672" s="248"/>
      <c r="U672" s="248"/>
      <c r="V672" s="248"/>
      <c r="W672" s="248"/>
      <c r="X672" s="249"/>
      <c r="Y672" s="14"/>
      <c r="Z672" s="14"/>
      <c r="AA672" s="14"/>
      <c r="AB672" s="14"/>
      <c r="AC672" s="14"/>
      <c r="AD672" s="14"/>
      <c r="AE672" s="14"/>
      <c r="AT672" s="243" t="s">
        <v>228</v>
      </c>
      <c r="AU672" s="243" t="s">
        <v>93</v>
      </c>
      <c r="AV672" s="14" t="s">
        <v>93</v>
      </c>
      <c r="AW672" s="14" t="s">
        <v>4</v>
      </c>
      <c r="AX672" s="14" t="s">
        <v>81</v>
      </c>
      <c r="AY672" s="243" t="s">
        <v>220</v>
      </c>
    </row>
    <row r="673" s="14" customFormat="1">
      <c r="A673" s="14"/>
      <c r="B673" s="242"/>
      <c r="C673" s="14"/>
      <c r="D673" s="235" t="s">
        <v>228</v>
      </c>
      <c r="E673" s="243" t="s">
        <v>1</v>
      </c>
      <c r="F673" s="244" t="s">
        <v>1907</v>
      </c>
      <c r="G673" s="14"/>
      <c r="H673" s="245">
        <v>27.079999999999998</v>
      </c>
      <c r="I673" s="246"/>
      <c r="J673" s="246"/>
      <c r="K673" s="14"/>
      <c r="L673" s="14"/>
      <c r="M673" s="242"/>
      <c r="N673" s="247"/>
      <c r="O673" s="248"/>
      <c r="P673" s="248"/>
      <c r="Q673" s="248"/>
      <c r="R673" s="248"/>
      <c r="S673" s="248"/>
      <c r="T673" s="248"/>
      <c r="U673" s="248"/>
      <c r="V673" s="248"/>
      <c r="W673" s="248"/>
      <c r="X673" s="249"/>
      <c r="Y673" s="14"/>
      <c r="Z673" s="14"/>
      <c r="AA673" s="14"/>
      <c r="AB673" s="14"/>
      <c r="AC673" s="14"/>
      <c r="AD673" s="14"/>
      <c r="AE673" s="14"/>
      <c r="AT673" s="243" t="s">
        <v>228</v>
      </c>
      <c r="AU673" s="243" t="s">
        <v>93</v>
      </c>
      <c r="AV673" s="14" t="s">
        <v>93</v>
      </c>
      <c r="AW673" s="14" t="s">
        <v>4</v>
      </c>
      <c r="AX673" s="14" t="s">
        <v>81</v>
      </c>
      <c r="AY673" s="243" t="s">
        <v>220</v>
      </c>
    </row>
    <row r="674" s="14" customFormat="1">
      <c r="A674" s="14"/>
      <c r="B674" s="242"/>
      <c r="C674" s="14"/>
      <c r="D674" s="235" t="s">
        <v>228</v>
      </c>
      <c r="E674" s="243" t="s">
        <v>1</v>
      </c>
      <c r="F674" s="244" t="s">
        <v>1908</v>
      </c>
      <c r="G674" s="14"/>
      <c r="H674" s="245">
        <v>50.024999999999999</v>
      </c>
      <c r="I674" s="246"/>
      <c r="J674" s="246"/>
      <c r="K674" s="14"/>
      <c r="L674" s="14"/>
      <c r="M674" s="242"/>
      <c r="N674" s="247"/>
      <c r="O674" s="248"/>
      <c r="P674" s="248"/>
      <c r="Q674" s="248"/>
      <c r="R674" s="248"/>
      <c r="S674" s="248"/>
      <c r="T674" s="248"/>
      <c r="U674" s="248"/>
      <c r="V674" s="248"/>
      <c r="W674" s="248"/>
      <c r="X674" s="249"/>
      <c r="Y674" s="14"/>
      <c r="Z674" s="14"/>
      <c r="AA674" s="14"/>
      <c r="AB674" s="14"/>
      <c r="AC674" s="14"/>
      <c r="AD674" s="14"/>
      <c r="AE674" s="14"/>
      <c r="AT674" s="243" t="s">
        <v>228</v>
      </c>
      <c r="AU674" s="243" t="s">
        <v>93</v>
      </c>
      <c r="AV674" s="14" t="s">
        <v>93</v>
      </c>
      <c r="AW674" s="14" t="s">
        <v>4</v>
      </c>
      <c r="AX674" s="14" t="s">
        <v>81</v>
      </c>
      <c r="AY674" s="243" t="s">
        <v>220</v>
      </c>
    </row>
    <row r="675" s="14" customFormat="1">
      <c r="A675" s="14"/>
      <c r="B675" s="242"/>
      <c r="C675" s="14"/>
      <c r="D675" s="235" t="s">
        <v>228</v>
      </c>
      <c r="E675" s="243" t="s">
        <v>1</v>
      </c>
      <c r="F675" s="244" t="s">
        <v>1909</v>
      </c>
      <c r="G675" s="14"/>
      <c r="H675" s="245">
        <v>98.579999999999998</v>
      </c>
      <c r="I675" s="246"/>
      <c r="J675" s="246"/>
      <c r="K675" s="14"/>
      <c r="L675" s="14"/>
      <c r="M675" s="242"/>
      <c r="N675" s="247"/>
      <c r="O675" s="248"/>
      <c r="P675" s="248"/>
      <c r="Q675" s="248"/>
      <c r="R675" s="248"/>
      <c r="S675" s="248"/>
      <c r="T675" s="248"/>
      <c r="U675" s="248"/>
      <c r="V675" s="248"/>
      <c r="W675" s="248"/>
      <c r="X675" s="249"/>
      <c r="Y675" s="14"/>
      <c r="Z675" s="14"/>
      <c r="AA675" s="14"/>
      <c r="AB675" s="14"/>
      <c r="AC675" s="14"/>
      <c r="AD675" s="14"/>
      <c r="AE675" s="14"/>
      <c r="AT675" s="243" t="s">
        <v>228</v>
      </c>
      <c r="AU675" s="243" t="s">
        <v>93</v>
      </c>
      <c r="AV675" s="14" t="s">
        <v>93</v>
      </c>
      <c r="AW675" s="14" t="s">
        <v>4</v>
      </c>
      <c r="AX675" s="14" t="s">
        <v>81</v>
      </c>
      <c r="AY675" s="243" t="s">
        <v>220</v>
      </c>
    </row>
    <row r="676" s="14" customFormat="1">
      <c r="A676" s="14"/>
      <c r="B676" s="242"/>
      <c r="C676" s="14"/>
      <c r="D676" s="235" t="s">
        <v>228</v>
      </c>
      <c r="E676" s="243" t="s">
        <v>1</v>
      </c>
      <c r="F676" s="244" t="s">
        <v>1910</v>
      </c>
      <c r="G676" s="14"/>
      <c r="H676" s="245">
        <v>13.5</v>
      </c>
      <c r="I676" s="246"/>
      <c r="J676" s="246"/>
      <c r="K676" s="14"/>
      <c r="L676" s="14"/>
      <c r="M676" s="242"/>
      <c r="N676" s="247"/>
      <c r="O676" s="248"/>
      <c r="P676" s="248"/>
      <c r="Q676" s="248"/>
      <c r="R676" s="248"/>
      <c r="S676" s="248"/>
      <c r="T676" s="248"/>
      <c r="U676" s="248"/>
      <c r="V676" s="248"/>
      <c r="W676" s="248"/>
      <c r="X676" s="249"/>
      <c r="Y676" s="14"/>
      <c r="Z676" s="14"/>
      <c r="AA676" s="14"/>
      <c r="AB676" s="14"/>
      <c r="AC676" s="14"/>
      <c r="AD676" s="14"/>
      <c r="AE676" s="14"/>
      <c r="AT676" s="243" t="s">
        <v>228</v>
      </c>
      <c r="AU676" s="243" t="s">
        <v>93</v>
      </c>
      <c r="AV676" s="14" t="s">
        <v>93</v>
      </c>
      <c r="AW676" s="14" t="s">
        <v>4</v>
      </c>
      <c r="AX676" s="14" t="s">
        <v>81</v>
      </c>
      <c r="AY676" s="243" t="s">
        <v>220</v>
      </c>
    </row>
    <row r="677" s="14" customFormat="1">
      <c r="A677" s="14"/>
      <c r="B677" s="242"/>
      <c r="C677" s="14"/>
      <c r="D677" s="235" t="s">
        <v>228</v>
      </c>
      <c r="E677" s="243" t="s">
        <v>1</v>
      </c>
      <c r="F677" s="244" t="s">
        <v>1911</v>
      </c>
      <c r="G677" s="14"/>
      <c r="H677" s="245">
        <v>32.240000000000002</v>
      </c>
      <c r="I677" s="246"/>
      <c r="J677" s="246"/>
      <c r="K677" s="14"/>
      <c r="L677" s="14"/>
      <c r="M677" s="242"/>
      <c r="N677" s="247"/>
      <c r="O677" s="248"/>
      <c r="P677" s="248"/>
      <c r="Q677" s="248"/>
      <c r="R677" s="248"/>
      <c r="S677" s="248"/>
      <c r="T677" s="248"/>
      <c r="U677" s="248"/>
      <c r="V677" s="248"/>
      <c r="W677" s="248"/>
      <c r="X677" s="249"/>
      <c r="Y677" s="14"/>
      <c r="Z677" s="14"/>
      <c r="AA677" s="14"/>
      <c r="AB677" s="14"/>
      <c r="AC677" s="14"/>
      <c r="AD677" s="14"/>
      <c r="AE677" s="14"/>
      <c r="AT677" s="243" t="s">
        <v>228</v>
      </c>
      <c r="AU677" s="243" t="s">
        <v>93</v>
      </c>
      <c r="AV677" s="14" t="s">
        <v>93</v>
      </c>
      <c r="AW677" s="14" t="s">
        <v>4</v>
      </c>
      <c r="AX677" s="14" t="s">
        <v>81</v>
      </c>
      <c r="AY677" s="243" t="s">
        <v>220</v>
      </c>
    </row>
    <row r="678" s="14" customFormat="1">
      <c r="A678" s="14"/>
      <c r="B678" s="242"/>
      <c r="C678" s="14"/>
      <c r="D678" s="235" t="s">
        <v>228</v>
      </c>
      <c r="E678" s="243" t="s">
        <v>1</v>
      </c>
      <c r="F678" s="244" t="s">
        <v>1912</v>
      </c>
      <c r="G678" s="14"/>
      <c r="H678" s="245">
        <v>83.125</v>
      </c>
      <c r="I678" s="246"/>
      <c r="J678" s="246"/>
      <c r="K678" s="14"/>
      <c r="L678" s="14"/>
      <c r="M678" s="242"/>
      <c r="N678" s="247"/>
      <c r="O678" s="248"/>
      <c r="P678" s="248"/>
      <c r="Q678" s="248"/>
      <c r="R678" s="248"/>
      <c r="S678" s="248"/>
      <c r="T678" s="248"/>
      <c r="U678" s="248"/>
      <c r="V678" s="248"/>
      <c r="W678" s="248"/>
      <c r="X678" s="249"/>
      <c r="Y678" s="14"/>
      <c r="Z678" s="14"/>
      <c r="AA678" s="14"/>
      <c r="AB678" s="14"/>
      <c r="AC678" s="14"/>
      <c r="AD678" s="14"/>
      <c r="AE678" s="14"/>
      <c r="AT678" s="243" t="s">
        <v>228</v>
      </c>
      <c r="AU678" s="243" t="s">
        <v>93</v>
      </c>
      <c r="AV678" s="14" t="s">
        <v>93</v>
      </c>
      <c r="AW678" s="14" t="s">
        <v>4</v>
      </c>
      <c r="AX678" s="14" t="s">
        <v>81</v>
      </c>
      <c r="AY678" s="243" t="s">
        <v>220</v>
      </c>
    </row>
    <row r="679" s="14" customFormat="1">
      <c r="A679" s="14"/>
      <c r="B679" s="242"/>
      <c r="C679" s="14"/>
      <c r="D679" s="235" t="s">
        <v>228</v>
      </c>
      <c r="E679" s="243" t="s">
        <v>1</v>
      </c>
      <c r="F679" s="244" t="s">
        <v>1913</v>
      </c>
      <c r="G679" s="14"/>
      <c r="H679" s="245">
        <v>75.325000000000003</v>
      </c>
      <c r="I679" s="246"/>
      <c r="J679" s="246"/>
      <c r="K679" s="14"/>
      <c r="L679" s="14"/>
      <c r="M679" s="242"/>
      <c r="N679" s="247"/>
      <c r="O679" s="248"/>
      <c r="P679" s="248"/>
      <c r="Q679" s="248"/>
      <c r="R679" s="248"/>
      <c r="S679" s="248"/>
      <c r="T679" s="248"/>
      <c r="U679" s="248"/>
      <c r="V679" s="248"/>
      <c r="W679" s="248"/>
      <c r="X679" s="249"/>
      <c r="Y679" s="14"/>
      <c r="Z679" s="14"/>
      <c r="AA679" s="14"/>
      <c r="AB679" s="14"/>
      <c r="AC679" s="14"/>
      <c r="AD679" s="14"/>
      <c r="AE679" s="14"/>
      <c r="AT679" s="243" t="s">
        <v>228</v>
      </c>
      <c r="AU679" s="243" t="s">
        <v>93</v>
      </c>
      <c r="AV679" s="14" t="s">
        <v>93</v>
      </c>
      <c r="AW679" s="14" t="s">
        <v>4</v>
      </c>
      <c r="AX679" s="14" t="s">
        <v>81</v>
      </c>
      <c r="AY679" s="243" t="s">
        <v>220</v>
      </c>
    </row>
    <row r="680" s="14" customFormat="1">
      <c r="A680" s="14"/>
      <c r="B680" s="242"/>
      <c r="C680" s="14"/>
      <c r="D680" s="235" t="s">
        <v>228</v>
      </c>
      <c r="E680" s="243" t="s">
        <v>1</v>
      </c>
      <c r="F680" s="244" t="s">
        <v>1914</v>
      </c>
      <c r="G680" s="14"/>
      <c r="H680" s="245">
        <v>82.400000000000006</v>
      </c>
      <c r="I680" s="246"/>
      <c r="J680" s="246"/>
      <c r="K680" s="14"/>
      <c r="L680" s="14"/>
      <c r="M680" s="242"/>
      <c r="N680" s="247"/>
      <c r="O680" s="248"/>
      <c r="P680" s="248"/>
      <c r="Q680" s="248"/>
      <c r="R680" s="248"/>
      <c r="S680" s="248"/>
      <c r="T680" s="248"/>
      <c r="U680" s="248"/>
      <c r="V680" s="248"/>
      <c r="W680" s="248"/>
      <c r="X680" s="249"/>
      <c r="Y680" s="14"/>
      <c r="Z680" s="14"/>
      <c r="AA680" s="14"/>
      <c r="AB680" s="14"/>
      <c r="AC680" s="14"/>
      <c r="AD680" s="14"/>
      <c r="AE680" s="14"/>
      <c r="AT680" s="243" t="s">
        <v>228</v>
      </c>
      <c r="AU680" s="243" t="s">
        <v>93</v>
      </c>
      <c r="AV680" s="14" t="s">
        <v>93</v>
      </c>
      <c r="AW680" s="14" t="s">
        <v>4</v>
      </c>
      <c r="AX680" s="14" t="s">
        <v>81</v>
      </c>
      <c r="AY680" s="243" t="s">
        <v>220</v>
      </c>
    </row>
    <row r="681" s="14" customFormat="1">
      <c r="A681" s="14"/>
      <c r="B681" s="242"/>
      <c r="C681" s="14"/>
      <c r="D681" s="235" t="s">
        <v>228</v>
      </c>
      <c r="E681" s="243" t="s">
        <v>1</v>
      </c>
      <c r="F681" s="244" t="s">
        <v>1915</v>
      </c>
      <c r="G681" s="14"/>
      <c r="H681" s="245">
        <v>74.325000000000003</v>
      </c>
      <c r="I681" s="246"/>
      <c r="J681" s="246"/>
      <c r="K681" s="14"/>
      <c r="L681" s="14"/>
      <c r="M681" s="242"/>
      <c r="N681" s="247"/>
      <c r="O681" s="248"/>
      <c r="P681" s="248"/>
      <c r="Q681" s="248"/>
      <c r="R681" s="248"/>
      <c r="S681" s="248"/>
      <c r="T681" s="248"/>
      <c r="U681" s="248"/>
      <c r="V681" s="248"/>
      <c r="W681" s="248"/>
      <c r="X681" s="249"/>
      <c r="Y681" s="14"/>
      <c r="Z681" s="14"/>
      <c r="AA681" s="14"/>
      <c r="AB681" s="14"/>
      <c r="AC681" s="14"/>
      <c r="AD681" s="14"/>
      <c r="AE681" s="14"/>
      <c r="AT681" s="243" t="s">
        <v>228</v>
      </c>
      <c r="AU681" s="243" t="s">
        <v>93</v>
      </c>
      <c r="AV681" s="14" t="s">
        <v>93</v>
      </c>
      <c r="AW681" s="14" t="s">
        <v>4</v>
      </c>
      <c r="AX681" s="14" t="s">
        <v>81</v>
      </c>
      <c r="AY681" s="243" t="s">
        <v>220</v>
      </c>
    </row>
    <row r="682" s="14" customFormat="1">
      <c r="A682" s="14"/>
      <c r="B682" s="242"/>
      <c r="C682" s="14"/>
      <c r="D682" s="235" t="s">
        <v>228</v>
      </c>
      <c r="E682" s="243" t="s">
        <v>1</v>
      </c>
      <c r="F682" s="244" t="s">
        <v>1916</v>
      </c>
      <c r="G682" s="14"/>
      <c r="H682" s="245">
        <v>36.43</v>
      </c>
      <c r="I682" s="246"/>
      <c r="J682" s="246"/>
      <c r="K682" s="14"/>
      <c r="L682" s="14"/>
      <c r="M682" s="242"/>
      <c r="N682" s="247"/>
      <c r="O682" s="248"/>
      <c r="P682" s="248"/>
      <c r="Q682" s="248"/>
      <c r="R682" s="248"/>
      <c r="S682" s="248"/>
      <c r="T682" s="248"/>
      <c r="U682" s="248"/>
      <c r="V682" s="248"/>
      <c r="W682" s="248"/>
      <c r="X682" s="249"/>
      <c r="Y682" s="14"/>
      <c r="Z682" s="14"/>
      <c r="AA682" s="14"/>
      <c r="AB682" s="14"/>
      <c r="AC682" s="14"/>
      <c r="AD682" s="14"/>
      <c r="AE682" s="14"/>
      <c r="AT682" s="243" t="s">
        <v>228</v>
      </c>
      <c r="AU682" s="243" t="s">
        <v>93</v>
      </c>
      <c r="AV682" s="14" t="s">
        <v>93</v>
      </c>
      <c r="AW682" s="14" t="s">
        <v>4</v>
      </c>
      <c r="AX682" s="14" t="s">
        <v>81</v>
      </c>
      <c r="AY682" s="243" t="s">
        <v>220</v>
      </c>
    </row>
    <row r="683" s="14" customFormat="1">
      <c r="A683" s="14"/>
      <c r="B683" s="242"/>
      <c r="C683" s="14"/>
      <c r="D683" s="235" t="s">
        <v>228</v>
      </c>
      <c r="E683" s="243" t="s">
        <v>1</v>
      </c>
      <c r="F683" s="244" t="s">
        <v>1917</v>
      </c>
      <c r="G683" s="14"/>
      <c r="H683" s="245">
        <v>33.399999999999999</v>
      </c>
      <c r="I683" s="246"/>
      <c r="J683" s="246"/>
      <c r="K683" s="14"/>
      <c r="L683" s="14"/>
      <c r="M683" s="242"/>
      <c r="N683" s="247"/>
      <c r="O683" s="248"/>
      <c r="P683" s="248"/>
      <c r="Q683" s="248"/>
      <c r="R683" s="248"/>
      <c r="S683" s="248"/>
      <c r="T683" s="248"/>
      <c r="U683" s="248"/>
      <c r="V683" s="248"/>
      <c r="W683" s="248"/>
      <c r="X683" s="249"/>
      <c r="Y683" s="14"/>
      <c r="Z683" s="14"/>
      <c r="AA683" s="14"/>
      <c r="AB683" s="14"/>
      <c r="AC683" s="14"/>
      <c r="AD683" s="14"/>
      <c r="AE683" s="14"/>
      <c r="AT683" s="243" t="s">
        <v>228</v>
      </c>
      <c r="AU683" s="243" t="s">
        <v>93</v>
      </c>
      <c r="AV683" s="14" t="s">
        <v>93</v>
      </c>
      <c r="AW683" s="14" t="s">
        <v>4</v>
      </c>
      <c r="AX683" s="14" t="s">
        <v>81</v>
      </c>
      <c r="AY683" s="243" t="s">
        <v>220</v>
      </c>
    </row>
    <row r="684" s="14" customFormat="1">
      <c r="A684" s="14"/>
      <c r="B684" s="242"/>
      <c r="C684" s="14"/>
      <c r="D684" s="235" t="s">
        <v>228</v>
      </c>
      <c r="E684" s="243" t="s">
        <v>1</v>
      </c>
      <c r="F684" s="244" t="s">
        <v>1918</v>
      </c>
      <c r="G684" s="14"/>
      <c r="H684" s="245">
        <v>32.039999999999999</v>
      </c>
      <c r="I684" s="246"/>
      <c r="J684" s="246"/>
      <c r="K684" s="14"/>
      <c r="L684" s="14"/>
      <c r="M684" s="242"/>
      <c r="N684" s="247"/>
      <c r="O684" s="248"/>
      <c r="P684" s="248"/>
      <c r="Q684" s="248"/>
      <c r="R684" s="248"/>
      <c r="S684" s="248"/>
      <c r="T684" s="248"/>
      <c r="U684" s="248"/>
      <c r="V684" s="248"/>
      <c r="W684" s="248"/>
      <c r="X684" s="249"/>
      <c r="Y684" s="14"/>
      <c r="Z684" s="14"/>
      <c r="AA684" s="14"/>
      <c r="AB684" s="14"/>
      <c r="AC684" s="14"/>
      <c r="AD684" s="14"/>
      <c r="AE684" s="14"/>
      <c r="AT684" s="243" t="s">
        <v>228</v>
      </c>
      <c r="AU684" s="243" t="s">
        <v>93</v>
      </c>
      <c r="AV684" s="14" t="s">
        <v>93</v>
      </c>
      <c r="AW684" s="14" t="s">
        <v>4</v>
      </c>
      <c r="AX684" s="14" t="s">
        <v>81</v>
      </c>
      <c r="AY684" s="243" t="s">
        <v>220</v>
      </c>
    </row>
    <row r="685" s="14" customFormat="1">
      <c r="A685" s="14"/>
      <c r="B685" s="242"/>
      <c r="C685" s="14"/>
      <c r="D685" s="235" t="s">
        <v>228</v>
      </c>
      <c r="E685" s="243" t="s">
        <v>1</v>
      </c>
      <c r="F685" s="244" t="s">
        <v>1919</v>
      </c>
      <c r="G685" s="14"/>
      <c r="H685" s="245">
        <v>98.579999999999998</v>
      </c>
      <c r="I685" s="246"/>
      <c r="J685" s="246"/>
      <c r="K685" s="14"/>
      <c r="L685" s="14"/>
      <c r="M685" s="242"/>
      <c r="N685" s="247"/>
      <c r="O685" s="248"/>
      <c r="P685" s="248"/>
      <c r="Q685" s="248"/>
      <c r="R685" s="248"/>
      <c r="S685" s="248"/>
      <c r="T685" s="248"/>
      <c r="U685" s="248"/>
      <c r="V685" s="248"/>
      <c r="W685" s="248"/>
      <c r="X685" s="249"/>
      <c r="Y685" s="14"/>
      <c r="Z685" s="14"/>
      <c r="AA685" s="14"/>
      <c r="AB685" s="14"/>
      <c r="AC685" s="14"/>
      <c r="AD685" s="14"/>
      <c r="AE685" s="14"/>
      <c r="AT685" s="243" t="s">
        <v>228</v>
      </c>
      <c r="AU685" s="243" t="s">
        <v>93</v>
      </c>
      <c r="AV685" s="14" t="s">
        <v>93</v>
      </c>
      <c r="AW685" s="14" t="s">
        <v>4</v>
      </c>
      <c r="AX685" s="14" t="s">
        <v>81</v>
      </c>
      <c r="AY685" s="243" t="s">
        <v>220</v>
      </c>
    </row>
    <row r="686" s="14" customFormat="1">
      <c r="A686" s="14"/>
      <c r="B686" s="242"/>
      <c r="C686" s="14"/>
      <c r="D686" s="235" t="s">
        <v>228</v>
      </c>
      <c r="E686" s="243" t="s">
        <v>1</v>
      </c>
      <c r="F686" s="244" t="s">
        <v>1920</v>
      </c>
      <c r="G686" s="14"/>
      <c r="H686" s="245">
        <v>13.5</v>
      </c>
      <c r="I686" s="246"/>
      <c r="J686" s="246"/>
      <c r="K686" s="14"/>
      <c r="L686" s="14"/>
      <c r="M686" s="242"/>
      <c r="N686" s="247"/>
      <c r="O686" s="248"/>
      <c r="P686" s="248"/>
      <c r="Q686" s="248"/>
      <c r="R686" s="248"/>
      <c r="S686" s="248"/>
      <c r="T686" s="248"/>
      <c r="U686" s="248"/>
      <c r="V686" s="248"/>
      <c r="W686" s="248"/>
      <c r="X686" s="249"/>
      <c r="Y686" s="14"/>
      <c r="Z686" s="14"/>
      <c r="AA686" s="14"/>
      <c r="AB686" s="14"/>
      <c r="AC686" s="14"/>
      <c r="AD686" s="14"/>
      <c r="AE686" s="14"/>
      <c r="AT686" s="243" t="s">
        <v>228</v>
      </c>
      <c r="AU686" s="243" t="s">
        <v>93</v>
      </c>
      <c r="AV686" s="14" t="s">
        <v>93</v>
      </c>
      <c r="AW686" s="14" t="s">
        <v>4</v>
      </c>
      <c r="AX686" s="14" t="s">
        <v>81</v>
      </c>
      <c r="AY686" s="243" t="s">
        <v>220</v>
      </c>
    </row>
    <row r="687" s="14" customFormat="1">
      <c r="A687" s="14"/>
      <c r="B687" s="242"/>
      <c r="C687" s="14"/>
      <c r="D687" s="235" t="s">
        <v>228</v>
      </c>
      <c r="E687" s="243" t="s">
        <v>1</v>
      </c>
      <c r="F687" s="244" t="s">
        <v>1921</v>
      </c>
      <c r="G687" s="14"/>
      <c r="H687" s="245">
        <v>51.399999999999999</v>
      </c>
      <c r="I687" s="246"/>
      <c r="J687" s="246"/>
      <c r="K687" s="14"/>
      <c r="L687" s="14"/>
      <c r="M687" s="242"/>
      <c r="N687" s="247"/>
      <c r="O687" s="248"/>
      <c r="P687" s="248"/>
      <c r="Q687" s="248"/>
      <c r="R687" s="248"/>
      <c r="S687" s="248"/>
      <c r="T687" s="248"/>
      <c r="U687" s="248"/>
      <c r="V687" s="248"/>
      <c r="W687" s="248"/>
      <c r="X687" s="249"/>
      <c r="Y687" s="14"/>
      <c r="Z687" s="14"/>
      <c r="AA687" s="14"/>
      <c r="AB687" s="14"/>
      <c r="AC687" s="14"/>
      <c r="AD687" s="14"/>
      <c r="AE687" s="14"/>
      <c r="AT687" s="243" t="s">
        <v>228</v>
      </c>
      <c r="AU687" s="243" t="s">
        <v>93</v>
      </c>
      <c r="AV687" s="14" t="s">
        <v>93</v>
      </c>
      <c r="AW687" s="14" t="s">
        <v>4</v>
      </c>
      <c r="AX687" s="14" t="s">
        <v>81</v>
      </c>
      <c r="AY687" s="243" t="s">
        <v>220</v>
      </c>
    </row>
    <row r="688" s="14" customFormat="1">
      <c r="A688" s="14"/>
      <c r="B688" s="242"/>
      <c r="C688" s="14"/>
      <c r="D688" s="235" t="s">
        <v>228</v>
      </c>
      <c r="E688" s="243" t="s">
        <v>1</v>
      </c>
      <c r="F688" s="244" t="s">
        <v>1922</v>
      </c>
      <c r="G688" s="14"/>
      <c r="H688" s="245">
        <v>27.079999999999998</v>
      </c>
      <c r="I688" s="246"/>
      <c r="J688" s="246"/>
      <c r="K688" s="14"/>
      <c r="L688" s="14"/>
      <c r="M688" s="242"/>
      <c r="N688" s="247"/>
      <c r="O688" s="248"/>
      <c r="P688" s="248"/>
      <c r="Q688" s="248"/>
      <c r="R688" s="248"/>
      <c r="S688" s="248"/>
      <c r="T688" s="248"/>
      <c r="U688" s="248"/>
      <c r="V688" s="248"/>
      <c r="W688" s="248"/>
      <c r="X688" s="249"/>
      <c r="Y688" s="14"/>
      <c r="Z688" s="14"/>
      <c r="AA688" s="14"/>
      <c r="AB688" s="14"/>
      <c r="AC688" s="14"/>
      <c r="AD688" s="14"/>
      <c r="AE688" s="14"/>
      <c r="AT688" s="243" t="s">
        <v>228</v>
      </c>
      <c r="AU688" s="243" t="s">
        <v>93</v>
      </c>
      <c r="AV688" s="14" t="s">
        <v>93</v>
      </c>
      <c r="AW688" s="14" t="s">
        <v>4</v>
      </c>
      <c r="AX688" s="14" t="s">
        <v>81</v>
      </c>
      <c r="AY688" s="243" t="s">
        <v>220</v>
      </c>
    </row>
    <row r="689" s="14" customFormat="1">
      <c r="A689" s="14"/>
      <c r="B689" s="242"/>
      <c r="C689" s="14"/>
      <c r="D689" s="235" t="s">
        <v>228</v>
      </c>
      <c r="E689" s="243" t="s">
        <v>1</v>
      </c>
      <c r="F689" s="244" t="s">
        <v>1923</v>
      </c>
      <c r="G689" s="14"/>
      <c r="H689" s="245">
        <v>15.6</v>
      </c>
      <c r="I689" s="246"/>
      <c r="J689" s="246"/>
      <c r="K689" s="14"/>
      <c r="L689" s="14"/>
      <c r="M689" s="242"/>
      <c r="N689" s="247"/>
      <c r="O689" s="248"/>
      <c r="P689" s="248"/>
      <c r="Q689" s="248"/>
      <c r="R689" s="248"/>
      <c r="S689" s="248"/>
      <c r="T689" s="248"/>
      <c r="U689" s="248"/>
      <c r="V689" s="248"/>
      <c r="W689" s="248"/>
      <c r="X689" s="249"/>
      <c r="Y689" s="14"/>
      <c r="Z689" s="14"/>
      <c r="AA689" s="14"/>
      <c r="AB689" s="14"/>
      <c r="AC689" s="14"/>
      <c r="AD689" s="14"/>
      <c r="AE689" s="14"/>
      <c r="AT689" s="243" t="s">
        <v>228</v>
      </c>
      <c r="AU689" s="243" t="s">
        <v>93</v>
      </c>
      <c r="AV689" s="14" t="s">
        <v>93</v>
      </c>
      <c r="AW689" s="14" t="s">
        <v>4</v>
      </c>
      <c r="AX689" s="14" t="s">
        <v>81</v>
      </c>
      <c r="AY689" s="243" t="s">
        <v>220</v>
      </c>
    </row>
    <row r="690" s="14" customFormat="1">
      <c r="A690" s="14"/>
      <c r="B690" s="242"/>
      <c r="C690" s="14"/>
      <c r="D690" s="235" t="s">
        <v>228</v>
      </c>
      <c r="E690" s="243" t="s">
        <v>1</v>
      </c>
      <c r="F690" s="244" t="s">
        <v>1924</v>
      </c>
      <c r="G690" s="14"/>
      <c r="H690" s="245">
        <v>21.245000000000001</v>
      </c>
      <c r="I690" s="246"/>
      <c r="J690" s="246"/>
      <c r="K690" s="14"/>
      <c r="L690" s="14"/>
      <c r="M690" s="242"/>
      <c r="N690" s="247"/>
      <c r="O690" s="248"/>
      <c r="P690" s="248"/>
      <c r="Q690" s="248"/>
      <c r="R690" s="248"/>
      <c r="S690" s="248"/>
      <c r="T690" s="248"/>
      <c r="U690" s="248"/>
      <c r="V690" s="248"/>
      <c r="W690" s="248"/>
      <c r="X690" s="249"/>
      <c r="Y690" s="14"/>
      <c r="Z690" s="14"/>
      <c r="AA690" s="14"/>
      <c r="AB690" s="14"/>
      <c r="AC690" s="14"/>
      <c r="AD690" s="14"/>
      <c r="AE690" s="14"/>
      <c r="AT690" s="243" t="s">
        <v>228</v>
      </c>
      <c r="AU690" s="243" t="s">
        <v>93</v>
      </c>
      <c r="AV690" s="14" t="s">
        <v>93</v>
      </c>
      <c r="AW690" s="14" t="s">
        <v>4</v>
      </c>
      <c r="AX690" s="14" t="s">
        <v>81</v>
      </c>
      <c r="AY690" s="243" t="s">
        <v>220</v>
      </c>
    </row>
    <row r="691" s="15" customFormat="1">
      <c r="A691" s="15"/>
      <c r="B691" s="250"/>
      <c r="C691" s="15"/>
      <c r="D691" s="235" t="s">
        <v>228</v>
      </c>
      <c r="E691" s="251" t="s">
        <v>1</v>
      </c>
      <c r="F691" s="252" t="s">
        <v>242</v>
      </c>
      <c r="G691" s="15"/>
      <c r="H691" s="253">
        <v>905.79999999999995</v>
      </c>
      <c r="I691" s="254"/>
      <c r="J691" s="254"/>
      <c r="K691" s="15"/>
      <c r="L691" s="15"/>
      <c r="M691" s="250"/>
      <c r="N691" s="255"/>
      <c r="O691" s="256"/>
      <c r="P691" s="256"/>
      <c r="Q691" s="256"/>
      <c r="R691" s="256"/>
      <c r="S691" s="256"/>
      <c r="T691" s="256"/>
      <c r="U691" s="256"/>
      <c r="V691" s="256"/>
      <c r="W691" s="256"/>
      <c r="X691" s="257"/>
      <c r="Y691" s="15"/>
      <c r="Z691" s="15"/>
      <c r="AA691" s="15"/>
      <c r="AB691" s="15"/>
      <c r="AC691" s="15"/>
      <c r="AD691" s="15"/>
      <c r="AE691" s="15"/>
      <c r="AT691" s="251" t="s">
        <v>228</v>
      </c>
      <c r="AU691" s="251" t="s">
        <v>93</v>
      </c>
      <c r="AV691" s="15" t="s">
        <v>98</v>
      </c>
      <c r="AW691" s="15" t="s">
        <v>4</v>
      </c>
      <c r="AX691" s="15" t="s">
        <v>81</v>
      </c>
      <c r="AY691" s="251" t="s">
        <v>220</v>
      </c>
    </row>
    <row r="692" s="13" customFormat="1">
      <c r="A692" s="13"/>
      <c r="B692" s="234"/>
      <c r="C692" s="13"/>
      <c r="D692" s="235" t="s">
        <v>228</v>
      </c>
      <c r="E692" s="236" t="s">
        <v>1</v>
      </c>
      <c r="F692" s="237" t="s">
        <v>2013</v>
      </c>
      <c r="G692" s="13"/>
      <c r="H692" s="236" t="s">
        <v>1</v>
      </c>
      <c r="I692" s="238"/>
      <c r="J692" s="238"/>
      <c r="K692" s="13"/>
      <c r="L692" s="13"/>
      <c r="M692" s="234"/>
      <c r="N692" s="239"/>
      <c r="O692" s="240"/>
      <c r="P692" s="240"/>
      <c r="Q692" s="240"/>
      <c r="R692" s="240"/>
      <c r="S692" s="240"/>
      <c r="T692" s="240"/>
      <c r="U692" s="240"/>
      <c r="V692" s="240"/>
      <c r="W692" s="240"/>
      <c r="X692" s="241"/>
      <c r="Y692" s="13"/>
      <c r="Z692" s="13"/>
      <c r="AA692" s="13"/>
      <c r="AB692" s="13"/>
      <c r="AC692" s="13"/>
      <c r="AD692" s="13"/>
      <c r="AE692" s="13"/>
      <c r="AT692" s="236" t="s">
        <v>228</v>
      </c>
      <c r="AU692" s="236" t="s">
        <v>93</v>
      </c>
      <c r="AV692" s="13" t="s">
        <v>88</v>
      </c>
      <c r="AW692" s="13" t="s">
        <v>4</v>
      </c>
      <c r="AX692" s="13" t="s">
        <v>81</v>
      </c>
      <c r="AY692" s="236" t="s">
        <v>220</v>
      </c>
    </row>
    <row r="693" s="14" customFormat="1">
      <c r="A693" s="14"/>
      <c r="B693" s="242"/>
      <c r="C693" s="14"/>
      <c r="D693" s="235" t="s">
        <v>228</v>
      </c>
      <c r="E693" s="243" t="s">
        <v>1</v>
      </c>
      <c r="F693" s="244" t="s">
        <v>1345</v>
      </c>
      <c r="G693" s="14"/>
      <c r="H693" s="245">
        <v>8.25</v>
      </c>
      <c r="I693" s="246"/>
      <c r="J693" s="246"/>
      <c r="K693" s="14"/>
      <c r="L693" s="14"/>
      <c r="M693" s="242"/>
      <c r="N693" s="247"/>
      <c r="O693" s="248"/>
      <c r="P693" s="248"/>
      <c r="Q693" s="248"/>
      <c r="R693" s="248"/>
      <c r="S693" s="248"/>
      <c r="T693" s="248"/>
      <c r="U693" s="248"/>
      <c r="V693" s="248"/>
      <c r="W693" s="248"/>
      <c r="X693" s="249"/>
      <c r="Y693" s="14"/>
      <c r="Z693" s="14"/>
      <c r="AA693" s="14"/>
      <c r="AB693" s="14"/>
      <c r="AC693" s="14"/>
      <c r="AD693" s="14"/>
      <c r="AE693" s="14"/>
      <c r="AT693" s="243" t="s">
        <v>228</v>
      </c>
      <c r="AU693" s="243" t="s">
        <v>93</v>
      </c>
      <c r="AV693" s="14" t="s">
        <v>93</v>
      </c>
      <c r="AW693" s="14" t="s">
        <v>4</v>
      </c>
      <c r="AX693" s="14" t="s">
        <v>81</v>
      </c>
      <c r="AY693" s="243" t="s">
        <v>220</v>
      </c>
    </row>
    <row r="694" s="14" customFormat="1">
      <c r="A694" s="14"/>
      <c r="B694" s="242"/>
      <c r="C694" s="14"/>
      <c r="D694" s="235" t="s">
        <v>228</v>
      </c>
      <c r="E694" s="243" t="s">
        <v>1</v>
      </c>
      <c r="F694" s="244" t="s">
        <v>1346</v>
      </c>
      <c r="G694" s="14"/>
      <c r="H694" s="245">
        <v>7.5</v>
      </c>
      <c r="I694" s="246"/>
      <c r="J694" s="246"/>
      <c r="K694" s="14"/>
      <c r="L694" s="14"/>
      <c r="M694" s="242"/>
      <c r="N694" s="247"/>
      <c r="O694" s="248"/>
      <c r="P694" s="248"/>
      <c r="Q694" s="248"/>
      <c r="R694" s="248"/>
      <c r="S694" s="248"/>
      <c r="T694" s="248"/>
      <c r="U694" s="248"/>
      <c r="V694" s="248"/>
      <c r="W694" s="248"/>
      <c r="X694" s="249"/>
      <c r="Y694" s="14"/>
      <c r="Z694" s="14"/>
      <c r="AA694" s="14"/>
      <c r="AB694" s="14"/>
      <c r="AC694" s="14"/>
      <c r="AD694" s="14"/>
      <c r="AE694" s="14"/>
      <c r="AT694" s="243" t="s">
        <v>228</v>
      </c>
      <c r="AU694" s="243" t="s">
        <v>93</v>
      </c>
      <c r="AV694" s="14" t="s">
        <v>93</v>
      </c>
      <c r="AW694" s="14" t="s">
        <v>4</v>
      </c>
      <c r="AX694" s="14" t="s">
        <v>81</v>
      </c>
      <c r="AY694" s="243" t="s">
        <v>220</v>
      </c>
    </row>
    <row r="695" s="14" customFormat="1">
      <c r="A695" s="14"/>
      <c r="B695" s="242"/>
      <c r="C695" s="14"/>
      <c r="D695" s="235" t="s">
        <v>228</v>
      </c>
      <c r="E695" s="243" t="s">
        <v>1</v>
      </c>
      <c r="F695" s="244" t="s">
        <v>1347</v>
      </c>
      <c r="G695" s="14"/>
      <c r="H695" s="245">
        <v>13.35</v>
      </c>
      <c r="I695" s="246"/>
      <c r="J695" s="246"/>
      <c r="K695" s="14"/>
      <c r="L695" s="14"/>
      <c r="M695" s="242"/>
      <c r="N695" s="247"/>
      <c r="O695" s="248"/>
      <c r="P695" s="248"/>
      <c r="Q695" s="248"/>
      <c r="R695" s="248"/>
      <c r="S695" s="248"/>
      <c r="T695" s="248"/>
      <c r="U695" s="248"/>
      <c r="V695" s="248"/>
      <c r="W695" s="248"/>
      <c r="X695" s="249"/>
      <c r="Y695" s="14"/>
      <c r="Z695" s="14"/>
      <c r="AA695" s="14"/>
      <c r="AB695" s="14"/>
      <c r="AC695" s="14"/>
      <c r="AD695" s="14"/>
      <c r="AE695" s="14"/>
      <c r="AT695" s="243" t="s">
        <v>228</v>
      </c>
      <c r="AU695" s="243" t="s">
        <v>93</v>
      </c>
      <c r="AV695" s="14" t="s">
        <v>93</v>
      </c>
      <c r="AW695" s="14" t="s">
        <v>4</v>
      </c>
      <c r="AX695" s="14" t="s">
        <v>81</v>
      </c>
      <c r="AY695" s="243" t="s">
        <v>220</v>
      </c>
    </row>
    <row r="696" s="14" customFormat="1">
      <c r="A696" s="14"/>
      <c r="B696" s="242"/>
      <c r="C696" s="14"/>
      <c r="D696" s="235" t="s">
        <v>228</v>
      </c>
      <c r="E696" s="243" t="s">
        <v>1</v>
      </c>
      <c r="F696" s="244" t="s">
        <v>1348</v>
      </c>
      <c r="G696" s="14"/>
      <c r="H696" s="245">
        <v>5.8499999999999996</v>
      </c>
      <c r="I696" s="246"/>
      <c r="J696" s="246"/>
      <c r="K696" s="14"/>
      <c r="L696" s="14"/>
      <c r="M696" s="242"/>
      <c r="N696" s="247"/>
      <c r="O696" s="248"/>
      <c r="P696" s="248"/>
      <c r="Q696" s="248"/>
      <c r="R696" s="248"/>
      <c r="S696" s="248"/>
      <c r="T696" s="248"/>
      <c r="U696" s="248"/>
      <c r="V696" s="248"/>
      <c r="W696" s="248"/>
      <c r="X696" s="249"/>
      <c r="Y696" s="14"/>
      <c r="Z696" s="14"/>
      <c r="AA696" s="14"/>
      <c r="AB696" s="14"/>
      <c r="AC696" s="14"/>
      <c r="AD696" s="14"/>
      <c r="AE696" s="14"/>
      <c r="AT696" s="243" t="s">
        <v>228</v>
      </c>
      <c r="AU696" s="243" t="s">
        <v>93</v>
      </c>
      <c r="AV696" s="14" t="s">
        <v>93</v>
      </c>
      <c r="AW696" s="14" t="s">
        <v>4</v>
      </c>
      <c r="AX696" s="14" t="s">
        <v>81</v>
      </c>
      <c r="AY696" s="243" t="s">
        <v>220</v>
      </c>
    </row>
    <row r="697" s="14" customFormat="1">
      <c r="A697" s="14"/>
      <c r="B697" s="242"/>
      <c r="C697" s="14"/>
      <c r="D697" s="235" t="s">
        <v>228</v>
      </c>
      <c r="E697" s="243" t="s">
        <v>1</v>
      </c>
      <c r="F697" s="244" t="s">
        <v>1349</v>
      </c>
      <c r="G697" s="14"/>
      <c r="H697" s="245">
        <v>8.25</v>
      </c>
      <c r="I697" s="246"/>
      <c r="J697" s="246"/>
      <c r="K697" s="14"/>
      <c r="L697" s="14"/>
      <c r="M697" s="242"/>
      <c r="N697" s="247"/>
      <c r="O697" s="248"/>
      <c r="P697" s="248"/>
      <c r="Q697" s="248"/>
      <c r="R697" s="248"/>
      <c r="S697" s="248"/>
      <c r="T697" s="248"/>
      <c r="U697" s="248"/>
      <c r="V697" s="248"/>
      <c r="W697" s="248"/>
      <c r="X697" s="249"/>
      <c r="Y697" s="14"/>
      <c r="Z697" s="14"/>
      <c r="AA697" s="14"/>
      <c r="AB697" s="14"/>
      <c r="AC697" s="14"/>
      <c r="AD697" s="14"/>
      <c r="AE697" s="14"/>
      <c r="AT697" s="243" t="s">
        <v>228</v>
      </c>
      <c r="AU697" s="243" t="s">
        <v>93</v>
      </c>
      <c r="AV697" s="14" t="s">
        <v>93</v>
      </c>
      <c r="AW697" s="14" t="s">
        <v>4</v>
      </c>
      <c r="AX697" s="14" t="s">
        <v>81</v>
      </c>
      <c r="AY697" s="243" t="s">
        <v>220</v>
      </c>
    </row>
    <row r="698" s="14" customFormat="1">
      <c r="A698" s="14"/>
      <c r="B698" s="242"/>
      <c r="C698" s="14"/>
      <c r="D698" s="235" t="s">
        <v>228</v>
      </c>
      <c r="E698" s="243" t="s">
        <v>1</v>
      </c>
      <c r="F698" s="244" t="s">
        <v>1350</v>
      </c>
      <c r="G698" s="14"/>
      <c r="H698" s="245">
        <v>5.9100000000000001</v>
      </c>
      <c r="I698" s="246"/>
      <c r="J698" s="246"/>
      <c r="K698" s="14"/>
      <c r="L698" s="14"/>
      <c r="M698" s="242"/>
      <c r="N698" s="247"/>
      <c r="O698" s="248"/>
      <c r="P698" s="248"/>
      <c r="Q698" s="248"/>
      <c r="R698" s="248"/>
      <c r="S698" s="248"/>
      <c r="T698" s="248"/>
      <c r="U698" s="248"/>
      <c r="V698" s="248"/>
      <c r="W698" s="248"/>
      <c r="X698" s="249"/>
      <c r="Y698" s="14"/>
      <c r="Z698" s="14"/>
      <c r="AA698" s="14"/>
      <c r="AB698" s="14"/>
      <c r="AC698" s="14"/>
      <c r="AD698" s="14"/>
      <c r="AE698" s="14"/>
      <c r="AT698" s="243" t="s">
        <v>228</v>
      </c>
      <c r="AU698" s="243" t="s">
        <v>93</v>
      </c>
      <c r="AV698" s="14" t="s">
        <v>93</v>
      </c>
      <c r="AW698" s="14" t="s">
        <v>4</v>
      </c>
      <c r="AX698" s="14" t="s">
        <v>81</v>
      </c>
      <c r="AY698" s="243" t="s">
        <v>220</v>
      </c>
    </row>
    <row r="699" s="14" customFormat="1">
      <c r="A699" s="14"/>
      <c r="B699" s="242"/>
      <c r="C699" s="14"/>
      <c r="D699" s="235" t="s">
        <v>228</v>
      </c>
      <c r="E699" s="243" t="s">
        <v>1</v>
      </c>
      <c r="F699" s="244" t="s">
        <v>1351</v>
      </c>
      <c r="G699" s="14"/>
      <c r="H699" s="245">
        <v>5.2300000000000004</v>
      </c>
      <c r="I699" s="246"/>
      <c r="J699" s="246"/>
      <c r="K699" s="14"/>
      <c r="L699" s="14"/>
      <c r="M699" s="242"/>
      <c r="N699" s="247"/>
      <c r="O699" s="248"/>
      <c r="P699" s="248"/>
      <c r="Q699" s="248"/>
      <c r="R699" s="248"/>
      <c r="S699" s="248"/>
      <c r="T699" s="248"/>
      <c r="U699" s="248"/>
      <c r="V699" s="248"/>
      <c r="W699" s="248"/>
      <c r="X699" s="249"/>
      <c r="Y699" s="14"/>
      <c r="Z699" s="14"/>
      <c r="AA699" s="14"/>
      <c r="AB699" s="14"/>
      <c r="AC699" s="14"/>
      <c r="AD699" s="14"/>
      <c r="AE699" s="14"/>
      <c r="AT699" s="243" t="s">
        <v>228</v>
      </c>
      <c r="AU699" s="243" t="s">
        <v>93</v>
      </c>
      <c r="AV699" s="14" t="s">
        <v>93</v>
      </c>
      <c r="AW699" s="14" t="s">
        <v>4</v>
      </c>
      <c r="AX699" s="14" t="s">
        <v>81</v>
      </c>
      <c r="AY699" s="243" t="s">
        <v>220</v>
      </c>
    </row>
    <row r="700" s="14" customFormat="1">
      <c r="A700" s="14"/>
      <c r="B700" s="242"/>
      <c r="C700" s="14"/>
      <c r="D700" s="235" t="s">
        <v>228</v>
      </c>
      <c r="E700" s="243" t="s">
        <v>1</v>
      </c>
      <c r="F700" s="244" t="s">
        <v>1352</v>
      </c>
      <c r="G700" s="14"/>
      <c r="H700" s="245">
        <v>3.8250000000000002</v>
      </c>
      <c r="I700" s="246"/>
      <c r="J700" s="246"/>
      <c r="K700" s="14"/>
      <c r="L700" s="14"/>
      <c r="M700" s="242"/>
      <c r="N700" s="247"/>
      <c r="O700" s="248"/>
      <c r="P700" s="248"/>
      <c r="Q700" s="248"/>
      <c r="R700" s="248"/>
      <c r="S700" s="248"/>
      <c r="T700" s="248"/>
      <c r="U700" s="248"/>
      <c r="V700" s="248"/>
      <c r="W700" s="248"/>
      <c r="X700" s="249"/>
      <c r="Y700" s="14"/>
      <c r="Z700" s="14"/>
      <c r="AA700" s="14"/>
      <c r="AB700" s="14"/>
      <c r="AC700" s="14"/>
      <c r="AD700" s="14"/>
      <c r="AE700" s="14"/>
      <c r="AT700" s="243" t="s">
        <v>228</v>
      </c>
      <c r="AU700" s="243" t="s">
        <v>93</v>
      </c>
      <c r="AV700" s="14" t="s">
        <v>93</v>
      </c>
      <c r="AW700" s="14" t="s">
        <v>4</v>
      </c>
      <c r="AX700" s="14" t="s">
        <v>81</v>
      </c>
      <c r="AY700" s="243" t="s">
        <v>220</v>
      </c>
    </row>
    <row r="701" s="14" customFormat="1">
      <c r="A701" s="14"/>
      <c r="B701" s="242"/>
      <c r="C701" s="14"/>
      <c r="D701" s="235" t="s">
        <v>228</v>
      </c>
      <c r="E701" s="243" t="s">
        <v>1</v>
      </c>
      <c r="F701" s="244" t="s">
        <v>1353</v>
      </c>
      <c r="G701" s="14"/>
      <c r="H701" s="245">
        <v>22.149999999999999</v>
      </c>
      <c r="I701" s="246"/>
      <c r="J701" s="246"/>
      <c r="K701" s="14"/>
      <c r="L701" s="14"/>
      <c r="M701" s="242"/>
      <c r="N701" s="247"/>
      <c r="O701" s="248"/>
      <c r="P701" s="248"/>
      <c r="Q701" s="248"/>
      <c r="R701" s="248"/>
      <c r="S701" s="248"/>
      <c r="T701" s="248"/>
      <c r="U701" s="248"/>
      <c r="V701" s="248"/>
      <c r="W701" s="248"/>
      <c r="X701" s="249"/>
      <c r="Y701" s="14"/>
      <c r="Z701" s="14"/>
      <c r="AA701" s="14"/>
      <c r="AB701" s="14"/>
      <c r="AC701" s="14"/>
      <c r="AD701" s="14"/>
      <c r="AE701" s="14"/>
      <c r="AT701" s="243" t="s">
        <v>228</v>
      </c>
      <c r="AU701" s="243" t="s">
        <v>93</v>
      </c>
      <c r="AV701" s="14" t="s">
        <v>93</v>
      </c>
      <c r="AW701" s="14" t="s">
        <v>4</v>
      </c>
      <c r="AX701" s="14" t="s">
        <v>81</v>
      </c>
      <c r="AY701" s="243" t="s">
        <v>220</v>
      </c>
    </row>
    <row r="702" s="15" customFormat="1">
      <c r="A702" s="15"/>
      <c r="B702" s="250"/>
      <c r="C702" s="15"/>
      <c r="D702" s="235" t="s">
        <v>228</v>
      </c>
      <c r="E702" s="251" t="s">
        <v>1</v>
      </c>
      <c r="F702" s="252" t="s">
        <v>242</v>
      </c>
      <c r="G702" s="15"/>
      <c r="H702" s="253">
        <v>80.314999999999998</v>
      </c>
      <c r="I702" s="254"/>
      <c r="J702" s="254"/>
      <c r="K702" s="15"/>
      <c r="L702" s="15"/>
      <c r="M702" s="250"/>
      <c r="N702" s="255"/>
      <c r="O702" s="256"/>
      <c r="P702" s="256"/>
      <c r="Q702" s="256"/>
      <c r="R702" s="256"/>
      <c r="S702" s="256"/>
      <c r="T702" s="256"/>
      <c r="U702" s="256"/>
      <c r="V702" s="256"/>
      <c r="W702" s="256"/>
      <c r="X702" s="257"/>
      <c r="Y702" s="15"/>
      <c r="Z702" s="15"/>
      <c r="AA702" s="15"/>
      <c r="AB702" s="15"/>
      <c r="AC702" s="15"/>
      <c r="AD702" s="15"/>
      <c r="AE702" s="15"/>
      <c r="AT702" s="251" t="s">
        <v>228</v>
      </c>
      <c r="AU702" s="251" t="s">
        <v>93</v>
      </c>
      <c r="AV702" s="15" t="s">
        <v>98</v>
      </c>
      <c r="AW702" s="15" t="s">
        <v>4</v>
      </c>
      <c r="AX702" s="15" t="s">
        <v>81</v>
      </c>
      <c r="AY702" s="251" t="s">
        <v>220</v>
      </c>
    </row>
    <row r="703" s="13" customFormat="1">
      <c r="A703" s="13"/>
      <c r="B703" s="234"/>
      <c r="C703" s="13"/>
      <c r="D703" s="235" t="s">
        <v>228</v>
      </c>
      <c r="E703" s="236" t="s">
        <v>1</v>
      </c>
      <c r="F703" s="237" t="s">
        <v>1332</v>
      </c>
      <c r="G703" s="13"/>
      <c r="H703" s="236" t="s">
        <v>1</v>
      </c>
      <c r="I703" s="238"/>
      <c r="J703" s="238"/>
      <c r="K703" s="13"/>
      <c r="L703" s="13"/>
      <c r="M703" s="234"/>
      <c r="N703" s="239"/>
      <c r="O703" s="240"/>
      <c r="P703" s="240"/>
      <c r="Q703" s="240"/>
      <c r="R703" s="240"/>
      <c r="S703" s="240"/>
      <c r="T703" s="240"/>
      <c r="U703" s="240"/>
      <c r="V703" s="240"/>
      <c r="W703" s="240"/>
      <c r="X703" s="241"/>
      <c r="Y703" s="13"/>
      <c r="Z703" s="13"/>
      <c r="AA703" s="13"/>
      <c r="AB703" s="13"/>
      <c r="AC703" s="13"/>
      <c r="AD703" s="13"/>
      <c r="AE703" s="13"/>
      <c r="AT703" s="236" t="s">
        <v>228</v>
      </c>
      <c r="AU703" s="236" t="s">
        <v>93</v>
      </c>
      <c r="AV703" s="13" t="s">
        <v>88</v>
      </c>
      <c r="AW703" s="13" t="s">
        <v>4</v>
      </c>
      <c r="AX703" s="13" t="s">
        <v>81</v>
      </c>
      <c r="AY703" s="236" t="s">
        <v>220</v>
      </c>
    </row>
    <row r="704" s="14" customFormat="1">
      <c r="A704" s="14"/>
      <c r="B704" s="242"/>
      <c r="C704" s="14"/>
      <c r="D704" s="235" t="s">
        <v>228</v>
      </c>
      <c r="E704" s="243" t="s">
        <v>1</v>
      </c>
      <c r="F704" s="244" t="s">
        <v>1354</v>
      </c>
      <c r="G704" s="14"/>
      <c r="H704" s="245">
        <v>5.8499999999999996</v>
      </c>
      <c r="I704" s="246"/>
      <c r="J704" s="246"/>
      <c r="K704" s="14"/>
      <c r="L704" s="14"/>
      <c r="M704" s="242"/>
      <c r="N704" s="247"/>
      <c r="O704" s="248"/>
      <c r="P704" s="248"/>
      <c r="Q704" s="248"/>
      <c r="R704" s="248"/>
      <c r="S704" s="248"/>
      <c r="T704" s="248"/>
      <c r="U704" s="248"/>
      <c r="V704" s="248"/>
      <c r="W704" s="248"/>
      <c r="X704" s="249"/>
      <c r="Y704" s="14"/>
      <c r="Z704" s="14"/>
      <c r="AA704" s="14"/>
      <c r="AB704" s="14"/>
      <c r="AC704" s="14"/>
      <c r="AD704" s="14"/>
      <c r="AE704" s="14"/>
      <c r="AT704" s="243" t="s">
        <v>228</v>
      </c>
      <c r="AU704" s="243" t="s">
        <v>93</v>
      </c>
      <c r="AV704" s="14" t="s">
        <v>93</v>
      </c>
      <c r="AW704" s="14" t="s">
        <v>4</v>
      </c>
      <c r="AX704" s="14" t="s">
        <v>81</v>
      </c>
      <c r="AY704" s="243" t="s">
        <v>220</v>
      </c>
    </row>
    <row r="705" s="14" customFormat="1">
      <c r="A705" s="14"/>
      <c r="B705" s="242"/>
      <c r="C705" s="14"/>
      <c r="D705" s="235" t="s">
        <v>228</v>
      </c>
      <c r="E705" s="243" t="s">
        <v>1</v>
      </c>
      <c r="F705" s="244" t="s">
        <v>1355</v>
      </c>
      <c r="G705" s="14"/>
      <c r="H705" s="245">
        <v>8.25</v>
      </c>
      <c r="I705" s="246"/>
      <c r="J705" s="246"/>
      <c r="K705" s="14"/>
      <c r="L705" s="14"/>
      <c r="M705" s="242"/>
      <c r="N705" s="247"/>
      <c r="O705" s="248"/>
      <c r="P705" s="248"/>
      <c r="Q705" s="248"/>
      <c r="R705" s="248"/>
      <c r="S705" s="248"/>
      <c r="T705" s="248"/>
      <c r="U705" s="248"/>
      <c r="V705" s="248"/>
      <c r="W705" s="248"/>
      <c r="X705" s="249"/>
      <c r="Y705" s="14"/>
      <c r="Z705" s="14"/>
      <c r="AA705" s="14"/>
      <c r="AB705" s="14"/>
      <c r="AC705" s="14"/>
      <c r="AD705" s="14"/>
      <c r="AE705" s="14"/>
      <c r="AT705" s="243" t="s">
        <v>228</v>
      </c>
      <c r="AU705" s="243" t="s">
        <v>93</v>
      </c>
      <c r="AV705" s="14" t="s">
        <v>93</v>
      </c>
      <c r="AW705" s="14" t="s">
        <v>4</v>
      </c>
      <c r="AX705" s="14" t="s">
        <v>81</v>
      </c>
      <c r="AY705" s="243" t="s">
        <v>220</v>
      </c>
    </row>
    <row r="706" s="14" customFormat="1">
      <c r="A706" s="14"/>
      <c r="B706" s="242"/>
      <c r="C706" s="14"/>
      <c r="D706" s="235" t="s">
        <v>228</v>
      </c>
      <c r="E706" s="243" t="s">
        <v>1</v>
      </c>
      <c r="F706" s="244" t="s">
        <v>1356</v>
      </c>
      <c r="G706" s="14"/>
      <c r="H706" s="245">
        <v>5.8499999999999996</v>
      </c>
      <c r="I706" s="246"/>
      <c r="J706" s="246"/>
      <c r="K706" s="14"/>
      <c r="L706" s="14"/>
      <c r="M706" s="242"/>
      <c r="N706" s="247"/>
      <c r="O706" s="248"/>
      <c r="P706" s="248"/>
      <c r="Q706" s="248"/>
      <c r="R706" s="248"/>
      <c r="S706" s="248"/>
      <c r="T706" s="248"/>
      <c r="U706" s="248"/>
      <c r="V706" s="248"/>
      <c r="W706" s="248"/>
      <c r="X706" s="249"/>
      <c r="Y706" s="14"/>
      <c r="Z706" s="14"/>
      <c r="AA706" s="14"/>
      <c r="AB706" s="14"/>
      <c r="AC706" s="14"/>
      <c r="AD706" s="14"/>
      <c r="AE706" s="14"/>
      <c r="AT706" s="243" t="s">
        <v>228</v>
      </c>
      <c r="AU706" s="243" t="s">
        <v>93</v>
      </c>
      <c r="AV706" s="14" t="s">
        <v>93</v>
      </c>
      <c r="AW706" s="14" t="s">
        <v>4</v>
      </c>
      <c r="AX706" s="14" t="s">
        <v>81</v>
      </c>
      <c r="AY706" s="243" t="s">
        <v>220</v>
      </c>
    </row>
    <row r="707" s="14" customFormat="1">
      <c r="A707" s="14"/>
      <c r="B707" s="242"/>
      <c r="C707" s="14"/>
      <c r="D707" s="235" t="s">
        <v>228</v>
      </c>
      <c r="E707" s="243" t="s">
        <v>1</v>
      </c>
      <c r="F707" s="244" t="s">
        <v>1357</v>
      </c>
      <c r="G707" s="14"/>
      <c r="H707" s="245">
        <v>13.199999999999999</v>
      </c>
      <c r="I707" s="246"/>
      <c r="J707" s="246"/>
      <c r="K707" s="14"/>
      <c r="L707" s="14"/>
      <c r="M707" s="242"/>
      <c r="N707" s="247"/>
      <c r="O707" s="248"/>
      <c r="P707" s="248"/>
      <c r="Q707" s="248"/>
      <c r="R707" s="248"/>
      <c r="S707" s="248"/>
      <c r="T707" s="248"/>
      <c r="U707" s="248"/>
      <c r="V707" s="248"/>
      <c r="W707" s="248"/>
      <c r="X707" s="249"/>
      <c r="Y707" s="14"/>
      <c r="Z707" s="14"/>
      <c r="AA707" s="14"/>
      <c r="AB707" s="14"/>
      <c r="AC707" s="14"/>
      <c r="AD707" s="14"/>
      <c r="AE707" s="14"/>
      <c r="AT707" s="243" t="s">
        <v>228</v>
      </c>
      <c r="AU707" s="243" t="s">
        <v>93</v>
      </c>
      <c r="AV707" s="14" t="s">
        <v>93</v>
      </c>
      <c r="AW707" s="14" t="s">
        <v>4</v>
      </c>
      <c r="AX707" s="14" t="s">
        <v>81</v>
      </c>
      <c r="AY707" s="243" t="s">
        <v>220</v>
      </c>
    </row>
    <row r="708" s="14" customFormat="1">
      <c r="A708" s="14"/>
      <c r="B708" s="242"/>
      <c r="C708" s="14"/>
      <c r="D708" s="235" t="s">
        <v>228</v>
      </c>
      <c r="E708" s="243" t="s">
        <v>1</v>
      </c>
      <c r="F708" s="244" t="s">
        <v>1358</v>
      </c>
      <c r="G708" s="14"/>
      <c r="H708" s="245">
        <v>6.2400000000000002</v>
      </c>
      <c r="I708" s="246"/>
      <c r="J708" s="246"/>
      <c r="K708" s="14"/>
      <c r="L708" s="14"/>
      <c r="M708" s="242"/>
      <c r="N708" s="247"/>
      <c r="O708" s="248"/>
      <c r="P708" s="248"/>
      <c r="Q708" s="248"/>
      <c r="R708" s="248"/>
      <c r="S708" s="248"/>
      <c r="T708" s="248"/>
      <c r="U708" s="248"/>
      <c r="V708" s="248"/>
      <c r="W708" s="248"/>
      <c r="X708" s="249"/>
      <c r="Y708" s="14"/>
      <c r="Z708" s="14"/>
      <c r="AA708" s="14"/>
      <c r="AB708" s="14"/>
      <c r="AC708" s="14"/>
      <c r="AD708" s="14"/>
      <c r="AE708" s="14"/>
      <c r="AT708" s="243" t="s">
        <v>228</v>
      </c>
      <c r="AU708" s="243" t="s">
        <v>93</v>
      </c>
      <c r="AV708" s="14" t="s">
        <v>93</v>
      </c>
      <c r="AW708" s="14" t="s">
        <v>4</v>
      </c>
      <c r="AX708" s="14" t="s">
        <v>81</v>
      </c>
      <c r="AY708" s="243" t="s">
        <v>220</v>
      </c>
    </row>
    <row r="709" s="14" customFormat="1">
      <c r="A709" s="14"/>
      <c r="B709" s="242"/>
      <c r="C709" s="14"/>
      <c r="D709" s="235" t="s">
        <v>228</v>
      </c>
      <c r="E709" s="243" t="s">
        <v>1</v>
      </c>
      <c r="F709" s="244" t="s">
        <v>1359</v>
      </c>
      <c r="G709" s="14"/>
      <c r="H709" s="245">
        <v>8.1600000000000001</v>
      </c>
      <c r="I709" s="246"/>
      <c r="J709" s="246"/>
      <c r="K709" s="14"/>
      <c r="L709" s="14"/>
      <c r="M709" s="242"/>
      <c r="N709" s="247"/>
      <c r="O709" s="248"/>
      <c r="P709" s="248"/>
      <c r="Q709" s="248"/>
      <c r="R709" s="248"/>
      <c r="S709" s="248"/>
      <c r="T709" s="248"/>
      <c r="U709" s="248"/>
      <c r="V709" s="248"/>
      <c r="W709" s="248"/>
      <c r="X709" s="249"/>
      <c r="Y709" s="14"/>
      <c r="Z709" s="14"/>
      <c r="AA709" s="14"/>
      <c r="AB709" s="14"/>
      <c r="AC709" s="14"/>
      <c r="AD709" s="14"/>
      <c r="AE709" s="14"/>
      <c r="AT709" s="243" t="s">
        <v>228</v>
      </c>
      <c r="AU709" s="243" t="s">
        <v>93</v>
      </c>
      <c r="AV709" s="14" t="s">
        <v>93</v>
      </c>
      <c r="AW709" s="14" t="s">
        <v>4</v>
      </c>
      <c r="AX709" s="14" t="s">
        <v>81</v>
      </c>
      <c r="AY709" s="243" t="s">
        <v>220</v>
      </c>
    </row>
    <row r="710" s="14" customFormat="1">
      <c r="A710" s="14"/>
      <c r="B710" s="242"/>
      <c r="C710" s="14"/>
      <c r="D710" s="235" t="s">
        <v>228</v>
      </c>
      <c r="E710" s="243" t="s">
        <v>1</v>
      </c>
      <c r="F710" s="244" t="s">
        <v>1360</v>
      </c>
      <c r="G710" s="14"/>
      <c r="H710" s="245">
        <v>3.4399999999999999</v>
      </c>
      <c r="I710" s="246"/>
      <c r="J710" s="246"/>
      <c r="K710" s="14"/>
      <c r="L710" s="14"/>
      <c r="M710" s="242"/>
      <c r="N710" s="247"/>
      <c r="O710" s="248"/>
      <c r="P710" s="248"/>
      <c r="Q710" s="248"/>
      <c r="R710" s="248"/>
      <c r="S710" s="248"/>
      <c r="T710" s="248"/>
      <c r="U710" s="248"/>
      <c r="V710" s="248"/>
      <c r="W710" s="248"/>
      <c r="X710" s="249"/>
      <c r="Y710" s="14"/>
      <c r="Z710" s="14"/>
      <c r="AA710" s="14"/>
      <c r="AB710" s="14"/>
      <c r="AC710" s="14"/>
      <c r="AD710" s="14"/>
      <c r="AE710" s="14"/>
      <c r="AT710" s="243" t="s">
        <v>228</v>
      </c>
      <c r="AU710" s="243" t="s">
        <v>93</v>
      </c>
      <c r="AV710" s="14" t="s">
        <v>93</v>
      </c>
      <c r="AW710" s="14" t="s">
        <v>4</v>
      </c>
      <c r="AX710" s="14" t="s">
        <v>81</v>
      </c>
      <c r="AY710" s="243" t="s">
        <v>220</v>
      </c>
    </row>
    <row r="711" s="14" customFormat="1">
      <c r="A711" s="14"/>
      <c r="B711" s="242"/>
      <c r="C711" s="14"/>
      <c r="D711" s="235" t="s">
        <v>228</v>
      </c>
      <c r="E711" s="243" t="s">
        <v>1</v>
      </c>
      <c r="F711" s="244" t="s">
        <v>1361</v>
      </c>
      <c r="G711" s="14"/>
      <c r="H711" s="245">
        <v>1.8799999999999999</v>
      </c>
      <c r="I711" s="246"/>
      <c r="J711" s="246"/>
      <c r="K711" s="14"/>
      <c r="L711" s="14"/>
      <c r="M711" s="242"/>
      <c r="N711" s="247"/>
      <c r="O711" s="248"/>
      <c r="P711" s="248"/>
      <c r="Q711" s="248"/>
      <c r="R711" s="248"/>
      <c r="S711" s="248"/>
      <c r="T711" s="248"/>
      <c r="U711" s="248"/>
      <c r="V711" s="248"/>
      <c r="W711" s="248"/>
      <c r="X711" s="249"/>
      <c r="Y711" s="14"/>
      <c r="Z711" s="14"/>
      <c r="AA711" s="14"/>
      <c r="AB711" s="14"/>
      <c r="AC711" s="14"/>
      <c r="AD711" s="14"/>
      <c r="AE711" s="14"/>
      <c r="AT711" s="243" t="s">
        <v>228</v>
      </c>
      <c r="AU711" s="243" t="s">
        <v>93</v>
      </c>
      <c r="AV711" s="14" t="s">
        <v>93</v>
      </c>
      <c r="AW711" s="14" t="s">
        <v>4</v>
      </c>
      <c r="AX711" s="14" t="s">
        <v>81</v>
      </c>
      <c r="AY711" s="243" t="s">
        <v>220</v>
      </c>
    </row>
    <row r="712" s="14" customFormat="1">
      <c r="A712" s="14"/>
      <c r="B712" s="242"/>
      <c r="C712" s="14"/>
      <c r="D712" s="235" t="s">
        <v>228</v>
      </c>
      <c r="E712" s="243" t="s">
        <v>1</v>
      </c>
      <c r="F712" s="244" t="s">
        <v>1362</v>
      </c>
      <c r="G712" s="14"/>
      <c r="H712" s="245">
        <v>1.3500000000000001</v>
      </c>
      <c r="I712" s="246"/>
      <c r="J712" s="246"/>
      <c r="K712" s="14"/>
      <c r="L712" s="14"/>
      <c r="M712" s="242"/>
      <c r="N712" s="247"/>
      <c r="O712" s="248"/>
      <c r="P712" s="248"/>
      <c r="Q712" s="248"/>
      <c r="R712" s="248"/>
      <c r="S712" s="248"/>
      <c r="T712" s="248"/>
      <c r="U712" s="248"/>
      <c r="V712" s="248"/>
      <c r="W712" s="248"/>
      <c r="X712" s="249"/>
      <c r="Y712" s="14"/>
      <c r="Z712" s="14"/>
      <c r="AA712" s="14"/>
      <c r="AB712" s="14"/>
      <c r="AC712" s="14"/>
      <c r="AD712" s="14"/>
      <c r="AE712" s="14"/>
      <c r="AT712" s="243" t="s">
        <v>228</v>
      </c>
      <c r="AU712" s="243" t="s">
        <v>93</v>
      </c>
      <c r="AV712" s="14" t="s">
        <v>93</v>
      </c>
      <c r="AW712" s="14" t="s">
        <v>4</v>
      </c>
      <c r="AX712" s="14" t="s">
        <v>81</v>
      </c>
      <c r="AY712" s="243" t="s">
        <v>220</v>
      </c>
    </row>
    <row r="713" s="14" customFormat="1">
      <c r="A713" s="14"/>
      <c r="B713" s="242"/>
      <c r="C713" s="14"/>
      <c r="D713" s="235" t="s">
        <v>228</v>
      </c>
      <c r="E713" s="243" t="s">
        <v>1</v>
      </c>
      <c r="F713" s="244" t="s">
        <v>1363</v>
      </c>
      <c r="G713" s="14"/>
      <c r="H713" s="245">
        <v>6.7000000000000002</v>
      </c>
      <c r="I713" s="246"/>
      <c r="J713" s="246"/>
      <c r="K713" s="14"/>
      <c r="L713" s="14"/>
      <c r="M713" s="242"/>
      <c r="N713" s="247"/>
      <c r="O713" s="248"/>
      <c r="P713" s="248"/>
      <c r="Q713" s="248"/>
      <c r="R713" s="248"/>
      <c r="S713" s="248"/>
      <c r="T713" s="248"/>
      <c r="U713" s="248"/>
      <c r="V713" s="248"/>
      <c r="W713" s="248"/>
      <c r="X713" s="249"/>
      <c r="Y713" s="14"/>
      <c r="Z713" s="14"/>
      <c r="AA713" s="14"/>
      <c r="AB713" s="14"/>
      <c r="AC713" s="14"/>
      <c r="AD713" s="14"/>
      <c r="AE713" s="14"/>
      <c r="AT713" s="243" t="s">
        <v>228</v>
      </c>
      <c r="AU713" s="243" t="s">
        <v>93</v>
      </c>
      <c r="AV713" s="14" t="s">
        <v>93</v>
      </c>
      <c r="AW713" s="14" t="s">
        <v>4</v>
      </c>
      <c r="AX713" s="14" t="s">
        <v>81</v>
      </c>
      <c r="AY713" s="243" t="s">
        <v>220</v>
      </c>
    </row>
    <row r="714" s="14" customFormat="1">
      <c r="A714" s="14"/>
      <c r="B714" s="242"/>
      <c r="C714" s="14"/>
      <c r="D714" s="235" t="s">
        <v>228</v>
      </c>
      <c r="E714" s="243" t="s">
        <v>1</v>
      </c>
      <c r="F714" s="244" t="s">
        <v>1364</v>
      </c>
      <c r="G714" s="14"/>
      <c r="H714" s="245">
        <v>6.2999999999999998</v>
      </c>
      <c r="I714" s="246"/>
      <c r="J714" s="246"/>
      <c r="K714" s="14"/>
      <c r="L714" s="14"/>
      <c r="M714" s="242"/>
      <c r="N714" s="247"/>
      <c r="O714" s="248"/>
      <c r="P714" s="248"/>
      <c r="Q714" s="248"/>
      <c r="R714" s="248"/>
      <c r="S714" s="248"/>
      <c r="T714" s="248"/>
      <c r="U714" s="248"/>
      <c r="V714" s="248"/>
      <c r="W714" s="248"/>
      <c r="X714" s="249"/>
      <c r="Y714" s="14"/>
      <c r="Z714" s="14"/>
      <c r="AA714" s="14"/>
      <c r="AB714" s="14"/>
      <c r="AC714" s="14"/>
      <c r="AD714" s="14"/>
      <c r="AE714" s="14"/>
      <c r="AT714" s="243" t="s">
        <v>228</v>
      </c>
      <c r="AU714" s="243" t="s">
        <v>93</v>
      </c>
      <c r="AV714" s="14" t="s">
        <v>93</v>
      </c>
      <c r="AW714" s="14" t="s">
        <v>4</v>
      </c>
      <c r="AX714" s="14" t="s">
        <v>81</v>
      </c>
      <c r="AY714" s="243" t="s">
        <v>220</v>
      </c>
    </row>
    <row r="715" s="15" customFormat="1">
      <c r="A715" s="15"/>
      <c r="B715" s="250"/>
      <c r="C715" s="15"/>
      <c r="D715" s="235" t="s">
        <v>228</v>
      </c>
      <c r="E715" s="251" t="s">
        <v>1</v>
      </c>
      <c r="F715" s="252" t="s">
        <v>242</v>
      </c>
      <c r="G715" s="15"/>
      <c r="H715" s="253">
        <v>67.219999999999999</v>
      </c>
      <c r="I715" s="254"/>
      <c r="J715" s="254"/>
      <c r="K715" s="15"/>
      <c r="L715" s="15"/>
      <c r="M715" s="250"/>
      <c r="N715" s="255"/>
      <c r="O715" s="256"/>
      <c r="P715" s="256"/>
      <c r="Q715" s="256"/>
      <c r="R715" s="256"/>
      <c r="S715" s="256"/>
      <c r="T715" s="256"/>
      <c r="U715" s="256"/>
      <c r="V715" s="256"/>
      <c r="W715" s="256"/>
      <c r="X715" s="257"/>
      <c r="Y715" s="15"/>
      <c r="Z715" s="15"/>
      <c r="AA715" s="15"/>
      <c r="AB715" s="15"/>
      <c r="AC715" s="15"/>
      <c r="AD715" s="15"/>
      <c r="AE715" s="15"/>
      <c r="AT715" s="251" t="s">
        <v>228</v>
      </c>
      <c r="AU715" s="251" t="s">
        <v>93</v>
      </c>
      <c r="AV715" s="15" t="s">
        <v>98</v>
      </c>
      <c r="AW715" s="15" t="s">
        <v>4</v>
      </c>
      <c r="AX715" s="15" t="s">
        <v>81</v>
      </c>
      <c r="AY715" s="251" t="s">
        <v>220</v>
      </c>
    </row>
    <row r="716" s="13" customFormat="1">
      <c r="A716" s="13"/>
      <c r="B716" s="234"/>
      <c r="C716" s="13"/>
      <c r="D716" s="235" t="s">
        <v>228</v>
      </c>
      <c r="E716" s="236" t="s">
        <v>1</v>
      </c>
      <c r="F716" s="237" t="s">
        <v>1365</v>
      </c>
      <c r="G716" s="13"/>
      <c r="H716" s="236" t="s">
        <v>1</v>
      </c>
      <c r="I716" s="238"/>
      <c r="J716" s="238"/>
      <c r="K716" s="13"/>
      <c r="L716" s="13"/>
      <c r="M716" s="234"/>
      <c r="N716" s="239"/>
      <c r="O716" s="240"/>
      <c r="P716" s="240"/>
      <c r="Q716" s="240"/>
      <c r="R716" s="240"/>
      <c r="S716" s="240"/>
      <c r="T716" s="240"/>
      <c r="U716" s="240"/>
      <c r="V716" s="240"/>
      <c r="W716" s="240"/>
      <c r="X716" s="241"/>
      <c r="Y716" s="13"/>
      <c r="Z716" s="13"/>
      <c r="AA716" s="13"/>
      <c r="AB716" s="13"/>
      <c r="AC716" s="13"/>
      <c r="AD716" s="13"/>
      <c r="AE716" s="13"/>
      <c r="AT716" s="236" t="s">
        <v>228</v>
      </c>
      <c r="AU716" s="236" t="s">
        <v>93</v>
      </c>
      <c r="AV716" s="13" t="s">
        <v>88</v>
      </c>
      <c r="AW716" s="13" t="s">
        <v>4</v>
      </c>
      <c r="AX716" s="13" t="s">
        <v>81</v>
      </c>
      <c r="AY716" s="236" t="s">
        <v>220</v>
      </c>
    </row>
    <row r="717" s="14" customFormat="1">
      <c r="A717" s="14"/>
      <c r="B717" s="242"/>
      <c r="C717" s="14"/>
      <c r="D717" s="235" t="s">
        <v>228</v>
      </c>
      <c r="E717" s="243" t="s">
        <v>1</v>
      </c>
      <c r="F717" s="244" t="s">
        <v>1366</v>
      </c>
      <c r="G717" s="14"/>
      <c r="H717" s="245">
        <v>4.2999999999999998</v>
      </c>
      <c r="I717" s="246"/>
      <c r="J717" s="246"/>
      <c r="K717" s="14"/>
      <c r="L717" s="14"/>
      <c r="M717" s="242"/>
      <c r="N717" s="247"/>
      <c r="O717" s="248"/>
      <c r="P717" s="248"/>
      <c r="Q717" s="248"/>
      <c r="R717" s="248"/>
      <c r="S717" s="248"/>
      <c r="T717" s="248"/>
      <c r="U717" s="248"/>
      <c r="V717" s="248"/>
      <c r="W717" s="248"/>
      <c r="X717" s="249"/>
      <c r="Y717" s="14"/>
      <c r="Z717" s="14"/>
      <c r="AA717" s="14"/>
      <c r="AB717" s="14"/>
      <c r="AC717" s="14"/>
      <c r="AD717" s="14"/>
      <c r="AE717" s="14"/>
      <c r="AT717" s="243" t="s">
        <v>228</v>
      </c>
      <c r="AU717" s="243" t="s">
        <v>93</v>
      </c>
      <c r="AV717" s="14" t="s">
        <v>93</v>
      </c>
      <c r="AW717" s="14" t="s">
        <v>4</v>
      </c>
      <c r="AX717" s="14" t="s">
        <v>81</v>
      </c>
      <c r="AY717" s="243" t="s">
        <v>220</v>
      </c>
    </row>
    <row r="718" s="14" customFormat="1">
      <c r="A718" s="14"/>
      <c r="B718" s="242"/>
      <c r="C718" s="14"/>
      <c r="D718" s="235" t="s">
        <v>228</v>
      </c>
      <c r="E718" s="243" t="s">
        <v>1</v>
      </c>
      <c r="F718" s="244" t="s">
        <v>1367</v>
      </c>
      <c r="G718" s="14"/>
      <c r="H718" s="245">
        <v>1.6000000000000001</v>
      </c>
      <c r="I718" s="246"/>
      <c r="J718" s="246"/>
      <c r="K718" s="14"/>
      <c r="L718" s="14"/>
      <c r="M718" s="242"/>
      <c r="N718" s="247"/>
      <c r="O718" s="248"/>
      <c r="P718" s="248"/>
      <c r="Q718" s="248"/>
      <c r="R718" s="248"/>
      <c r="S718" s="248"/>
      <c r="T718" s="248"/>
      <c r="U718" s="248"/>
      <c r="V718" s="248"/>
      <c r="W718" s="248"/>
      <c r="X718" s="249"/>
      <c r="Y718" s="14"/>
      <c r="Z718" s="14"/>
      <c r="AA718" s="14"/>
      <c r="AB718" s="14"/>
      <c r="AC718" s="14"/>
      <c r="AD718" s="14"/>
      <c r="AE718" s="14"/>
      <c r="AT718" s="243" t="s">
        <v>228</v>
      </c>
      <c r="AU718" s="243" t="s">
        <v>93</v>
      </c>
      <c r="AV718" s="14" t="s">
        <v>93</v>
      </c>
      <c r="AW718" s="14" t="s">
        <v>4</v>
      </c>
      <c r="AX718" s="14" t="s">
        <v>81</v>
      </c>
      <c r="AY718" s="243" t="s">
        <v>220</v>
      </c>
    </row>
    <row r="719" s="14" customFormat="1">
      <c r="A719" s="14"/>
      <c r="B719" s="242"/>
      <c r="C719" s="14"/>
      <c r="D719" s="235" t="s">
        <v>228</v>
      </c>
      <c r="E719" s="243" t="s">
        <v>1</v>
      </c>
      <c r="F719" s="244" t="s">
        <v>1368</v>
      </c>
      <c r="G719" s="14"/>
      <c r="H719" s="245">
        <v>5.5999999999999996</v>
      </c>
      <c r="I719" s="246"/>
      <c r="J719" s="246"/>
      <c r="K719" s="14"/>
      <c r="L719" s="14"/>
      <c r="M719" s="242"/>
      <c r="N719" s="247"/>
      <c r="O719" s="248"/>
      <c r="P719" s="248"/>
      <c r="Q719" s="248"/>
      <c r="R719" s="248"/>
      <c r="S719" s="248"/>
      <c r="T719" s="248"/>
      <c r="U719" s="248"/>
      <c r="V719" s="248"/>
      <c r="W719" s="248"/>
      <c r="X719" s="249"/>
      <c r="Y719" s="14"/>
      <c r="Z719" s="14"/>
      <c r="AA719" s="14"/>
      <c r="AB719" s="14"/>
      <c r="AC719" s="14"/>
      <c r="AD719" s="14"/>
      <c r="AE719" s="14"/>
      <c r="AT719" s="243" t="s">
        <v>228</v>
      </c>
      <c r="AU719" s="243" t="s">
        <v>93</v>
      </c>
      <c r="AV719" s="14" t="s">
        <v>93</v>
      </c>
      <c r="AW719" s="14" t="s">
        <v>4</v>
      </c>
      <c r="AX719" s="14" t="s">
        <v>81</v>
      </c>
      <c r="AY719" s="243" t="s">
        <v>220</v>
      </c>
    </row>
    <row r="720" s="14" customFormat="1">
      <c r="A720" s="14"/>
      <c r="B720" s="242"/>
      <c r="C720" s="14"/>
      <c r="D720" s="235" t="s">
        <v>228</v>
      </c>
      <c r="E720" s="243" t="s">
        <v>1</v>
      </c>
      <c r="F720" s="244" t="s">
        <v>1369</v>
      </c>
      <c r="G720" s="14"/>
      <c r="H720" s="245">
        <v>21.649999999999999</v>
      </c>
      <c r="I720" s="246"/>
      <c r="J720" s="246"/>
      <c r="K720" s="14"/>
      <c r="L720" s="14"/>
      <c r="M720" s="242"/>
      <c r="N720" s="247"/>
      <c r="O720" s="248"/>
      <c r="P720" s="248"/>
      <c r="Q720" s="248"/>
      <c r="R720" s="248"/>
      <c r="S720" s="248"/>
      <c r="T720" s="248"/>
      <c r="U720" s="248"/>
      <c r="V720" s="248"/>
      <c r="W720" s="248"/>
      <c r="X720" s="249"/>
      <c r="Y720" s="14"/>
      <c r="Z720" s="14"/>
      <c r="AA720" s="14"/>
      <c r="AB720" s="14"/>
      <c r="AC720" s="14"/>
      <c r="AD720" s="14"/>
      <c r="AE720" s="14"/>
      <c r="AT720" s="243" t="s">
        <v>228</v>
      </c>
      <c r="AU720" s="243" t="s">
        <v>93</v>
      </c>
      <c r="AV720" s="14" t="s">
        <v>93</v>
      </c>
      <c r="AW720" s="14" t="s">
        <v>4</v>
      </c>
      <c r="AX720" s="14" t="s">
        <v>81</v>
      </c>
      <c r="AY720" s="243" t="s">
        <v>220</v>
      </c>
    </row>
    <row r="721" s="14" customFormat="1">
      <c r="A721" s="14"/>
      <c r="B721" s="242"/>
      <c r="C721" s="14"/>
      <c r="D721" s="235" t="s">
        <v>228</v>
      </c>
      <c r="E721" s="243" t="s">
        <v>1</v>
      </c>
      <c r="F721" s="244" t="s">
        <v>1370</v>
      </c>
      <c r="G721" s="14"/>
      <c r="H721" s="245">
        <v>22.82</v>
      </c>
      <c r="I721" s="246"/>
      <c r="J721" s="246"/>
      <c r="K721" s="14"/>
      <c r="L721" s="14"/>
      <c r="M721" s="242"/>
      <c r="N721" s="247"/>
      <c r="O721" s="248"/>
      <c r="P721" s="248"/>
      <c r="Q721" s="248"/>
      <c r="R721" s="248"/>
      <c r="S721" s="248"/>
      <c r="T721" s="248"/>
      <c r="U721" s="248"/>
      <c r="V721" s="248"/>
      <c r="W721" s="248"/>
      <c r="X721" s="249"/>
      <c r="Y721" s="14"/>
      <c r="Z721" s="14"/>
      <c r="AA721" s="14"/>
      <c r="AB721" s="14"/>
      <c r="AC721" s="14"/>
      <c r="AD721" s="14"/>
      <c r="AE721" s="14"/>
      <c r="AT721" s="243" t="s">
        <v>228</v>
      </c>
      <c r="AU721" s="243" t="s">
        <v>93</v>
      </c>
      <c r="AV721" s="14" t="s">
        <v>93</v>
      </c>
      <c r="AW721" s="14" t="s">
        <v>4</v>
      </c>
      <c r="AX721" s="14" t="s">
        <v>81</v>
      </c>
      <c r="AY721" s="243" t="s">
        <v>220</v>
      </c>
    </row>
    <row r="722" s="14" customFormat="1">
      <c r="A722" s="14"/>
      <c r="B722" s="242"/>
      <c r="C722" s="14"/>
      <c r="D722" s="235" t="s">
        <v>228</v>
      </c>
      <c r="E722" s="243" t="s">
        <v>1</v>
      </c>
      <c r="F722" s="244" t="s">
        <v>1371</v>
      </c>
      <c r="G722" s="14"/>
      <c r="H722" s="245">
        <v>1.3999999999999999</v>
      </c>
      <c r="I722" s="246"/>
      <c r="J722" s="246"/>
      <c r="K722" s="14"/>
      <c r="L722" s="14"/>
      <c r="M722" s="242"/>
      <c r="N722" s="247"/>
      <c r="O722" s="248"/>
      <c r="P722" s="248"/>
      <c r="Q722" s="248"/>
      <c r="R722" s="248"/>
      <c r="S722" s="248"/>
      <c r="T722" s="248"/>
      <c r="U722" s="248"/>
      <c r="V722" s="248"/>
      <c r="W722" s="248"/>
      <c r="X722" s="249"/>
      <c r="Y722" s="14"/>
      <c r="Z722" s="14"/>
      <c r="AA722" s="14"/>
      <c r="AB722" s="14"/>
      <c r="AC722" s="14"/>
      <c r="AD722" s="14"/>
      <c r="AE722" s="14"/>
      <c r="AT722" s="243" t="s">
        <v>228</v>
      </c>
      <c r="AU722" s="243" t="s">
        <v>93</v>
      </c>
      <c r="AV722" s="14" t="s">
        <v>93</v>
      </c>
      <c r="AW722" s="14" t="s">
        <v>4</v>
      </c>
      <c r="AX722" s="14" t="s">
        <v>81</v>
      </c>
      <c r="AY722" s="243" t="s">
        <v>220</v>
      </c>
    </row>
    <row r="723" s="14" customFormat="1">
      <c r="A723" s="14"/>
      <c r="B723" s="242"/>
      <c r="C723" s="14"/>
      <c r="D723" s="235" t="s">
        <v>228</v>
      </c>
      <c r="E723" s="243" t="s">
        <v>1</v>
      </c>
      <c r="F723" s="244" t="s">
        <v>1372</v>
      </c>
      <c r="G723" s="14"/>
      <c r="H723" s="245">
        <v>7.2000000000000002</v>
      </c>
      <c r="I723" s="246"/>
      <c r="J723" s="246"/>
      <c r="K723" s="14"/>
      <c r="L723" s="14"/>
      <c r="M723" s="242"/>
      <c r="N723" s="247"/>
      <c r="O723" s="248"/>
      <c r="P723" s="248"/>
      <c r="Q723" s="248"/>
      <c r="R723" s="248"/>
      <c r="S723" s="248"/>
      <c r="T723" s="248"/>
      <c r="U723" s="248"/>
      <c r="V723" s="248"/>
      <c r="W723" s="248"/>
      <c r="X723" s="249"/>
      <c r="Y723" s="14"/>
      <c r="Z723" s="14"/>
      <c r="AA723" s="14"/>
      <c r="AB723" s="14"/>
      <c r="AC723" s="14"/>
      <c r="AD723" s="14"/>
      <c r="AE723" s="14"/>
      <c r="AT723" s="243" t="s">
        <v>228</v>
      </c>
      <c r="AU723" s="243" t="s">
        <v>93</v>
      </c>
      <c r="AV723" s="14" t="s">
        <v>93</v>
      </c>
      <c r="AW723" s="14" t="s">
        <v>4</v>
      </c>
      <c r="AX723" s="14" t="s">
        <v>81</v>
      </c>
      <c r="AY723" s="243" t="s">
        <v>220</v>
      </c>
    </row>
    <row r="724" s="14" customFormat="1">
      <c r="A724" s="14"/>
      <c r="B724" s="242"/>
      <c r="C724" s="14"/>
      <c r="D724" s="235" t="s">
        <v>228</v>
      </c>
      <c r="E724" s="243" t="s">
        <v>1</v>
      </c>
      <c r="F724" s="244" t="s">
        <v>1373</v>
      </c>
      <c r="G724" s="14"/>
      <c r="H724" s="245">
        <v>53.399999999999999</v>
      </c>
      <c r="I724" s="246"/>
      <c r="J724" s="246"/>
      <c r="K724" s="14"/>
      <c r="L724" s="14"/>
      <c r="M724" s="242"/>
      <c r="N724" s="247"/>
      <c r="O724" s="248"/>
      <c r="P724" s="248"/>
      <c r="Q724" s="248"/>
      <c r="R724" s="248"/>
      <c r="S724" s="248"/>
      <c r="T724" s="248"/>
      <c r="U724" s="248"/>
      <c r="V724" s="248"/>
      <c r="W724" s="248"/>
      <c r="X724" s="249"/>
      <c r="Y724" s="14"/>
      <c r="Z724" s="14"/>
      <c r="AA724" s="14"/>
      <c r="AB724" s="14"/>
      <c r="AC724" s="14"/>
      <c r="AD724" s="14"/>
      <c r="AE724" s="14"/>
      <c r="AT724" s="243" t="s">
        <v>228</v>
      </c>
      <c r="AU724" s="243" t="s">
        <v>93</v>
      </c>
      <c r="AV724" s="14" t="s">
        <v>93</v>
      </c>
      <c r="AW724" s="14" t="s">
        <v>4</v>
      </c>
      <c r="AX724" s="14" t="s">
        <v>81</v>
      </c>
      <c r="AY724" s="243" t="s">
        <v>220</v>
      </c>
    </row>
    <row r="725" s="14" customFormat="1">
      <c r="A725" s="14"/>
      <c r="B725" s="242"/>
      <c r="C725" s="14"/>
      <c r="D725" s="235" t="s">
        <v>228</v>
      </c>
      <c r="E725" s="243" t="s">
        <v>1</v>
      </c>
      <c r="F725" s="244" t="s">
        <v>1374</v>
      </c>
      <c r="G725" s="14"/>
      <c r="H725" s="245">
        <v>45.420000000000002</v>
      </c>
      <c r="I725" s="246"/>
      <c r="J725" s="246"/>
      <c r="K725" s="14"/>
      <c r="L725" s="14"/>
      <c r="M725" s="242"/>
      <c r="N725" s="247"/>
      <c r="O725" s="248"/>
      <c r="P725" s="248"/>
      <c r="Q725" s="248"/>
      <c r="R725" s="248"/>
      <c r="S725" s="248"/>
      <c r="T725" s="248"/>
      <c r="U725" s="248"/>
      <c r="V725" s="248"/>
      <c r="W725" s="248"/>
      <c r="X725" s="249"/>
      <c r="Y725" s="14"/>
      <c r="Z725" s="14"/>
      <c r="AA725" s="14"/>
      <c r="AB725" s="14"/>
      <c r="AC725" s="14"/>
      <c r="AD725" s="14"/>
      <c r="AE725" s="14"/>
      <c r="AT725" s="243" t="s">
        <v>228</v>
      </c>
      <c r="AU725" s="243" t="s">
        <v>93</v>
      </c>
      <c r="AV725" s="14" t="s">
        <v>93</v>
      </c>
      <c r="AW725" s="14" t="s">
        <v>4</v>
      </c>
      <c r="AX725" s="14" t="s">
        <v>81</v>
      </c>
      <c r="AY725" s="243" t="s">
        <v>220</v>
      </c>
    </row>
    <row r="726" s="14" customFormat="1">
      <c r="A726" s="14"/>
      <c r="B726" s="242"/>
      <c r="C726" s="14"/>
      <c r="D726" s="235" t="s">
        <v>228</v>
      </c>
      <c r="E726" s="243" t="s">
        <v>1</v>
      </c>
      <c r="F726" s="244" t="s">
        <v>1375</v>
      </c>
      <c r="G726" s="14"/>
      <c r="H726" s="245">
        <v>53.109999999999999</v>
      </c>
      <c r="I726" s="246"/>
      <c r="J726" s="246"/>
      <c r="K726" s="14"/>
      <c r="L726" s="14"/>
      <c r="M726" s="242"/>
      <c r="N726" s="247"/>
      <c r="O726" s="248"/>
      <c r="P726" s="248"/>
      <c r="Q726" s="248"/>
      <c r="R726" s="248"/>
      <c r="S726" s="248"/>
      <c r="T726" s="248"/>
      <c r="U726" s="248"/>
      <c r="V726" s="248"/>
      <c r="W726" s="248"/>
      <c r="X726" s="249"/>
      <c r="Y726" s="14"/>
      <c r="Z726" s="14"/>
      <c r="AA726" s="14"/>
      <c r="AB726" s="14"/>
      <c r="AC726" s="14"/>
      <c r="AD726" s="14"/>
      <c r="AE726" s="14"/>
      <c r="AT726" s="243" t="s">
        <v>228</v>
      </c>
      <c r="AU726" s="243" t="s">
        <v>93</v>
      </c>
      <c r="AV726" s="14" t="s">
        <v>93</v>
      </c>
      <c r="AW726" s="14" t="s">
        <v>4</v>
      </c>
      <c r="AX726" s="14" t="s">
        <v>81</v>
      </c>
      <c r="AY726" s="243" t="s">
        <v>220</v>
      </c>
    </row>
    <row r="727" s="14" customFormat="1">
      <c r="A727" s="14"/>
      <c r="B727" s="242"/>
      <c r="C727" s="14"/>
      <c r="D727" s="235" t="s">
        <v>228</v>
      </c>
      <c r="E727" s="243" t="s">
        <v>1</v>
      </c>
      <c r="F727" s="244" t="s">
        <v>1376</v>
      </c>
      <c r="G727" s="14"/>
      <c r="H727" s="245">
        <v>44.850000000000001</v>
      </c>
      <c r="I727" s="246"/>
      <c r="J727" s="246"/>
      <c r="K727" s="14"/>
      <c r="L727" s="14"/>
      <c r="M727" s="242"/>
      <c r="N727" s="247"/>
      <c r="O727" s="248"/>
      <c r="P727" s="248"/>
      <c r="Q727" s="248"/>
      <c r="R727" s="248"/>
      <c r="S727" s="248"/>
      <c r="T727" s="248"/>
      <c r="U727" s="248"/>
      <c r="V727" s="248"/>
      <c r="W727" s="248"/>
      <c r="X727" s="249"/>
      <c r="Y727" s="14"/>
      <c r="Z727" s="14"/>
      <c r="AA727" s="14"/>
      <c r="AB727" s="14"/>
      <c r="AC727" s="14"/>
      <c r="AD727" s="14"/>
      <c r="AE727" s="14"/>
      <c r="AT727" s="243" t="s">
        <v>228</v>
      </c>
      <c r="AU727" s="243" t="s">
        <v>93</v>
      </c>
      <c r="AV727" s="14" t="s">
        <v>93</v>
      </c>
      <c r="AW727" s="14" t="s">
        <v>4</v>
      </c>
      <c r="AX727" s="14" t="s">
        <v>81</v>
      </c>
      <c r="AY727" s="243" t="s">
        <v>220</v>
      </c>
    </row>
    <row r="728" s="14" customFormat="1">
      <c r="A728" s="14"/>
      <c r="B728" s="242"/>
      <c r="C728" s="14"/>
      <c r="D728" s="235" t="s">
        <v>228</v>
      </c>
      <c r="E728" s="243" t="s">
        <v>1</v>
      </c>
      <c r="F728" s="244" t="s">
        <v>1377</v>
      </c>
      <c r="G728" s="14"/>
      <c r="H728" s="245">
        <v>10.539999999999999</v>
      </c>
      <c r="I728" s="246"/>
      <c r="J728" s="246"/>
      <c r="K728" s="14"/>
      <c r="L728" s="14"/>
      <c r="M728" s="242"/>
      <c r="N728" s="247"/>
      <c r="O728" s="248"/>
      <c r="P728" s="248"/>
      <c r="Q728" s="248"/>
      <c r="R728" s="248"/>
      <c r="S728" s="248"/>
      <c r="T728" s="248"/>
      <c r="U728" s="248"/>
      <c r="V728" s="248"/>
      <c r="W728" s="248"/>
      <c r="X728" s="249"/>
      <c r="Y728" s="14"/>
      <c r="Z728" s="14"/>
      <c r="AA728" s="14"/>
      <c r="AB728" s="14"/>
      <c r="AC728" s="14"/>
      <c r="AD728" s="14"/>
      <c r="AE728" s="14"/>
      <c r="AT728" s="243" t="s">
        <v>228</v>
      </c>
      <c r="AU728" s="243" t="s">
        <v>93</v>
      </c>
      <c r="AV728" s="14" t="s">
        <v>93</v>
      </c>
      <c r="AW728" s="14" t="s">
        <v>4</v>
      </c>
      <c r="AX728" s="14" t="s">
        <v>81</v>
      </c>
      <c r="AY728" s="243" t="s">
        <v>220</v>
      </c>
    </row>
    <row r="729" s="14" customFormat="1">
      <c r="A729" s="14"/>
      <c r="B729" s="242"/>
      <c r="C729" s="14"/>
      <c r="D729" s="235" t="s">
        <v>228</v>
      </c>
      <c r="E729" s="243" t="s">
        <v>1</v>
      </c>
      <c r="F729" s="244" t="s">
        <v>1378</v>
      </c>
      <c r="G729" s="14"/>
      <c r="H729" s="245">
        <v>8.3800000000000008</v>
      </c>
      <c r="I729" s="246"/>
      <c r="J729" s="246"/>
      <c r="K729" s="14"/>
      <c r="L729" s="14"/>
      <c r="M729" s="242"/>
      <c r="N729" s="247"/>
      <c r="O729" s="248"/>
      <c r="P729" s="248"/>
      <c r="Q729" s="248"/>
      <c r="R729" s="248"/>
      <c r="S729" s="248"/>
      <c r="T729" s="248"/>
      <c r="U729" s="248"/>
      <c r="V729" s="248"/>
      <c r="W729" s="248"/>
      <c r="X729" s="249"/>
      <c r="Y729" s="14"/>
      <c r="Z729" s="14"/>
      <c r="AA729" s="14"/>
      <c r="AB729" s="14"/>
      <c r="AC729" s="14"/>
      <c r="AD729" s="14"/>
      <c r="AE729" s="14"/>
      <c r="AT729" s="243" t="s">
        <v>228</v>
      </c>
      <c r="AU729" s="243" t="s">
        <v>93</v>
      </c>
      <c r="AV729" s="14" t="s">
        <v>93</v>
      </c>
      <c r="AW729" s="14" t="s">
        <v>4</v>
      </c>
      <c r="AX729" s="14" t="s">
        <v>81</v>
      </c>
      <c r="AY729" s="243" t="s">
        <v>220</v>
      </c>
    </row>
    <row r="730" s="14" customFormat="1">
      <c r="A730" s="14"/>
      <c r="B730" s="242"/>
      <c r="C730" s="14"/>
      <c r="D730" s="235" t="s">
        <v>228</v>
      </c>
      <c r="E730" s="243" t="s">
        <v>1</v>
      </c>
      <c r="F730" s="244" t="s">
        <v>1379</v>
      </c>
      <c r="G730" s="14"/>
      <c r="H730" s="245">
        <v>7.2000000000000002</v>
      </c>
      <c r="I730" s="246"/>
      <c r="J730" s="246"/>
      <c r="K730" s="14"/>
      <c r="L730" s="14"/>
      <c r="M730" s="242"/>
      <c r="N730" s="247"/>
      <c r="O730" s="248"/>
      <c r="P730" s="248"/>
      <c r="Q730" s="248"/>
      <c r="R730" s="248"/>
      <c r="S730" s="248"/>
      <c r="T730" s="248"/>
      <c r="U730" s="248"/>
      <c r="V730" s="248"/>
      <c r="W730" s="248"/>
      <c r="X730" s="249"/>
      <c r="Y730" s="14"/>
      <c r="Z730" s="14"/>
      <c r="AA730" s="14"/>
      <c r="AB730" s="14"/>
      <c r="AC730" s="14"/>
      <c r="AD730" s="14"/>
      <c r="AE730" s="14"/>
      <c r="AT730" s="243" t="s">
        <v>228</v>
      </c>
      <c r="AU730" s="243" t="s">
        <v>93</v>
      </c>
      <c r="AV730" s="14" t="s">
        <v>93</v>
      </c>
      <c r="AW730" s="14" t="s">
        <v>4</v>
      </c>
      <c r="AX730" s="14" t="s">
        <v>81</v>
      </c>
      <c r="AY730" s="243" t="s">
        <v>220</v>
      </c>
    </row>
    <row r="731" s="14" customFormat="1">
      <c r="A731" s="14"/>
      <c r="B731" s="242"/>
      <c r="C731" s="14"/>
      <c r="D731" s="235" t="s">
        <v>228</v>
      </c>
      <c r="E731" s="243" t="s">
        <v>1</v>
      </c>
      <c r="F731" s="244" t="s">
        <v>1380</v>
      </c>
      <c r="G731" s="14"/>
      <c r="H731" s="245">
        <v>23.399999999999999</v>
      </c>
      <c r="I731" s="246"/>
      <c r="J731" s="246"/>
      <c r="K731" s="14"/>
      <c r="L731" s="14"/>
      <c r="M731" s="242"/>
      <c r="N731" s="247"/>
      <c r="O731" s="248"/>
      <c r="P731" s="248"/>
      <c r="Q731" s="248"/>
      <c r="R731" s="248"/>
      <c r="S731" s="248"/>
      <c r="T731" s="248"/>
      <c r="U731" s="248"/>
      <c r="V731" s="248"/>
      <c r="W731" s="248"/>
      <c r="X731" s="249"/>
      <c r="Y731" s="14"/>
      <c r="Z731" s="14"/>
      <c r="AA731" s="14"/>
      <c r="AB731" s="14"/>
      <c r="AC731" s="14"/>
      <c r="AD731" s="14"/>
      <c r="AE731" s="14"/>
      <c r="AT731" s="243" t="s">
        <v>228</v>
      </c>
      <c r="AU731" s="243" t="s">
        <v>93</v>
      </c>
      <c r="AV731" s="14" t="s">
        <v>93</v>
      </c>
      <c r="AW731" s="14" t="s">
        <v>4</v>
      </c>
      <c r="AX731" s="14" t="s">
        <v>81</v>
      </c>
      <c r="AY731" s="243" t="s">
        <v>220</v>
      </c>
    </row>
    <row r="732" s="14" customFormat="1">
      <c r="A732" s="14"/>
      <c r="B732" s="242"/>
      <c r="C732" s="14"/>
      <c r="D732" s="235" t="s">
        <v>228</v>
      </c>
      <c r="E732" s="243" t="s">
        <v>1</v>
      </c>
      <c r="F732" s="244" t="s">
        <v>1381</v>
      </c>
      <c r="G732" s="14"/>
      <c r="H732" s="245">
        <v>1.3999999999999999</v>
      </c>
      <c r="I732" s="246"/>
      <c r="J732" s="246"/>
      <c r="K732" s="14"/>
      <c r="L732" s="14"/>
      <c r="M732" s="242"/>
      <c r="N732" s="247"/>
      <c r="O732" s="248"/>
      <c r="P732" s="248"/>
      <c r="Q732" s="248"/>
      <c r="R732" s="248"/>
      <c r="S732" s="248"/>
      <c r="T732" s="248"/>
      <c r="U732" s="248"/>
      <c r="V732" s="248"/>
      <c r="W732" s="248"/>
      <c r="X732" s="249"/>
      <c r="Y732" s="14"/>
      <c r="Z732" s="14"/>
      <c r="AA732" s="14"/>
      <c r="AB732" s="14"/>
      <c r="AC732" s="14"/>
      <c r="AD732" s="14"/>
      <c r="AE732" s="14"/>
      <c r="AT732" s="243" t="s">
        <v>228</v>
      </c>
      <c r="AU732" s="243" t="s">
        <v>93</v>
      </c>
      <c r="AV732" s="14" t="s">
        <v>93</v>
      </c>
      <c r="AW732" s="14" t="s">
        <v>4</v>
      </c>
      <c r="AX732" s="14" t="s">
        <v>81</v>
      </c>
      <c r="AY732" s="243" t="s">
        <v>220</v>
      </c>
    </row>
    <row r="733" s="14" customFormat="1">
      <c r="A733" s="14"/>
      <c r="B733" s="242"/>
      <c r="C733" s="14"/>
      <c r="D733" s="235" t="s">
        <v>228</v>
      </c>
      <c r="E733" s="243" t="s">
        <v>1</v>
      </c>
      <c r="F733" s="244" t="s">
        <v>1382</v>
      </c>
      <c r="G733" s="14"/>
      <c r="H733" s="245">
        <v>21.649999999999999</v>
      </c>
      <c r="I733" s="246"/>
      <c r="J733" s="246"/>
      <c r="K733" s="14"/>
      <c r="L733" s="14"/>
      <c r="M733" s="242"/>
      <c r="N733" s="247"/>
      <c r="O733" s="248"/>
      <c r="P733" s="248"/>
      <c r="Q733" s="248"/>
      <c r="R733" s="248"/>
      <c r="S733" s="248"/>
      <c r="T733" s="248"/>
      <c r="U733" s="248"/>
      <c r="V733" s="248"/>
      <c r="W733" s="248"/>
      <c r="X733" s="249"/>
      <c r="Y733" s="14"/>
      <c r="Z733" s="14"/>
      <c r="AA733" s="14"/>
      <c r="AB733" s="14"/>
      <c r="AC733" s="14"/>
      <c r="AD733" s="14"/>
      <c r="AE733" s="14"/>
      <c r="AT733" s="243" t="s">
        <v>228</v>
      </c>
      <c r="AU733" s="243" t="s">
        <v>93</v>
      </c>
      <c r="AV733" s="14" t="s">
        <v>93</v>
      </c>
      <c r="AW733" s="14" t="s">
        <v>4</v>
      </c>
      <c r="AX733" s="14" t="s">
        <v>81</v>
      </c>
      <c r="AY733" s="243" t="s">
        <v>220</v>
      </c>
    </row>
    <row r="734" s="14" customFormat="1">
      <c r="A734" s="14"/>
      <c r="B734" s="242"/>
      <c r="C734" s="14"/>
      <c r="D734" s="235" t="s">
        <v>228</v>
      </c>
      <c r="E734" s="243" t="s">
        <v>1</v>
      </c>
      <c r="F734" s="244" t="s">
        <v>1383</v>
      </c>
      <c r="G734" s="14"/>
      <c r="H734" s="245">
        <v>5.5999999999999996</v>
      </c>
      <c r="I734" s="246"/>
      <c r="J734" s="246"/>
      <c r="K734" s="14"/>
      <c r="L734" s="14"/>
      <c r="M734" s="242"/>
      <c r="N734" s="247"/>
      <c r="O734" s="248"/>
      <c r="P734" s="248"/>
      <c r="Q734" s="248"/>
      <c r="R734" s="248"/>
      <c r="S734" s="248"/>
      <c r="T734" s="248"/>
      <c r="U734" s="248"/>
      <c r="V734" s="248"/>
      <c r="W734" s="248"/>
      <c r="X734" s="249"/>
      <c r="Y734" s="14"/>
      <c r="Z734" s="14"/>
      <c r="AA734" s="14"/>
      <c r="AB734" s="14"/>
      <c r="AC734" s="14"/>
      <c r="AD734" s="14"/>
      <c r="AE734" s="14"/>
      <c r="AT734" s="243" t="s">
        <v>228</v>
      </c>
      <c r="AU734" s="243" t="s">
        <v>93</v>
      </c>
      <c r="AV734" s="14" t="s">
        <v>93</v>
      </c>
      <c r="AW734" s="14" t="s">
        <v>4</v>
      </c>
      <c r="AX734" s="14" t="s">
        <v>81</v>
      </c>
      <c r="AY734" s="243" t="s">
        <v>220</v>
      </c>
    </row>
    <row r="735" s="14" customFormat="1">
      <c r="A735" s="14"/>
      <c r="B735" s="242"/>
      <c r="C735" s="14"/>
      <c r="D735" s="235" t="s">
        <v>228</v>
      </c>
      <c r="E735" s="243" t="s">
        <v>1</v>
      </c>
      <c r="F735" s="244" t="s">
        <v>1384</v>
      </c>
      <c r="G735" s="14"/>
      <c r="H735" s="245">
        <v>1.6000000000000001</v>
      </c>
      <c r="I735" s="246"/>
      <c r="J735" s="246"/>
      <c r="K735" s="14"/>
      <c r="L735" s="14"/>
      <c r="M735" s="242"/>
      <c r="N735" s="247"/>
      <c r="O735" s="248"/>
      <c r="P735" s="248"/>
      <c r="Q735" s="248"/>
      <c r="R735" s="248"/>
      <c r="S735" s="248"/>
      <c r="T735" s="248"/>
      <c r="U735" s="248"/>
      <c r="V735" s="248"/>
      <c r="W735" s="248"/>
      <c r="X735" s="249"/>
      <c r="Y735" s="14"/>
      <c r="Z735" s="14"/>
      <c r="AA735" s="14"/>
      <c r="AB735" s="14"/>
      <c r="AC735" s="14"/>
      <c r="AD735" s="14"/>
      <c r="AE735" s="14"/>
      <c r="AT735" s="243" t="s">
        <v>228</v>
      </c>
      <c r="AU735" s="243" t="s">
        <v>93</v>
      </c>
      <c r="AV735" s="14" t="s">
        <v>93</v>
      </c>
      <c r="AW735" s="14" t="s">
        <v>4</v>
      </c>
      <c r="AX735" s="14" t="s">
        <v>81</v>
      </c>
      <c r="AY735" s="243" t="s">
        <v>220</v>
      </c>
    </row>
    <row r="736" s="14" customFormat="1">
      <c r="A736" s="14"/>
      <c r="B736" s="242"/>
      <c r="C736" s="14"/>
      <c r="D736" s="235" t="s">
        <v>228</v>
      </c>
      <c r="E736" s="243" t="s">
        <v>1</v>
      </c>
      <c r="F736" s="244" t="s">
        <v>1385</v>
      </c>
      <c r="G736" s="14"/>
      <c r="H736" s="245">
        <v>4.2999999999999998</v>
      </c>
      <c r="I736" s="246"/>
      <c r="J736" s="246"/>
      <c r="K736" s="14"/>
      <c r="L736" s="14"/>
      <c r="M736" s="242"/>
      <c r="N736" s="247"/>
      <c r="O736" s="248"/>
      <c r="P736" s="248"/>
      <c r="Q736" s="248"/>
      <c r="R736" s="248"/>
      <c r="S736" s="248"/>
      <c r="T736" s="248"/>
      <c r="U736" s="248"/>
      <c r="V736" s="248"/>
      <c r="W736" s="248"/>
      <c r="X736" s="249"/>
      <c r="Y736" s="14"/>
      <c r="Z736" s="14"/>
      <c r="AA736" s="14"/>
      <c r="AB736" s="14"/>
      <c r="AC736" s="14"/>
      <c r="AD736" s="14"/>
      <c r="AE736" s="14"/>
      <c r="AT736" s="243" t="s">
        <v>228</v>
      </c>
      <c r="AU736" s="243" t="s">
        <v>93</v>
      </c>
      <c r="AV736" s="14" t="s">
        <v>93</v>
      </c>
      <c r="AW736" s="14" t="s">
        <v>4</v>
      </c>
      <c r="AX736" s="14" t="s">
        <v>81</v>
      </c>
      <c r="AY736" s="243" t="s">
        <v>220</v>
      </c>
    </row>
    <row r="737" s="15" customFormat="1">
      <c r="A737" s="15"/>
      <c r="B737" s="250"/>
      <c r="C737" s="15"/>
      <c r="D737" s="235" t="s">
        <v>228</v>
      </c>
      <c r="E737" s="251" t="s">
        <v>1</v>
      </c>
      <c r="F737" s="252" t="s">
        <v>242</v>
      </c>
      <c r="G737" s="15"/>
      <c r="H737" s="253">
        <v>345.42000000000002</v>
      </c>
      <c r="I737" s="254"/>
      <c r="J737" s="254"/>
      <c r="K737" s="15"/>
      <c r="L737" s="15"/>
      <c r="M737" s="250"/>
      <c r="N737" s="255"/>
      <c r="O737" s="256"/>
      <c r="P737" s="256"/>
      <c r="Q737" s="256"/>
      <c r="R737" s="256"/>
      <c r="S737" s="256"/>
      <c r="T737" s="256"/>
      <c r="U737" s="256"/>
      <c r="V737" s="256"/>
      <c r="W737" s="256"/>
      <c r="X737" s="257"/>
      <c r="Y737" s="15"/>
      <c r="Z737" s="15"/>
      <c r="AA737" s="15"/>
      <c r="AB737" s="15"/>
      <c r="AC737" s="15"/>
      <c r="AD737" s="15"/>
      <c r="AE737" s="15"/>
      <c r="AT737" s="251" t="s">
        <v>228</v>
      </c>
      <c r="AU737" s="251" t="s">
        <v>93</v>
      </c>
      <c r="AV737" s="15" t="s">
        <v>98</v>
      </c>
      <c r="AW737" s="15" t="s">
        <v>4</v>
      </c>
      <c r="AX737" s="15" t="s">
        <v>81</v>
      </c>
      <c r="AY737" s="251" t="s">
        <v>220</v>
      </c>
    </row>
    <row r="738" s="16" customFormat="1">
      <c r="A738" s="16"/>
      <c r="B738" s="258"/>
      <c r="C738" s="16"/>
      <c r="D738" s="235" t="s">
        <v>228</v>
      </c>
      <c r="E738" s="259" t="s">
        <v>1</v>
      </c>
      <c r="F738" s="260" t="s">
        <v>253</v>
      </c>
      <c r="G738" s="16"/>
      <c r="H738" s="261">
        <v>1996.53</v>
      </c>
      <c r="I738" s="262"/>
      <c r="J738" s="262"/>
      <c r="K738" s="16"/>
      <c r="L738" s="16"/>
      <c r="M738" s="258"/>
      <c r="N738" s="283"/>
      <c r="O738" s="284"/>
      <c r="P738" s="284"/>
      <c r="Q738" s="284"/>
      <c r="R738" s="284"/>
      <c r="S738" s="284"/>
      <c r="T738" s="284"/>
      <c r="U738" s="284"/>
      <c r="V738" s="284"/>
      <c r="W738" s="284"/>
      <c r="X738" s="285"/>
      <c r="Y738" s="16"/>
      <c r="Z738" s="16"/>
      <c r="AA738" s="16"/>
      <c r="AB738" s="16"/>
      <c r="AC738" s="16"/>
      <c r="AD738" s="16"/>
      <c r="AE738" s="16"/>
      <c r="AT738" s="259" t="s">
        <v>228</v>
      </c>
      <c r="AU738" s="259" t="s">
        <v>93</v>
      </c>
      <c r="AV738" s="16" t="s">
        <v>105</v>
      </c>
      <c r="AW738" s="16" t="s">
        <v>4</v>
      </c>
      <c r="AX738" s="16" t="s">
        <v>88</v>
      </c>
      <c r="AY738" s="259" t="s">
        <v>220</v>
      </c>
    </row>
    <row r="739" s="2" customFormat="1" ht="6.96" customHeight="1">
      <c r="A739" s="42"/>
      <c r="B739" s="69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43"/>
      <c r="N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</row>
  </sheetData>
  <autoFilter ref="C142:L738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152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 s="1" customFormat="1" ht="12" customHeight="1">
      <c r="B8" s="22"/>
      <c r="D8" s="32" t="s">
        <v>174</v>
      </c>
      <c r="M8" s="22"/>
    </row>
    <row r="9" s="2" customFormat="1" ht="16.5" customHeight="1">
      <c r="A9" s="42"/>
      <c r="B9" s="43"/>
      <c r="C9" s="42"/>
      <c r="D9" s="42"/>
      <c r="E9" s="155" t="s">
        <v>1489</v>
      </c>
      <c r="F9" s="42"/>
      <c r="G9" s="42"/>
      <c r="H9" s="42"/>
      <c r="I9" s="42"/>
      <c r="J9" s="42"/>
      <c r="K9" s="42"/>
      <c r="L9" s="42"/>
      <c r="M9" s="64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3"/>
      <c r="C10" s="42"/>
      <c r="D10" s="32" t="s">
        <v>176</v>
      </c>
      <c r="E10" s="42"/>
      <c r="F10" s="42"/>
      <c r="G10" s="42"/>
      <c r="H10" s="42"/>
      <c r="I10" s="42"/>
      <c r="J10" s="42"/>
      <c r="K10" s="42"/>
      <c r="L10" s="42"/>
      <c r="M10" s="64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3"/>
      <c r="C11" s="42"/>
      <c r="D11" s="42"/>
      <c r="E11" s="76" t="s">
        <v>2017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3"/>
      <c r="C13" s="42"/>
      <c r="D13" s="32" t="s">
        <v>18</v>
      </c>
      <c r="E13" s="42"/>
      <c r="F13" s="27" t="s">
        <v>1</v>
      </c>
      <c r="G13" s="42"/>
      <c r="H13" s="42"/>
      <c r="I13" s="32" t="s">
        <v>19</v>
      </c>
      <c r="J13" s="27" t="s">
        <v>1</v>
      </c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3"/>
      <c r="C14" s="42"/>
      <c r="D14" s="32" t="s">
        <v>20</v>
      </c>
      <c r="E14" s="42"/>
      <c r="F14" s="27" t="s">
        <v>21</v>
      </c>
      <c r="G14" s="42"/>
      <c r="H14" s="42"/>
      <c r="I14" s="32" t="s">
        <v>22</v>
      </c>
      <c r="J14" s="78" t="str">
        <f>'Rekapitulácia stavby'!AN8</f>
        <v>16. 11. 2021</v>
      </c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24</v>
      </c>
      <c r="E16" s="42"/>
      <c r="F16" s="42"/>
      <c r="G16" s="42"/>
      <c r="H16" s="42"/>
      <c r="I16" s="32" t="s">
        <v>25</v>
      </c>
      <c r="J16" s="27" t="s">
        <v>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3"/>
      <c r="C17" s="42"/>
      <c r="D17" s="42"/>
      <c r="E17" s="27" t="s">
        <v>26</v>
      </c>
      <c r="F17" s="42"/>
      <c r="G17" s="42"/>
      <c r="H17" s="42"/>
      <c r="I17" s="32" t="s">
        <v>27</v>
      </c>
      <c r="J17" s="27" t="s">
        <v>1</v>
      </c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3"/>
      <c r="C19" s="42"/>
      <c r="D19" s="32" t="s">
        <v>28</v>
      </c>
      <c r="E19" s="42"/>
      <c r="F19" s="42"/>
      <c r="G19" s="42"/>
      <c r="H19" s="42"/>
      <c r="I19" s="32" t="s">
        <v>25</v>
      </c>
      <c r="J19" s="33" t="str">
        <f>'Rekapitulácia stavby'!AN13</f>
        <v>Vyplň údaj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3"/>
      <c r="C20" s="42"/>
      <c r="D20" s="42"/>
      <c r="E20" s="33" t="str">
        <f>'Rekapitulácia stavby'!E14</f>
        <v>Vyplň údaj</v>
      </c>
      <c r="F20" s="27"/>
      <c r="G20" s="27"/>
      <c r="H20" s="27"/>
      <c r="I20" s="32" t="s">
        <v>27</v>
      </c>
      <c r="J20" s="33" t="str">
        <f>'Rekapitulácia stavby'!AN14</f>
        <v>Vyplň údaj</v>
      </c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3"/>
      <c r="C22" s="42"/>
      <c r="D22" s="32" t="s">
        <v>30</v>
      </c>
      <c r="E22" s="42"/>
      <c r="F22" s="42"/>
      <c r="G22" s="42"/>
      <c r="H22" s="42"/>
      <c r="I22" s="32" t="s">
        <v>25</v>
      </c>
      <c r="J22" s="27" t="s">
        <v>1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3"/>
      <c r="C23" s="42"/>
      <c r="D23" s="42"/>
      <c r="E23" s="27" t="s">
        <v>31</v>
      </c>
      <c r="F23" s="42"/>
      <c r="G23" s="42"/>
      <c r="H23" s="42"/>
      <c r="I23" s="32" t="s">
        <v>27</v>
      </c>
      <c r="J23" s="27" t="s">
        <v>1</v>
      </c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3"/>
      <c r="C25" s="42"/>
      <c r="D25" s="32" t="s">
        <v>32</v>
      </c>
      <c r="E25" s="42"/>
      <c r="F25" s="42"/>
      <c r="G25" s="42"/>
      <c r="H25" s="42"/>
      <c r="I25" s="32" t="s">
        <v>25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3"/>
      <c r="C26" s="42"/>
      <c r="D26" s="42"/>
      <c r="E26" s="27" t="s">
        <v>33</v>
      </c>
      <c r="F26" s="42"/>
      <c r="G26" s="42"/>
      <c r="H26" s="42"/>
      <c r="I26" s="32" t="s">
        <v>27</v>
      </c>
      <c r="J26" s="27" t="s">
        <v>1</v>
      </c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3"/>
      <c r="C28" s="42"/>
      <c r="D28" s="32" t="s">
        <v>34</v>
      </c>
      <c r="E28" s="42"/>
      <c r="F28" s="42"/>
      <c r="G28" s="42"/>
      <c r="H28" s="42"/>
      <c r="I28" s="42"/>
      <c r="J28" s="42"/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7"/>
      <c r="B29" s="158"/>
      <c r="C29" s="157"/>
      <c r="D29" s="157"/>
      <c r="E29" s="36" t="s">
        <v>1</v>
      </c>
      <c r="F29" s="36"/>
      <c r="G29" s="36"/>
      <c r="H29" s="36"/>
      <c r="I29" s="157"/>
      <c r="J29" s="157"/>
      <c r="K29" s="157"/>
      <c r="L29" s="157"/>
      <c r="M29" s="159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3"/>
      <c r="C31" s="42"/>
      <c r="D31" s="99"/>
      <c r="E31" s="99"/>
      <c r="F31" s="99"/>
      <c r="G31" s="99"/>
      <c r="H31" s="99"/>
      <c r="I31" s="99"/>
      <c r="J31" s="99"/>
      <c r="K31" s="99"/>
      <c r="L31" s="99"/>
      <c r="M31" s="64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3"/>
      <c r="C32" s="42"/>
      <c r="D32" s="27" t="s">
        <v>180</v>
      </c>
      <c r="E32" s="42"/>
      <c r="F32" s="42"/>
      <c r="G32" s="42"/>
      <c r="H32" s="42"/>
      <c r="I32" s="42"/>
      <c r="J32" s="42"/>
      <c r="K32" s="39">
        <f>K98</f>
        <v>0</v>
      </c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>
      <c r="A33" s="42"/>
      <c r="B33" s="43"/>
      <c r="C33" s="42"/>
      <c r="D33" s="42"/>
      <c r="E33" s="32" t="s">
        <v>36</v>
      </c>
      <c r="F33" s="42"/>
      <c r="G33" s="42"/>
      <c r="H33" s="42"/>
      <c r="I33" s="42"/>
      <c r="J33" s="42"/>
      <c r="K33" s="160">
        <f>I98</f>
        <v>0</v>
      </c>
      <c r="L33" s="42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>
      <c r="A34" s="42"/>
      <c r="B34" s="43"/>
      <c r="C34" s="42"/>
      <c r="D34" s="42"/>
      <c r="E34" s="32" t="s">
        <v>37</v>
      </c>
      <c r="F34" s="42"/>
      <c r="G34" s="42"/>
      <c r="H34" s="42"/>
      <c r="I34" s="42"/>
      <c r="J34" s="42"/>
      <c r="K34" s="160">
        <f>J98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3"/>
      <c r="C35" s="42"/>
      <c r="D35" s="38" t="s">
        <v>167</v>
      </c>
      <c r="E35" s="42"/>
      <c r="F35" s="42"/>
      <c r="G35" s="42"/>
      <c r="H35" s="42"/>
      <c r="I35" s="42"/>
      <c r="J35" s="42"/>
      <c r="K35" s="39">
        <f>K121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25.44" customHeight="1">
      <c r="A36" s="42"/>
      <c r="B36" s="43"/>
      <c r="C36" s="42"/>
      <c r="D36" s="161" t="s">
        <v>39</v>
      </c>
      <c r="E36" s="42"/>
      <c r="F36" s="42"/>
      <c r="G36" s="42"/>
      <c r="H36" s="42"/>
      <c r="I36" s="42"/>
      <c r="J36" s="42"/>
      <c r="K36" s="105">
        <f>ROUND(K32 + K35, 2)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6.96" customHeight="1">
      <c r="A37" s="42"/>
      <c r="B37" s="43"/>
      <c r="C37" s="42"/>
      <c r="D37" s="99"/>
      <c r="E37" s="99"/>
      <c r="F37" s="99"/>
      <c r="G37" s="99"/>
      <c r="H37" s="99"/>
      <c r="I37" s="99"/>
      <c r="J37" s="99"/>
      <c r="K37" s="99"/>
      <c r="L37" s="99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3"/>
      <c r="C38" s="42"/>
      <c r="D38" s="42"/>
      <c r="E38" s="42"/>
      <c r="F38" s="47" t="s">
        <v>41</v>
      </c>
      <c r="G38" s="42"/>
      <c r="H38" s="42"/>
      <c r="I38" s="47" t="s">
        <v>40</v>
      </c>
      <c r="J38" s="42"/>
      <c r="K38" s="47" t="s">
        <v>42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14.4" customHeight="1">
      <c r="A39" s="42"/>
      <c r="B39" s="43"/>
      <c r="C39" s="42"/>
      <c r="D39" s="156" t="s">
        <v>43</v>
      </c>
      <c r="E39" s="49" t="s">
        <v>44</v>
      </c>
      <c r="F39" s="162">
        <f>ROUND((SUM(BE121:BE128) + SUM(BE150:BE673)),  2)</f>
        <v>0</v>
      </c>
      <c r="G39" s="163"/>
      <c r="H39" s="163"/>
      <c r="I39" s="164">
        <v>0.20000000000000001</v>
      </c>
      <c r="J39" s="163"/>
      <c r="K39" s="162">
        <f>ROUND(((SUM(BE121:BE128) + SUM(BE150:BE673))*I39),  2)</f>
        <v>0</v>
      </c>
      <c r="L39" s="42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9" t="s">
        <v>45</v>
      </c>
      <c r="F40" s="162">
        <f>ROUND((SUM(BF121:BF128) + SUM(BF150:BF673)),  2)</f>
        <v>0</v>
      </c>
      <c r="G40" s="163"/>
      <c r="H40" s="163"/>
      <c r="I40" s="164">
        <v>0.20000000000000001</v>
      </c>
      <c r="J40" s="163"/>
      <c r="K40" s="162">
        <f>ROUND(((SUM(BF121:BF128) + SUM(BF150:BF673))*I40),  2)</f>
        <v>0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3"/>
      <c r="C41" s="42"/>
      <c r="D41" s="42"/>
      <c r="E41" s="32" t="s">
        <v>46</v>
      </c>
      <c r="F41" s="160">
        <f>ROUND((SUM(BG121:BG128) + SUM(BG150:BG673)),  2)</f>
        <v>0</v>
      </c>
      <c r="G41" s="42"/>
      <c r="H41" s="42"/>
      <c r="I41" s="165">
        <v>0.20000000000000001</v>
      </c>
      <c r="J41" s="42"/>
      <c r="K41" s="160">
        <f>0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hidden="1" s="2" customFormat="1" ht="14.4" customHeight="1">
      <c r="A42" s="42"/>
      <c r="B42" s="43"/>
      <c r="C42" s="42"/>
      <c r="D42" s="42"/>
      <c r="E42" s="32" t="s">
        <v>47</v>
      </c>
      <c r="F42" s="160">
        <f>ROUND((SUM(BH121:BH128) + SUM(BH150:BH673)),  2)</f>
        <v>0</v>
      </c>
      <c r="G42" s="42"/>
      <c r="H42" s="42"/>
      <c r="I42" s="165">
        <v>0.20000000000000001</v>
      </c>
      <c r="J42" s="42"/>
      <c r="K42" s="160">
        <f>0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49" t="s">
        <v>48</v>
      </c>
      <c r="F43" s="162">
        <f>ROUND((SUM(BI121:BI128) + SUM(BI150:BI673)),  2)</f>
        <v>0</v>
      </c>
      <c r="G43" s="163"/>
      <c r="H43" s="163"/>
      <c r="I43" s="164">
        <v>0</v>
      </c>
      <c r="J43" s="163"/>
      <c r="K43" s="162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6.96" customHeight="1">
      <c r="A44" s="42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5.44" customHeight="1">
      <c r="A45" s="42"/>
      <c r="B45" s="43"/>
      <c r="C45" s="152"/>
      <c r="D45" s="166" t="s">
        <v>49</v>
      </c>
      <c r="E45" s="90"/>
      <c r="F45" s="90"/>
      <c r="G45" s="167" t="s">
        <v>50</v>
      </c>
      <c r="H45" s="168" t="s">
        <v>51</v>
      </c>
      <c r="I45" s="90"/>
      <c r="J45" s="90"/>
      <c r="K45" s="169">
        <f>SUM(K36:K43)</f>
        <v>0</v>
      </c>
      <c r="L45" s="170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14.4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1" customFormat="1" ht="14.4" customHeight="1">
      <c r="B47" s="22"/>
      <c r="M47" s="22"/>
    </row>
    <row r="48" s="1" customFormat="1" ht="14.4" customHeight="1">
      <c r="B48" s="22"/>
      <c r="M48" s="2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2" customFormat="1" ht="16.5" customHeight="1">
      <c r="A87" s="42"/>
      <c r="B87" s="43"/>
      <c r="C87" s="42"/>
      <c r="D87" s="42"/>
      <c r="E87" s="155" t="s">
        <v>1489</v>
      </c>
      <c r="F87" s="42"/>
      <c r="G87" s="42"/>
      <c r="H87" s="42"/>
      <c r="I87" s="42"/>
      <c r="J87" s="42"/>
      <c r="K87" s="42"/>
      <c r="L87" s="42"/>
      <c r="M87" s="64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2" t="s">
        <v>176</v>
      </c>
      <c r="D88" s="42"/>
      <c r="E88" s="42"/>
      <c r="F88" s="42"/>
      <c r="G88" s="42"/>
      <c r="H88" s="42"/>
      <c r="I88" s="42"/>
      <c r="J88" s="42"/>
      <c r="K88" s="42"/>
      <c r="L88" s="42"/>
      <c r="M88" s="64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2"/>
      <c r="D89" s="42"/>
      <c r="E89" s="76" t="str">
        <f>E11</f>
        <v>21-105b-02-03 - Prístavba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2" t="s">
        <v>20</v>
      </c>
      <c r="D91" s="42"/>
      <c r="E91" s="42"/>
      <c r="F91" s="27" t="str">
        <f>F14</f>
        <v>Kováčová</v>
      </c>
      <c r="G91" s="42"/>
      <c r="H91" s="42"/>
      <c r="I91" s="32" t="s">
        <v>22</v>
      </c>
      <c r="J91" s="78" t="str">
        <f>IF(J14="","",J14)</f>
        <v>16. 11. 2021</v>
      </c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2" t="s">
        <v>24</v>
      </c>
      <c r="D93" s="42"/>
      <c r="E93" s="42"/>
      <c r="F93" s="27" t="str">
        <f>E17</f>
        <v>Obec Kováčová</v>
      </c>
      <c r="G93" s="42"/>
      <c r="H93" s="42"/>
      <c r="I93" s="32" t="s">
        <v>30</v>
      </c>
      <c r="J93" s="36" t="str">
        <f>E23</f>
        <v>HS partner, s.r.o.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2" t="s">
        <v>28</v>
      </c>
      <c r="D94" s="42"/>
      <c r="E94" s="42"/>
      <c r="F94" s="27" t="str">
        <f>IF(E20="","",E20)</f>
        <v>Vyplň údaj</v>
      </c>
      <c r="G94" s="42"/>
      <c r="H94" s="42"/>
      <c r="I94" s="32" t="s">
        <v>32</v>
      </c>
      <c r="J94" s="36" t="str">
        <f>E26</f>
        <v>Ing. Miroslav Plevka</v>
      </c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9.28" customHeight="1">
      <c r="A96" s="42"/>
      <c r="B96" s="43"/>
      <c r="C96" s="173" t="s">
        <v>182</v>
      </c>
      <c r="D96" s="152"/>
      <c r="E96" s="152"/>
      <c r="F96" s="152"/>
      <c r="G96" s="152"/>
      <c r="H96" s="152"/>
      <c r="I96" s="174" t="s">
        <v>183</v>
      </c>
      <c r="J96" s="174" t="s">
        <v>184</v>
      </c>
      <c r="K96" s="174" t="s">
        <v>185</v>
      </c>
      <c r="L96" s="15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2.8" customHeight="1">
      <c r="A98" s="42"/>
      <c r="B98" s="43"/>
      <c r="C98" s="175" t="s">
        <v>186</v>
      </c>
      <c r="D98" s="42"/>
      <c r="E98" s="42"/>
      <c r="F98" s="42"/>
      <c r="G98" s="42"/>
      <c r="H98" s="42"/>
      <c r="I98" s="105">
        <f>Q150</f>
        <v>0</v>
      </c>
      <c r="J98" s="105">
        <f>R150</f>
        <v>0</v>
      </c>
      <c r="K98" s="105">
        <f>K150</f>
        <v>0</v>
      </c>
      <c r="L98" s="4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U98" s="19" t="s">
        <v>187</v>
      </c>
    </row>
    <row r="99" s="9" customFormat="1" ht="24.96" customHeight="1">
      <c r="A99" s="9"/>
      <c r="B99" s="176"/>
      <c r="C99" s="9"/>
      <c r="D99" s="177" t="s">
        <v>188</v>
      </c>
      <c r="E99" s="178"/>
      <c r="F99" s="178"/>
      <c r="G99" s="178"/>
      <c r="H99" s="178"/>
      <c r="I99" s="179">
        <f>Q151</f>
        <v>0</v>
      </c>
      <c r="J99" s="179">
        <f>R151</f>
        <v>0</v>
      </c>
      <c r="K99" s="179">
        <f>K151</f>
        <v>0</v>
      </c>
      <c r="L99" s="9"/>
      <c r="M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0"/>
      <c r="C100" s="10"/>
      <c r="D100" s="181" t="s">
        <v>1197</v>
      </c>
      <c r="E100" s="182"/>
      <c r="F100" s="182"/>
      <c r="G100" s="182"/>
      <c r="H100" s="182"/>
      <c r="I100" s="183">
        <f>Q152</f>
        <v>0</v>
      </c>
      <c r="J100" s="183">
        <f>R152</f>
        <v>0</v>
      </c>
      <c r="K100" s="183">
        <f>K152</f>
        <v>0</v>
      </c>
      <c r="L100" s="10"/>
      <c r="M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0"/>
      <c r="D101" s="181" t="s">
        <v>2018</v>
      </c>
      <c r="E101" s="182"/>
      <c r="F101" s="182"/>
      <c r="G101" s="182"/>
      <c r="H101" s="182"/>
      <c r="I101" s="183">
        <f>Q170</f>
        <v>0</v>
      </c>
      <c r="J101" s="183">
        <f>R170</f>
        <v>0</v>
      </c>
      <c r="K101" s="183">
        <f>K170</f>
        <v>0</v>
      </c>
      <c r="L101" s="10"/>
      <c r="M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0"/>
      <c r="D102" s="181" t="s">
        <v>730</v>
      </c>
      <c r="E102" s="182"/>
      <c r="F102" s="182"/>
      <c r="G102" s="182"/>
      <c r="H102" s="182"/>
      <c r="I102" s="183">
        <f>Q193</f>
        <v>0</v>
      </c>
      <c r="J102" s="183">
        <f>R193</f>
        <v>0</v>
      </c>
      <c r="K102" s="183">
        <f>K193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731</v>
      </c>
      <c r="E103" s="182"/>
      <c r="F103" s="182"/>
      <c r="G103" s="182"/>
      <c r="H103" s="182"/>
      <c r="I103" s="183">
        <f>Q218</f>
        <v>0</v>
      </c>
      <c r="J103" s="183">
        <f>R218</f>
        <v>0</v>
      </c>
      <c r="K103" s="183">
        <f>K218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433</v>
      </c>
      <c r="E104" s="182"/>
      <c r="F104" s="182"/>
      <c r="G104" s="182"/>
      <c r="H104" s="182"/>
      <c r="I104" s="183">
        <f>Q243</f>
        <v>0</v>
      </c>
      <c r="J104" s="183">
        <f>R243</f>
        <v>0</v>
      </c>
      <c r="K104" s="183">
        <f>K243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189</v>
      </c>
      <c r="E105" s="182"/>
      <c r="F105" s="182"/>
      <c r="G105" s="182"/>
      <c r="H105" s="182"/>
      <c r="I105" s="183">
        <f>Q359</f>
        <v>0</v>
      </c>
      <c r="J105" s="183">
        <f>R359</f>
        <v>0</v>
      </c>
      <c r="K105" s="183">
        <f>K359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0"/>
      <c r="D106" s="181" t="s">
        <v>434</v>
      </c>
      <c r="E106" s="182"/>
      <c r="F106" s="182"/>
      <c r="G106" s="182"/>
      <c r="H106" s="182"/>
      <c r="I106" s="183">
        <f>Q388</f>
        <v>0</v>
      </c>
      <c r="J106" s="183">
        <f>R388</f>
        <v>0</v>
      </c>
      <c r="K106" s="183">
        <f>K388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9"/>
      <c r="D107" s="177" t="s">
        <v>190</v>
      </c>
      <c r="E107" s="178"/>
      <c r="F107" s="178"/>
      <c r="G107" s="178"/>
      <c r="H107" s="178"/>
      <c r="I107" s="179">
        <f>Q390</f>
        <v>0</v>
      </c>
      <c r="J107" s="179">
        <f>R390</f>
        <v>0</v>
      </c>
      <c r="K107" s="179">
        <f>K390</f>
        <v>0</v>
      </c>
      <c r="L107" s="9"/>
      <c r="M107" s="17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0"/>
      <c r="C108" s="10"/>
      <c r="D108" s="181" t="s">
        <v>547</v>
      </c>
      <c r="E108" s="182"/>
      <c r="F108" s="182"/>
      <c r="G108" s="182"/>
      <c r="H108" s="182"/>
      <c r="I108" s="183">
        <f>Q391</f>
        <v>0</v>
      </c>
      <c r="J108" s="183">
        <f>R391</f>
        <v>0</v>
      </c>
      <c r="K108" s="183">
        <f>K391</f>
        <v>0</v>
      </c>
      <c r="L108" s="10"/>
      <c r="M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0"/>
      <c r="D109" s="181" t="s">
        <v>548</v>
      </c>
      <c r="E109" s="182"/>
      <c r="F109" s="182"/>
      <c r="G109" s="182"/>
      <c r="H109" s="182"/>
      <c r="I109" s="183">
        <f>Q422</f>
        <v>0</v>
      </c>
      <c r="J109" s="183">
        <f>R422</f>
        <v>0</v>
      </c>
      <c r="K109" s="183">
        <f>K422</f>
        <v>0</v>
      </c>
      <c r="L109" s="10"/>
      <c r="M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0"/>
      <c r="D110" s="181" t="s">
        <v>549</v>
      </c>
      <c r="E110" s="182"/>
      <c r="F110" s="182"/>
      <c r="G110" s="182"/>
      <c r="H110" s="182"/>
      <c r="I110" s="183">
        <f>Q431</f>
        <v>0</v>
      </c>
      <c r="J110" s="183">
        <f>R431</f>
        <v>0</v>
      </c>
      <c r="K110" s="183">
        <f>K431</f>
        <v>0</v>
      </c>
      <c r="L110" s="10"/>
      <c r="M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0"/>
      <c r="D111" s="181" t="s">
        <v>1047</v>
      </c>
      <c r="E111" s="182"/>
      <c r="F111" s="182"/>
      <c r="G111" s="182"/>
      <c r="H111" s="182"/>
      <c r="I111" s="183">
        <f>Q458</f>
        <v>0</v>
      </c>
      <c r="J111" s="183">
        <f>R458</f>
        <v>0</v>
      </c>
      <c r="K111" s="183">
        <f>K458</f>
        <v>0</v>
      </c>
      <c r="L111" s="10"/>
      <c r="M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0"/>
      <c r="D112" s="181" t="s">
        <v>435</v>
      </c>
      <c r="E112" s="182"/>
      <c r="F112" s="182"/>
      <c r="G112" s="182"/>
      <c r="H112" s="182"/>
      <c r="I112" s="183">
        <f>Q501</f>
        <v>0</v>
      </c>
      <c r="J112" s="183">
        <f>R501</f>
        <v>0</v>
      </c>
      <c r="K112" s="183">
        <f>K501</f>
        <v>0</v>
      </c>
      <c r="L112" s="10"/>
      <c r="M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0"/>
      <c r="D113" s="181" t="s">
        <v>627</v>
      </c>
      <c r="E113" s="182"/>
      <c r="F113" s="182"/>
      <c r="G113" s="182"/>
      <c r="H113" s="182"/>
      <c r="I113" s="183">
        <f>Q515</f>
        <v>0</v>
      </c>
      <c r="J113" s="183">
        <f>R515</f>
        <v>0</v>
      </c>
      <c r="K113" s="183">
        <f>K515</f>
        <v>0</v>
      </c>
      <c r="L113" s="10"/>
      <c r="M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0"/>
      <c r="C114" s="10"/>
      <c r="D114" s="181" t="s">
        <v>191</v>
      </c>
      <c r="E114" s="182"/>
      <c r="F114" s="182"/>
      <c r="G114" s="182"/>
      <c r="H114" s="182"/>
      <c r="I114" s="183">
        <f>Q556</f>
        <v>0</v>
      </c>
      <c r="J114" s="183">
        <f>R556</f>
        <v>0</v>
      </c>
      <c r="K114" s="183">
        <f>K556</f>
        <v>0</v>
      </c>
      <c r="L114" s="10"/>
      <c r="M114" s="18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0"/>
      <c r="C115" s="10"/>
      <c r="D115" s="181" t="s">
        <v>737</v>
      </c>
      <c r="E115" s="182"/>
      <c r="F115" s="182"/>
      <c r="G115" s="182"/>
      <c r="H115" s="182"/>
      <c r="I115" s="183">
        <f>Q568</f>
        <v>0</v>
      </c>
      <c r="J115" s="183">
        <f>R568</f>
        <v>0</v>
      </c>
      <c r="K115" s="183">
        <f>K568</f>
        <v>0</v>
      </c>
      <c r="L115" s="10"/>
      <c r="M115" s="18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0"/>
      <c r="C116" s="10"/>
      <c r="D116" s="181" t="s">
        <v>738</v>
      </c>
      <c r="E116" s="182"/>
      <c r="F116" s="182"/>
      <c r="G116" s="182"/>
      <c r="H116" s="182"/>
      <c r="I116" s="183">
        <f>Q610</f>
        <v>0</v>
      </c>
      <c r="J116" s="183">
        <f>R610</f>
        <v>0</v>
      </c>
      <c r="K116" s="183">
        <f>K610</f>
        <v>0</v>
      </c>
      <c r="L116" s="10"/>
      <c r="M116" s="18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0"/>
      <c r="C117" s="10"/>
      <c r="D117" s="181" t="s">
        <v>2019</v>
      </c>
      <c r="E117" s="182"/>
      <c r="F117" s="182"/>
      <c r="G117" s="182"/>
      <c r="H117" s="182"/>
      <c r="I117" s="183">
        <f>Q619</f>
        <v>0</v>
      </c>
      <c r="J117" s="183">
        <f>R619</f>
        <v>0</v>
      </c>
      <c r="K117" s="183">
        <f>K619</f>
        <v>0</v>
      </c>
      <c r="L117" s="10"/>
      <c r="M117" s="18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0"/>
      <c r="C118" s="10"/>
      <c r="D118" s="181" t="s">
        <v>1519</v>
      </c>
      <c r="E118" s="182"/>
      <c r="F118" s="182"/>
      <c r="G118" s="182"/>
      <c r="H118" s="182"/>
      <c r="I118" s="183">
        <f>Q633</f>
        <v>0</v>
      </c>
      <c r="J118" s="183">
        <f>R633</f>
        <v>0</v>
      </c>
      <c r="K118" s="183">
        <f>K633</f>
        <v>0</v>
      </c>
      <c r="L118" s="10"/>
      <c r="M118" s="18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6.96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29.28" customHeight="1">
      <c r="A121" s="42"/>
      <c r="B121" s="43"/>
      <c r="C121" s="175" t="s">
        <v>193</v>
      </c>
      <c r="D121" s="42"/>
      <c r="E121" s="42"/>
      <c r="F121" s="42"/>
      <c r="G121" s="42"/>
      <c r="H121" s="42"/>
      <c r="I121" s="42"/>
      <c r="J121" s="42"/>
      <c r="K121" s="184">
        <f>ROUND(K122 + K123 + K124 + K125 + K126 + K127,2)</f>
        <v>0</v>
      </c>
      <c r="L121" s="42"/>
      <c r="M121" s="64"/>
      <c r="O121" s="185" t="s">
        <v>43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8" customHeight="1">
      <c r="A122" s="42"/>
      <c r="B122" s="186"/>
      <c r="C122" s="187"/>
      <c r="D122" s="148" t="s">
        <v>194</v>
      </c>
      <c r="E122" s="188"/>
      <c r="F122" s="188"/>
      <c r="G122" s="187"/>
      <c r="H122" s="187"/>
      <c r="I122" s="187"/>
      <c r="J122" s="187"/>
      <c r="K122" s="144">
        <v>0</v>
      </c>
      <c r="L122" s="187"/>
      <c r="M122" s="189"/>
      <c r="N122" s="190"/>
      <c r="O122" s="191" t="s">
        <v>45</v>
      </c>
      <c r="P122" s="190"/>
      <c r="Q122" s="190"/>
      <c r="R122" s="190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2" t="s">
        <v>195</v>
      </c>
      <c r="AZ122" s="190"/>
      <c r="BA122" s="190"/>
      <c r="BB122" s="190"/>
      <c r="BC122" s="190"/>
      <c r="BD122" s="190"/>
      <c r="BE122" s="193">
        <f>IF(O122="základná",K122,0)</f>
        <v>0</v>
      </c>
      <c r="BF122" s="193">
        <f>IF(O122="znížená",K122,0)</f>
        <v>0</v>
      </c>
      <c r="BG122" s="193">
        <f>IF(O122="zákl. prenesená",K122,0)</f>
        <v>0</v>
      </c>
      <c r="BH122" s="193">
        <f>IF(O122="zníž. prenesená",K122,0)</f>
        <v>0</v>
      </c>
      <c r="BI122" s="193">
        <f>IF(O122="nulová",K122,0)</f>
        <v>0</v>
      </c>
      <c r="BJ122" s="192" t="s">
        <v>93</v>
      </c>
      <c r="BK122" s="190"/>
      <c r="BL122" s="190"/>
      <c r="BM122" s="190"/>
    </row>
    <row r="123" s="2" customFormat="1" ht="18" customHeight="1">
      <c r="A123" s="42"/>
      <c r="B123" s="186"/>
      <c r="C123" s="187"/>
      <c r="D123" s="148" t="s">
        <v>196</v>
      </c>
      <c r="E123" s="188"/>
      <c r="F123" s="188"/>
      <c r="G123" s="187"/>
      <c r="H123" s="187"/>
      <c r="I123" s="187"/>
      <c r="J123" s="187"/>
      <c r="K123" s="144">
        <v>0</v>
      </c>
      <c r="L123" s="187"/>
      <c r="M123" s="189"/>
      <c r="N123" s="190"/>
      <c r="O123" s="191" t="s">
        <v>45</v>
      </c>
      <c r="P123" s="190"/>
      <c r="Q123" s="190"/>
      <c r="R123" s="190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2" t="s">
        <v>195</v>
      </c>
      <c r="AZ123" s="190"/>
      <c r="BA123" s="190"/>
      <c r="BB123" s="190"/>
      <c r="BC123" s="190"/>
      <c r="BD123" s="190"/>
      <c r="BE123" s="193">
        <f>IF(O123="základná",K123,0)</f>
        <v>0</v>
      </c>
      <c r="BF123" s="193">
        <f>IF(O123="znížená",K123,0)</f>
        <v>0</v>
      </c>
      <c r="BG123" s="193">
        <f>IF(O123="zákl. prenesená",K123,0)</f>
        <v>0</v>
      </c>
      <c r="BH123" s="193">
        <f>IF(O123="zníž. prenesená",K123,0)</f>
        <v>0</v>
      </c>
      <c r="BI123" s="193">
        <f>IF(O123="nulová",K123,0)</f>
        <v>0</v>
      </c>
      <c r="BJ123" s="192" t="s">
        <v>93</v>
      </c>
      <c r="BK123" s="190"/>
      <c r="BL123" s="190"/>
      <c r="BM123" s="190"/>
    </row>
    <row r="124" s="2" customFormat="1" ht="18" customHeight="1">
      <c r="A124" s="42"/>
      <c r="B124" s="186"/>
      <c r="C124" s="187"/>
      <c r="D124" s="148" t="s">
        <v>197</v>
      </c>
      <c r="E124" s="188"/>
      <c r="F124" s="188"/>
      <c r="G124" s="187"/>
      <c r="H124" s="187"/>
      <c r="I124" s="187"/>
      <c r="J124" s="187"/>
      <c r="K124" s="144">
        <v>0</v>
      </c>
      <c r="L124" s="187"/>
      <c r="M124" s="189"/>
      <c r="N124" s="190"/>
      <c r="O124" s="191" t="s">
        <v>45</v>
      </c>
      <c r="P124" s="190"/>
      <c r="Q124" s="190"/>
      <c r="R124" s="190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2" t="s">
        <v>195</v>
      </c>
      <c r="AZ124" s="190"/>
      <c r="BA124" s="190"/>
      <c r="BB124" s="190"/>
      <c r="BC124" s="190"/>
      <c r="BD124" s="190"/>
      <c r="BE124" s="193">
        <f>IF(O124="základná",K124,0)</f>
        <v>0</v>
      </c>
      <c r="BF124" s="193">
        <f>IF(O124="znížená",K124,0)</f>
        <v>0</v>
      </c>
      <c r="BG124" s="193">
        <f>IF(O124="zákl. prenesená",K124,0)</f>
        <v>0</v>
      </c>
      <c r="BH124" s="193">
        <f>IF(O124="zníž. prenesená",K124,0)</f>
        <v>0</v>
      </c>
      <c r="BI124" s="193">
        <f>IF(O124="nulová",K124,0)</f>
        <v>0</v>
      </c>
      <c r="BJ124" s="192" t="s">
        <v>93</v>
      </c>
      <c r="BK124" s="190"/>
      <c r="BL124" s="190"/>
      <c r="BM124" s="190"/>
    </row>
    <row r="125" s="2" customFormat="1" ht="18" customHeight="1">
      <c r="A125" s="42"/>
      <c r="B125" s="186"/>
      <c r="C125" s="187"/>
      <c r="D125" s="148" t="s">
        <v>198</v>
      </c>
      <c r="E125" s="188"/>
      <c r="F125" s="188"/>
      <c r="G125" s="187"/>
      <c r="H125" s="187"/>
      <c r="I125" s="187"/>
      <c r="J125" s="187"/>
      <c r="K125" s="144">
        <v>0</v>
      </c>
      <c r="L125" s="187"/>
      <c r="M125" s="189"/>
      <c r="N125" s="190"/>
      <c r="O125" s="191" t="s">
        <v>45</v>
      </c>
      <c r="P125" s="190"/>
      <c r="Q125" s="190"/>
      <c r="R125" s="190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2" t="s">
        <v>195</v>
      </c>
      <c r="AZ125" s="190"/>
      <c r="BA125" s="190"/>
      <c r="BB125" s="190"/>
      <c r="BC125" s="190"/>
      <c r="BD125" s="190"/>
      <c r="BE125" s="193">
        <f>IF(O125="základná",K125,0)</f>
        <v>0</v>
      </c>
      <c r="BF125" s="193">
        <f>IF(O125="znížená",K125,0)</f>
        <v>0</v>
      </c>
      <c r="BG125" s="193">
        <f>IF(O125="zákl. prenesená",K125,0)</f>
        <v>0</v>
      </c>
      <c r="BH125" s="193">
        <f>IF(O125="zníž. prenesená",K125,0)</f>
        <v>0</v>
      </c>
      <c r="BI125" s="193">
        <f>IF(O125="nulová",K125,0)</f>
        <v>0</v>
      </c>
      <c r="BJ125" s="192" t="s">
        <v>93</v>
      </c>
      <c r="BK125" s="190"/>
      <c r="BL125" s="190"/>
      <c r="BM125" s="190"/>
    </row>
    <row r="126" s="2" customFormat="1" ht="18" customHeight="1">
      <c r="A126" s="42"/>
      <c r="B126" s="186"/>
      <c r="C126" s="187"/>
      <c r="D126" s="148" t="s">
        <v>199</v>
      </c>
      <c r="E126" s="188"/>
      <c r="F126" s="188"/>
      <c r="G126" s="187"/>
      <c r="H126" s="187"/>
      <c r="I126" s="187"/>
      <c r="J126" s="187"/>
      <c r="K126" s="144">
        <v>0</v>
      </c>
      <c r="L126" s="187"/>
      <c r="M126" s="189"/>
      <c r="N126" s="190"/>
      <c r="O126" s="191" t="s">
        <v>45</v>
      </c>
      <c r="P126" s="190"/>
      <c r="Q126" s="190"/>
      <c r="R126" s="190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2" t="s">
        <v>195</v>
      </c>
      <c r="AZ126" s="190"/>
      <c r="BA126" s="190"/>
      <c r="BB126" s="190"/>
      <c r="BC126" s="190"/>
      <c r="BD126" s="190"/>
      <c r="BE126" s="193">
        <f>IF(O126="základná",K126,0)</f>
        <v>0</v>
      </c>
      <c r="BF126" s="193">
        <f>IF(O126="znížená",K126,0)</f>
        <v>0</v>
      </c>
      <c r="BG126" s="193">
        <f>IF(O126="zákl. prenesená",K126,0)</f>
        <v>0</v>
      </c>
      <c r="BH126" s="193">
        <f>IF(O126="zníž. prenesená",K126,0)</f>
        <v>0</v>
      </c>
      <c r="BI126" s="193">
        <f>IF(O126="nulová",K126,0)</f>
        <v>0</v>
      </c>
      <c r="BJ126" s="192" t="s">
        <v>93</v>
      </c>
      <c r="BK126" s="190"/>
      <c r="BL126" s="190"/>
      <c r="BM126" s="190"/>
    </row>
    <row r="127" s="2" customFormat="1" ht="18" customHeight="1">
      <c r="A127" s="42"/>
      <c r="B127" s="186"/>
      <c r="C127" s="187"/>
      <c r="D127" s="188" t="s">
        <v>200</v>
      </c>
      <c r="E127" s="187"/>
      <c r="F127" s="187"/>
      <c r="G127" s="187"/>
      <c r="H127" s="187"/>
      <c r="I127" s="187"/>
      <c r="J127" s="187"/>
      <c r="K127" s="144">
        <f>ROUND(K32*T127,2)</f>
        <v>0</v>
      </c>
      <c r="L127" s="187"/>
      <c r="M127" s="189"/>
      <c r="N127" s="190"/>
      <c r="O127" s="191" t="s">
        <v>45</v>
      </c>
      <c r="P127" s="190"/>
      <c r="Q127" s="190"/>
      <c r="R127" s="190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2" t="s">
        <v>201</v>
      </c>
      <c r="AZ127" s="190"/>
      <c r="BA127" s="190"/>
      <c r="BB127" s="190"/>
      <c r="BC127" s="190"/>
      <c r="BD127" s="190"/>
      <c r="BE127" s="193">
        <f>IF(O127="základná",K127,0)</f>
        <v>0</v>
      </c>
      <c r="BF127" s="193">
        <f>IF(O127="znížená",K127,0)</f>
        <v>0</v>
      </c>
      <c r="BG127" s="193">
        <f>IF(O127="zákl. prenesená",K127,0)</f>
        <v>0</v>
      </c>
      <c r="BH127" s="193">
        <f>IF(O127="zníž. prenesená",K127,0)</f>
        <v>0</v>
      </c>
      <c r="BI127" s="193">
        <f>IF(O127="nulová",K127,0)</f>
        <v>0</v>
      </c>
      <c r="BJ127" s="192" t="s">
        <v>93</v>
      </c>
      <c r="BK127" s="190"/>
      <c r="BL127" s="190"/>
      <c r="BM127" s="190"/>
    </row>
    <row r="128" s="2" customFormat="1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29.28" customHeight="1">
      <c r="A129" s="42"/>
      <c r="B129" s="43"/>
      <c r="C129" s="151" t="s">
        <v>172</v>
      </c>
      <c r="D129" s="152"/>
      <c r="E129" s="152"/>
      <c r="F129" s="152"/>
      <c r="G129" s="152"/>
      <c r="H129" s="152"/>
      <c r="I129" s="152"/>
      <c r="J129" s="152"/>
      <c r="K129" s="153">
        <f>ROUND(K98+K121,2)</f>
        <v>0</v>
      </c>
      <c r="L129" s="15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6.96" customHeight="1">
      <c r="A130" s="42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4" s="2" customFormat="1" ht="6.96" customHeight="1">
      <c r="A134" s="42"/>
      <c r="B134" s="71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24.96" customHeight="1">
      <c r="A135" s="42"/>
      <c r="B135" s="43"/>
      <c r="C135" s="23" t="s">
        <v>202</v>
      </c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6.96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2" customHeight="1">
      <c r="A137" s="42"/>
      <c r="B137" s="43"/>
      <c r="C137" s="32" t="s">
        <v>16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6.5" customHeight="1">
      <c r="A138" s="42"/>
      <c r="B138" s="43"/>
      <c r="C138" s="42"/>
      <c r="D138" s="42"/>
      <c r="E138" s="155" t="str">
        <f>E7</f>
        <v>Zníženie energetickej náročnosti budov ZŠ a MŠ v obci Kováčová</v>
      </c>
      <c r="F138" s="32"/>
      <c r="G138" s="32"/>
      <c r="H138" s="32"/>
      <c r="I138" s="42"/>
      <c r="J138" s="42"/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1" customFormat="1" ht="12" customHeight="1">
      <c r="B139" s="22"/>
      <c r="C139" s="32" t="s">
        <v>174</v>
      </c>
      <c r="M139" s="22"/>
    </row>
    <row r="140" s="2" customFormat="1" ht="16.5" customHeight="1">
      <c r="A140" s="42"/>
      <c r="B140" s="43"/>
      <c r="C140" s="42"/>
      <c r="D140" s="42"/>
      <c r="E140" s="155" t="s">
        <v>1489</v>
      </c>
      <c r="F140" s="42"/>
      <c r="G140" s="42"/>
      <c r="H140" s="42"/>
      <c r="I140" s="42"/>
      <c r="J140" s="42"/>
      <c r="K140" s="42"/>
      <c r="L140" s="42"/>
      <c r="M140" s="64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2" customFormat="1" ht="12" customHeight="1">
      <c r="A141" s="42"/>
      <c r="B141" s="43"/>
      <c r="C141" s="32" t="s">
        <v>176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64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16.5" customHeight="1">
      <c r="A142" s="42"/>
      <c r="B142" s="43"/>
      <c r="C142" s="42"/>
      <c r="D142" s="42"/>
      <c r="E142" s="76" t="str">
        <f>E11</f>
        <v>21-105b-02-03 - Prístavba</v>
      </c>
      <c r="F142" s="42"/>
      <c r="G142" s="42"/>
      <c r="H142" s="42"/>
      <c r="I142" s="42"/>
      <c r="J142" s="42"/>
      <c r="K142" s="42"/>
      <c r="L142" s="42"/>
      <c r="M142" s="64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="2" customFormat="1" ht="6.96" customHeight="1">
      <c r="A143" s="42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64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="2" customFormat="1" ht="12" customHeight="1">
      <c r="A144" s="42"/>
      <c r="B144" s="43"/>
      <c r="C144" s="32" t="s">
        <v>20</v>
      </c>
      <c r="D144" s="42"/>
      <c r="E144" s="42"/>
      <c r="F144" s="27" t="str">
        <f>F14</f>
        <v>Kováčová</v>
      </c>
      <c r="G144" s="42"/>
      <c r="H144" s="42"/>
      <c r="I144" s="32" t="s">
        <v>22</v>
      </c>
      <c r="J144" s="78" t="str">
        <f>IF(J14="","",J14)</f>
        <v>16. 11. 2021</v>
      </c>
      <c r="K144" s="42"/>
      <c r="L144" s="42"/>
      <c r="M144" s="64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="2" customFormat="1" ht="6.96" customHeight="1">
      <c r="A145" s="42"/>
      <c r="B145" s="43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64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="2" customFormat="1" ht="15.15" customHeight="1">
      <c r="A146" s="42"/>
      <c r="B146" s="43"/>
      <c r="C146" s="32" t="s">
        <v>24</v>
      </c>
      <c r="D146" s="42"/>
      <c r="E146" s="42"/>
      <c r="F146" s="27" t="str">
        <f>E17</f>
        <v>Obec Kováčová</v>
      </c>
      <c r="G146" s="42"/>
      <c r="H146" s="42"/>
      <c r="I146" s="32" t="s">
        <v>30</v>
      </c>
      <c r="J146" s="36" t="str">
        <f>E23</f>
        <v>HS partner, s.r.o.</v>
      </c>
      <c r="K146" s="42"/>
      <c r="L146" s="42"/>
      <c r="M146" s="64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  <row r="147" s="2" customFormat="1" ht="15.15" customHeight="1">
      <c r="A147" s="42"/>
      <c r="B147" s="43"/>
      <c r="C147" s="32" t="s">
        <v>28</v>
      </c>
      <c r="D147" s="42"/>
      <c r="E147" s="42"/>
      <c r="F147" s="27" t="str">
        <f>IF(E20="","",E20)</f>
        <v>Vyplň údaj</v>
      </c>
      <c r="G147" s="42"/>
      <c r="H147" s="42"/>
      <c r="I147" s="32" t="s">
        <v>32</v>
      </c>
      <c r="J147" s="36" t="str">
        <f>E26</f>
        <v>Ing. Miroslav Plevka</v>
      </c>
      <c r="K147" s="42"/>
      <c r="L147" s="42"/>
      <c r="M147" s="64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="2" customFormat="1" ht="10.32" customHeight="1">
      <c r="A148" s="42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64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="11" customFormat="1" ht="29.28" customHeight="1">
      <c r="A149" s="194"/>
      <c r="B149" s="195"/>
      <c r="C149" s="196" t="s">
        <v>203</v>
      </c>
      <c r="D149" s="197" t="s">
        <v>64</v>
      </c>
      <c r="E149" s="197" t="s">
        <v>60</v>
      </c>
      <c r="F149" s="197" t="s">
        <v>61</v>
      </c>
      <c r="G149" s="197" t="s">
        <v>204</v>
      </c>
      <c r="H149" s="197" t="s">
        <v>205</v>
      </c>
      <c r="I149" s="197" t="s">
        <v>206</v>
      </c>
      <c r="J149" s="197" t="s">
        <v>207</v>
      </c>
      <c r="K149" s="198" t="s">
        <v>185</v>
      </c>
      <c r="L149" s="199" t="s">
        <v>208</v>
      </c>
      <c r="M149" s="200"/>
      <c r="N149" s="95" t="s">
        <v>1</v>
      </c>
      <c r="O149" s="96" t="s">
        <v>43</v>
      </c>
      <c r="P149" s="96" t="s">
        <v>209</v>
      </c>
      <c r="Q149" s="96" t="s">
        <v>210</v>
      </c>
      <c r="R149" s="96" t="s">
        <v>211</v>
      </c>
      <c r="S149" s="96" t="s">
        <v>212</v>
      </c>
      <c r="T149" s="96" t="s">
        <v>213</v>
      </c>
      <c r="U149" s="96" t="s">
        <v>214</v>
      </c>
      <c r="V149" s="96" t="s">
        <v>215</v>
      </c>
      <c r="W149" s="96" t="s">
        <v>216</v>
      </c>
      <c r="X149" s="97" t="s">
        <v>217</v>
      </c>
      <c r="Y149" s="194"/>
      <c r="Z149" s="194"/>
      <c r="AA149" s="194"/>
      <c r="AB149" s="194"/>
      <c r="AC149" s="194"/>
      <c r="AD149" s="194"/>
      <c r="AE149" s="194"/>
    </row>
    <row r="150" s="2" customFormat="1" ht="22.8" customHeight="1">
      <c r="A150" s="42"/>
      <c r="B150" s="43"/>
      <c r="C150" s="102" t="s">
        <v>180</v>
      </c>
      <c r="D150" s="42"/>
      <c r="E150" s="42"/>
      <c r="F150" s="42"/>
      <c r="G150" s="42"/>
      <c r="H150" s="42"/>
      <c r="I150" s="42"/>
      <c r="J150" s="42"/>
      <c r="K150" s="201">
        <f>BK150</f>
        <v>0</v>
      </c>
      <c r="L150" s="42"/>
      <c r="M150" s="43"/>
      <c r="N150" s="98"/>
      <c r="O150" s="82"/>
      <c r="P150" s="99"/>
      <c r="Q150" s="202">
        <f>Q151+Q390</f>
        <v>0</v>
      </c>
      <c r="R150" s="202">
        <f>R151+R390</f>
        <v>0</v>
      </c>
      <c r="S150" s="99"/>
      <c r="T150" s="203">
        <f>T151+T390</f>
        <v>0</v>
      </c>
      <c r="U150" s="99"/>
      <c r="V150" s="203">
        <f>V151+V390</f>
        <v>77.939035079999982</v>
      </c>
      <c r="W150" s="99"/>
      <c r="X150" s="204">
        <f>X151+X390</f>
        <v>0</v>
      </c>
      <c r="Y150" s="42"/>
      <c r="Z150" s="42"/>
      <c r="AA150" s="42"/>
      <c r="AB150" s="42"/>
      <c r="AC150" s="42"/>
      <c r="AD150" s="42"/>
      <c r="AE150" s="42"/>
      <c r="AT150" s="19" t="s">
        <v>80</v>
      </c>
      <c r="AU150" s="19" t="s">
        <v>187</v>
      </c>
      <c r="BK150" s="205">
        <f>BK151+BK390</f>
        <v>0</v>
      </c>
    </row>
    <row r="151" s="12" customFormat="1" ht="25.92" customHeight="1">
      <c r="A151" s="12"/>
      <c r="B151" s="206"/>
      <c r="C151" s="12"/>
      <c r="D151" s="207" t="s">
        <v>80</v>
      </c>
      <c r="E151" s="208" t="s">
        <v>218</v>
      </c>
      <c r="F151" s="208" t="s">
        <v>219</v>
      </c>
      <c r="G151" s="12"/>
      <c r="H151" s="12"/>
      <c r="I151" s="209"/>
      <c r="J151" s="209"/>
      <c r="K151" s="210">
        <f>BK151</f>
        <v>0</v>
      </c>
      <c r="L151" s="12"/>
      <c r="M151" s="206"/>
      <c r="N151" s="211"/>
      <c r="O151" s="212"/>
      <c r="P151" s="212"/>
      <c r="Q151" s="213">
        <f>Q152+Q170+Q193+Q218+Q243+Q359+Q388</f>
        <v>0</v>
      </c>
      <c r="R151" s="213">
        <f>R152+R170+R193+R218+R243+R359+R388</f>
        <v>0</v>
      </c>
      <c r="S151" s="212"/>
      <c r="T151" s="214">
        <f>T152+T170+T193+T218+T243+T359+T388</f>
        <v>0</v>
      </c>
      <c r="U151" s="212"/>
      <c r="V151" s="214">
        <f>V152+V170+V193+V218+V243+V359+V388</f>
        <v>74.597728129999979</v>
      </c>
      <c r="W151" s="212"/>
      <c r="X151" s="215">
        <f>X152+X170+X193+X218+X243+X359+X388</f>
        <v>0</v>
      </c>
      <c r="Y151" s="12"/>
      <c r="Z151" s="12"/>
      <c r="AA151" s="12"/>
      <c r="AB151" s="12"/>
      <c r="AC151" s="12"/>
      <c r="AD151" s="12"/>
      <c r="AE151" s="12"/>
      <c r="AR151" s="207" t="s">
        <v>88</v>
      </c>
      <c r="AT151" s="216" t="s">
        <v>80</v>
      </c>
      <c r="AU151" s="216" t="s">
        <v>81</v>
      </c>
      <c r="AY151" s="207" t="s">
        <v>220</v>
      </c>
      <c r="BK151" s="217">
        <f>BK152+BK170+BK193+BK218+BK243+BK359+BK388</f>
        <v>0</v>
      </c>
    </row>
    <row r="152" s="12" customFormat="1" ht="22.8" customHeight="1">
      <c r="A152" s="12"/>
      <c r="B152" s="206"/>
      <c r="C152" s="12"/>
      <c r="D152" s="207" t="s">
        <v>80</v>
      </c>
      <c r="E152" s="218" t="s">
        <v>88</v>
      </c>
      <c r="F152" s="218" t="s">
        <v>1198</v>
      </c>
      <c r="G152" s="12"/>
      <c r="H152" s="12"/>
      <c r="I152" s="209"/>
      <c r="J152" s="209"/>
      <c r="K152" s="219">
        <f>BK152</f>
        <v>0</v>
      </c>
      <c r="L152" s="12"/>
      <c r="M152" s="206"/>
      <c r="N152" s="211"/>
      <c r="O152" s="212"/>
      <c r="P152" s="212"/>
      <c r="Q152" s="213">
        <f>SUM(Q153:Q169)</f>
        <v>0</v>
      </c>
      <c r="R152" s="213">
        <f>SUM(R153:R169)</f>
        <v>0</v>
      </c>
      <c r="S152" s="212"/>
      <c r="T152" s="214">
        <f>SUM(T153:T169)</f>
        <v>0</v>
      </c>
      <c r="U152" s="212"/>
      <c r="V152" s="214">
        <f>SUM(V153:V169)</f>
        <v>0</v>
      </c>
      <c r="W152" s="212"/>
      <c r="X152" s="215">
        <f>SUM(X153:X169)</f>
        <v>0</v>
      </c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16" t="s">
        <v>80</v>
      </c>
      <c r="AU152" s="216" t="s">
        <v>88</v>
      </c>
      <c r="AY152" s="207" t="s">
        <v>220</v>
      </c>
      <c r="BK152" s="217">
        <f>SUM(BK153:BK169)</f>
        <v>0</v>
      </c>
    </row>
    <row r="153" s="2" customFormat="1" ht="24.15" customHeight="1">
      <c r="A153" s="42"/>
      <c r="B153" s="186"/>
      <c r="C153" s="220" t="s">
        <v>88</v>
      </c>
      <c r="D153" s="220" t="s">
        <v>223</v>
      </c>
      <c r="E153" s="221" t="s">
        <v>2020</v>
      </c>
      <c r="F153" s="222" t="s">
        <v>2021</v>
      </c>
      <c r="G153" s="223" t="s">
        <v>256</v>
      </c>
      <c r="H153" s="224">
        <v>48.75</v>
      </c>
      <c r="I153" s="225"/>
      <c r="J153" s="225"/>
      <c r="K153" s="226">
        <f>ROUND(P153*H153,2)</f>
        <v>0</v>
      </c>
      <c r="L153" s="227"/>
      <c r="M153" s="43"/>
      <c r="N153" s="228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105</v>
      </c>
      <c r="AT153" s="233" t="s">
        <v>223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105</v>
      </c>
      <c r="BM153" s="233" t="s">
        <v>2022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2023</v>
      </c>
      <c r="G154" s="14"/>
      <c r="H154" s="245">
        <v>48.75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88</v>
      </c>
      <c r="AY154" s="243" t="s">
        <v>220</v>
      </c>
    </row>
    <row r="155" s="2" customFormat="1" ht="24.15" customHeight="1">
      <c r="A155" s="42"/>
      <c r="B155" s="186"/>
      <c r="C155" s="220" t="s">
        <v>93</v>
      </c>
      <c r="D155" s="220" t="s">
        <v>223</v>
      </c>
      <c r="E155" s="221" t="s">
        <v>2024</v>
      </c>
      <c r="F155" s="222" t="s">
        <v>2025</v>
      </c>
      <c r="G155" s="223" t="s">
        <v>256</v>
      </c>
      <c r="H155" s="224">
        <v>0.47999999999999998</v>
      </c>
      <c r="I155" s="225"/>
      <c r="J155" s="225"/>
      <c r="K155" s="226">
        <f>ROUND(P155*H155,2)</f>
        <v>0</v>
      </c>
      <c r="L155" s="227"/>
      <c r="M155" s="43"/>
      <c r="N155" s="228" t="s">
        <v>1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2"/>
      <c r="Z155" s="42"/>
      <c r="AA155" s="42"/>
      <c r="AB155" s="42"/>
      <c r="AC155" s="42"/>
      <c r="AD155" s="42"/>
      <c r="AE155" s="42"/>
      <c r="AR155" s="233" t="s">
        <v>105</v>
      </c>
      <c r="AT155" s="233" t="s">
        <v>223</v>
      </c>
      <c r="AU155" s="233" t="s">
        <v>93</v>
      </c>
      <c r="AY155" s="19" t="s">
        <v>220</v>
      </c>
      <c r="BE155" s="147">
        <f>IF(O155="základná",K155,0)</f>
        <v>0</v>
      </c>
      <c r="BF155" s="147">
        <f>IF(O155="znížená",K155,0)</f>
        <v>0</v>
      </c>
      <c r="BG155" s="147">
        <f>IF(O155="zákl. prenesená",K155,0)</f>
        <v>0</v>
      </c>
      <c r="BH155" s="147">
        <f>IF(O155="zníž. prenesená",K155,0)</f>
        <v>0</v>
      </c>
      <c r="BI155" s="147">
        <f>IF(O155="nulová",K155,0)</f>
        <v>0</v>
      </c>
      <c r="BJ155" s="19" t="s">
        <v>93</v>
      </c>
      <c r="BK155" s="147">
        <f>ROUND(P155*H155,2)</f>
        <v>0</v>
      </c>
      <c r="BL155" s="19" t="s">
        <v>105</v>
      </c>
      <c r="BM155" s="233" t="s">
        <v>2026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2027</v>
      </c>
      <c r="G156" s="14"/>
      <c r="H156" s="245">
        <v>0.47999999999999998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88</v>
      </c>
      <c r="AY156" s="243" t="s">
        <v>220</v>
      </c>
    </row>
    <row r="157" s="2" customFormat="1" ht="21.75" customHeight="1">
      <c r="A157" s="42"/>
      <c r="B157" s="186"/>
      <c r="C157" s="220" t="s">
        <v>98</v>
      </c>
      <c r="D157" s="220" t="s">
        <v>223</v>
      </c>
      <c r="E157" s="221" t="s">
        <v>2028</v>
      </c>
      <c r="F157" s="222" t="s">
        <v>2029</v>
      </c>
      <c r="G157" s="223" t="s">
        <v>256</v>
      </c>
      <c r="H157" s="224">
        <v>4.0800000000000001</v>
      </c>
      <c r="I157" s="225"/>
      <c r="J157" s="225"/>
      <c r="K157" s="226">
        <f>ROUND(P157*H157,2)</f>
        <v>0</v>
      </c>
      <c r="L157" s="227"/>
      <c r="M157" s="43"/>
      <c r="N157" s="228" t="s">
        <v>1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2"/>
      <c r="Z157" s="42"/>
      <c r="AA157" s="42"/>
      <c r="AB157" s="42"/>
      <c r="AC157" s="42"/>
      <c r="AD157" s="42"/>
      <c r="AE157" s="42"/>
      <c r="AR157" s="233" t="s">
        <v>105</v>
      </c>
      <c r="AT157" s="233" t="s">
        <v>223</v>
      </c>
      <c r="AU157" s="233" t="s">
        <v>93</v>
      </c>
      <c r="AY157" s="19" t="s">
        <v>220</v>
      </c>
      <c r="BE157" s="147">
        <f>IF(O157="základná",K157,0)</f>
        <v>0</v>
      </c>
      <c r="BF157" s="147">
        <f>IF(O157="znížená",K157,0)</f>
        <v>0</v>
      </c>
      <c r="BG157" s="147">
        <f>IF(O157="zákl. prenesená",K157,0)</f>
        <v>0</v>
      </c>
      <c r="BH157" s="147">
        <f>IF(O157="zníž. prenesená",K157,0)</f>
        <v>0</v>
      </c>
      <c r="BI157" s="147">
        <f>IF(O157="nulová",K157,0)</f>
        <v>0</v>
      </c>
      <c r="BJ157" s="19" t="s">
        <v>93</v>
      </c>
      <c r="BK157" s="147">
        <f>ROUND(P157*H157,2)</f>
        <v>0</v>
      </c>
      <c r="BL157" s="19" t="s">
        <v>105</v>
      </c>
      <c r="BM157" s="233" t="s">
        <v>2030</v>
      </c>
    </row>
    <row r="158" s="14" customFormat="1">
      <c r="A158" s="14"/>
      <c r="B158" s="242"/>
      <c r="C158" s="14"/>
      <c r="D158" s="235" t="s">
        <v>228</v>
      </c>
      <c r="E158" s="243" t="s">
        <v>1</v>
      </c>
      <c r="F158" s="244" t="s">
        <v>2031</v>
      </c>
      <c r="G158" s="14"/>
      <c r="H158" s="245">
        <v>4.0800000000000001</v>
      </c>
      <c r="I158" s="246"/>
      <c r="J158" s="246"/>
      <c r="K158" s="14"/>
      <c r="L158" s="14"/>
      <c r="M158" s="242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4"/>
      <c r="Z158" s="14"/>
      <c r="AA158" s="14"/>
      <c r="AB158" s="14"/>
      <c r="AC158" s="14"/>
      <c r="AD158" s="14"/>
      <c r="AE158" s="14"/>
      <c r="AT158" s="243" t="s">
        <v>228</v>
      </c>
      <c r="AU158" s="243" t="s">
        <v>93</v>
      </c>
      <c r="AV158" s="14" t="s">
        <v>93</v>
      </c>
      <c r="AW158" s="14" t="s">
        <v>4</v>
      </c>
      <c r="AX158" s="14" t="s">
        <v>88</v>
      </c>
      <c r="AY158" s="243" t="s">
        <v>220</v>
      </c>
    </row>
    <row r="159" s="2" customFormat="1" ht="33" customHeight="1">
      <c r="A159" s="42"/>
      <c r="B159" s="186"/>
      <c r="C159" s="220" t="s">
        <v>105</v>
      </c>
      <c r="D159" s="220" t="s">
        <v>223</v>
      </c>
      <c r="E159" s="221" t="s">
        <v>2032</v>
      </c>
      <c r="F159" s="222" t="s">
        <v>2033</v>
      </c>
      <c r="G159" s="223" t="s">
        <v>256</v>
      </c>
      <c r="H159" s="224">
        <v>62.677999999999997</v>
      </c>
      <c r="I159" s="225"/>
      <c r="J159" s="225"/>
      <c r="K159" s="226">
        <f>ROUND(P159*H159,2)</f>
        <v>0</v>
      </c>
      <c r="L159" s="227"/>
      <c r="M159" s="43"/>
      <c r="N159" s="228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105</v>
      </c>
      <c r="AT159" s="233" t="s">
        <v>223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105</v>
      </c>
      <c r="BM159" s="233" t="s">
        <v>2034</v>
      </c>
    </row>
    <row r="160" s="14" customFormat="1">
      <c r="A160" s="14"/>
      <c r="B160" s="242"/>
      <c r="C160" s="14"/>
      <c r="D160" s="235" t="s">
        <v>228</v>
      </c>
      <c r="E160" s="243" t="s">
        <v>1</v>
      </c>
      <c r="F160" s="244" t="s">
        <v>2023</v>
      </c>
      <c r="G160" s="14"/>
      <c r="H160" s="245">
        <v>48.75</v>
      </c>
      <c r="I160" s="246"/>
      <c r="J160" s="246"/>
      <c r="K160" s="14"/>
      <c r="L160" s="14"/>
      <c r="M160" s="242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4"/>
      <c r="Z160" s="14"/>
      <c r="AA160" s="14"/>
      <c r="AB160" s="14"/>
      <c r="AC160" s="14"/>
      <c r="AD160" s="14"/>
      <c r="AE160" s="14"/>
      <c r="AT160" s="243" t="s">
        <v>228</v>
      </c>
      <c r="AU160" s="243" t="s">
        <v>93</v>
      </c>
      <c r="AV160" s="14" t="s">
        <v>93</v>
      </c>
      <c r="AW160" s="14" t="s">
        <v>4</v>
      </c>
      <c r="AX160" s="14" t="s">
        <v>81</v>
      </c>
      <c r="AY160" s="243" t="s">
        <v>220</v>
      </c>
    </row>
    <row r="161" s="14" customFormat="1">
      <c r="A161" s="14"/>
      <c r="B161" s="242"/>
      <c r="C161" s="14"/>
      <c r="D161" s="235" t="s">
        <v>228</v>
      </c>
      <c r="E161" s="243" t="s">
        <v>1</v>
      </c>
      <c r="F161" s="244" t="s">
        <v>2035</v>
      </c>
      <c r="G161" s="14"/>
      <c r="H161" s="245">
        <v>4.0800000000000001</v>
      </c>
      <c r="I161" s="246"/>
      <c r="J161" s="246"/>
      <c r="K161" s="14"/>
      <c r="L161" s="14"/>
      <c r="M161" s="242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4"/>
      <c r="Z161" s="14"/>
      <c r="AA161" s="14"/>
      <c r="AB161" s="14"/>
      <c r="AC161" s="14"/>
      <c r="AD161" s="14"/>
      <c r="AE161" s="14"/>
      <c r="AT161" s="243" t="s">
        <v>228</v>
      </c>
      <c r="AU161" s="243" t="s">
        <v>93</v>
      </c>
      <c r="AV161" s="14" t="s">
        <v>93</v>
      </c>
      <c r="AW161" s="14" t="s">
        <v>4</v>
      </c>
      <c r="AX161" s="14" t="s">
        <v>81</v>
      </c>
      <c r="AY161" s="243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2036</v>
      </c>
      <c r="G162" s="14"/>
      <c r="H162" s="245">
        <v>9.8480000000000008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5" customFormat="1">
      <c r="A163" s="15"/>
      <c r="B163" s="250"/>
      <c r="C163" s="15"/>
      <c r="D163" s="235" t="s">
        <v>228</v>
      </c>
      <c r="E163" s="251" t="s">
        <v>1</v>
      </c>
      <c r="F163" s="252" t="s">
        <v>242</v>
      </c>
      <c r="G163" s="15"/>
      <c r="H163" s="253">
        <v>62.677999999999997</v>
      </c>
      <c r="I163" s="254"/>
      <c r="J163" s="254"/>
      <c r="K163" s="15"/>
      <c r="L163" s="15"/>
      <c r="M163" s="250"/>
      <c r="N163" s="255"/>
      <c r="O163" s="256"/>
      <c r="P163" s="256"/>
      <c r="Q163" s="256"/>
      <c r="R163" s="256"/>
      <c r="S163" s="256"/>
      <c r="T163" s="256"/>
      <c r="U163" s="256"/>
      <c r="V163" s="256"/>
      <c r="W163" s="256"/>
      <c r="X163" s="257"/>
      <c r="Y163" s="15"/>
      <c r="Z163" s="15"/>
      <c r="AA163" s="15"/>
      <c r="AB163" s="15"/>
      <c r="AC163" s="15"/>
      <c r="AD163" s="15"/>
      <c r="AE163" s="15"/>
      <c r="AT163" s="251" t="s">
        <v>228</v>
      </c>
      <c r="AU163" s="251" t="s">
        <v>93</v>
      </c>
      <c r="AV163" s="15" t="s">
        <v>98</v>
      </c>
      <c r="AW163" s="15" t="s">
        <v>4</v>
      </c>
      <c r="AX163" s="15" t="s">
        <v>88</v>
      </c>
      <c r="AY163" s="251" t="s">
        <v>220</v>
      </c>
    </row>
    <row r="164" s="2" customFormat="1" ht="24.15" customHeight="1">
      <c r="A164" s="42"/>
      <c r="B164" s="186"/>
      <c r="C164" s="220" t="s">
        <v>273</v>
      </c>
      <c r="D164" s="220" t="s">
        <v>223</v>
      </c>
      <c r="E164" s="221" t="s">
        <v>2037</v>
      </c>
      <c r="F164" s="222" t="s">
        <v>2038</v>
      </c>
      <c r="G164" s="223" t="s">
        <v>256</v>
      </c>
      <c r="H164" s="224">
        <v>9.8480000000000008</v>
      </c>
      <c r="I164" s="225"/>
      <c r="J164" s="225"/>
      <c r="K164" s="226">
        <f>ROUND(P164*H164,2)</f>
        <v>0</v>
      </c>
      <c r="L164" s="227"/>
      <c r="M164" s="43"/>
      <c r="N164" s="228" t="s">
        <v>1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2"/>
      <c r="Z164" s="42"/>
      <c r="AA164" s="42"/>
      <c r="AB164" s="42"/>
      <c r="AC164" s="42"/>
      <c r="AD164" s="42"/>
      <c r="AE164" s="42"/>
      <c r="AR164" s="233" t="s">
        <v>105</v>
      </c>
      <c r="AT164" s="233" t="s">
        <v>223</v>
      </c>
      <c r="AU164" s="233" t="s">
        <v>93</v>
      </c>
      <c r="AY164" s="19" t="s">
        <v>220</v>
      </c>
      <c r="BE164" s="147">
        <f>IF(O164="základná",K164,0)</f>
        <v>0</v>
      </c>
      <c r="BF164" s="147">
        <f>IF(O164="znížená",K164,0)</f>
        <v>0</v>
      </c>
      <c r="BG164" s="147">
        <f>IF(O164="zákl. prenesená",K164,0)</f>
        <v>0</v>
      </c>
      <c r="BH164" s="147">
        <f>IF(O164="zníž. prenesená",K164,0)</f>
        <v>0</v>
      </c>
      <c r="BI164" s="147">
        <f>IF(O164="nulová",K164,0)</f>
        <v>0</v>
      </c>
      <c r="BJ164" s="19" t="s">
        <v>93</v>
      </c>
      <c r="BK164" s="147">
        <f>ROUND(P164*H164,2)</f>
        <v>0</v>
      </c>
      <c r="BL164" s="19" t="s">
        <v>105</v>
      </c>
      <c r="BM164" s="233" t="s">
        <v>2039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2040</v>
      </c>
      <c r="G165" s="14"/>
      <c r="H165" s="245">
        <v>9.8480000000000008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88</v>
      </c>
      <c r="AY165" s="243" t="s">
        <v>220</v>
      </c>
    </row>
    <row r="166" s="2" customFormat="1" ht="33" customHeight="1">
      <c r="A166" s="42"/>
      <c r="B166" s="186"/>
      <c r="C166" s="220" t="s">
        <v>299</v>
      </c>
      <c r="D166" s="220" t="s">
        <v>223</v>
      </c>
      <c r="E166" s="221" t="s">
        <v>2041</v>
      </c>
      <c r="F166" s="222" t="s">
        <v>2042</v>
      </c>
      <c r="G166" s="223" t="s">
        <v>256</v>
      </c>
      <c r="H166" s="224">
        <v>48.75</v>
      </c>
      <c r="I166" s="225"/>
      <c r="J166" s="225"/>
      <c r="K166" s="226">
        <f>ROUND(P166*H166,2)</f>
        <v>0</v>
      </c>
      <c r="L166" s="227"/>
      <c r="M166" s="43"/>
      <c r="N166" s="228" t="s">
        <v>1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2"/>
      <c r="Z166" s="42"/>
      <c r="AA166" s="42"/>
      <c r="AB166" s="42"/>
      <c r="AC166" s="42"/>
      <c r="AD166" s="42"/>
      <c r="AE166" s="42"/>
      <c r="AR166" s="233" t="s">
        <v>105</v>
      </c>
      <c r="AT166" s="233" t="s">
        <v>223</v>
      </c>
      <c r="AU166" s="233" t="s">
        <v>93</v>
      </c>
      <c r="AY166" s="19" t="s">
        <v>220</v>
      </c>
      <c r="BE166" s="147">
        <f>IF(O166="základná",K166,0)</f>
        <v>0</v>
      </c>
      <c r="BF166" s="147">
        <f>IF(O166="znížená",K166,0)</f>
        <v>0</v>
      </c>
      <c r="BG166" s="147">
        <f>IF(O166="zákl. prenesená",K166,0)</f>
        <v>0</v>
      </c>
      <c r="BH166" s="147">
        <f>IF(O166="zníž. prenesená",K166,0)</f>
        <v>0</v>
      </c>
      <c r="BI166" s="147">
        <f>IF(O166="nulová",K166,0)</f>
        <v>0</v>
      </c>
      <c r="BJ166" s="19" t="s">
        <v>93</v>
      </c>
      <c r="BK166" s="147">
        <f>ROUND(P166*H166,2)</f>
        <v>0</v>
      </c>
      <c r="BL166" s="19" t="s">
        <v>105</v>
      </c>
      <c r="BM166" s="233" t="s">
        <v>2043</v>
      </c>
    </row>
    <row r="167" s="14" customFormat="1">
      <c r="A167" s="14"/>
      <c r="B167" s="242"/>
      <c r="C167" s="14"/>
      <c r="D167" s="235" t="s">
        <v>228</v>
      </c>
      <c r="E167" s="243" t="s">
        <v>1</v>
      </c>
      <c r="F167" s="244" t="s">
        <v>2023</v>
      </c>
      <c r="G167" s="14"/>
      <c r="H167" s="245">
        <v>48.75</v>
      </c>
      <c r="I167" s="246"/>
      <c r="J167" s="246"/>
      <c r="K167" s="14"/>
      <c r="L167" s="14"/>
      <c r="M167" s="242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4"/>
      <c r="Z167" s="14"/>
      <c r="AA167" s="14"/>
      <c r="AB167" s="14"/>
      <c r="AC167" s="14"/>
      <c r="AD167" s="14"/>
      <c r="AE167" s="14"/>
      <c r="AT167" s="243" t="s">
        <v>228</v>
      </c>
      <c r="AU167" s="243" t="s">
        <v>93</v>
      </c>
      <c r="AV167" s="14" t="s">
        <v>93</v>
      </c>
      <c r="AW167" s="14" t="s">
        <v>4</v>
      </c>
      <c r="AX167" s="14" t="s">
        <v>88</v>
      </c>
      <c r="AY167" s="243" t="s">
        <v>220</v>
      </c>
    </row>
    <row r="168" s="2" customFormat="1" ht="24.15" customHeight="1">
      <c r="A168" s="42"/>
      <c r="B168" s="186"/>
      <c r="C168" s="220" t="s">
        <v>320</v>
      </c>
      <c r="D168" s="220" t="s">
        <v>223</v>
      </c>
      <c r="E168" s="221" t="s">
        <v>2044</v>
      </c>
      <c r="F168" s="222" t="s">
        <v>2045</v>
      </c>
      <c r="G168" s="223" t="s">
        <v>256</v>
      </c>
      <c r="H168" s="224">
        <v>9.8480000000000008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105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105</v>
      </c>
      <c r="BM168" s="233" t="s">
        <v>2046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2040</v>
      </c>
      <c r="G169" s="14"/>
      <c r="H169" s="245">
        <v>9.8480000000000008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88</v>
      </c>
      <c r="AY169" s="243" t="s">
        <v>220</v>
      </c>
    </row>
    <row r="170" s="12" customFormat="1" ht="22.8" customHeight="1">
      <c r="A170" s="12"/>
      <c r="B170" s="206"/>
      <c r="C170" s="12"/>
      <c r="D170" s="207" t="s">
        <v>80</v>
      </c>
      <c r="E170" s="218" t="s">
        <v>93</v>
      </c>
      <c r="F170" s="218" t="s">
        <v>2047</v>
      </c>
      <c r="G170" s="12"/>
      <c r="H170" s="12"/>
      <c r="I170" s="209"/>
      <c r="J170" s="209"/>
      <c r="K170" s="219">
        <f>BK170</f>
        <v>0</v>
      </c>
      <c r="L170" s="12"/>
      <c r="M170" s="206"/>
      <c r="N170" s="211"/>
      <c r="O170" s="212"/>
      <c r="P170" s="212"/>
      <c r="Q170" s="213">
        <f>SUM(Q171:Q192)</f>
        <v>0</v>
      </c>
      <c r="R170" s="213">
        <f>SUM(R171:R192)</f>
        <v>0</v>
      </c>
      <c r="S170" s="212"/>
      <c r="T170" s="214">
        <f>SUM(T171:T192)</f>
        <v>0</v>
      </c>
      <c r="U170" s="212"/>
      <c r="V170" s="214">
        <f>SUM(V171:V192)</f>
        <v>11.71345913</v>
      </c>
      <c r="W170" s="212"/>
      <c r="X170" s="215">
        <f>SUM(X171:X192)</f>
        <v>0</v>
      </c>
      <c r="Y170" s="12"/>
      <c r="Z170" s="12"/>
      <c r="AA170" s="12"/>
      <c r="AB170" s="12"/>
      <c r="AC170" s="12"/>
      <c r="AD170" s="12"/>
      <c r="AE170" s="12"/>
      <c r="AR170" s="207" t="s">
        <v>88</v>
      </c>
      <c r="AT170" s="216" t="s">
        <v>80</v>
      </c>
      <c r="AU170" s="216" t="s">
        <v>88</v>
      </c>
      <c r="AY170" s="207" t="s">
        <v>220</v>
      </c>
      <c r="BK170" s="217">
        <f>SUM(BK171:BK192)</f>
        <v>0</v>
      </c>
    </row>
    <row r="171" s="2" customFormat="1" ht="24.15" customHeight="1">
      <c r="A171" s="42"/>
      <c r="B171" s="186"/>
      <c r="C171" s="220" t="s">
        <v>340</v>
      </c>
      <c r="D171" s="220" t="s">
        <v>223</v>
      </c>
      <c r="E171" s="221" t="s">
        <v>2048</v>
      </c>
      <c r="F171" s="222" t="s">
        <v>2049</v>
      </c>
      <c r="G171" s="223" t="s">
        <v>256</v>
      </c>
      <c r="H171" s="224">
        <v>4.2709999999999999</v>
      </c>
      <c r="I171" s="225"/>
      <c r="J171" s="225"/>
      <c r="K171" s="226">
        <f>ROUND(P171*H171,2)</f>
        <v>0</v>
      </c>
      <c r="L171" s="227"/>
      <c r="M171" s="43"/>
      <c r="N171" s="228" t="s">
        <v>1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2.2151299999999998</v>
      </c>
      <c r="V171" s="231">
        <f>U171*H171</f>
        <v>9.4608202299999995</v>
      </c>
      <c r="W171" s="231">
        <v>0</v>
      </c>
      <c r="X171" s="232">
        <f>W171*H171</f>
        <v>0</v>
      </c>
      <c r="Y171" s="42"/>
      <c r="Z171" s="42"/>
      <c r="AA171" s="42"/>
      <c r="AB171" s="42"/>
      <c r="AC171" s="42"/>
      <c r="AD171" s="42"/>
      <c r="AE171" s="42"/>
      <c r="AR171" s="233" t="s">
        <v>105</v>
      </c>
      <c r="AT171" s="233" t="s">
        <v>223</v>
      </c>
      <c r="AU171" s="233" t="s">
        <v>93</v>
      </c>
      <c r="AY171" s="19" t="s">
        <v>220</v>
      </c>
      <c r="BE171" s="147">
        <f>IF(O171="základná",K171,0)</f>
        <v>0</v>
      </c>
      <c r="BF171" s="147">
        <f>IF(O171="znížená",K171,0)</f>
        <v>0</v>
      </c>
      <c r="BG171" s="147">
        <f>IF(O171="zákl. prenesená",K171,0)</f>
        <v>0</v>
      </c>
      <c r="BH171" s="147">
        <f>IF(O171="zníž. prenesená",K171,0)</f>
        <v>0</v>
      </c>
      <c r="BI171" s="147">
        <f>IF(O171="nulová",K171,0)</f>
        <v>0</v>
      </c>
      <c r="BJ171" s="19" t="s">
        <v>93</v>
      </c>
      <c r="BK171" s="147">
        <f>ROUND(P171*H171,2)</f>
        <v>0</v>
      </c>
      <c r="BL171" s="19" t="s">
        <v>105</v>
      </c>
      <c r="BM171" s="233" t="s">
        <v>2050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2051</v>
      </c>
      <c r="G172" s="14"/>
      <c r="H172" s="245">
        <v>3.6709999999999998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2052</v>
      </c>
      <c r="G173" s="14"/>
      <c r="H173" s="245">
        <v>0.59999999999999998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5" customFormat="1">
      <c r="A174" s="15"/>
      <c r="B174" s="250"/>
      <c r="C174" s="15"/>
      <c r="D174" s="235" t="s">
        <v>228</v>
      </c>
      <c r="E174" s="251" t="s">
        <v>1</v>
      </c>
      <c r="F174" s="252" t="s">
        <v>242</v>
      </c>
      <c r="G174" s="15"/>
      <c r="H174" s="253">
        <v>4.2709999999999999</v>
      </c>
      <c r="I174" s="254"/>
      <c r="J174" s="254"/>
      <c r="K174" s="15"/>
      <c r="L174" s="15"/>
      <c r="M174" s="250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5"/>
      <c r="Z174" s="15"/>
      <c r="AA174" s="15"/>
      <c r="AB174" s="15"/>
      <c r="AC174" s="15"/>
      <c r="AD174" s="15"/>
      <c r="AE174" s="15"/>
      <c r="AT174" s="251" t="s">
        <v>228</v>
      </c>
      <c r="AU174" s="251" t="s">
        <v>93</v>
      </c>
      <c r="AV174" s="15" t="s">
        <v>98</v>
      </c>
      <c r="AW174" s="15" t="s">
        <v>4</v>
      </c>
      <c r="AX174" s="15" t="s">
        <v>88</v>
      </c>
      <c r="AY174" s="251" t="s">
        <v>220</v>
      </c>
    </row>
    <row r="175" s="2" customFormat="1" ht="24.15" customHeight="1">
      <c r="A175" s="42"/>
      <c r="B175" s="186"/>
      <c r="C175" s="220" t="s">
        <v>221</v>
      </c>
      <c r="D175" s="220" t="s">
        <v>223</v>
      </c>
      <c r="E175" s="221" t="s">
        <v>2053</v>
      </c>
      <c r="F175" s="222" t="s">
        <v>2054</v>
      </c>
      <c r="G175" s="223" t="s">
        <v>226</v>
      </c>
      <c r="H175" s="224">
        <v>3.5600000000000001</v>
      </c>
      <c r="I175" s="225"/>
      <c r="J175" s="225"/>
      <c r="K175" s="226">
        <f>ROUND(P175*H175,2)</f>
        <v>0</v>
      </c>
      <c r="L175" s="227"/>
      <c r="M175" s="43"/>
      <c r="N175" s="228" t="s">
        <v>1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0.0040699999999999998</v>
      </c>
      <c r="V175" s="231">
        <f>U175*H175</f>
        <v>0.014489199999999999</v>
      </c>
      <c r="W175" s="231">
        <v>0</v>
      </c>
      <c r="X175" s="232">
        <f>W175*H175</f>
        <v>0</v>
      </c>
      <c r="Y175" s="42"/>
      <c r="Z175" s="42"/>
      <c r="AA175" s="42"/>
      <c r="AB175" s="42"/>
      <c r="AC175" s="42"/>
      <c r="AD175" s="42"/>
      <c r="AE175" s="42"/>
      <c r="AR175" s="233" t="s">
        <v>105</v>
      </c>
      <c r="AT175" s="233" t="s">
        <v>223</v>
      </c>
      <c r="AU175" s="233" t="s">
        <v>93</v>
      </c>
      <c r="AY175" s="19" t="s">
        <v>220</v>
      </c>
      <c r="BE175" s="147">
        <f>IF(O175="základná",K175,0)</f>
        <v>0</v>
      </c>
      <c r="BF175" s="147">
        <f>IF(O175="znížená",K175,0)</f>
        <v>0</v>
      </c>
      <c r="BG175" s="147">
        <f>IF(O175="zákl. prenesená",K175,0)</f>
        <v>0</v>
      </c>
      <c r="BH175" s="147">
        <f>IF(O175="zníž. prenesená",K175,0)</f>
        <v>0</v>
      </c>
      <c r="BI175" s="147">
        <f>IF(O175="nulová",K175,0)</f>
        <v>0</v>
      </c>
      <c r="BJ175" s="19" t="s">
        <v>93</v>
      </c>
      <c r="BK175" s="147">
        <f>ROUND(P175*H175,2)</f>
        <v>0</v>
      </c>
      <c r="BL175" s="19" t="s">
        <v>105</v>
      </c>
      <c r="BM175" s="233" t="s">
        <v>2055</v>
      </c>
    </row>
    <row r="176" s="14" customFormat="1">
      <c r="A176" s="14"/>
      <c r="B176" s="242"/>
      <c r="C176" s="14"/>
      <c r="D176" s="235" t="s">
        <v>228</v>
      </c>
      <c r="E176" s="243" t="s">
        <v>1</v>
      </c>
      <c r="F176" s="244" t="s">
        <v>2056</v>
      </c>
      <c r="G176" s="14"/>
      <c r="H176" s="245">
        <v>2.1600000000000001</v>
      </c>
      <c r="I176" s="246"/>
      <c r="J176" s="246"/>
      <c r="K176" s="14"/>
      <c r="L176" s="14"/>
      <c r="M176" s="242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4"/>
      <c r="Z176" s="14"/>
      <c r="AA176" s="14"/>
      <c r="AB176" s="14"/>
      <c r="AC176" s="14"/>
      <c r="AD176" s="14"/>
      <c r="AE176" s="14"/>
      <c r="AT176" s="243" t="s">
        <v>228</v>
      </c>
      <c r="AU176" s="243" t="s">
        <v>93</v>
      </c>
      <c r="AV176" s="14" t="s">
        <v>93</v>
      </c>
      <c r="AW176" s="14" t="s">
        <v>4</v>
      </c>
      <c r="AX176" s="14" t="s">
        <v>81</v>
      </c>
      <c r="AY176" s="243" t="s">
        <v>220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2057</v>
      </c>
      <c r="G177" s="14"/>
      <c r="H177" s="245">
        <v>1.3999999999999999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81</v>
      </c>
      <c r="AY177" s="243" t="s">
        <v>220</v>
      </c>
    </row>
    <row r="178" s="15" customFormat="1">
      <c r="A178" s="15"/>
      <c r="B178" s="250"/>
      <c r="C178" s="15"/>
      <c r="D178" s="235" t="s">
        <v>228</v>
      </c>
      <c r="E178" s="251" t="s">
        <v>1</v>
      </c>
      <c r="F178" s="252" t="s">
        <v>242</v>
      </c>
      <c r="G178" s="15"/>
      <c r="H178" s="253">
        <v>3.5600000000000001</v>
      </c>
      <c r="I178" s="254"/>
      <c r="J178" s="254"/>
      <c r="K178" s="15"/>
      <c r="L178" s="15"/>
      <c r="M178" s="250"/>
      <c r="N178" s="255"/>
      <c r="O178" s="256"/>
      <c r="P178" s="256"/>
      <c r="Q178" s="256"/>
      <c r="R178" s="256"/>
      <c r="S178" s="256"/>
      <c r="T178" s="256"/>
      <c r="U178" s="256"/>
      <c r="V178" s="256"/>
      <c r="W178" s="256"/>
      <c r="X178" s="257"/>
      <c r="Y178" s="15"/>
      <c r="Z178" s="15"/>
      <c r="AA178" s="15"/>
      <c r="AB178" s="15"/>
      <c r="AC178" s="15"/>
      <c r="AD178" s="15"/>
      <c r="AE178" s="15"/>
      <c r="AT178" s="251" t="s">
        <v>228</v>
      </c>
      <c r="AU178" s="251" t="s">
        <v>93</v>
      </c>
      <c r="AV178" s="15" t="s">
        <v>98</v>
      </c>
      <c r="AW178" s="15" t="s">
        <v>4</v>
      </c>
      <c r="AX178" s="15" t="s">
        <v>88</v>
      </c>
      <c r="AY178" s="251" t="s">
        <v>220</v>
      </c>
    </row>
    <row r="179" s="2" customFormat="1" ht="24.15" customHeight="1">
      <c r="A179" s="42"/>
      <c r="B179" s="186"/>
      <c r="C179" s="220" t="s">
        <v>361</v>
      </c>
      <c r="D179" s="220" t="s">
        <v>223</v>
      </c>
      <c r="E179" s="221" t="s">
        <v>2058</v>
      </c>
      <c r="F179" s="222" t="s">
        <v>2059</v>
      </c>
      <c r="G179" s="223" t="s">
        <v>226</v>
      </c>
      <c r="H179" s="224">
        <v>3.5600000000000001</v>
      </c>
      <c r="I179" s="225"/>
      <c r="J179" s="225"/>
      <c r="K179" s="226">
        <f>ROUND(P179*H179,2)</f>
        <v>0</v>
      </c>
      <c r="L179" s="227"/>
      <c r="M179" s="43"/>
      <c r="N179" s="228" t="s">
        <v>1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2"/>
      <c r="Z179" s="42"/>
      <c r="AA179" s="42"/>
      <c r="AB179" s="42"/>
      <c r="AC179" s="42"/>
      <c r="AD179" s="42"/>
      <c r="AE179" s="42"/>
      <c r="AR179" s="233" t="s">
        <v>105</v>
      </c>
      <c r="AT179" s="233" t="s">
        <v>223</v>
      </c>
      <c r="AU179" s="233" t="s">
        <v>93</v>
      </c>
      <c r="AY179" s="19" t="s">
        <v>220</v>
      </c>
      <c r="BE179" s="147">
        <f>IF(O179="základná",K179,0)</f>
        <v>0</v>
      </c>
      <c r="BF179" s="147">
        <f>IF(O179="znížená",K179,0)</f>
        <v>0</v>
      </c>
      <c r="BG179" s="147">
        <f>IF(O179="zákl. prenesená",K179,0)</f>
        <v>0</v>
      </c>
      <c r="BH179" s="147">
        <f>IF(O179="zníž. prenesená",K179,0)</f>
        <v>0</v>
      </c>
      <c r="BI179" s="147">
        <f>IF(O179="nulová",K179,0)</f>
        <v>0</v>
      </c>
      <c r="BJ179" s="19" t="s">
        <v>93</v>
      </c>
      <c r="BK179" s="147">
        <f>ROUND(P179*H179,2)</f>
        <v>0</v>
      </c>
      <c r="BL179" s="19" t="s">
        <v>105</v>
      </c>
      <c r="BM179" s="233" t="s">
        <v>2060</v>
      </c>
    </row>
    <row r="180" s="14" customFormat="1">
      <c r="A180" s="14"/>
      <c r="B180" s="242"/>
      <c r="C180" s="14"/>
      <c r="D180" s="235" t="s">
        <v>228</v>
      </c>
      <c r="E180" s="243" t="s">
        <v>1</v>
      </c>
      <c r="F180" s="244" t="s">
        <v>2056</v>
      </c>
      <c r="G180" s="14"/>
      <c r="H180" s="245">
        <v>2.1600000000000001</v>
      </c>
      <c r="I180" s="246"/>
      <c r="J180" s="246"/>
      <c r="K180" s="14"/>
      <c r="L180" s="14"/>
      <c r="M180" s="242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4"/>
      <c r="Z180" s="14"/>
      <c r="AA180" s="14"/>
      <c r="AB180" s="14"/>
      <c r="AC180" s="14"/>
      <c r="AD180" s="14"/>
      <c r="AE180" s="14"/>
      <c r="AT180" s="243" t="s">
        <v>228</v>
      </c>
      <c r="AU180" s="243" t="s">
        <v>93</v>
      </c>
      <c r="AV180" s="14" t="s">
        <v>93</v>
      </c>
      <c r="AW180" s="14" t="s">
        <v>4</v>
      </c>
      <c r="AX180" s="14" t="s">
        <v>81</v>
      </c>
      <c r="AY180" s="243" t="s">
        <v>220</v>
      </c>
    </row>
    <row r="181" s="14" customFormat="1">
      <c r="A181" s="14"/>
      <c r="B181" s="242"/>
      <c r="C181" s="14"/>
      <c r="D181" s="235" t="s">
        <v>228</v>
      </c>
      <c r="E181" s="243" t="s">
        <v>1</v>
      </c>
      <c r="F181" s="244" t="s">
        <v>2057</v>
      </c>
      <c r="G181" s="14"/>
      <c r="H181" s="245">
        <v>1.3999999999999999</v>
      </c>
      <c r="I181" s="246"/>
      <c r="J181" s="246"/>
      <c r="K181" s="14"/>
      <c r="L181" s="14"/>
      <c r="M181" s="242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4"/>
      <c r="Z181" s="14"/>
      <c r="AA181" s="14"/>
      <c r="AB181" s="14"/>
      <c r="AC181" s="14"/>
      <c r="AD181" s="14"/>
      <c r="AE181" s="14"/>
      <c r="AT181" s="243" t="s">
        <v>228</v>
      </c>
      <c r="AU181" s="243" t="s">
        <v>93</v>
      </c>
      <c r="AV181" s="14" t="s">
        <v>93</v>
      </c>
      <c r="AW181" s="14" t="s">
        <v>4</v>
      </c>
      <c r="AX181" s="14" t="s">
        <v>81</v>
      </c>
      <c r="AY181" s="243" t="s">
        <v>220</v>
      </c>
    </row>
    <row r="182" s="15" customFormat="1">
      <c r="A182" s="15"/>
      <c r="B182" s="250"/>
      <c r="C182" s="15"/>
      <c r="D182" s="235" t="s">
        <v>228</v>
      </c>
      <c r="E182" s="251" t="s">
        <v>1</v>
      </c>
      <c r="F182" s="252" t="s">
        <v>242</v>
      </c>
      <c r="G182" s="15"/>
      <c r="H182" s="253">
        <v>3.5600000000000001</v>
      </c>
      <c r="I182" s="254"/>
      <c r="J182" s="254"/>
      <c r="K182" s="15"/>
      <c r="L182" s="15"/>
      <c r="M182" s="250"/>
      <c r="N182" s="255"/>
      <c r="O182" s="256"/>
      <c r="P182" s="256"/>
      <c r="Q182" s="256"/>
      <c r="R182" s="256"/>
      <c r="S182" s="256"/>
      <c r="T182" s="256"/>
      <c r="U182" s="256"/>
      <c r="V182" s="256"/>
      <c r="W182" s="256"/>
      <c r="X182" s="257"/>
      <c r="Y182" s="15"/>
      <c r="Z182" s="15"/>
      <c r="AA182" s="15"/>
      <c r="AB182" s="15"/>
      <c r="AC182" s="15"/>
      <c r="AD182" s="15"/>
      <c r="AE182" s="15"/>
      <c r="AT182" s="251" t="s">
        <v>228</v>
      </c>
      <c r="AU182" s="251" t="s">
        <v>93</v>
      </c>
      <c r="AV182" s="15" t="s">
        <v>98</v>
      </c>
      <c r="AW182" s="15" t="s">
        <v>4</v>
      </c>
      <c r="AX182" s="15" t="s">
        <v>88</v>
      </c>
      <c r="AY182" s="251" t="s">
        <v>220</v>
      </c>
    </row>
    <row r="183" s="2" customFormat="1" ht="37.8" customHeight="1">
      <c r="A183" s="42"/>
      <c r="B183" s="186"/>
      <c r="C183" s="220" t="s">
        <v>366</v>
      </c>
      <c r="D183" s="220" t="s">
        <v>223</v>
      </c>
      <c r="E183" s="221" t="s">
        <v>2061</v>
      </c>
      <c r="F183" s="222" t="s">
        <v>2062</v>
      </c>
      <c r="G183" s="223" t="s">
        <v>256</v>
      </c>
      <c r="H183" s="224">
        <v>0.45000000000000001</v>
      </c>
      <c r="I183" s="225"/>
      <c r="J183" s="225"/>
      <c r="K183" s="226">
        <f>ROUND(P183*H183,2)</f>
        <v>0</v>
      </c>
      <c r="L183" s="227"/>
      <c r="M183" s="43"/>
      <c r="N183" s="228" t="s">
        <v>1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2.1170900000000001</v>
      </c>
      <c r="V183" s="231">
        <f>U183*H183</f>
        <v>0.95269050000000011</v>
      </c>
      <c r="W183" s="231">
        <v>0</v>
      </c>
      <c r="X183" s="232">
        <f>W183*H183</f>
        <v>0</v>
      </c>
      <c r="Y183" s="42"/>
      <c r="Z183" s="42"/>
      <c r="AA183" s="42"/>
      <c r="AB183" s="42"/>
      <c r="AC183" s="42"/>
      <c r="AD183" s="42"/>
      <c r="AE183" s="42"/>
      <c r="AR183" s="233" t="s">
        <v>105</v>
      </c>
      <c r="AT183" s="233" t="s">
        <v>223</v>
      </c>
      <c r="AU183" s="233" t="s">
        <v>93</v>
      </c>
      <c r="AY183" s="19" t="s">
        <v>220</v>
      </c>
      <c r="BE183" s="147">
        <f>IF(O183="základná",K183,0)</f>
        <v>0</v>
      </c>
      <c r="BF183" s="147">
        <f>IF(O183="znížená",K183,0)</f>
        <v>0</v>
      </c>
      <c r="BG183" s="147">
        <f>IF(O183="zákl. prenesená",K183,0)</f>
        <v>0</v>
      </c>
      <c r="BH183" s="147">
        <f>IF(O183="zníž. prenesená",K183,0)</f>
        <v>0</v>
      </c>
      <c r="BI183" s="147">
        <f>IF(O183="nulová",K183,0)</f>
        <v>0</v>
      </c>
      <c r="BJ183" s="19" t="s">
        <v>93</v>
      </c>
      <c r="BK183" s="147">
        <f>ROUND(P183*H183,2)</f>
        <v>0</v>
      </c>
      <c r="BL183" s="19" t="s">
        <v>105</v>
      </c>
      <c r="BM183" s="233" t="s">
        <v>2063</v>
      </c>
    </row>
    <row r="184" s="14" customFormat="1">
      <c r="A184" s="14"/>
      <c r="B184" s="242"/>
      <c r="C184" s="14"/>
      <c r="D184" s="235" t="s">
        <v>228</v>
      </c>
      <c r="E184" s="243" t="s">
        <v>1</v>
      </c>
      <c r="F184" s="244" t="s">
        <v>2064</v>
      </c>
      <c r="G184" s="14"/>
      <c r="H184" s="245">
        <v>0.45000000000000001</v>
      </c>
      <c r="I184" s="246"/>
      <c r="J184" s="246"/>
      <c r="K184" s="14"/>
      <c r="L184" s="14"/>
      <c r="M184" s="242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4"/>
      <c r="Z184" s="14"/>
      <c r="AA184" s="14"/>
      <c r="AB184" s="14"/>
      <c r="AC184" s="14"/>
      <c r="AD184" s="14"/>
      <c r="AE184" s="14"/>
      <c r="AT184" s="243" t="s">
        <v>228</v>
      </c>
      <c r="AU184" s="243" t="s">
        <v>93</v>
      </c>
      <c r="AV184" s="14" t="s">
        <v>93</v>
      </c>
      <c r="AW184" s="14" t="s">
        <v>4</v>
      </c>
      <c r="AX184" s="14" t="s">
        <v>88</v>
      </c>
      <c r="AY184" s="243" t="s">
        <v>220</v>
      </c>
    </row>
    <row r="185" s="2" customFormat="1" ht="24.15" customHeight="1">
      <c r="A185" s="42"/>
      <c r="B185" s="186"/>
      <c r="C185" s="220" t="s">
        <v>370</v>
      </c>
      <c r="D185" s="220" t="s">
        <v>223</v>
      </c>
      <c r="E185" s="221" t="s">
        <v>2065</v>
      </c>
      <c r="F185" s="222" t="s">
        <v>2066</v>
      </c>
      <c r="G185" s="223" t="s">
        <v>256</v>
      </c>
      <c r="H185" s="224">
        <v>0.47999999999999998</v>
      </c>
      <c r="I185" s="225"/>
      <c r="J185" s="225"/>
      <c r="K185" s="226">
        <f>ROUND(P185*H185,2)</f>
        <v>0</v>
      </c>
      <c r="L185" s="227"/>
      <c r="M185" s="43"/>
      <c r="N185" s="228" t="s">
        <v>1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2.2151299999999998</v>
      </c>
      <c r="V185" s="231">
        <f>U185*H185</f>
        <v>1.0632623999999999</v>
      </c>
      <c r="W185" s="231">
        <v>0</v>
      </c>
      <c r="X185" s="232">
        <f>W185*H185</f>
        <v>0</v>
      </c>
      <c r="Y185" s="42"/>
      <c r="Z185" s="42"/>
      <c r="AA185" s="42"/>
      <c r="AB185" s="42"/>
      <c r="AC185" s="42"/>
      <c r="AD185" s="42"/>
      <c r="AE185" s="42"/>
      <c r="AR185" s="233" t="s">
        <v>105</v>
      </c>
      <c r="AT185" s="233" t="s">
        <v>223</v>
      </c>
      <c r="AU185" s="233" t="s">
        <v>93</v>
      </c>
      <c r="AY185" s="19" t="s">
        <v>220</v>
      </c>
      <c r="BE185" s="147">
        <f>IF(O185="základná",K185,0)</f>
        <v>0</v>
      </c>
      <c r="BF185" s="147">
        <f>IF(O185="znížená",K185,0)</f>
        <v>0</v>
      </c>
      <c r="BG185" s="147">
        <f>IF(O185="zákl. prenesená",K185,0)</f>
        <v>0</v>
      </c>
      <c r="BH185" s="147">
        <f>IF(O185="zníž. prenesená",K185,0)</f>
        <v>0</v>
      </c>
      <c r="BI185" s="147">
        <f>IF(O185="nulová",K185,0)</f>
        <v>0</v>
      </c>
      <c r="BJ185" s="19" t="s">
        <v>93</v>
      </c>
      <c r="BK185" s="147">
        <f>ROUND(P185*H185,2)</f>
        <v>0</v>
      </c>
      <c r="BL185" s="19" t="s">
        <v>105</v>
      </c>
      <c r="BM185" s="233" t="s">
        <v>2067</v>
      </c>
    </row>
    <row r="186" s="14" customFormat="1">
      <c r="A186" s="14"/>
      <c r="B186" s="242"/>
      <c r="C186" s="14"/>
      <c r="D186" s="235" t="s">
        <v>228</v>
      </c>
      <c r="E186" s="243" t="s">
        <v>1</v>
      </c>
      <c r="F186" s="244" t="s">
        <v>2027</v>
      </c>
      <c r="G186" s="14"/>
      <c r="H186" s="245">
        <v>0.47999999999999998</v>
      </c>
      <c r="I186" s="246"/>
      <c r="J186" s="246"/>
      <c r="K186" s="14"/>
      <c r="L186" s="14"/>
      <c r="M186" s="242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4"/>
      <c r="Z186" s="14"/>
      <c r="AA186" s="14"/>
      <c r="AB186" s="14"/>
      <c r="AC186" s="14"/>
      <c r="AD186" s="14"/>
      <c r="AE186" s="14"/>
      <c r="AT186" s="243" t="s">
        <v>228</v>
      </c>
      <c r="AU186" s="243" t="s">
        <v>93</v>
      </c>
      <c r="AV186" s="14" t="s">
        <v>93</v>
      </c>
      <c r="AW186" s="14" t="s">
        <v>4</v>
      </c>
      <c r="AX186" s="14" t="s">
        <v>88</v>
      </c>
      <c r="AY186" s="243" t="s">
        <v>220</v>
      </c>
    </row>
    <row r="187" s="2" customFormat="1" ht="16.5" customHeight="1">
      <c r="A187" s="42"/>
      <c r="B187" s="186"/>
      <c r="C187" s="220" t="s">
        <v>375</v>
      </c>
      <c r="D187" s="220" t="s">
        <v>223</v>
      </c>
      <c r="E187" s="221" t="s">
        <v>2068</v>
      </c>
      <c r="F187" s="222" t="s">
        <v>2069</v>
      </c>
      <c r="G187" s="223" t="s">
        <v>359</v>
      </c>
      <c r="H187" s="224">
        <v>0.049000000000000002</v>
      </c>
      <c r="I187" s="225"/>
      <c r="J187" s="225"/>
      <c r="K187" s="226">
        <f>ROUND(P187*H187,2)</f>
        <v>0</v>
      </c>
      <c r="L187" s="227"/>
      <c r="M187" s="43"/>
      <c r="N187" s="228" t="s">
        <v>1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1.01895</v>
      </c>
      <c r="V187" s="231">
        <f>U187*H187</f>
        <v>0.049928550000000002</v>
      </c>
      <c r="W187" s="231">
        <v>0</v>
      </c>
      <c r="X187" s="232">
        <f>W187*H187</f>
        <v>0</v>
      </c>
      <c r="Y187" s="42"/>
      <c r="Z187" s="42"/>
      <c r="AA187" s="42"/>
      <c r="AB187" s="42"/>
      <c r="AC187" s="42"/>
      <c r="AD187" s="42"/>
      <c r="AE187" s="42"/>
      <c r="AR187" s="233" t="s">
        <v>105</v>
      </c>
      <c r="AT187" s="233" t="s">
        <v>223</v>
      </c>
      <c r="AU187" s="233" t="s">
        <v>93</v>
      </c>
      <c r="AY187" s="19" t="s">
        <v>220</v>
      </c>
      <c r="BE187" s="147">
        <f>IF(O187="základná",K187,0)</f>
        <v>0</v>
      </c>
      <c r="BF187" s="147">
        <f>IF(O187="znížená",K187,0)</f>
        <v>0</v>
      </c>
      <c r="BG187" s="147">
        <f>IF(O187="zákl. prenesená",K187,0)</f>
        <v>0</v>
      </c>
      <c r="BH187" s="147">
        <f>IF(O187="zníž. prenesená",K187,0)</f>
        <v>0</v>
      </c>
      <c r="BI187" s="147">
        <f>IF(O187="nulová",K187,0)</f>
        <v>0</v>
      </c>
      <c r="BJ187" s="19" t="s">
        <v>93</v>
      </c>
      <c r="BK187" s="147">
        <f>ROUND(P187*H187,2)</f>
        <v>0</v>
      </c>
      <c r="BL187" s="19" t="s">
        <v>105</v>
      </c>
      <c r="BM187" s="233" t="s">
        <v>2070</v>
      </c>
    </row>
    <row r="188" s="14" customFormat="1">
      <c r="A188" s="14"/>
      <c r="B188" s="242"/>
      <c r="C188" s="14"/>
      <c r="D188" s="235" t="s">
        <v>228</v>
      </c>
      <c r="E188" s="243" t="s">
        <v>1</v>
      </c>
      <c r="F188" s="244" t="s">
        <v>2071</v>
      </c>
      <c r="G188" s="14"/>
      <c r="H188" s="245">
        <v>0.049000000000000002</v>
      </c>
      <c r="I188" s="246"/>
      <c r="J188" s="246"/>
      <c r="K188" s="14"/>
      <c r="L188" s="14"/>
      <c r="M188" s="242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4"/>
      <c r="Z188" s="14"/>
      <c r="AA188" s="14"/>
      <c r="AB188" s="14"/>
      <c r="AC188" s="14"/>
      <c r="AD188" s="14"/>
      <c r="AE188" s="14"/>
      <c r="AT188" s="243" t="s">
        <v>228</v>
      </c>
      <c r="AU188" s="243" t="s">
        <v>93</v>
      </c>
      <c r="AV188" s="14" t="s">
        <v>93</v>
      </c>
      <c r="AW188" s="14" t="s">
        <v>4</v>
      </c>
      <c r="AX188" s="14" t="s">
        <v>88</v>
      </c>
      <c r="AY188" s="243" t="s">
        <v>220</v>
      </c>
    </row>
    <row r="189" s="2" customFormat="1" ht="33" customHeight="1">
      <c r="A189" s="42"/>
      <c r="B189" s="186"/>
      <c r="C189" s="220" t="s">
        <v>383</v>
      </c>
      <c r="D189" s="220" t="s">
        <v>223</v>
      </c>
      <c r="E189" s="221" t="s">
        <v>2072</v>
      </c>
      <c r="F189" s="222" t="s">
        <v>2073</v>
      </c>
      <c r="G189" s="223" t="s">
        <v>226</v>
      </c>
      <c r="H189" s="224">
        <v>27.475000000000001</v>
      </c>
      <c r="I189" s="225"/>
      <c r="J189" s="225"/>
      <c r="K189" s="226">
        <f>ROUND(P189*H189,2)</f>
        <v>0</v>
      </c>
      <c r="L189" s="227"/>
      <c r="M189" s="43"/>
      <c r="N189" s="228" t="s">
        <v>1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0.0062700000000000004</v>
      </c>
      <c r="V189" s="231">
        <f>U189*H189</f>
        <v>0.17226825000000001</v>
      </c>
      <c r="W189" s="231">
        <v>0</v>
      </c>
      <c r="X189" s="232">
        <f>W189*H189</f>
        <v>0</v>
      </c>
      <c r="Y189" s="42"/>
      <c r="Z189" s="42"/>
      <c r="AA189" s="42"/>
      <c r="AB189" s="42"/>
      <c r="AC189" s="42"/>
      <c r="AD189" s="42"/>
      <c r="AE189" s="42"/>
      <c r="AR189" s="233" t="s">
        <v>105</v>
      </c>
      <c r="AT189" s="233" t="s">
        <v>223</v>
      </c>
      <c r="AU189" s="233" t="s">
        <v>93</v>
      </c>
      <c r="AY189" s="19" t="s">
        <v>220</v>
      </c>
      <c r="BE189" s="147">
        <f>IF(O189="základná",K189,0)</f>
        <v>0</v>
      </c>
      <c r="BF189" s="147">
        <f>IF(O189="znížená",K189,0)</f>
        <v>0</v>
      </c>
      <c r="BG189" s="147">
        <f>IF(O189="zákl. prenesená",K189,0)</f>
        <v>0</v>
      </c>
      <c r="BH189" s="147">
        <f>IF(O189="zníž. prenesená",K189,0)</f>
        <v>0</v>
      </c>
      <c r="BI189" s="147">
        <f>IF(O189="nulová",K189,0)</f>
        <v>0</v>
      </c>
      <c r="BJ189" s="19" t="s">
        <v>93</v>
      </c>
      <c r="BK189" s="147">
        <f>ROUND(P189*H189,2)</f>
        <v>0</v>
      </c>
      <c r="BL189" s="19" t="s">
        <v>105</v>
      </c>
      <c r="BM189" s="233" t="s">
        <v>2074</v>
      </c>
    </row>
    <row r="190" s="14" customFormat="1">
      <c r="A190" s="14"/>
      <c r="B190" s="242"/>
      <c r="C190" s="14"/>
      <c r="D190" s="235" t="s">
        <v>228</v>
      </c>
      <c r="E190" s="243" t="s">
        <v>1</v>
      </c>
      <c r="F190" s="244" t="s">
        <v>2075</v>
      </c>
      <c r="G190" s="14"/>
      <c r="H190" s="245">
        <v>24.475000000000001</v>
      </c>
      <c r="I190" s="246"/>
      <c r="J190" s="246"/>
      <c r="K190" s="14"/>
      <c r="L190" s="14"/>
      <c r="M190" s="242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4"/>
      <c r="Z190" s="14"/>
      <c r="AA190" s="14"/>
      <c r="AB190" s="14"/>
      <c r="AC190" s="14"/>
      <c r="AD190" s="14"/>
      <c r="AE190" s="14"/>
      <c r="AT190" s="243" t="s">
        <v>228</v>
      </c>
      <c r="AU190" s="243" t="s">
        <v>93</v>
      </c>
      <c r="AV190" s="14" t="s">
        <v>93</v>
      </c>
      <c r="AW190" s="14" t="s">
        <v>4</v>
      </c>
      <c r="AX190" s="14" t="s">
        <v>81</v>
      </c>
      <c r="AY190" s="243" t="s">
        <v>220</v>
      </c>
    </row>
    <row r="191" s="14" customFormat="1">
      <c r="A191" s="14"/>
      <c r="B191" s="242"/>
      <c r="C191" s="14"/>
      <c r="D191" s="235" t="s">
        <v>228</v>
      </c>
      <c r="E191" s="243" t="s">
        <v>1</v>
      </c>
      <c r="F191" s="244" t="s">
        <v>2076</v>
      </c>
      <c r="G191" s="14"/>
      <c r="H191" s="245">
        <v>3</v>
      </c>
      <c r="I191" s="246"/>
      <c r="J191" s="246"/>
      <c r="K191" s="14"/>
      <c r="L191" s="14"/>
      <c r="M191" s="242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4"/>
      <c r="Z191" s="14"/>
      <c r="AA191" s="14"/>
      <c r="AB191" s="14"/>
      <c r="AC191" s="14"/>
      <c r="AD191" s="14"/>
      <c r="AE191" s="14"/>
      <c r="AT191" s="243" t="s">
        <v>228</v>
      </c>
      <c r="AU191" s="243" t="s">
        <v>93</v>
      </c>
      <c r="AV191" s="14" t="s">
        <v>93</v>
      </c>
      <c r="AW191" s="14" t="s">
        <v>4</v>
      </c>
      <c r="AX191" s="14" t="s">
        <v>81</v>
      </c>
      <c r="AY191" s="243" t="s">
        <v>220</v>
      </c>
    </row>
    <row r="192" s="15" customFormat="1">
      <c r="A192" s="15"/>
      <c r="B192" s="250"/>
      <c r="C192" s="15"/>
      <c r="D192" s="235" t="s">
        <v>228</v>
      </c>
      <c r="E192" s="251" t="s">
        <v>1</v>
      </c>
      <c r="F192" s="252" t="s">
        <v>242</v>
      </c>
      <c r="G192" s="15"/>
      <c r="H192" s="253">
        <v>27.475000000000001</v>
      </c>
      <c r="I192" s="254"/>
      <c r="J192" s="254"/>
      <c r="K192" s="15"/>
      <c r="L192" s="15"/>
      <c r="M192" s="250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5"/>
      <c r="Z192" s="15"/>
      <c r="AA192" s="15"/>
      <c r="AB192" s="15"/>
      <c r="AC192" s="15"/>
      <c r="AD192" s="15"/>
      <c r="AE192" s="15"/>
      <c r="AT192" s="251" t="s">
        <v>228</v>
      </c>
      <c r="AU192" s="251" t="s">
        <v>93</v>
      </c>
      <c r="AV192" s="15" t="s">
        <v>98</v>
      </c>
      <c r="AW192" s="15" t="s">
        <v>4</v>
      </c>
      <c r="AX192" s="15" t="s">
        <v>88</v>
      </c>
      <c r="AY192" s="251" t="s">
        <v>220</v>
      </c>
    </row>
    <row r="193" s="12" customFormat="1" ht="22.8" customHeight="1">
      <c r="A193" s="12"/>
      <c r="B193" s="206"/>
      <c r="C193" s="12"/>
      <c r="D193" s="207" t="s">
        <v>80</v>
      </c>
      <c r="E193" s="218" t="s">
        <v>98</v>
      </c>
      <c r="F193" s="218" t="s">
        <v>741</v>
      </c>
      <c r="G193" s="12"/>
      <c r="H193" s="12"/>
      <c r="I193" s="209"/>
      <c r="J193" s="209"/>
      <c r="K193" s="219">
        <f>BK193</f>
        <v>0</v>
      </c>
      <c r="L193" s="12"/>
      <c r="M193" s="206"/>
      <c r="N193" s="211"/>
      <c r="O193" s="212"/>
      <c r="P193" s="212"/>
      <c r="Q193" s="213">
        <f>SUM(Q194:Q217)</f>
        <v>0</v>
      </c>
      <c r="R193" s="213">
        <f>SUM(R194:R217)</f>
        <v>0</v>
      </c>
      <c r="S193" s="212"/>
      <c r="T193" s="214">
        <f>SUM(T194:T217)</f>
        <v>0</v>
      </c>
      <c r="U193" s="212"/>
      <c r="V193" s="214">
        <f>SUM(V194:V217)</f>
        <v>20.515980339999995</v>
      </c>
      <c r="W193" s="212"/>
      <c r="X193" s="215">
        <f>SUM(X194:X217)</f>
        <v>0</v>
      </c>
      <c r="Y193" s="12"/>
      <c r="Z193" s="12"/>
      <c r="AA193" s="12"/>
      <c r="AB193" s="12"/>
      <c r="AC193" s="12"/>
      <c r="AD193" s="12"/>
      <c r="AE193" s="12"/>
      <c r="AR193" s="207" t="s">
        <v>88</v>
      </c>
      <c r="AT193" s="216" t="s">
        <v>80</v>
      </c>
      <c r="AU193" s="216" t="s">
        <v>88</v>
      </c>
      <c r="AY193" s="207" t="s">
        <v>220</v>
      </c>
      <c r="BK193" s="217">
        <f>SUM(BK194:BK217)</f>
        <v>0</v>
      </c>
    </row>
    <row r="194" s="2" customFormat="1" ht="37.8" customHeight="1">
      <c r="A194" s="42"/>
      <c r="B194" s="186"/>
      <c r="C194" s="220" t="s">
        <v>390</v>
      </c>
      <c r="D194" s="220" t="s">
        <v>223</v>
      </c>
      <c r="E194" s="221" t="s">
        <v>742</v>
      </c>
      <c r="F194" s="222" t="s">
        <v>743</v>
      </c>
      <c r="G194" s="223" t="s">
        <v>256</v>
      </c>
      <c r="H194" s="224">
        <v>21.753</v>
      </c>
      <c r="I194" s="225"/>
      <c r="J194" s="225"/>
      <c r="K194" s="226">
        <f>ROUND(P194*H194,2)</f>
        <v>0</v>
      </c>
      <c r="L194" s="227"/>
      <c r="M194" s="43"/>
      <c r="N194" s="228" t="s">
        <v>1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0.82155999999999996</v>
      </c>
      <c r="V194" s="231">
        <f>U194*H194</f>
        <v>17.871394679999998</v>
      </c>
      <c r="W194" s="231">
        <v>0</v>
      </c>
      <c r="X194" s="232">
        <f>W194*H194</f>
        <v>0</v>
      </c>
      <c r="Y194" s="42"/>
      <c r="Z194" s="42"/>
      <c r="AA194" s="42"/>
      <c r="AB194" s="42"/>
      <c r="AC194" s="42"/>
      <c r="AD194" s="42"/>
      <c r="AE194" s="42"/>
      <c r="AR194" s="233" t="s">
        <v>105</v>
      </c>
      <c r="AT194" s="233" t="s">
        <v>223</v>
      </c>
      <c r="AU194" s="233" t="s">
        <v>93</v>
      </c>
      <c r="AY194" s="19" t="s">
        <v>220</v>
      </c>
      <c r="BE194" s="147">
        <f>IF(O194="základná",K194,0)</f>
        <v>0</v>
      </c>
      <c r="BF194" s="147">
        <f>IF(O194="znížená",K194,0)</f>
        <v>0</v>
      </c>
      <c r="BG194" s="147">
        <f>IF(O194="zákl. prenesená",K194,0)</f>
        <v>0</v>
      </c>
      <c r="BH194" s="147">
        <f>IF(O194="zníž. prenesená",K194,0)</f>
        <v>0</v>
      </c>
      <c r="BI194" s="147">
        <f>IF(O194="nulová",K194,0)</f>
        <v>0</v>
      </c>
      <c r="BJ194" s="19" t="s">
        <v>93</v>
      </c>
      <c r="BK194" s="147">
        <f>ROUND(P194*H194,2)</f>
        <v>0</v>
      </c>
      <c r="BL194" s="19" t="s">
        <v>105</v>
      </c>
      <c r="BM194" s="233" t="s">
        <v>2077</v>
      </c>
    </row>
    <row r="195" s="14" customFormat="1">
      <c r="A195" s="14"/>
      <c r="B195" s="242"/>
      <c r="C195" s="14"/>
      <c r="D195" s="235" t="s">
        <v>228</v>
      </c>
      <c r="E195" s="243" t="s">
        <v>1</v>
      </c>
      <c r="F195" s="244" t="s">
        <v>2078</v>
      </c>
      <c r="G195" s="14"/>
      <c r="H195" s="245">
        <v>10.629</v>
      </c>
      <c r="I195" s="246"/>
      <c r="J195" s="246"/>
      <c r="K195" s="14"/>
      <c r="L195" s="14"/>
      <c r="M195" s="242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4"/>
      <c r="Z195" s="14"/>
      <c r="AA195" s="14"/>
      <c r="AB195" s="14"/>
      <c r="AC195" s="14"/>
      <c r="AD195" s="14"/>
      <c r="AE195" s="14"/>
      <c r="AT195" s="243" t="s">
        <v>228</v>
      </c>
      <c r="AU195" s="243" t="s">
        <v>93</v>
      </c>
      <c r="AV195" s="14" t="s">
        <v>93</v>
      </c>
      <c r="AW195" s="14" t="s">
        <v>4</v>
      </c>
      <c r="AX195" s="14" t="s">
        <v>81</v>
      </c>
      <c r="AY195" s="243" t="s">
        <v>220</v>
      </c>
    </row>
    <row r="196" s="14" customFormat="1">
      <c r="A196" s="14"/>
      <c r="B196" s="242"/>
      <c r="C196" s="14"/>
      <c r="D196" s="235" t="s">
        <v>228</v>
      </c>
      <c r="E196" s="243" t="s">
        <v>1</v>
      </c>
      <c r="F196" s="244" t="s">
        <v>2079</v>
      </c>
      <c r="G196" s="14"/>
      <c r="H196" s="245">
        <v>11.124000000000001</v>
      </c>
      <c r="I196" s="246"/>
      <c r="J196" s="246"/>
      <c r="K196" s="14"/>
      <c r="L196" s="14"/>
      <c r="M196" s="242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4"/>
      <c r="Z196" s="14"/>
      <c r="AA196" s="14"/>
      <c r="AB196" s="14"/>
      <c r="AC196" s="14"/>
      <c r="AD196" s="14"/>
      <c r="AE196" s="14"/>
      <c r="AT196" s="243" t="s">
        <v>228</v>
      </c>
      <c r="AU196" s="243" t="s">
        <v>93</v>
      </c>
      <c r="AV196" s="14" t="s">
        <v>93</v>
      </c>
      <c r="AW196" s="14" t="s">
        <v>4</v>
      </c>
      <c r="AX196" s="14" t="s">
        <v>81</v>
      </c>
      <c r="AY196" s="243" t="s">
        <v>220</v>
      </c>
    </row>
    <row r="197" s="15" customFormat="1">
      <c r="A197" s="15"/>
      <c r="B197" s="250"/>
      <c r="C197" s="15"/>
      <c r="D197" s="235" t="s">
        <v>228</v>
      </c>
      <c r="E197" s="251" t="s">
        <v>1</v>
      </c>
      <c r="F197" s="252" t="s">
        <v>242</v>
      </c>
      <c r="G197" s="15"/>
      <c r="H197" s="253">
        <v>21.753</v>
      </c>
      <c r="I197" s="254"/>
      <c r="J197" s="254"/>
      <c r="K197" s="15"/>
      <c r="L197" s="15"/>
      <c r="M197" s="250"/>
      <c r="N197" s="255"/>
      <c r="O197" s="256"/>
      <c r="P197" s="256"/>
      <c r="Q197" s="256"/>
      <c r="R197" s="256"/>
      <c r="S197" s="256"/>
      <c r="T197" s="256"/>
      <c r="U197" s="256"/>
      <c r="V197" s="256"/>
      <c r="W197" s="256"/>
      <c r="X197" s="257"/>
      <c r="Y197" s="15"/>
      <c r="Z197" s="15"/>
      <c r="AA197" s="15"/>
      <c r="AB197" s="15"/>
      <c r="AC197" s="15"/>
      <c r="AD197" s="15"/>
      <c r="AE197" s="15"/>
      <c r="AT197" s="251" t="s">
        <v>228</v>
      </c>
      <c r="AU197" s="251" t="s">
        <v>93</v>
      </c>
      <c r="AV197" s="15" t="s">
        <v>98</v>
      </c>
      <c r="AW197" s="15" t="s">
        <v>4</v>
      </c>
      <c r="AX197" s="15" t="s">
        <v>88</v>
      </c>
      <c r="AY197" s="251" t="s">
        <v>220</v>
      </c>
    </row>
    <row r="198" s="2" customFormat="1" ht="24.15" customHeight="1">
      <c r="A198" s="42"/>
      <c r="B198" s="186"/>
      <c r="C198" s="220" t="s">
        <v>387</v>
      </c>
      <c r="D198" s="220" t="s">
        <v>223</v>
      </c>
      <c r="E198" s="221" t="s">
        <v>2080</v>
      </c>
      <c r="F198" s="222" t="s">
        <v>2081</v>
      </c>
      <c r="G198" s="223" t="s">
        <v>583</v>
      </c>
      <c r="H198" s="224">
        <v>4</v>
      </c>
      <c r="I198" s="225"/>
      <c r="J198" s="225"/>
      <c r="K198" s="226">
        <f>ROUND(P198*H198,2)</f>
        <v>0</v>
      </c>
      <c r="L198" s="227"/>
      <c r="M198" s="43"/>
      <c r="N198" s="228" t="s">
        <v>1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0.062460000000000002</v>
      </c>
      <c r="V198" s="231">
        <f>U198*H198</f>
        <v>0.24984000000000001</v>
      </c>
      <c r="W198" s="231">
        <v>0</v>
      </c>
      <c r="X198" s="232">
        <f>W198*H198</f>
        <v>0</v>
      </c>
      <c r="Y198" s="42"/>
      <c r="Z198" s="42"/>
      <c r="AA198" s="42"/>
      <c r="AB198" s="42"/>
      <c r="AC198" s="42"/>
      <c r="AD198" s="42"/>
      <c r="AE198" s="42"/>
      <c r="AR198" s="233" t="s">
        <v>105</v>
      </c>
      <c r="AT198" s="233" t="s">
        <v>223</v>
      </c>
      <c r="AU198" s="233" t="s">
        <v>93</v>
      </c>
      <c r="AY198" s="19" t="s">
        <v>220</v>
      </c>
      <c r="BE198" s="147">
        <f>IF(O198="základná",K198,0)</f>
        <v>0</v>
      </c>
      <c r="BF198" s="147">
        <f>IF(O198="znížená",K198,0)</f>
        <v>0</v>
      </c>
      <c r="BG198" s="147">
        <f>IF(O198="zákl. prenesená",K198,0)</f>
        <v>0</v>
      </c>
      <c r="BH198" s="147">
        <f>IF(O198="zníž. prenesená",K198,0)</f>
        <v>0</v>
      </c>
      <c r="BI198" s="147">
        <f>IF(O198="nulová",K198,0)</f>
        <v>0</v>
      </c>
      <c r="BJ198" s="19" t="s">
        <v>93</v>
      </c>
      <c r="BK198" s="147">
        <f>ROUND(P198*H198,2)</f>
        <v>0</v>
      </c>
      <c r="BL198" s="19" t="s">
        <v>105</v>
      </c>
      <c r="BM198" s="233" t="s">
        <v>2082</v>
      </c>
    </row>
    <row r="199" s="14" customFormat="1">
      <c r="A199" s="14"/>
      <c r="B199" s="242"/>
      <c r="C199" s="14"/>
      <c r="D199" s="235" t="s">
        <v>228</v>
      </c>
      <c r="E199" s="243" t="s">
        <v>1</v>
      </c>
      <c r="F199" s="244" t="s">
        <v>2083</v>
      </c>
      <c r="G199" s="14"/>
      <c r="H199" s="245">
        <v>4</v>
      </c>
      <c r="I199" s="246"/>
      <c r="J199" s="246"/>
      <c r="K199" s="14"/>
      <c r="L199" s="14"/>
      <c r="M199" s="242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4"/>
      <c r="Z199" s="14"/>
      <c r="AA199" s="14"/>
      <c r="AB199" s="14"/>
      <c r="AC199" s="14"/>
      <c r="AD199" s="14"/>
      <c r="AE199" s="14"/>
      <c r="AT199" s="243" t="s">
        <v>228</v>
      </c>
      <c r="AU199" s="243" t="s">
        <v>93</v>
      </c>
      <c r="AV199" s="14" t="s">
        <v>93</v>
      </c>
      <c r="AW199" s="14" t="s">
        <v>4</v>
      </c>
      <c r="AX199" s="14" t="s">
        <v>88</v>
      </c>
      <c r="AY199" s="243" t="s">
        <v>220</v>
      </c>
    </row>
    <row r="200" s="2" customFormat="1" ht="24.15" customHeight="1">
      <c r="A200" s="42"/>
      <c r="B200" s="186"/>
      <c r="C200" s="220" t="s">
        <v>427</v>
      </c>
      <c r="D200" s="220" t="s">
        <v>223</v>
      </c>
      <c r="E200" s="221" t="s">
        <v>2084</v>
      </c>
      <c r="F200" s="222" t="s">
        <v>2085</v>
      </c>
      <c r="G200" s="223" t="s">
        <v>583</v>
      </c>
      <c r="H200" s="224">
        <v>4</v>
      </c>
      <c r="I200" s="225"/>
      <c r="J200" s="225"/>
      <c r="K200" s="226">
        <f>ROUND(P200*H200,2)</f>
        <v>0</v>
      </c>
      <c r="L200" s="227"/>
      <c r="M200" s="43"/>
      <c r="N200" s="228" t="s">
        <v>1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0.033250000000000002</v>
      </c>
      <c r="V200" s="231">
        <f>U200*H200</f>
        <v>0.13300000000000001</v>
      </c>
      <c r="W200" s="231">
        <v>0</v>
      </c>
      <c r="X200" s="232">
        <f>W200*H200</f>
        <v>0</v>
      </c>
      <c r="Y200" s="42"/>
      <c r="Z200" s="42"/>
      <c r="AA200" s="42"/>
      <c r="AB200" s="42"/>
      <c r="AC200" s="42"/>
      <c r="AD200" s="42"/>
      <c r="AE200" s="42"/>
      <c r="AR200" s="233" t="s">
        <v>105</v>
      </c>
      <c r="AT200" s="233" t="s">
        <v>223</v>
      </c>
      <c r="AU200" s="233" t="s">
        <v>93</v>
      </c>
      <c r="AY200" s="19" t="s">
        <v>220</v>
      </c>
      <c r="BE200" s="147">
        <f>IF(O200="základná",K200,0)</f>
        <v>0</v>
      </c>
      <c r="BF200" s="147">
        <f>IF(O200="znížená",K200,0)</f>
        <v>0</v>
      </c>
      <c r="BG200" s="147">
        <f>IF(O200="zákl. prenesená",K200,0)</f>
        <v>0</v>
      </c>
      <c r="BH200" s="147">
        <f>IF(O200="zníž. prenesená",K200,0)</f>
        <v>0</v>
      </c>
      <c r="BI200" s="147">
        <f>IF(O200="nulová",K200,0)</f>
        <v>0</v>
      </c>
      <c r="BJ200" s="19" t="s">
        <v>93</v>
      </c>
      <c r="BK200" s="147">
        <f>ROUND(P200*H200,2)</f>
        <v>0</v>
      </c>
      <c r="BL200" s="19" t="s">
        <v>105</v>
      </c>
      <c r="BM200" s="233" t="s">
        <v>2086</v>
      </c>
    </row>
    <row r="201" s="14" customFormat="1">
      <c r="A201" s="14"/>
      <c r="B201" s="242"/>
      <c r="C201" s="14"/>
      <c r="D201" s="235" t="s">
        <v>228</v>
      </c>
      <c r="E201" s="243" t="s">
        <v>1</v>
      </c>
      <c r="F201" s="244" t="s">
        <v>2087</v>
      </c>
      <c r="G201" s="14"/>
      <c r="H201" s="245">
        <v>4</v>
      </c>
      <c r="I201" s="246"/>
      <c r="J201" s="246"/>
      <c r="K201" s="14"/>
      <c r="L201" s="14"/>
      <c r="M201" s="242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4"/>
      <c r="Z201" s="14"/>
      <c r="AA201" s="14"/>
      <c r="AB201" s="14"/>
      <c r="AC201" s="14"/>
      <c r="AD201" s="14"/>
      <c r="AE201" s="14"/>
      <c r="AT201" s="243" t="s">
        <v>228</v>
      </c>
      <c r="AU201" s="243" t="s">
        <v>93</v>
      </c>
      <c r="AV201" s="14" t="s">
        <v>93</v>
      </c>
      <c r="AW201" s="14" t="s">
        <v>4</v>
      </c>
      <c r="AX201" s="14" t="s">
        <v>88</v>
      </c>
      <c r="AY201" s="243" t="s">
        <v>220</v>
      </c>
    </row>
    <row r="202" s="2" customFormat="1" ht="24.15" customHeight="1">
      <c r="A202" s="42"/>
      <c r="B202" s="186"/>
      <c r="C202" s="220" t="s">
        <v>620</v>
      </c>
      <c r="D202" s="220" t="s">
        <v>223</v>
      </c>
      <c r="E202" s="221" t="s">
        <v>759</v>
      </c>
      <c r="F202" s="222" t="s">
        <v>760</v>
      </c>
      <c r="G202" s="223" t="s">
        <v>583</v>
      </c>
      <c r="H202" s="224">
        <v>1</v>
      </c>
      <c r="I202" s="225"/>
      <c r="J202" s="225"/>
      <c r="K202" s="226">
        <f>ROUND(P202*H202,2)</f>
        <v>0</v>
      </c>
      <c r="L202" s="227"/>
      <c r="M202" s="43"/>
      <c r="N202" s="228" t="s">
        <v>1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0.026579999999999999</v>
      </c>
      <c r="V202" s="231">
        <f>U202*H202</f>
        <v>0.026579999999999999</v>
      </c>
      <c r="W202" s="231">
        <v>0</v>
      </c>
      <c r="X202" s="232">
        <f>W202*H202</f>
        <v>0</v>
      </c>
      <c r="Y202" s="42"/>
      <c r="Z202" s="42"/>
      <c r="AA202" s="42"/>
      <c r="AB202" s="42"/>
      <c r="AC202" s="42"/>
      <c r="AD202" s="42"/>
      <c r="AE202" s="42"/>
      <c r="AR202" s="233" t="s">
        <v>105</v>
      </c>
      <c r="AT202" s="233" t="s">
        <v>223</v>
      </c>
      <c r="AU202" s="233" t="s">
        <v>93</v>
      </c>
      <c r="AY202" s="19" t="s">
        <v>220</v>
      </c>
      <c r="BE202" s="147">
        <f>IF(O202="základná",K202,0)</f>
        <v>0</v>
      </c>
      <c r="BF202" s="147">
        <f>IF(O202="znížená",K202,0)</f>
        <v>0</v>
      </c>
      <c r="BG202" s="147">
        <f>IF(O202="zákl. prenesená",K202,0)</f>
        <v>0</v>
      </c>
      <c r="BH202" s="147">
        <f>IF(O202="zníž. prenesená",K202,0)</f>
        <v>0</v>
      </c>
      <c r="BI202" s="147">
        <f>IF(O202="nulová",K202,0)</f>
        <v>0</v>
      </c>
      <c r="BJ202" s="19" t="s">
        <v>93</v>
      </c>
      <c r="BK202" s="147">
        <f>ROUND(P202*H202,2)</f>
        <v>0</v>
      </c>
      <c r="BL202" s="19" t="s">
        <v>105</v>
      </c>
      <c r="BM202" s="233" t="s">
        <v>2088</v>
      </c>
    </row>
    <row r="203" s="14" customFormat="1">
      <c r="A203" s="14"/>
      <c r="B203" s="242"/>
      <c r="C203" s="14"/>
      <c r="D203" s="235" t="s">
        <v>228</v>
      </c>
      <c r="E203" s="243" t="s">
        <v>1</v>
      </c>
      <c r="F203" s="244" t="s">
        <v>2089</v>
      </c>
      <c r="G203" s="14"/>
      <c r="H203" s="245">
        <v>1</v>
      </c>
      <c r="I203" s="246"/>
      <c r="J203" s="246"/>
      <c r="K203" s="14"/>
      <c r="L203" s="14"/>
      <c r="M203" s="242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4"/>
      <c r="Z203" s="14"/>
      <c r="AA203" s="14"/>
      <c r="AB203" s="14"/>
      <c r="AC203" s="14"/>
      <c r="AD203" s="14"/>
      <c r="AE203" s="14"/>
      <c r="AT203" s="243" t="s">
        <v>228</v>
      </c>
      <c r="AU203" s="243" t="s">
        <v>93</v>
      </c>
      <c r="AV203" s="14" t="s">
        <v>93</v>
      </c>
      <c r="AW203" s="14" t="s">
        <v>4</v>
      </c>
      <c r="AX203" s="14" t="s">
        <v>88</v>
      </c>
      <c r="AY203" s="243" t="s">
        <v>220</v>
      </c>
    </row>
    <row r="204" s="2" customFormat="1" ht="24.15" customHeight="1">
      <c r="A204" s="42"/>
      <c r="B204" s="186"/>
      <c r="C204" s="220" t="s">
        <v>624</v>
      </c>
      <c r="D204" s="220" t="s">
        <v>223</v>
      </c>
      <c r="E204" s="221" t="s">
        <v>2090</v>
      </c>
      <c r="F204" s="222" t="s">
        <v>2091</v>
      </c>
      <c r="G204" s="223" t="s">
        <v>583</v>
      </c>
      <c r="H204" s="224">
        <v>2</v>
      </c>
      <c r="I204" s="225"/>
      <c r="J204" s="225"/>
      <c r="K204" s="226">
        <f>ROUND(P204*H204,2)</f>
        <v>0</v>
      </c>
      <c r="L204" s="227"/>
      <c r="M204" s="43"/>
      <c r="N204" s="228" t="s">
        <v>1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0.032719999999999999</v>
      </c>
      <c r="V204" s="231">
        <f>U204*H204</f>
        <v>0.065439999999999998</v>
      </c>
      <c r="W204" s="231">
        <v>0</v>
      </c>
      <c r="X204" s="232">
        <f>W204*H204</f>
        <v>0</v>
      </c>
      <c r="Y204" s="42"/>
      <c r="Z204" s="42"/>
      <c r="AA204" s="42"/>
      <c r="AB204" s="42"/>
      <c r="AC204" s="42"/>
      <c r="AD204" s="42"/>
      <c r="AE204" s="42"/>
      <c r="AR204" s="233" t="s">
        <v>105</v>
      </c>
      <c r="AT204" s="233" t="s">
        <v>223</v>
      </c>
      <c r="AU204" s="233" t="s">
        <v>93</v>
      </c>
      <c r="AY204" s="19" t="s">
        <v>220</v>
      </c>
      <c r="BE204" s="147">
        <f>IF(O204="základná",K204,0)</f>
        <v>0</v>
      </c>
      <c r="BF204" s="147">
        <f>IF(O204="znížená",K204,0)</f>
        <v>0</v>
      </c>
      <c r="BG204" s="147">
        <f>IF(O204="zákl. prenesená",K204,0)</f>
        <v>0</v>
      </c>
      <c r="BH204" s="147">
        <f>IF(O204="zníž. prenesená",K204,0)</f>
        <v>0</v>
      </c>
      <c r="BI204" s="147">
        <f>IF(O204="nulová",K204,0)</f>
        <v>0</v>
      </c>
      <c r="BJ204" s="19" t="s">
        <v>93</v>
      </c>
      <c r="BK204" s="147">
        <f>ROUND(P204*H204,2)</f>
        <v>0</v>
      </c>
      <c r="BL204" s="19" t="s">
        <v>105</v>
      </c>
      <c r="BM204" s="233" t="s">
        <v>2092</v>
      </c>
    </row>
    <row r="205" s="14" customFormat="1">
      <c r="A205" s="14"/>
      <c r="B205" s="242"/>
      <c r="C205" s="14"/>
      <c r="D205" s="235" t="s">
        <v>228</v>
      </c>
      <c r="E205" s="243" t="s">
        <v>1</v>
      </c>
      <c r="F205" s="244" t="s">
        <v>2093</v>
      </c>
      <c r="G205" s="14"/>
      <c r="H205" s="245">
        <v>2</v>
      </c>
      <c r="I205" s="246"/>
      <c r="J205" s="246"/>
      <c r="K205" s="14"/>
      <c r="L205" s="14"/>
      <c r="M205" s="242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4"/>
      <c r="Z205" s="14"/>
      <c r="AA205" s="14"/>
      <c r="AB205" s="14"/>
      <c r="AC205" s="14"/>
      <c r="AD205" s="14"/>
      <c r="AE205" s="14"/>
      <c r="AT205" s="243" t="s">
        <v>228</v>
      </c>
      <c r="AU205" s="243" t="s">
        <v>93</v>
      </c>
      <c r="AV205" s="14" t="s">
        <v>93</v>
      </c>
      <c r="AW205" s="14" t="s">
        <v>4</v>
      </c>
      <c r="AX205" s="14" t="s">
        <v>88</v>
      </c>
      <c r="AY205" s="243" t="s">
        <v>220</v>
      </c>
    </row>
    <row r="206" s="2" customFormat="1" ht="24.15" customHeight="1">
      <c r="A206" s="42"/>
      <c r="B206" s="186"/>
      <c r="C206" s="220" t="s">
        <v>8</v>
      </c>
      <c r="D206" s="220" t="s">
        <v>223</v>
      </c>
      <c r="E206" s="221" t="s">
        <v>2094</v>
      </c>
      <c r="F206" s="222" t="s">
        <v>2095</v>
      </c>
      <c r="G206" s="223" t="s">
        <v>583</v>
      </c>
      <c r="H206" s="224">
        <v>2</v>
      </c>
      <c r="I206" s="225"/>
      <c r="J206" s="225"/>
      <c r="K206" s="226">
        <f>ROUND(P206*H206,2)</f>
        <v>0</v>
      </c>
      <c r="L206" s="227"/>
      <c r="M206" s="43"/>
      <c r="N206" s="228" t="s">
        <v>1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0.096189999999999998</v>
      </c>
      <c r="V206" s="231">
        <f>U206*H206</f>
        <v>0.19238</v>
      </c>
      <c r="W206" s="231">
        <v>0</v>
      </c>
      <c r="X206" s="232">
        <f>W206*H206</f>
        <v>0</v>
      </c>
      <c r="Y206" s="42"/>
      <c r="Z206" s="42"/>
      <c r="AA206" s="42"/>
      <c r="AB206" s="42"/>
      <c r="AC206" s="42"/>
      <c r="AD206" s="42"/>
      <c r="AE206" s="42"/>
      <c r="AR206" s="233" t="s">
        <v>105</v>
      </c>
      <c r="AT206" s="233" t="s">
        <v>223</v>
      </c>
      <c r="AU206" s="233" t="s">
        <v>93</v>
      </c>
      <c r="AY206" s="19" t="s">
        <v>220</v>
      </c>
      <c r="BE206" s="147">
        <f>IF(O206="základná",K206,0)</f>
        <v>0</v>
      </c>
      <c r="BF206" s="147">
        <f>IF(O206="znížená",K206,0)</f>
        <v>0</v>
      </c>
      <c r="BG206" s="147">
        <f>IF(O206="zákl. prenesená",K206,0)</f>
        <v>0</v>
      </c>
      <c r="BH206" s="147">
        <f>IF(O206="zníž. prenesená",K206,0)</f>
        <v>0</v>
      </c>
      <c r="BI206" s="147">
        <f>IF(O206="nulová",K206,0)</f>
        <v>0</v>
      </c>
      <c r="BJ206" s="19" t="s">
        <v>93</v>
      </c>
      <c r="BK206" s="147">
        <f>ROUND(P206*H206,2)</f>
        <v>0</v>
      </c>
      <c r="BL206" s="19" t="s">
        <v>105</v>
      </c>
      <c r="BM206" s="233" t="s">
        <v>2096</v>
      </c>
    </row>
    <row r="207" s="14" customFormat="1">
      <c r="A207" s="14"/>
      <c r="B207" s="242"/>
      <c r="C207" s="14"/>
      <c r="D207" s="235" t="s">
        <v>228</v>
      </c>
      <c r="E207" s="243" t="s">
        <v>1</v>
      </c>
      <c r="F207" s="244" t="s">
        <v>2097</v>
      </c>
      <c r="G207" s="14"/>
      <c r="H207" s="245">
        <v>2</v>
      </c>
      <c r="I207" s="246"/>
      <c r="J207" s="246"/>
      <c r="K207" s="14"/>
      <c r="L207" s="14"/>
      <c r="M207" s="242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4"/>
      <c r="Z207" s="14"/>
      <c r="AA207" s="14"/>
      <c r="AB207" s="14"/>
      <c r="AC207" s="14"/>
      <c r="AD207" s="14"/>
      <c r="AE207" s="14"/>
      <c r="AT207" s="243" t="s">
        <v>228</v>
      </c>
      <c r="AU207" s="243" t="s">
        <v>93</v>
      </c>
      <c r="AV207" s="14" t="s">
        <v>93</v>
      </c>
      <c r="AW207" s="14" t="s">
        <v>4</v>
      </c>
      <c r="AX207" s="14" t="s">
        <v>88</v>
      </c>
      <c r="AY207" s="243" t="s">
        <v>220</v>
      </c>
    </row>
    <row r="208" s="2" customFormat="1" ht="24.15" customHeight="1">
      <c r="A208" s="42"/>
      <c r="B208" s="186"/>
      <c r="C208" s="220" t="s">
        <v>873</v>
      </c>
      <c r="D208" s="220" t="s">
        <v>223</v>
      </c>
      <c r="E208" s="221" t="s">
        <v>2098</v>
      </c>
      <c r="F208" s="222" t="s">
        <v>2099</v>
      </c>
      <c r="G208" s="223" t="s">
        <v>583</v>
      </c>
      <c r="H208" s="224">
        <v>2</v>
      </c>
      <c r="I208" s="225"/>
      <c r="J208" s="225"/>
      <c r="K208" s="226">
        <f>ROUND(P208*H208,2)</f>
        <v>0</v>
      </c>
      <c r="L208" s="227"/>
      <c r="M208" s="43"/>
      <c r="N208" s="228" t="s">
        <v>1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0.11149000000000001</v>
      </c>
      <c r="V208" s="231">
        <f>U208*H208</f>
        <v>0.22298000000000001</v>
      </c>
      <c r="W208" s="231">
        <v>0</v>
      </c>
      <c r="X208" s="232">
        <f>W208*H208</f>
        <v>0</v>
      </c>
      <c r="Y208" s="42"/>
      <c r="Z208" s="42"/>
      <c r="AA208" s="42"/>
      <c r="AB208" s="42"/>
      <c r="AC208" s="42"/>
      <c r="AD208" s="42"/>
      <c r="AE208" s="42"/>
      <c r="AR208" s="233" t="s">
        <v>105</v>
      </c>
      <c r="AT208" s="233" t="s">
        <v>223</v>
      </c>
      <c r="AU208" s="233" t="s">
        <v>93</v>
      </c>
      <c r="AY208" s="19" t="s">
        <v>220</v>
      </c>
      <c r="BE208" s="147">
        <f>IF(O208="základná",K208,0)</f>
        <v>0</v>
      </c>
      <c r="BF208" s="147">
        <f>IF(O208="znížená",K208,0)</f>
        <v>0</v>
      </c>
      <c r="BG208" s="147">
        <f>IF(O208="zákl. prenesená",K208,0)</f>
        <v>0</v>
      </c>
      <c r="BH208" s="147">
        <f>IF(O208="zníž. prenesená",K208,0)</f>
        <v>0</v>
      </c>
      <c r="BI208" s="147">
        <f>IF(O208="nulová",K208,0)</f>
        <v>0</v>
      </c>
      <c r="BJ208" s="19" t="s">
        <v>93</v>
      </c>
      <c r="BK208" s="147">
        <f>ROUND(P208*H208,2)</f>
        <v>0</v>
      </c>
      <c r="BL208" s="19" t="s">
        <v>105</v>
      </c>
      <c r="BM208" s="233" t="s">
        <v>2100</v>
      </c>
    </row>
    <row r="209" s="14" customFormat="1">
      <c r="A209" s="14"/>
      <c r="B209" s="242"/>
      <c r="C209" s="14"/>
      <c r="D209" s="235" t="s">
        <v>228</v>
      </c>
      <c r="E209" s="243" t="s">
        <v>1</v>
      </c>
      <c r="F209" s="244" t="s">
        <v>2101</v>
      </c>
      <c r="G209" s="14"/>
      <c r="H209" s="245">
        <v>2</v>
      </c>
      <c r="I209" s="246"/>
      <c r="J209" s="246"/>
      <c r="K209" s="14"/>
      <c r="L209" s="14"/>
      <c r="M209" s="242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4"/>
      <c r="Z209" s="14"/>
      <c r="AA209" s="14"/>
      <c r="AB209" s="14"/>
      <c r="AC209" s="14"/>
      <c r="AD209" s="14"/>
      <c r="AE209" s="14"/>
      <c r="AT209" s="243" t="s">
        <v>228</v>
      </c>
      <c r="AU209" s="243" t="s">
        <v>93</v>
      </c>
      <c r="AV209" s="14" t="s">
        <v>93</v>
      </c>
      <c r="AW209" s="14" t="s">
        <v>4</v>
      </c>
      <c r="AX209" s="14" t="s">
        <v>88</v>
      </c>
      <c r="AY209" s="243" t="s">
        <v>220</v>
      </c>
    </row>
    <row r="210" s="2" customFormat="1" ht="33" customHeight="1">
      <c r="A210" s="42"/>
      <c r="B210" s="186"/>
      <c r="C210" s="220" t="s">
        <v>877</v>
      </c>
      <c r="D210" s="220" t="s">
        <v>223</v>
      </c>
      <c r="E210" s="221" t="s">
        <v>769</v>
      </c>
      <c r="F210" s="222" t="s">
        <v>770</v>
      </c>
      <c r="G210" s="223" t="s">
        <v>226</v>
      </c>
      <c r="H210" s="224">
        <v>8.5950000000000006</v>
      </c>
      <c r="I210" s="225"/>
      <c r="J210" s="225"/>
      <c r="K210" s="226">
        <f>ROUND(P210*H210,2)</f>
        <v>0</v>
      </c>
      <c r="L210" s="227"/>
      <c r="M210" s="43"/>
      <c r="N210" s="228" t="s">
        <v>1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0.07424</v>
      </c>
      <c r="V210" s="231">
        <f>U210*H210</f>
        <v>0.63809280000000002</v>
      </c>
      <c r="W210" s="231">
        <v>0</v>
      </c>
      <c r="X210" s="232">
        <f>W210*H210</f>
        <v>0</v>
      </c>
      <c r="Y210" s="42"/>
      <c r="Z210" s="42"/>
      <c r="AA210" s="42"/>
      <c r="AB210" s="42"/>
      <c r="AC210" s="42"/>
      <c r="AD210" s="42"/>
      <c r="AE210" s="42"/>
      <c r="AR210" s="233" t="s">
        <v>105</v>
      </c>
      <c r="AT210" s="233" t="s">
        <v>223</v>
      </c>
      <c r="AU210" s="233" t="s">
        <v>93</v>
      </c>
      <c r="AY210" s="19" t="s">
        <v>220</v>
      </c>
      <c r="BE210" s="147">
        <f>IF(O210="základná",K210,0)</f>
        <v>0</v>
      </c>
      <c r="BF210" s="147">
        <f>IF(O210="znížená",K210,0)</f>
        <v>0</v>
      </c>
      <c r="BG210" s="147">
        <f>IF(O210="zákl. prenesená",K210,0)</f>
        <v>0</v>
      </c>
      <c r="BH210" s="147">
        <f>IF(O210="zníž. prenesená",K210,0)</f>
        <v>0</v>
      </c>
      <c r="BI210" s="147">
        <f>IF(O210="nulová",K210,0)</f>
        <v>0</v>
      </c>
      <c r="BJ210" s="19" t="s">
        <v>93</v>
      </c>
      <c r="BK210" s="147">
        <f>ROUND(P210*H210,2)</f>
        <v>0</v>
      </c>
      <c r="BL210" s="19" t="s">
        <v>105</v>
      </c>
      <c r="BM210" s="233" t="s">
        <v>2102</v>
      </c>
    </row>
    <row r="211" s="13" customFormat="1">
      <c r="A211" s="13"/>
      <c r="B211" s="234"/>
      <c r="C211" s="13"/>
      <c r="D211" s="235" t="s">
        <v>228</v>
      </c>
      <c r="E211" s="236" t="s">
        <v>1</v>
      </c>
      <c r="F211" s="237" t="s">
        <v>2103</v>
      </c>
      <c r="G211" s="13"/>
      <c r="H211" s="236" t="s">
        <v>1</v>
      </c>
      <c r="I211" s="238"/>
      <c r="J211" s="238"/>
      <c r="K211" s="13"/>
      <c r="L211" s="13"/>
      <c r="M211" s="234"/>
      <c r="N211" s="239"/>
      <c r="O211" s="240"/>
      <c r="P211" s="240"/>
      <c r="Q211" s="240"/>
      <c r="R211" s="240"/>
      <c r="S211" s="240"/>
      <c r="T211" s="240"/>
      <c r="U211" s="240"/>
      <c r="V211" s="240"/>
      <c r="W211" s="240"/>
      <c r="X211" s="241"/>
      <c r="Y211" s="13"/>
      <c r="Z211" s="13"/>
      <c r="AA211" s="13"/>
      <c r="AB211" s="13"/>
      <c r="AC211" s="13"/>
      <c r="AD211" s="13"/>
      <c r="AE211" s="13"/>
      <c r="AT211" s="236" t="s">
        <v>228</v>
      </c>
      <c r="AU211" s="236" t="s">
        <v>93</v>
      </c>
      <c r="AV211" s="13" t="s">
        <v>88</v>
      </c>
      <c r="AW211" s="13" t="s">
        <v>4</v>
      </c>
      <c r="AX211" s="13" t="s">
        <v>81</v>
      </c>
      <c r="AY211" s="236" t="s">
        <v>220</v>
      </c>
    </row>
    <row r="212" s="14" customFormat="1">
      <c r="A212" s="14"/>
      <c r="B212" s="242"/>
      <c r="C212" s="14"/>
      <c r="D212" s="235" t="s">
        <v>228</v>
      </c>
      <c r="E212" s="243" t="s">
        <v>1</v>
      </c>
      <c r="F212" s="244" t="s">
        <v>2104</v>
      </c>
      <c r="G212" s="14"/>
      <c r="H212" s="245">
        <v>8.5950000000000006</v>
      </c>
      <c r="I212" s="246"/>
      <c r="J212" s="246"/>
      <c r="K212" s="14"/>
      <c r="L212" s="14"/>
      <c r="M212" s="242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4"/>
      <c r="Z212" s="14"/>
      <c r="AA212" s="14"/>
      <c r="AB212" s="14"/>
      <c r="AC212" s="14"/>
      <c r="AD212" s="14"/>
      <c r="AE212" s="14"/>
      <c r="AT212" s="243" t="s">
        <v>228</v>
      </c>
      <c r="AU212" s="243" t="s">
        <v>93</v>
      </c>
      <c r="AV212" s="14" t="s">
        <v>93</v>
      </c>
      <c r="AW212" s="14" t="s">
        <v>4</v>
      </c>
      <c r="AX212" s="14" t="s">
        <v>88</v>
      </c>
      <c r="AY212" s="243" t="s">
        <v>220</v>
      </c>
    </row>
    <row r="213" s="2" customFormat="1" ht="33" customHeight="1">
      <c r="A213" s="42"/>
      <c r="B213" s="186"/>
      <c r="C213" s="220" t="s">
        <v>881</v>
      </c>
      <c r="D213" s="220" t="s">
        <v>223</v>
      </c>
      <c r="E213" s="221" t="s">
        <v>2105</v>
      </c>
      <c r="F213" s="222" t="s">
        <v>2106</v>
      </c>
      <c r="G213" s="223" t="s">
        <v>226</v>
      </c>
      <c r="H213" s="224">
        <v>11.898999999999999</v>
      </c>
      <c r="I213" s="225"/>
      <c r="J213" s="225"/>
      <c r="K213" s="226">
        <f>ROUND(P213*H213,2)</f>
        <v>0</v>
      </c>
      <c r="L213" s="227"/>
      <c r="M213" s="43"/>
      <c r="N213" s="228" t="s">
        <v>1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0.093140000000000001</v>
      </c>
      <c r="V213" s="231">
        <f>U213*H213</f>
        <v>1.10827286</v>
      </c>
      <c r="W213" s="231">
        <v>0</v>
      </c>
      <c r="X213" s="232">
        <f>W213*H213</f>
        <v>0</v>
      </c>
      <c r="Y213" s="42"/>
      <c r="Z213" s="42"/>
      <c r="AA213" s="42"/>
      <c r="AB213" s="42"/>
      <c r="AC213" s="42"/>
      <c r="AD213" s="42"/>
      <c r="AE213" s="42"/>
      <c r="AR213" s="233" t="s">
        <v>105</v>
      </c>
      <c r="AT213" s="233" t="s">
        <v>223</v>
      </c>
      <c r="AU213" s="233" t="s">
        <v>93</v>
      </c>
      <c r="AY213" s="19" t="s">
        <v>220</v>
      </c>
      <c r="BE213" s="147">
        <f>IF(O213="základná",K213,0)</f>
        <v>0</v>
      </c>
      <c r="BF213" s="147">
        <f>IF(O213="znížená",K213,0)</f>
        <v>0</v>
      </c>
      <c r="BG213" s="147">
        <f>IF(O213="zákl. prenesená",K213,0)</f>
        <v>0</v>
      </c>
      <c r="BH213" s="147">
        <f>IF(O213="zníž. prenesená",K213,0)</f>
        <v>0</v>
      </c>
      <c r="BI213" s="147">
        <f>IF(O213="nulová",K213,0)</f>
        <v>0</v>
      </c>
      <c r="BJ213" s="19" t="s">
        <v>93</v>
      </c>
      <c r="BK213" s="147">
        <f>ROUND(P213*H213,2)</f>
        <v>0</v>
      </c>
      <c r="BL213" s="19" t="s">
        <v>105</v>
      </c>
      <c r="BM213" s="233" t="s">
        <v>2107</v>
      </c>
    </row>
    <row r="214" s="14" customFormat="1">
      <c r="A214" s="14"/>
      <c r="B214" s="242"/>
      <c r="C214" s="14"/>
      <c r="D214" s="235" t="s">
        <v>228</v>
      </c>
      <c r="E214" s="243" t="s">
        <v>1</v>
      </c>
      <c r="F214" s="244" t="s">
        <v>2108</v>
      </c>
      <c r="G214" s="14"/>
      <c r="H214" s="245">
        <v>11.898999999999999</v>
      </c>
      <c r="I214" s="246"/>
      <c r="J214" s="246"/>
      <c r="K214" s="14"/>
      <c r="L214" s="14"/>
      <c r="M214" s="242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4"/>
      <c r="Z214" s="14"/>
      <c r="AA214" s="14"/>
      <c r="AB214" s="14"/>
      <c r="AC214" s="14"/>
      <c r="AD214" s="14"/>
      <c r="AE214" s="14"/>
      <c r="AT214" s="243" t="s">
        <v>228</v>
      </c>
      <c r="AU214" s="243" t="s">
        <v>93</v>
      </c>
      <c r="AV214" s="14" t="s">
        <v>93</v>
      </c>
      <c r="AW214" s="14" t="s">
        <v>4</v>
      </c>
      <c r="AX214" s="14" t="s">
        <v>88</v>
      </c>
      <c r="AY214" s="243" t="s">
        <v>220</v>
      </c>
    </row>
    <row r="215" s="2" customFormat="1" ht="33" customHeight="1">
      <c r="A215" s="42"/>
      <c r="B215" s="186"/>
      <c r="C215" s="220" t="s">
        <v>888</v>
      </c>
      <c r="D215" s="220" t="s">
        <v>223</v>
      </c>
      <c r="E215" s="221" t="s">
        <v>1749</v>
      </c>
      <c r="F215" s="222" t="s">
        <v>1750</v>
      </c>
      <c r="G215" s="223" t="s">
        <v>583</v>
      </c>
      <c r="H215" s="224">
        <v>8</v>
      </c>
      <c r="I215" s="225"/>
      <c r="J215" s="225"/>
      <c r="K215" s="226">
        <f>ROUND(P215*H215,2)</f>
        <v>0</v>
      </c>
      <c r="L215" s="227"/>
      <c r="M215" s="43"/>
      <c r="N215" s="228" t="s">
        <v>1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0.001</v>
      </c>
      <c r="V215" s="231">
        <f>U215*H215</f>
        <v>0.0080000000000000002</v>
      </c>
      <c r="W215" s="231">
        <v>0</v>
      </c>
      <c r="X215" s="232">
        <f>W215*H215</f>
        <v>0</v>
      </c>
      <c r="Y215" s="42"/>
      <c r="Z215" s="42"/>
      <c r="AA215" s="42"/>
      <c r="AB215" s="42"/>
      <c r="AC215" s="42"/>
      <c r="AD215" s="42"/>
      <c r="AE215" s="42"/>
      <c r="AR215" s="233" t="s">
        <v>105</v>
      </c>
      <c r="AT215" s="233" t="s">
        <v>223</v>
      </c>
      <c r="AU215" s="233" t="s">
        <v>93</v>
      </c>
      <c r="AY215" s="19" t="s">
        <v>220</v>
      </c>
      <c r="BE215" s="147">
        <f>IF(O215="základná",K215,0)</f>
        <v>0</v>
      </c>
      <c r="BF215" s="147">
        <f>IF(O215="znížená",K215,0)</f>
        <v>0</v>
      </c>
      <c r="BG215" s="147">
        <f>IF(O215="zákl. prenesená",K215,0)</f>
        <v>0</v>
      </c>
      <c r="BH215" s="147">
        <f>IF(O215="zníž. prenesená",K215,0)</f>
        <v>0</v>
      </c>
      <c r="BI215" s="147">
        <f>IF(O215="nulová",K215,0)</f>
        <v>0</v>
      </c>
      <c r="BJ215" s="19" t="s">
        <v>93</v>
      </c>
      <c r="BK215" s="147">
        <f>ROUND(P215*H215,2)</f>
        <v>0</v>
      </c>
      <c r="BL215" s="19" t="s">
        <v>105</v>
      </c>
      <c r="BM215" s="233" t="s">
        <v>2109</v>
      </c>
    </row>
    <row r="216" s="2" customFormat="1" ht="16.5" customHeight="1">
      <c r="A216" s="42"/>
      <c r="B216" s="186"/>
      <c r="C216" s="273" t="s">
        <v>894</v>
      </c>
      <c r="D216" s="273" t="s">
        <v>564</v>
      </c>
      <c r="E216" s="274" t="s">
        <v>1753</v>
      </c>
      <c r="F216" s="275" t="s">
        <v>1754</v>
      </c>
      <c r="G216" s="276" t="s">
        <v>583</v>
      </c>
      <c r="H216" s="277">
        <v>8</v>
      </c>
      <c r="I216" s="278"/>
      <c r="J216" s="279"/>
      <c r="K216" s="280">
        <f>ROUND(P216*H216,2)</f>
        <v>0</v>
      </c>
      <c r="L216" s="279"/>
      <c r="M216" s="281"/>
      <c r="N216" s="282" t="s">
        <v>1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2"/>
      <c r="Z216" s="42"/>
      <c r="AA216" s="42"/>
      <c r="AB216" s="42"/>
      <c r="AC216" s="42"/>
      <c r="AD216" s="42"/>
      <c r="AE216" s="42"/>
      <c r="AR216" s="233" t="s">
        <v>340</v>
      </c>
      <c r="AT216" s="233" t="s">
        <v>564</v>
      </c>
      <c r="AU216" s="233" t="s">
        <v>93</v>
      </c>
      <c r="AY216" s="19" t="s">
        <v>220</v>
      </c>
      <c r="BE216" s="147">
        <f>IF(O216="základná",K216,0)</f>
        <v>0</v>
      </c>
      <c r="BF216" s="147">
        <f>IF(O216="znížená",K216,0)</f>
        <v>0</v>
      </c>
      <c r="BG216" s="147">
        <f>IF(O216="zákl. prenesená",K216,0)</f>
        <v>0</v>
      </c>
      <c r="BH216" s="147">
        <f>IF(O216="zníž. prenesená",K216,0)</f>
        <v>0</v>
      </c>
      <c r="BI216" s="147">
        <f>IF(O216="nulová",K216,0)</f>
        <v>0</v>
      </c>
      <c r="BJ216" s="19" t="s">
        <v>93</v>
      </c>
      <c r="BK216" s="147">
        <f>ROUND(P216*H216,2)</f>
        <v>0</v>
      </c>
      <c r="BL216" s="19" t="s">
        <v>105</v>
      </c>
      <c r="BM216" s="233" t="s">
        <v>2110</v>
      </c>
    </row>
    <row r="217" s="14" customFormat="1">
      <c r="A217" s="14"/>
      <c r="B217" s="242"/>
      <c r="C217" s="14"/>
      <c r="D217" s="235" t="s">
        <v>228</v>
      </c>
      <c r="E217" s="243" t="s">
        <v>1</v>
      </c>
      <c r="F217" s="244" t="s">
        <v>2111</v>
      </c>
      <c r="G217" s="14"/>
      <c r="H217" s="245">
        <v>8</v>
      </c>
      <c r="I217" s="246"/>
      <c r="J217" s="246"/>
      <c r="K217" s="14"/>
      <c r="L217" s="14"/>
      <c r="M217" s="242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4"/>
      <c r="Z217" s="14"/>
      <c r="AA217" s="14"/>
      <c r="AB217" s="14"/>
      <c r="AC217" s="14"/>
      <c r="AD217" s="14"/>
      <c r="AE217" s="14"/>
      <c r="AT217" s="243" t="s">
        <v>228</v>
      </c>
      <c r="AU217" s="243" t="s">
        <v>93</v>
      </c>
      <c r="AV217" s="14" t="s">
        <v>93</v>
      </c>
      <c r="AW217" s="14" t="s">
        <v>4</v>
      </c>
      <c r="AX217" s="14" t="s">
        <v>88</v>
      </c>
      <c r="AY217" s="243" t="s">
        <v>220</v>
      </c>
    </row>
    <row r="218" s="12" customFormat="1" ht="22.8" customHeight="1">
      <c r="A218" s="12"/>
      <c r="B218" s="206"/>
      <c r="C218" s="12"/>
      <c r="D218" s="207" t="s">
        <v>80</v>
      </c>
      <c r="E218" s="218" t="s">
        <v>105</v>
      </c>
      <c r="F218" s="218" t="s">
        <v>783</v>
      </c>
      <c r="G218" s="12"/>
      <c r="H218" s="12"/>
      <c r="I218" s="209"/>
      <c r="J218" s="209"/>
      <c r="K218" s="219">
        <f>BK218</f>
        <v>0</v>
      </c>
      <c r="L218" s="12"/>
      <c r="M218" s="206"/>
      <c r="N218" s="211"/>
      <c r="O218" s="212"/>
      <c r="P218" s="212"/>
      <c r="Q218" s="213">
        <f>SUM(Q219:Q242)</f>
        <v>0</v>
      </c>
      <c r="R218" s="213">
        <f>SUM(R219:R242)</f>
        <v>0</v>
      </c>
      <c r="S218" s="212"/>
      <c r="T218" s="214">
        <f>SUM(T219:T242)</f>
        <v>0</v>
      </c>
      <c r="U218" s="212"/>
      <c r="V218" s="214">
        <f>SUM(V219:V242)</f>
        <v>23.445674039999997</v>
      </c>
      <c r="W218" s="212"/>
      <c r="X218" s="215">
        <f>SUM(X219:X242)</f>
        <v>0</v>
      </c>
      <c r="Y218" s="12"/>
      <c r="Z218" s="12"/>
      <c r="AA218" s="12"/>
      <c r="AB218" s="12"/>
      <c r="AC218" s="12"/>
      <c r="AD218" s="12"/>
      <c r="AE218" s="12"/>
      <c r="AR218" s="207" t="s">
        <v>88</v>
      </c>
      <c r="AT218" s="216" t="s">
        <v>80</v>
      </c>
      <c r="AU218" s="216" t="s">
        <v>88</v>
      </c>
      <c r="AY218" s="207" t="s">
        <v>220</v>
      </c>
      <c r="BK218" s="217">
        <f>SUM(BK219:BK242)</f>
        <v>0</v>
      </c>
    </row>
    <row r="219" s="2" customFormat="1" ht="24.15" customHeight="1">
      <c r="A219" s="42"/>
      <c r="B219" s="186"/>
      <c r="C219" s="220" t="s">
        <v>898</v>
      </c>
      <c r="D219" s="220" t="s">
        <v>223</v>
      </c>
      <c r="E219" s="221" t="s">
        <v>2112</v>
      </c>
      <c r="F219" s="222" t="s">
        <v>2113</v>
      </c>
      <c r="G219" s="223" t="s">
        <v>256</v>
      </c>
      <c r="H219" s="224">
        <v>9.7899999999999991</v>
      </c>
      <c r="I219" s="225"/>
      <c r="J219" s="225"/>
      <c r="K219" s="226">
        <f>ROUND(P219*H219,2)</f>
        <v>0</v>
      </c>
      <c r="L219" s="227"/>
      <c r="M219" s="43"/>
      <c r="N219" s="228" t="s">
        <v>1</v>
      </c>
      <c r="O219" s="229" t="s">
        <v>45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86"/>
      <c r="T219" s="231">
        <f>S219*H219</f>
        <v>0</v>
      </c>
      <c r="U219" s="231">
        <v>2.2970199999999998</v>
      </c>
      <c r="V219" s="231">
        <f>U219*H219</f>
        <v>22.487825799999996</v>
      </c>
      <c r="W219" s="231">
        <v>0</v>
      </c>
      <c r="X219" s="232">
        <f>W219*H219</f>
        <v>0</v>
      </c>
      <c r="Y219" s="42"/>
      <c r="Z219" s="42"/>
      <c r="AA219" s="42"/>
      <c r="AB219" s="42"/>
      <c r="AC219" s="42"/>
      <c r="AD219" s="42"/>
      <c r="AE219" s="42"/>
      <c r="AR219" s="233" t="s">
        <v>105</v>
      </c>
      <c r="AT219" s="233" t="s">
        <v>223</v>
      </c>
      <c r="AU219" s="233" t="s">
        <v>93</v>
      </c>
      <c r="AY219" s="19" t="s">
        <v>220</v>
      </c>
      <c r="BE219" s="147">
        <f>IF(O219="základná",K219,0)</f>
        <v>0</v>
      </c>
      <c r="BF219" s="147">
        <f>IF(O219="znížená",K219,0)</f>
        <v>0</v>
      </c>
      <c r="BG219" s="147">
        <f>IF(O219="zákl. prenesená",K219,0)</f>
        <v>0</v>
      </c>
      <c r="BH219" s="147">
        <f>IF(O219="zníž. prenesená",K219,0)</f>
        <v>0</v>
      </c>
      <c r="BI219" s="147">
        <f>IF(O219="nulová",K219,0)</f>
        <v>0</v>
      </c>
      <c r="BJ219" s="19" t="s">
        <v>93</v>
      </c>
      <c r="BK219" s="147">
        <f>ROUND(P219*H219,2)</f>
        <v>0</v>
      </c>
      <c r="BL219" s="19" t="s">
        <v>105</v>
      </c>
      <c r="BM219" s="233" t="s">
        <v>2114</v>
      </c>
    </row>
    <row r="220" s="14" customFormat="1">
      <c r="A220" s="14"/>
      <c r="B220" s="242"/>
      <c r="C220" s="14"/>
      <c r="D220" s="235" t="s">
        <v>228</v>
      </c>
      <c r="E220" s="243" t="s">
        <v>1</v>
      </c>
      <c r="F220" s="244" t="s">
        <v>2115</v>
      </c>
      <c r="G220" s="14"/>
      <c r="H220" s="245">
        <v>4.8949999999999996</v>
      </c>
      <c r="I220" s="246"/>
      <c r="J220" s="246"/>
      <c r="K220" s="14"/>
      <c r="L220" s="14"/>
      <c r="M220" s="242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4"/>
      <c r="Z220" s="14"/>
      <c r="AA220" s="14"/>
      <c r="AB220" s="14"/>
      <c r="AC220" s="14"/>
      <c r="AD220" s="14"/>
      <c r="AE220" s="14"/>
      <c r="AT220" s="243" t="s">
        <v>228</v>
      </c>
      <c r="AU220" s="243" t="s">
        <v>93</v>
      </c>
      <c r="AV220" s="14" t="s">
        <v>93</v>
      </c>
      <c r="AW220" s="14" t="s">
        <v>4</v>
      </c>
      <c r="AX220" s="14" t="s">
        <v>81</v>
      </c>
      <c r="AY220" s="243" t="s">
        <v>220</v>
      </c>
    </row>
    <row r="221" s="14" customFormat="1">
      <c r="A221" s="14"/>
      <c r="B221" s="242"/>
      <c r="C221" s="14"/>
      <c r="D221" s="235" t="s">
        <v>228</v>
      </c>
      <c r="E221" s="243" t="s">
        <v>1</v>
      </c>
      <c r="F221" s="244" t="s">
        <v>2116</v>
      </c>
      <c r="G221" s="14"/>
      <c r="H221" s="245">
        <v>4.8949999999999996</v>
      </c>
      <c r="I221" s="246"/>
      <c r="J221" s="246"/>
      <c r="K221" s="14"/>
      <c r="L221" s="14"/>
      <c r="M221" s="242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4"/>
      <c r="Z221" s="14"/>
      <c r="AA221" s="14"/>
      <c r="AB221" s="14"/>
      <c r="AC221" s="14"/>
      <c r="AD221" s="14"/>
      <c r="AE221" s="14"/>
      <c r="AT221" s="243" t="s">
        <v>228</v>
      </c>
      <c r="AU221" s="243" t="s">
        <v>93</v>
      </c>
      <c r="AV221" s="14" t="s">
        <v>93</v>
      </c>
      <c r="AW221" s="14" t="s">
        <v>4</v>
      </c>
      <c r="AX221" s="14" t="s">
        <v>81</v>
      </c>
      <c r="AY221" s="243" t="s">
        <v>220</v>
      </c>
    </row>
    <row r="222" s="15" customFormat="1">
      <c r="A222" s="15"/>
      <c r="B222" s="250"/>
      <c r="C222" s="15"/>
      <c r="D222" s="235" t="s">
        <v>228</v>
      </c>
      <c r="E222" s="251" t="s">
        <v>1</v>
      </c>
      <c r="F222" s="252" t="s">
        <v>242</v>
      </c>
      <c r="G222" s="15"/>
      <c r="H222" s="253">
        <v>9.7899999999999991</v>
      </c>
      <c r="I222" s="254"/>
      <c r="J222" s="254"/>
      <c r="K222" s="15"/>
      <c r="L222" s="15"/>
      <c r="M222" s="250"/>
      <c r="N222" s="255"/>
      <c r="O222" s="256"/>
      <c r="P222" s="256"/>
      <c r="Q222" s="256"/>
      <c r="R222" s="256"/>
      <c r="S222" s="256"/>
      <c r="T222" s="256"/>
      <c r="U222" s="256"/>
      <c r="V222" s="256"/>
      <c r="W222" s="256"/>
      <c r="X222" s="257"/>
      <c r="Y222" s="15"/>
      <c r="Z222" s="15"/>
      <c r="AA222" s="15"/>
      <c r="AB222" s="15"/>
      <c r="AC222" s="15"/>
      <c r="AD222" s="15"/>
      <c r="AE222" s="15"/>
      <c r="AT222" s="251" t="s">
        <v>228</v>
      </c>
      <c r="AU222" s="251" t="s">
        <v>93</v>
      </c>
      <c r="AV222" s="15" t="s">
        <v>98</v>
      </c>
      <c r="AW222" s="15" t="s">
        <v>4</v>
      </c>
      <c r="AX222" s="15" t="s">
        <v>88</v>
      </c>
      <c r="AY222" s="251" t="s">
        <v>220</v>
      </c>
    </row>
    <row r="223" s="2" customFormat="1" ht="16.5" customHeight="1">
      <c r="A223" s="42"/>
      <c r="B223" s="186"/>
      <c r="C223" s="220" t="s">
        <v>904</v>
      </c>
      <c r="D223" s="220" t="s">
        <v>223</v>
      </c>
      <c r="E223" s="221" t="s">
        <v>2117</v>
      </c>
      <c r="F223" s="222" t="s">
        <v>2118</v>
      </c>
      <c r="G223" s="223" t="s">
        <v>226</v>
      </c>
      <c r="H223" s="224">
        <v>46.43</v>
      </c>
      <c r="I223" s="225"/>
      <c r="J223" s="225"/>
      <c r="K223" s="226">
        <f>ROUND(P223*H223,2)</f>
        <v>0</v>
      </c>
      <c r="L223" s="227"/>
      <c r="M223" s="43"/>
      <c r="N223" s="228" t="s">
        <v>1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0.0011299999999999999</v>
      </c>
      <c r="V223" s="231">
        <f>U223*H223</f>
        <v>0.052465899999999996</v>
      </c>
      <c r="W223" s="231">
        <v>0</v>
      </c>
      <c r="X223" s="232">
        <f>W223*H223</f>
        <v>0</v>
      </c>
      <c r="Y223" s="42"/>
      <c r="Z223" s="42"/>
      <c r="AA223" s="42"/>
      <c r="AB223" s="42"/>
      <c r="AC223" s="42"/>
      <c r="AD223" s="42"/>
      <c r="AE223" s="42"/>
      <c r="AR223" s="233" t="s">
        <v>105</v>
      </c>
      <c r="AT223" s="233" t="s">
        <v>223</v>
      </c>
      <c r="AU223" s="233" t="s">
        <v>93</v>
      </c>
      <c r="AY223" s="19" t="s">
        <v>220</v>
      </c>
      <c r="BE223" s="147">
        <f>IF(O223="základná",K223,0)</f>
        <v>0</v>
      </c>
      <c r="BF223" s="147">
        <f>IF(O223="znížená",K223,0)</f>
        <v>0</v>
      </c>
      <c r="BG223" s="147">
        <f>IF(O223="zákl. prenesená",K223,0)</f>
        <v>0</v>
      </c>
      <c r="BH223" s="147">
        <f>IF(O223="zníž. prenesená",K223,0)</f>
        <v>0</v>
      </c>
      <c r="BI223" s="147">
        <f>IF(O223="nulová",K223,0)</f>
        <v>0</v>
      </c>
      <c r="BJ223" s="19" t="s">
        <v>93</v>
      </c>
      <c r="BK223" s="147">
        <f>ROUND(P223*H223,2)</f>
        <v>0</v>
      </c>
      <c r="BL223" s="19" t="s">
        <v>105</v>
      </c>
      <c r="BM223" s="233" t="s">
        <v>2119</v>
      </c>
    </row>
    <row r="224" s="14" customFormat="1">
      <c r="A224" s="14"/>
      <c r="B224" s="242"/>
      <c r="C224" s="14"/>
      <c r="D224" s="235" t="s">
        <v>228</v>
      </c>
      <c r="E224" s="243" t="s">
        <v>1</v>
      </c>
      <c r="F224" s="244" t="s">
        <v>2120</v>
      </c>
      <c r="G224" s="14"/>
      <c r="H224" s="245">
        <v>23.215</v>
      </c>
      <c r="I224" s="246"/>
      <c r="J224" s="246"/>
      <c r="K224" s="14"/>
      <c r="L224" s="14"/>
      <c r="M224" s="242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4"/>
      <c r="Z224" s="14"/>
      <c r="AA224" s="14"/>
      <c r="AB224" s="14"/>
      <c r="AC224" s="14"/>
      <c r="AD224" s="14"/>
      <c r="AE224" s="14"/>
      <c r="AT224" s="243" t="s">
        <v>228</v>
      </c>
      <c r="AU224" s="243" t="s">
        <v>93</v>
      </c>
      <c r="AV224" s="14" t="s">
        <v>93</v>
      </c>
      <c r="AW224" s="14" t="s">
        <v>4</v>
      </c>
      <c r="AX224" s="14" t="s">
        <v>81</v>
      </c>
      <c r="AY224" s="243" t="s">
        <v>220</v>
      </c>
    </row>
    <row r="225" s="14" customFormat="1">
      <c r="A225" s="14"/>
      <c r="B225" s="242"/>
      <c r="C225" s="14"/>
      <c r="D225" s="235" t="s">
        <v>228</v>
      </c>
      <c r="E225" s="243" t="s">
        <v>1</v>
      </c>
      <c r="F225" s="244" t="s">
        <v>2121</v>
      </c>
      <c r="G225" s="14"/>
      <c r="H225" s="245">
        <v>23.215</v>
      </c>
      <c r="I225" s="246"/>
      <c r="J225" s="246"/>
      <c r="K225" s="14"/>
      <c r="L225" s="14"/>
      <c r="M225" s="242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4"/>
      <c r="Z225" s="14"/>
      <c r="AA225" s="14"/>
      <c r="AB225" s="14"/>
      <c r="AC225" s="14"/>
      <c r="AD225" s="14"/>
      <c r="AE225" s="14"/>
      <c r="AT225" s="243" t="s">
        <v>228</v>
      </c>
      <c r="AU225" s="243" t="s">
        <v>93</v>
      </c>
      <c r="AV225" s="14" t="s">
        <v>93</v>
      </c>
      <c r="AW225" s="14" t="s">
        <v>4</v>
      </c>
      <c r="AX225" s="14" t="s">
        <v>81</v>
      </c>
      <c r="AY225" s="243" t="s">
        <v>220</v>
      </c>
    </row>
    <row r="226" s="15" customFormat="1">
      <c r="A226" s="15"/>
      <c r="B226" s="250"/>
      <c r="C226" s="15"/>
      <c r="D226" s="235" t="s">
        <v>228</v>
      </c>
      <c r="E226" s="251" t="s">
        <v>1</v>
      </c>
      <c r="F226" s="252" t="s">
        <v>242</v>
      </c>
      <c r="G226" s="15"/>
      <c r="H226" s="253">
        <v>46.43</v>
      </c>
      <c r="I226" s="254"/>
      <c r="J226" s="254"/>
      <c r="K226" s="15"/>
      <c r="L226" s="15"/>
      <c r="M226" s="250"/>
      <c r="N226" s="255"/>
      <c r="O226" s="256"/>
      <c r="P226" s="256"/>
      <c r="Q226" s="256"/>
      <c r="R226" s="256"/>
      <c r="S226" s="256"/>
      <c r="T226" s="256"/>
      <c r="U226" s="256"/>
      <c r="V226" s="256"/>
      <c r="W226" s="256"/>
      <c r="X226" s="257"/>
      <c r="Y226" s="15"/>
      <c r="Z226" s="15"/>
      <c r="AA226" s="15"/>
      <c r="AB226" s="15"/>
      <c r="AC226" s="15"/>
      <c r="AD226" s="15"/>
      <c r="AE226" s="15"/>
      <c r="AT226" s="251" t="s">
        <v>228</v>
      </c>
      <c r="AU226" s="251" t="s">
        <v>93</v>
      </c>
      <c r="AV226" s="15" t="s">
        <v>98</v>
      </c>
      <c r="AW226" s="15" t="s">
        <v>4</v>
      </c>
      <c r="AX226" s="15" t="s">
        <v>88</v>
      </c>
      <c r="AY226" s="251" t="s">
        <v>220</v>
      </c>
    </row>
    <row r="227" s="2" customFormat="1" ht="16.5" customHeight="1">
      <c r="A227" s="42"/>
      <c r="B227" s="186"/>
      <c r="C227" s="220" t="s">
        <v>910</v>
      </c>
      <c r="D227" s="220" t="s">
        <v>223</v>
      </c>
      <c r="E227" s="221" t="s">
        <v>2122</v>
      </c>
      <c r="F227" s="222" t="s">
        <v>2123</v>
      </c>
      <c r="G227" s="223" t="s">
        <v>226</v>
      </c>
      <c r="H227" s="224">
        <v>46.43</v>
      </c>
      <c r="I227" s="225"/>
      <c r="J227" s="225"/>
      <c r="K227" s="226">
        <f>ROUND(P227*H227,2)</f>
        <v>0</v>
      </c>
      <c r="L227" s="227"/>
      <c r="M227" s="43"/>
      <c r="N227" s="228" t="s">
        <v>1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2"/>
      <c r="Z227" s="42"/>
      <c r="AA227" s="42"/>
      <c r="AB227" s="42"/>
      <c r="AC227" s="42"/>
      <c r="AD227" s="42"/>
      <c r="AE227" s="42"/>
      <c r="AR227" s="233" t="s">
        <v>105</v>
      </c>
      <c r="AT227" s="233" t="s">
        <v>223</v>
      </c>
      <c r="AU227" s="233" t="s">
        <v>93</v>
      </c>
      <c r="AY227" s="19" t="s">
        <v>220</v>
      </c>
      <c r="BE227" s="147">
        <f>IF(O227="základná",K227,0)</f>
        <v>0</v>
      </c>
      <c r="BF227" s="147">
        <f>IF(O227="znížená",K227,0)</f>
        <v>0</v>
      </c>
      <c r="BG227" s="147">
        <f>IF(O227="zákl. prenesená",K227,0)</f>
        <v>0</v>
      </c>
      <c r="BH227" s="147">
        <f>IF(O227="zníž. prenesená",K227,0)</f>
        <v>0</v>
      </c>
      <c r="BI227" s="147">
        <f>IF(O227="nulová",K227,0)</f>
        <v>0</v>
      </c>
      <c r="BJ227" s="19" t="s">
        <v>93</v>
      </c>
      <c r="BK227" s="147">
        <f>ROUND(P227*H227,2)</f>
        <v>0</v>
      </c>
      <c r="BL227" s="19" t="s">
        <v>105</v>
      </c>
      <c r="BM227" s="233" t="s">
        <v>2124</v>
      </c>
    </row>
    <row r="228" s="14" customFormat="1">
      <c r="A228" s="14"/>
      <c r="B228" s="242"/>
      <c r="C228" s="14"/>
      <c r="D228" s="235" t="s">
        <v>228</v>
      </c>
      <c r="E228" s="243" t="s">
        <v>1</v>
      </c>
      <c r="F228" s="244" t="s">
        <v>2120</v>
      </c>
      <c r="G228" s="14"/>
      <c r="H228" s="245">
        <v>23.215</v>
      </c>
      <c r="I228" s="246"/>
      <c r="J228" s="246"/>
      <c r="K228" s="14"/>
      <c r="L228" s="14"/>
      <c r="M228" s="242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4"/>
      <c r="Z228" s="14"/>
      <c r="AA228" s="14"/>
      <c r="AB228" s="14"/>
      <c r="AC228" s="14"/>
      <c r="AD228" s="14"/>
      <c r="AE228" s="14"/>
      <c r="AT228" s="243" t="s">
        <v>228</v>
      </c>
      <c r="AU228" s="243" t="s">
        <v>93</v>
      </c>
      <c r="AV228" s="14" t="s">
        <v>93</v>
      </c>
      <c r="AW228" s="14" t="s">
        <v>4</v>
      </c>
      <c r="AX228" s="14" t="s">
        <v>81</v>
      </c>
      <c r="AY228" s="243" t="s">
        <v>220</v>
      </c>
    </row>
    <row r="229" s="14" customFormat="1">
      <c r="A229" s="14"/>
      <c r="B229" s="242"/>
      <c r="C229" s="14"/>
      <c r="D229" s="235" t="s">
        <v>228</v>
      </c>
      <c r="E229" s="243" t="s">
        <v>1</v>
      </c>
      <c r="F229" s="244" t="s">
        <v>2121</v>
      </c>
      <c r="G229" s="14"/>
      <c r="H229" s="245">
        <v>23.215</v>
      </c>
      <c r="I229" s="246"/>
      <c r="J229" s="246"/>
      <c r="K229" s="14"/>
      <c r="L229" s="14"/>
      <c r="M229" s="242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4"/>
      <c r="Z229" s="14"/>
      <c r="AA229" s="14"/>
      <c r="AB229" s="14"/>
      <c r="AC229" s="14"/>
      <c r="AD229" s="14"/>
      <c r="AE229" s="14"/>
      <c r="AT229" s="243" t="s">
        <v>228</v>
      </c>
      <c r="AU229" s="243" t="s">
        <v>93</v>
      </c>
      <c r="AV229" s="14" t="s">
        <v>93</v>
      </c>
      <c r="AW229" s="14" t="s">
        <v>4</v>
      </c>
      <c r="AX229" s="14" t="s">
        <v>81</v>
      </c>
      <c r="AY229" s="243" t="s">
        <v>220</v>
      </c>
    </row>
    <row r="230" s="15" customFormat="1">
      <c r="A230" s="15"/>
      <c r="B230" s="250"/>
      <c r="C230" s="15"/>
      <c r="D230" s="235" t="s">
        <v>228</v>
      </c>
      <c r="E230" s="251" t="s">
        <v>1</v>
      </c>
      <c r="F230" s="252" t="s">
        <v>242</v>
      </c>
      <c r="G230" s="15"/>
      <c r="H230" s="253">
        <v>46.43</v>
      </c>
      <c r="I230" s="254"/>
      <c r="J230" s="254"/>
      <c r="K230" s="15"/>
      <c r="L230" s="15"/>
      <c r="M230" s="250"/>
      <c r="N230" s="255"/>
      <c r="O230" s="256"/>
      <c r="P230" s="256"/>
      <c r="Q230" s="256"/>
      <c r="R230" s="256"/>
      <c r="S230" s="256"/>
      <c r="T230" s="256"/>
      <c r="U230" s="256"/>
      <c r="V230" s="256"/>
      <c r="W230" s="256"/>
      <c r="X230" s="257"/>
      <c r="Y230" s="15"/>
      <c r="Z230" s="15"/>
      <c r="AA230" s="15"/>
      <c r="AB230" s="15"/>
      <c r="AC230" s="15"/>
      <c r="AD230" s="15"/>
      <c r="AE230" s="15"/>
      <c r="AT230" s="251" t="s">
        <v>228</v>
      </c>
      <c r="AU230" s="251" t="s">
        <v>93</v>
      </c>
      <c r="AV230" s="15" t="s">
        <v>98</v>
      </c>
      <c r="AW230" s="15" t="s">
        <v>4</v>
      </c>
      <c r="AX230" s="15" t="s">
        <v>88</v>
      </c>
      <c r="AY230" s="251" t="s">
        <v>220</v>
      </c>
    </row>
    <row r="231" s="2" customFormat="1" ht="24.15" customHeight="1">
      <c r="A231" s="42"/>
      <c r="B231" s="186"/>
      <c r="C231" s="220" t="s">
        <v>916</v>
      </c>
      <c r="D231" s="220" t="s">
        <v>223</v>
      </c>
      <c r="E231" s="221" t="s">
        <v>2125</v>
      </c>
      <c r="F231" s="222" t="s">
        <v>2126</v>
      </c>
      <c r="G231" s="223" t="s">
        <v>226</v>
      </c>
      <c r="H231" s="224">
        <v>40.670000000000002</v>
      </c>
      <c r="I231" s="225"/>
      <c r="J231" s="225"/>
      <c r="K231" s="226">
        <f>ROUND(P231*H231,2)</f>
        <v>0</v>
      </c>
      <c r="L231" s="227"/>
      <c r="M231" s="43"/>
      <c r="N231" s="228" t="s">
        <v>1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0.0038700000000000002</v>
      </c>
      <c r="V231" s="231">
        <f>U231*H231</f>
        <v>0.1573929</v>
      </c>
      <c r="W231" s="231">
        <v>0</v>
      </c>
      <c r="X231" s="232">
        <f>W231*H231</f>
        <v>0</v>
      </c>
      <c r="Y231" s="42"/>
      <c r="Z231" s="42"/>
      <c r="AA231" s="42"/>
      <c r="AB231" s="42"/>
      <c r="AC231" s="42"/>
      <c r="AD231" s="42"/>
      <c r="AE231" s="42"/>
      <c r="AR231" s="233" t="s">
        <v>105</v>
      </c>
      <c r="AT231" s="233" t="s">
        <v>223</v>
      </c>
      <c r="AU231" s="233" t="s">
        <v>93</v>
      </c>
      <c r="AY231" s="19" t="s">
        <v>220</v>
      </c>
      <c r="BE231" s="147">
        <f>IF(O231="základná",K231,0)</f>
        <v>0</v>
      </c>
      <c r="BF231" s="147">
        <f>IF(O231="znížená",K231,0)</f>
        <v>0</v>
      </c>
      <c r="BG231" s="147">
        <f>IF(O231="zákl. prenesená",K231,0)</f>
        <v>0</v>
      </c>
      <c r="BH231" s="147">
        <f>IF(O231="zníž. prenesená",K231,0)</f>
        <v>0</v>
      </c>
      <c r="BI231" s="147">
        <f>IF(O231="nulová",K231,0)</f>
        <v>0</v>
      </c>
      <c r="BJ231" s="19" t="s">
        <v>93</v>
      </c>
      <c r="BK231" s="147">
        <f>ROUND(P231*H231,2)</f>
        <v>0</v>
      </c>
      <c r="BL231" s="19" t="s">
        <v>105</v>
      </c>
      <c r="BM231" s="233" t="s">
        <v>2127</v>
      </c>
    </row>
    <row r="232" s="14" customFormat="1">
      <c r="A232" s="14"/>
      <c r="B232" s="242"/>
      <c r="C232" s="14"/>
      <c r="D232" s="235" t="s">
        <v>228</v>
      </c>
      <c r="E232" s="243" t="s">
        <v>1</v>
      </c>
      <c r="F232" s="244" t="s">
        <v>2128</v>
      </c>
      <c r="G232" s="14"/>
      <c r="H232" s="245">
        <v>20.335000000000001</v>
      </c>
      <c r="I232" s="246"/>
      <c r="J232" s="246"/>
      <c r="K232" s="14"/>
      <c r="L232" s="14"/>
      <c r="M232" s="242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4"/>
      <c r="Z232" s="14"/>
      <c r="AA232" s="14"/>
      <c r="AB232" s="14"/>
      <c r="AC232" s="14"/>
      <c r="AD232" s="14"/>
      <c r="AE232" s="14"/>
      <c r="AT232" s="243" t="s">
        <v>228</v>
      </c>
      <c r="AU232" s="243" t="s">
        <v>93</v>
      </c>
      <c r="AV232" s="14" t="s">
        <v>93</v>
      </c>
      <c r="AW232" s="14" t="s">
        <v>4</v>
      </c>
      <c r="AX232" s="14" t="s">
        <v>81</v>
      </c>
      <c r="AY232" s="243" t="s">
        <v>220</v>
      </c>
    </row>
    <row r="233" s="14" customFormat="1">
      <c r="A233" s="14"/>
      <c r="B233" s="242"/>
      <c r="C233" s="14"/>
      <c r="D233" s="235" t="s">
        <v>228</v>
      </c>
      <c r="E233" s="243" t="s">
        <v>1</v>
      </c>
      <c r="F233" s="244" t="s">
        <v>2129</v>
      </c>
      <c r="G233" s="14"/>
      <c r="H233" s="245">
        <v>20.335000000000001</v>
      </c>
      <c r="I233" s="246"/>
      <c r="J233" s="246"/>
      <c r="K233" s="14"/>
      <c r="L233" s="14"/>
      <c r="M233" s="242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4"/>
      <c r="Z233" s="14"/>
      <c r="AA233" s="14"/>
      <c r="AB233" s="14"/>
      <c r="AC233" s="14"/>
      <c r="AD233" s="14"/>
      <c r="AE233" s="14"/>
      <c r="AT233" s="243" t="s">
        <v>228</v>
      </c>
      <c r="AU233" s="243" t="s">
        <v>93</v>
      </c>
      <c r="AV233" s="14" t="s">
        <v>93</v>
      </c>
      <c r="AW233" s="14" t="s">
        <v>4</v>
      </c>
      <c r="AX233" s="14" t="s">
        <v>81</v>
      </c>
      <c r="AY233" s="243" t="s">
        <v>220</v>
      </c>
    </row>
    <row r="234" s="15" customFormat="1">
      <c r="A234" s="15"/>
      <c r="B234" s="250"/>
      <c r="C234" s="15"/>
      <c r="D234" s="235" t="s">
        <v>228</v>
      </c>
      <c r="E234" s="251" t="s">
        <v>1</v>
      </c>
      <c r="F234" s="252" t="s">
        <v>242</v>
      </c>
      <c r="G234" s="15"/>
      <c r="H234" s="253">
        <v>40.670000000000002</v>
      </c>
      <c r="I234" s="254"/>
      <c r="J234" s="254"/>
      <c r="K234" s="15"/>
      <c r="L234" s="15"/>
      <c r="M234" s="250"/>
      <c r="N234" s="255"/>
      <c r="O234" s="256"/>
      <c r="P234" s="256"/>
      <c r="Q234" s="256"/>
      <c r="R234" s="256"/>
      <c r="S234" s="256"/>
      <c r="T234" s="256"/>
      <c r="U234" s="256"/>
      <c r="V234" s="256"/>
      <c r="W234" s="256"/>
      <c r="X234" s="257"/>
      <c r="Y234" s="15"/>
      <c r="Z234" s="15"/>
      <c r="AA234" s="15"/>
      <c r="AB234" s="15"/>
      <c r="AC234" s="15"/>
      <c r="AD234" s="15"/>
      <c r="AE234" s="15"/>
      <c r="AT234" s="251" t="s">
        <v>228</v>
      </c>
      <c r="AU234" s="251" t="s">
        <v>93</v>
      </c>
      <c r="AV234" s="15" t="s">
        <v>98</v>
      </c>
      <c r="AW234" s="15" t="s">
        <v>4</v>
      </c>
      <c r="AX234" s="15" t="s">
        <v>88</v>
      </c>
      <c r="AY234" s="251" t="s">
        <v>220</v>
      </c>
    </row>
    <row r="235" s="2" customFormat="1" ht="24.15" customHeight="1">
      <c r="A235" s="42"/>
      <c r="B235" s="186"/>
      <c r="C235" s="220" t="s">
        <v>922</v>
      </c>
      <c r="D235" s="220" t="s">
        <v>223</v>
      </c>
      <c r="E235" s="221" t="s">
        <v>2130</v>
      </c>
      <c r="F235" s="222" t="s">
        <v>2131</v>
      </c>
      <c r="G235" s="223" t="s">
        <v>226</v>
      </c>
      <c r="H235" s="224">
        <v>40.670000000000002</v>
      </c>
      <c r="I235" s="225"/>
      <c r="J235" s="225"/>
      <c r="K235" s="226">
        <f>ROUND(P235*H235,2)</f>
        <v>0</v>
      </c>
      <c r="L235" s="227"/>
      <c r="M235" s="43"/>
      <c r="N235" s="228" t="s">
        <v>1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2"/>
      <c r="Z235" s="42"/>
      <c r="AA235" s="42"/>
      <c r="AB235" s="42"/>
      <c r="AC235" s="42"/>
      <c r="AD235" s="42"/>
      <c r="AE235" s="42"/>
      <c r="AR235" s="233" t="s">
        <v>105</v>
      </c>
      <c r="AT235" s="233" t="s">
        <v>223</v>
      </c>
      <c r="AU235" s="233" t="s">
        <v>93</v>
      </c>
      <c r="AY235" s="19" t="s">
        <v>220</v>
      </c>
      <c r="BE235" s="147">
        <f>IF(O235="základná",K235,0)</f>
        <v>0</v>
      </c>
      <c r="BF235" s="147">
        <f>IF(O235="znížená",K235,0)</f>
        <v>0</v>
      </c>
      <c r="BG235" s="147">
        <f>IF(O235="zákl. prenesená",K235,0)</f>
        <v>0</v>
      </c>
      <c r="BH235" s="147">
        <f>IF(O235="zníž. prenesená",K235,0)</f>
        <v>0</v>
      </c>
      <c r="BI235" s="147">
        <f>IF(O235="nulová",K235,0)</f>
        <v>0</v>
      </c>
      <c r="BJ235" s="19" t="s">
        <v>93</v>
      </c>
      <c r="BK235" s="147">
        <f>ROUND(P235*H235,2)</f>
        <v>0</v>
      </c>
      <c r="BL235" s="19" t="s">
        <v>105</v>
      </c>
      <c r="BM235" s="233" t="s">
        <v>2132</v>
      </c>
    </row>
    <row r="236" s="14" customFormat="1">
      <c r="A236" s="14"/>
      <c r="B236" s="242"/>
      <c r="C236" s="14"/>
      <c r="D236" s="235" t="s">
        <v>228</v>
      </c>
      <c r="E236" s="243" t="s">
        <v>1</v>
      </c>
      <c r="F236" s="244" t="s">
        <v>2128</v>
      </c>
      <c r="G236" s="14"/>
      <c r="H236" s="245">
        <v>20.335000000000001</v>
      </c>
      <c r="I236" s="246"/>
      <c r="J236" s="246"/>
      <c r="K236" s="14"/>
      <c r="L236" s="14"/>
      <c r="M236" s="242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4"/>
      <c r="Z236" s="14"/>
      <c r="AA236" s="14"/>
      <c r="AB236" s="14"/>
      <c r="AC236" s="14"/>
      <c r="AD236" s="14"/>
      <c r="AE236" s="14"/>
      <c r="AT236" s="243" t="s">
        <v>228</v>
      </c>
      <c r="AU236" s="243" t="s">
        <v>93</v>
      </c>
      <c r="AV236" s="14" t="s">
        <v>93</v>
      </c>
      <c r="AW236" s="14" t="s">
        <v>4</v>
      </c>
      <c r="AX236" s="14" t="s">
        <v>81</v>
      </c>
      <c r="AY236" s="243" t="s">
        <v>220</v>
      </c>
    </row>
    <row r="237" s="14" customFormat="1">
      <c r="A237" s="14"/>
      <c r="B237" s="242"/>
      <c r="C237" s="14"/>
      <c r="D237" s="235" t="s">
        <v>228</v>
      </c>
      <c r="E237" s="243" t="s">
        <v>1</v>
      </c>
      <c r="F237" s="244" t="s">
        <v>2129</v>
      </c>
      <c r="G237" s="14"/>
      <c r="H237" s="245">
        <v>20.335000000000001</v>
      </c>
      <c r="I237" s="246"/>
      <c r="J237" s="246"/>
      <c r="K237" s="14"/>
      <c r="L237" s="14"/>
      <c r="M237" s="242"/>
      <c r="N237" s="247"/>
      <c r="O237" s="248"/>
      <c r="P237" s="248"/>
      <c r="Q237" s="248"/>
      <c r="R237" s="248"/>
      <c r="S237" s="248"/>
      <c r="T237" s="248"/>
      <c r="U237" s="248"/>
      <c r="V237" s="248"/>
      <c r="W237" s="248"/>
      <c r="X237" s="249"/>
      <c r="Y237" s="14"/>
      <c r="Z237" s="14"/>
      <c r="AA237" s="14"/>
      <c r="AB237" s="14"/>
      <c r="AC237" s="14"/>
      <c r="AD237" s="14"/>
      <c r="AE237" s="14"/>
      <c r="AT237" s="243" t="s">
        <v>228</v>
      </c>
      <c r="AU237" s="243" t="s">
        <v>93</v>
      </c>
      <c r="AV237" s="14" t="s">
        <v>93</v>
      </c>
      <c r="AW237" s="14" t="s">
        <v>4</v>
      </c>
      <c r="AX237" s="14" t="s">
        <v>81</v>
      </c>
      <c r="AY237" s="243" t="s">
        <v>220</v>
      </c>
    </row>
    <row r="238" s="15" customFormat="1">
      <c r="A238" s="15"/>
      <c r="B238" s="250"/>
      <c r="C238" s="15"/>
      <c r="D238" s="235" t="s">
        <v>228</v>
      </c>
      <c r="E238" s="251" t="s">
        <v>1</v>
      </c>
      <c r="F238" s="252" t="s">
        <v>242</v>
      </c>
      <c r="G238" s="15"/>
      <c r="H238" s="253">
        <v>40.670000000000002</v>
      </c>
      <c r="I238" s="254"/>
      <c r="J238" s="254"/>
      <c r="K238" s="15"/>
      <c r="L238" s="15"/>
      <c r="M238" s="250"/>
      <c r="N238" s="255"/>
      <c r="O238" s="256"/>
      <c r="P238" s="256"/>
      <c r="Q238" s="256"/>
      <c r="R238" s="256"/>
      <c r="S238" s="256"/>
      <c r="T238" s="256"/>
      <c r="U238" s="256"/>
      <c r="V238" s="256"/>
      <c r="W238" s="256"/>
      <c r="X238" s="257"/>
      <c r="Y238" s="15"/>
      <c r="Z238" s="15"/>
      <c r="AA238" s="15"/>
      <c r="AB238" s="15"/>
      <c r="AC238" s="15"/>
      <c r="AD238" s="15"/>
      <c r="AE238" s="15"/>
      <c r="AT238" s="251" t="s">
        <v>228</v>
      </c>
      <c r="AU238" s="251" t="s">
        <v>93</v>
      </c>
      <c r="AV238" s="15" t="s">
        <v>98</v>
      </c>
      <c r="AW238" s="15" t="s">
        <v>4</v>
      </c>
      <c r="AX238" s="15" t="s">
        <v>88</v>
      </c>
      <c r="AY238" s="251" t="s">
        <v>220</v>
      </c>
    </row>
    <row r="239" s="2" customFormat="1" ht="37.8" customHeight="1">
      <c r="A239" s="42"/>
      <c r="B239" s="186"/>
      <c r="C239" s="220" t="s">
        <v>928</v>
      </c>
      <c r="D239" s="220" t="s">
        <v>223</v>
      </c>
      <c r="E239" s="221" t="s">
        <v>2133</v>
      </c>
      <c r="F239" s="222" t="s">
        <v>2134</v>
      </c>
      <c r="G239" s="223" t="s">
        <v>359</v>
      </c>
      <c r="H239" s="224">
        <v>0.73599999999999999</v>
      </c>
      <c r="I239" s="225"/>
      <c r="J239" s="225"/>
      <c r="K239" s="226">
        <f>ROUND(P239*H239,2)</f>
        <v>0</v>
      </c>
      <c r="L239" s="227"/>
      <c r="M239" s="43"/>
      <c r="N239" s="228" t="s">
        <v>1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1.0162899999999999</v>
      </c>
      <c r="V239" s="231">
        <f>U239*H239</f>
        <v>0.74798943999999989</v>
      </c>
      <c r="W239" s="231">
        <v>0</v>
      </c>
      <c r="X239" s="232">
        <f>W239*H239</f>
        <v>0</v>
      </c>
      <c r="Y239" s="42"/>
      <c r="Z239" s="42"/>
      <c r="AA239" s="42"/>
      <c r="AB239" s="42"/>
      <c r="AC239" s="42"/>
      <c r="AD239" s="42"/>
      <c r="AE239" s="42"/>
      <c r="AR239" s="233" t="s">
        <v>105</v>
      </c>
      <c r="AT239" s="233" t="s">
        <v>223</v>
      </c>
      <c r="AU239" s="233" t="s">
        <v>93</v>
      </c>
      <c r="AY239" s="19" t="s">
        <v>220</v>
      </c>
      <c r="BE239" s="147">
        <f>IF(O239="základná",K239,0)</f>
        <v>0</v>
      </c>
      <c r="BF239" s="147">
        <f>IF(O239="znížená",K239,0)</f>
        <v>0</v>
      </c>
      <c r="BG239" s="147">
        <f>IF(O239="zákl. prenesená",K239,0)</f>
        <v>0</v>
      </c>
      <c r="BH239" s="147">
        <f>IF(O239="zníž. prenesená",K239,0)</f>
        <v>0</v>
      </c>
      <c r="BI239" s="147">
        <f>IF(O239="nulová",K239,0)</f>
        <v>0</v>
      </c>
      <c r="BJ239" s="19" t="s">
        <v>93</v>
      </c>
      <c r="BK239" s="147">
        <f>ROUND(P239*H239,2)</f>
        <v>0</v>
      </c>
      <c r="BL239" s="19" t="s">
        <v>105</v>
      </c>
      <c r="BM239" s="233" t="s">
        <v>2135</v>
      </c>
    </row>
    <row r="240" s="14" customFormat="1">
      <c r="A240" s="14"/>
      <c r="B240" s="242"/>
      <c r="C240" s="14"/>
      <c r="D240" s="235" t="s">
        <v>228</v>
      </c>
      <c r="E240" s="243" t="s">
        <v>1</v>
      </c>
      <c r="F240" s="244" t="s">
        <v>2136</v>
      </c>
      <c r="G240" s="14"/>
      <c r="H240" s="245">
        <v>0.34799999999999998</v>
      </c>
      <c r="I240" s="246"/>
      <c r="J240" s="246"/>
      <c r="K240" s="14"/>
      <c r="L240" s="14"/>
      <c r="M240" s="242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4"/>
      <c r="Z240" s="14"/>
      <c r="AA240" s="14"/>
      <c r="AB240" s="14"/>
      <c r="AC240" s="14"/>
      <c r="AD240" s="14"/>
      <c r="AE240" s="14"/>
      <c r="AT240" s="243" t="s">
        <v>228</v>
      </c>
      <c r="AU240" s="243" t="s">
        <v>93</v>
      </c>
      <c r="AV240" s="14" t="s">
        <v>93</v>
      </c>
      <c r="AW240" s="14" t="s">
        <v>4</v>
      </c>
      <c r="AX240" s="14" t="s">
        <v>81</v>
      </c>
      <c r="AY240" s="243" t="s">
        <v>220</v>
      </c>
    </row>
    <row r="241" s="14" customFormat="1">
      <c r="A241" s="14"/>
      <c r="B241" s="242"/>
      <c r="C241" s="14"/>
      <c r="D241" s="235" t="s">
        <v>228</v>
      </c>
      <c r="E241" s="243" t="s">
        <v>1</v>
      </c>
      <c r="F241" s="244" t="s">
        <v>2137</v>
      </c>
      <c r="G241" s="14"/>
      <c r="H241" s="245">
        <v>0.38800000000000001</v>
      </c>
      <c r="I241" s="246"/>
      <c r="J241" s="246"/>
      <c r="K241" s="14"/>
      <c r="L241" s="14"/>
      <c r="M241" s="242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4"/>
      <c r="Z241" s="14"/>
      <c r="AA241" s="14"/>
      <c r="AB241" s="14"/>
      <c r="AC241" s="14"/>
      <c r="AD241" s="14"/>
      <c r="AE241" s="14"/>
      <c r="AT241" s="243" t="s">
        <v>228</v>
      </c>
      <c r="AU241" s="243" t="s">
        <v>93</v>
      </c>
      <c r="AV241" s="14" t="s">
        <v>93</v>
      </c>
      <c r="AW241" s="14" t="s">
        <v>4</v>
      </c>
      <c r="AX241" s="14" t="s">
        <v>81</v>
      </c>
      <c r="AY241" s="243" t="s">
        <v>220</v>
      </c>
    </row>
    <row r="242" s="15" customFormat="1">
      <c r="A242" s="15"/>
      <c r="B242" s="250"/>
      <c r="C242" s="15"/>
      <c r="D242" s="235" t="s">
        <v>228</v>
      </c>
      <c r="E242" s="251" t="s">
        <v>1</v>
      </c>
      <c r="F242" s="252" t="s">
        <v>242</v>
      </c>
      <c r="G242" s="15"/>
      <c r="H242" s="253">
        <v>0.73599999999999999</v>
      </c>
      <c r="I242" s="254"/>
      <c r="J242" s="254"/>
      <c r="K242" s="15"/>
      <c r="L242" s="15"/>
      <c r="M242" s="250"/>
      <c r="N242" s="255"/>
      <c r="O242" s="256"/>
      <c r="P242" s="256"/>
      <c r="Q242" s="256"/>
      <c r="R242" s="256"/>
      <c r="S242" s="256"/>
      <c r="T242" s="256"/>
      <c r="U242" s="256"/>
      <c r="V242" s="256"/>
      <c r="W242" s="256"/>
      <c r="X242" s="257"/>
      <c r="Y242" s="15"/>
      <c r="Z242" s="15"/>
      <c r="AA242" s="15"/>
      <c r="AB242" s="15"/>
      <c r="AC242" s="15"/>
      <c r="AD242" s="15"/>
      <c r="AE242" s="15"/>
      <c r="AT242" s="251" t="s">
        <v>228</v>
      </c>
      <c r="AU242" s="251" t="s">
        <v>93</v>
      </c>
      <c r="AV242" s="15" t="s">
        <v>98</v>
      </c>
      <c r="AW242" s="15" t="s">
        <v>4</v>
      </c>
      <c r="AX242" s="15" t="s">
        <v>88</v>
      </c>
      <c r="AY242" s="251" t="s">
        <v>220</v>
      </c>
    </row>
    <row r="243" s="12" customFormat="1" ht="22.8" customHeight="1">
      <c r="A243" s="12"/>
      <c r="B243" s="206"/>
      <c r="C243" s="12"/>
      <c r="D243" s="207" t="s">
        <v>80</v>
      </c>
      <c r="E243" s="218" t="s">
        <v>299</v>
      </c>
      <c r="F243" s="218" t="s">
        <v>436</v>
      </c>
      <c r="G243" s="12"/>
      <c r="H243" s="12"/>
      <c r="I243" s="209"/>
      <c r="J243" s="209"/>
      <c r="K243" s="219">
        <f>BK243</f>
        <v>0</v>
      </c>
      <c r="L243" s="12"/>
      <c r="M243" s="206"/>
      <c r="N243" s="211"/>
      <c r="O243" s="212"/>
      <c r="P243" s="212"/>
      <c r="Q243" s="213">
        <f>SUM(Q244:Q358)</f>
        <v>0</v>
      </c>
      <c r="R243" s="213">
        <f>SUM(R244:R358)</f>
        <v>0</v>
      </c>
      <c r="S243" s="212"/>
      <c r="T243" s="214">
        <f>SUM(T244:T358)</f>
        <v>0</v>
      </c>
      <c r="U243" s="212"/>
      <c r="V243" s="214">
        <f>SUM(V244:V358)</f>
        <v>15.397941619999997</v>
      </c>
      <c r="W243" s="212"/>
      <c r="X243" s="215">
        <f>SUM(X244:X358)</f>
        <v>0</v>
      </c>
      <c r="Y243" s="12"/>
      <c r="Z243" s="12"/>
      <c r="AA243" s="12"/>
      <c r="AB243" s="12"/>
      <c r="AC243" s="12"/>
      <c r="AD243" s="12"/>
      <c r="AE243" s="12"/>
      <c r="AR243" s="207" t="s">
        <v>88</v>
      </c>
      <c r="AT243" s="216" t="s">
        <v>80</v>
      </c>
      <c r="AU243" s="216" t="s">
        <v>88</v>
      </c>
      <c r="AY243" s="207" t="s">
        <v>220</v>
      </c>
      <c r="BK243" s="217">
        <f>SUM(BK244:BK358)</f>
        <v>0</v>
      </c>
    </row>
    <row r="244" s="2" customFormat="1" ht="24.15" customHeight="1">
      <c r="A244" s="42"/>
      <c r="B244" s="186"/>
      <c r="C244" s="220" t="s">
        <v>567</v>
      </c>
      <c r="D244" s="220" t="s">
        <v>223</v>
      </c>
      <c r="E244" s="221" t="s">
        <v>1879</v>
      </c>
      <c r="F244" s="222" t="s">
        <v>1880</v>
      </c>
      <c r="G244" s="223" t="s">
        <v>226</v>
      </c>
      <c r="H244" s="224">
        <v>39.618000000000002</v>
      </c>
      <c r="I244" s="225"/>
      <c r="J244" s="225"/>
      <c r="K244" s="226">
        <f>ROUND(P244*H244,2)</f>
        <v>0</v>
      </c>
      <c r="L244" s="227"/>
      <c r="M244" s="43"/>
      <c r="N244" s="228" t="s">
        <v>1</v>
      </c>
      <c r="O244" s="229" t="s">
        <v>45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86"/>
      <c r="T244" s="231">
        <f>S244*H244</f>
        <v>0</v>
      </c>
      <c r="U244" s="231">
        <v>0.00042000000000000002</v>
      </c>
      <c r="V244" s="231">
        <f>U244*H244</f>
        <v>0.016639560000000001</v>
      </c>
      <c r="W244" s="231">
        <v>0</v>
      </c>
      <c r="X244" s="232">
        <f>W244*H244</f>
        <v>0</v>
      </c>
      <c r="Y244" s="42"/>
      <c r="Z244" s="42"/>
      <c r="AA244" s="42"/>
      <c r="AB244" s="42"/>
      <c r="AC244" s="42"/>
      <c r="AD244" s="42"/>
      <c r="AE244" s="42"/>
      <c r="AR244" s="233" t="s">
        <v>105</v>
      </c>
      <c r="AT244" s="233" t="s">
        <v>223</v>
      </c>
      <c r="AU244" s="233" t="s">
        <v>93</v>
      </c>
      <c r="AY244" s="19" t="s">
        <v>220</v>
      </c>
      <c r="BE244" s="147">
        <f>IF(O244="základná",K244,0)</f>
        <v>0</v>
      </c>
      <c r="BF244" s="147">
        <f>IF(O244="znížená",K244,0)</f>
        <v>0</v>
      </c>
      <c r="BG244" s="147">
        <f>IF(O244="zákl. prenesená",K244,0)</f>
        <v>0</v>
      </c>
      <c r="BH244" s="147">
        <f>IF(O244="zníž. prenesená",K244,0)</f>
        <v>0</v>
      </c>
      <c r="BI244" s="147">
        <f>IF(O244="nulová",K244,0)</f>
        <v>0</v>
      </c>
      <c r="BJ244" s="19" t="s">
        <v>93</v>
      </c>
      <c r="BK244" s="147">
        <f>ROUND(P244*H244,2)</f>
        <v>0</v>
      </c>
      <c r="BL244" s="19" t="s">
        <v>105</v>
      </c>
      <c r="BM244" s="233" t="s">
        <v>2138</v>
      </c>
    </row>
    <row r="245" s="13" customFormat="1">
      <c r="A245" s="13"/>
      <c r="B245" s="234"/>
      <c r="C245" s="13"/>
      <c r="D245" s="235" t="s">
        <v>228</v>
      </c>
      <c r="E245" s="236" t="s">
        <v>1</v>
      </c>
      <c r="F245" s="237" t="s">
        <v>2103</v>
      </c>
      <c r="G245" s="13"/>
      <c r="H245" s="236" t="s">
        <v>1</v>
      </c>
      <c r="I245" s="238"/>
      <c r="J245" s="238"/>
      <c r="K245" s="13"/>
      <c r="L245" s="13"/>
      <c r="M245" s="234"/>
      <c r="N245" s="239"/>
      <c r="O245" s="240"/>
      <c r="P245" s="240"/>
      <c r="Q245" s="240"/>
      <c r="R245" s="240"/>
      <c r="S245" s="240"/>
      <c r="T245" s="240"/>
      <c r="U245" s="240"/>
      <c r="V245" s="240"/>
      <c r="W245" s="240"/>
      <c r="X245" s="241"/>
      <c r="Y245" s="13"/>
      <c r="Z245" s="13"/>
      <c r="AA245" s="13"/>
      <c r="AB245" s="13"/>
      <c r="AC245" s="13"/>
      <c r="AD245" s="13"/>
      <c r="AE245" s="13"/>
      <c r="AT245" s="236" t="s">
        <v>228</v>
      </c>
      <c r="AU245" s="236" t="s">
        <v>93</v>
      </c>
      <c r="AV245" s="13" t="s">
        <v>88</v>
      </c>
      <c r="AW245" s="13" t="s">
        <v>4</v>
      </c>
      <c r="AX245" s="13" t="s">
        <v>81</v>
      </c>
      <c r="AY245" s="236" t="s">
        <v>220</v>
      </c>
    </row>
    <row r="246" s="14" customFormat="1">
      <c r="A246" s="14"/>
      <c r="B246" s="242"/>
      <c r="C246" s="14"/>
      <c r="D246" s="235" t="s">
        <v>228</v>
      </c>
      <c r="E246" s="243" t="s">
        <v>1</v>
      </c>
      <c r="F246" s="244" t="s">
        <v>2139</v>
      </c>
      <c r="G246" s="14"/>
      <c r="H246" s="245">
        <v>2.048</v>
      </c>
      <c r="I246" s="246"/>
      <c r="J246" s="246"/>
      <c r="K246" s="14"/>
      <c r="L246" s="14"/>
      <c r="M246" s="242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4"/>
      <c r="Z246" s="14"/>
      <c r="AA246" s="14"/>
      <c r="AB246" s="14"/>
      <c r="AC246" s="14"/>
      <c r="AD246" s="14"/>
      <c r="AE246" s="14"/>
      <c r="AT246" s="243" t="s">
        <v>228</v>
      </c>
      <c r="AU246" s="243" t="s">
        <v>93</v>
      </c>
      <c r="AV246" s="14" t="s">
        <v>93</v>
      </c>
      <c r="AW246" s="14" t="s">
        <v>4</v>
      </c>
      <c r="AX246" s="14" t="s">
        <v>81</v>
      </c>
      <c r="AY246" s="243" t="s">
        <v>220</v>
      </c>
    </row>
    <row r="247" s="14" customFormat="1">
      <c r="A247" s="14"/>
      <c r="B247" s="242"/>
      <c r="C247" s="14"/>
      <c r="D247" s="235" t="s">
        <v>228</v>
      </c>
      <c r="E247" s="243" t="s">
        <v>1</v>
      </c>
      <c r="F247" s="244" t="s">
        <v>2140</v>
      </c>
      <c r="G247" s="14"/>
      <c r="H247" s="245">
        <v>5.3099999999999996</v>
      </c>
      <c r="I247" s="246"/>
      <c r="J247" s="246"/>
      <c r="K247" s="14"/>
      <c r="L247" s="14"/>
      <c r="M247" s="242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4"/>
      <c r="Z247" s="14"/>
      <c r="AA247" s="14"/>
      <c r="AB247" s="14"/>
      <c r="AC247" s="14"/>
      <c r="AD247" s="14"/>
      <c r="AE247" s="14"/>
      <c r="AT247" s="243" t="s">
        <v>228</v>
      </c>
      <c r="AU247" s="243" t="s">
        <v>93</v>
      </c>
      <c r="AV247" s="14" t="s">
        <v>93</v>
      </c>
      <c r="AW247" s="14" t="s">
        <v>4</v>
      </c>
      <c r="AX247" s="14" t="s">
        <v>81</v>
      </c>
      <c r="AY247" s="243" t="s">
        <v>220</v>
      </c>
    </row>
    <row r="248" s="14" customFormat="1">
      <c r="A248" s="14"/>
      <c r="B248" s="242"/>
      <c r="C248" s="14"/>
      <c r="D248" s="235" t="s">
        <v>228</v>
      </c>
      <c r="E248" s="243" t="s">
        <v>1</v>
      </c>
      <c r="F248" s="244" t="s">
        <v>2141</v>
      </c>
      <c r="G248" s="14"/>
      <c r="H248" s="245">
        <v>10.17</v>
      </c>
      <c r="I248" s="246"/>
      <c r="J248" s="246"/>
      <c r="K248" s="14"/>
      <c r="L248" s="14"/>
      <c r="M248" s="242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4"/>
      <c r="Z248" s="14"/>
      <c r="AA248" s="14"/>
      <c r="AB248" s="14"/>
      <c r="AC248" s="14"/>
      <c r="AD248" s="14"/>
      <c r="AE248" s="14"/>
      <c r="AT248" s="243" t="s">
        <v>228</v>
      </c>
      <c r="AU248" s="243" t="s">
        <v>93</v>
      </c>
      <c r="AV248" s="14" t="s">
        <v>93</v>
      </c>
      <c r="AW248" s="14" t="s">
        <v>4</v>
      </c>
      <c r="AX248" s="14" t="s">
        <v>81</v>
      </c>
      <c r="AY248" s="243" t="s">
        <v>220</v>
      </c>
    </row>
    <row r="249" s="14" customFormat="1">
      <c r="A249" s="14"/>
      <c r="B249" s="242"/>
      <c r="C249" s="14"/>
      <c r="D249" s="235" t="s">
        <v>228</v>
      </c>
      <c r="E249" s="243" t="s">
        <v>1</v>
      </c>
      <c r="F249" s="244" t="s">
        <v>2142</v>
      </c>
      <c r="G249" s="14"/>
      <c r="H249" s="245">
        <v>1.76</v>
      </c>
      <c r="I249" s="246"/>
      <c r="J249" s="246"/>
      <c r="K249" s="14"/>
      <c r="L249" s="14"/>
      <c r="M249" s="242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4"/>
      <c r="Z249" s="14"/>
      <c r="AA249" s="14"/>
      <c r="AB249" s="14"/>
      <c r="AC249" s="14"/>
      <c r="AD249" s="14"/>
      <c r="AE249" s="14"/>
      <c r="AT249" s="243" t="s">
        <v>228</v>
      </c>
      <c r="AU249" s="243" t="s">
        <v>93</v>
      </c>
      <c r="AV249" s="14" t="s">
        <v>93</v>
      </c>
      <c r="AW249" s="14" t="s">
        <v>4</v>
      </c>
      <c r="AX249" s="14" t="s">
        <v>81</v>
      </c>
      <c r="AY249" s="243" t="s">
        <v>220</v>
      </c>
    </row>
    <row r="250" s="15" customFormat="1">
      <c r="A250" s="15"/>
      <c r="B250" s="250"/>
      <c r="C250" s="15"/>
      <c r="D250" s="235" t="s">
        <v>228</v>
      </c>
      <c r="E250" s="251" t="s">
        <v>1</v>
      </c>
      <c r="F250" s="252" t="s">
        <v>242</v>
      </c>
      <c r="G250" s="15"/>
      <c r="H250" s="253">
        <v>19.288</v>
      </c>
      <c r="I250" s="254"/>
      <c r="J250" s="254"/>
      <c r="K250" s="15"/>
      <c r="L250" s="15"/>
      <c r="M250" s="250"/>
      <c r="N250" s="255"/>
      <c r="O250" s="256"/>
      <c r="P250" s="256"/>
      <c r="Q250" s="256"/>
      <c r="R250" s="256"/>
      <c r="S250" s="256"/>
      <c r="T250" s="256"/>
      <c r="U250" s="256"/>
      <c r="V250" s="256"/>
      <c r="W250" s="256"/>
      <c r="X250" s="257"/>
      <c r="Y250" s="15"/>
      <c r="Z250" s="15"/>
      <c r="AA250" s="15"/>
      <c r="AB250" s="15"/>
      <c r="AC250" s="15"/>
      <c r="AD250" s="15"/>
      <c r="AE250" s="15"/>
      <c r="AT250" s="251" t="s">
        <v>228</v>
      </c>
      <c r="AU250" s="251" t="s">
        <v>93</v>
      </c>
      <c r="AV250" s="15" t="s">
        <v>98</v>
      </c>
      <c r="AW250" s="15" t="s">
        <v>4</v>
      </c>
      <c r="AX250" s="15" t="s">
        <v>81</v>
      </c>
      <c r="AY250" s="251" t="s">
        <v>220</v>
      </c>
    </row>
    <row r="251" s="13" customFormat="1">
      <c r="A251" s="13"/>
      <c r="B251" s="234"/>
      <c r="C251" s="13"/>
      <c r="D251" s="235" t="s">
        <v>228</v>
      </c>
      <c r="E251" s="236" t="s">
        <v>1</v>
      </c>
      <c r="F251" s="237" t="s">
        <v>2143</v>
      </c>
      <c r="G251" s="13"/>
      <c r="H251" s="236" t="s">
        <v>1</v>
      </c>
      <c r="I251" s="238"/>
      <c r="J251" s="238"/>
      <c r="K251" s="13"/>
      <c r="L251" s="13"/>
      <c r="M251" s="234"/>
      <c r="N251" s="239"/>
      <c r="O251" s="240"/>
      <c r="P251" s="240"/>
      <c r="Q251" s="240"/>
      <c r="R251" s="240"/>
      <c r="S251" s="240"/>
      <c r="T251" s="240"/>
      <c r="U251" s="240"/>
      <c r="V251" s="240"/>
      <c r="W251" s="240"/>
      <c r="X251" s="241"/>
      <c r="Y251" s="13"/>
      <c r="Z251" s="13"/>
      <c r="AA251" s="13"/>
      <c r="AB251" s="13"/>
      <c r="AC251" s="13"/>
      <c r="AD251" s="13"/>
      <c r="AE251" s="13"/>
      <c r="AT251" s="236" t="s">
        <v>228</v>
      </c>
      <c r="AU251" s="236" t="s">
        <v>93</v>
      </c>
      <c r="AV251" s="13" t="s">
        <v>88</v>
      </c>
      <c r="AW251" s="13" t="s">
        <v>4</v>
      </c>
      <c r="AX251" s="13" t="s">
        <v>81</v>
      </c>
      <c r="AY251" s="236" t="s">
        <v>220</v>
      </c>
    </row>
    <row r="252" s="14" customFormat="1">
      <c r="A252" s="14"/>
      <c r="B252" s="242"/>
      <c r="C252" s="14"/>
      <c r="D252" s="235" t="s">
        <v>228</v>
      </c>
      <c r="E252" s="243" t="s">
        <v>1</v>
      </c>
      <c r="F252" s="244" t="s">
        <v>2144</v>
      </c>
      <c r="G252" s="14"/>
      <c r="H252" s="245">
        <v>20.329999999999998</v>
      </c>
      <c r="I252" s="246"/>
      <c r="J252" s="246"/>
      <c r="K252" s="14"/>
      <c r="L252" s="14"/>
      <c r="M252" s="242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4"/>
      <c r="Z252" s="14"/>
      <c r="AA252" s="14"/>
      <c r="AB252" s="14"/>
      <c r="AC252" s="14"/>
      <c r="AD252" s="14"/>
      <c r="AE252" s="14"/>
      <c r="AT252" s="243" t="s">
        <v>228</v>
      </c>
      <c r="AU252" s="243" t="s">
        <v>93</v>
      </c>
      <c r="AV252" s="14" t="s">
        <v>93</v>
      </c>
      <c r="AW252" s="14" t="s">
        <v>4</v>
      </c>
      <c r="AX252" s="14" t="s">
        <v>81</v>
      </c>
      <c r="AY252" s="243" t="s">
        <v>220</v>
      </c>
    </row>
    <row r="253" s="16" customFormat="1">
      <c r="A253" s="16"/>
      <c r="B253" s="258"/>
      <c r="C253" s="16"/>
      <c r="D253" s="235" t="s">
        <v>228</v>
      </c>
      <c r="E253" s="259" t="s">
        <v>1</v>
      </c>
      <c r="F253" s="260" t="s">
        <v>253</v>
      </c>
      <c r="G253" s="16"/>
      <c r="H253" s="261">
        <v>39.618000000000002</v>
      </c>
      <c r="I253" s="262"/>
      <c r="J253" s="262"/>
      <c r="K253" s="16"/>
      <c r="L253" s="16"/>
      <c r="M253" s="258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5"/>
      <c r="Y253" s="16"/>
      <c r="Z253" s="16"/>
      <c r="AA253" s="16"/>
      <c r="AB253" s="16"/>
      <c r="AC253" s="16"/>
      <c r="AD253" s="16"/>
      <c r="AE253" s="16"/>
      <c r="AT253" s="259" t="s">
        <v>228</v>
      </c>
      <c r="AU253" s="259" t="s">
        <v>93</v>
      </c>
      <c r="AV253" s="16" t="s">
        <v>105</v>
      </c>
      <c r="AW253" s="16" t="s">
        <v>4</v>
      </c>
      <c r="AX253" s="16" t="s">
        <v>88</v>
      </c>
      <c r="AY253" s="259" t="s">
        <v>220</v>
      </c>
    </row>
    <row r="254" s="2" customFormat="1" ht="24.15" customHeight="1">
      <c r="A254" s="42"/>
      <c r="B254" s="186"/>
      <c r="C254" s="220" t="s">
        <v>938</v>
      </c>
      <c r="D254" s="220" t="s">
        <v>223</v>
      </c>
      <c r="E254" s="221" t="s">
        <v>1520</v>
      </c>
      <c r="F254" s="222" t="s">
        <v>1521</v>
      </c>
      <c r="G254" s="223" t="s">
        <v>226</v>
      </c>
      <c r="H254" s="224">
        <v>39.618000000000002</v>
      </c>
      <c r="I254" s="225"/>
      <c r="J254" s="225"/>
      <c r="K254" s="226">
        <f>ROUND(P254*H254,2)</f>
        <v>0</v>
      </c>
      <c r="L254" s="227"/>
      <c r="M254" s="43"/>
      <c r="N254" s="228" t="s">
        <v>1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0.00040000000000000002</v>
      </c>
      <c r="V254" s="231">
        <f>U254*H254</f>
        <v>0.015847200000000002</v>
      </c>
      <c r="W254" s="231">
        <v>0</v>
      </c>
      <c r="X254" s="232">
        <f>W254*H254</f>
        <v>0</v>
      </c>
      <c r="Y254" s="42"/>
      <c r="Z254" s="42"/>
      <c r="AA254" s="42"/>
      <c r="AB254" s="42"/>
      <c r="AC254" s="42"/>
      <c r="AD254" s="42"/>
      <c r="AE254" s="42"/>
      <c r="AR254" s="233" t="s">
        <v>105</v>
      </c>
      <c r="AT254" s="233" t="s">
        <v>223</v>
      </c>
      <c r="AU254" s="233" t="s">
        <v>93</v>
      </c>
      <c r="AY254" s="19" t="s">
        <v>220</v>
      </c>
      <c r="BE254" s="147">
        <f>IF(O254="základná",K254,0)</f>
        <v>0</v>
      </c>
      <c r="BF254" s="147">
        <f>IF(O254="znížená",K254,0)</f>
        <v>0</v>
      </c>
      <c r="BG254" s="147">
        <f>IF(O254="zákl. prenesená",K254,0)</f>
        <v>0</v>
      </c>
      <c r="BH254" s="147">
        <f>IF(O254="zníž. prenesená",K254,0)</f>
        <v>0</v>
      </c>
      <c r="BI254" s="147">
        <f>IF(O254="nulová",K254,0)</f>
        <v>0</v>
      </c>
      <c r="BJ254" s="19" t="s">
        <v>93</v>
      </c>
      <c r="BK254" s="147">
        <f>ROUND(P254*H254,2)</f>
        <v>0</v>
      </c>
      <c r="BL254" s="19" t="s">
        <v>105</v>
      </c>
      <c r="BM254" s="233" t="s">
        <v>2145</v>
      </c>
    </row>
    <row r="255" s="13" customFormat="1">
      <c r="A255" s="13"/>
      <c r="B255" s="234"/>
      <c r="C255" s="13"/>
      <c r="D255" s="235" t="s">
        <v>228</v>
      </c>
      <c r="E255" s="236" t="s">
        <v>1</v>
      </c>
      <c r="F255" s="237" t="s">
        <v>2103</v>
      </c>
      <c r="G255" s="13"/>
      <c r="H255" s="236" t="s">
        <v>1</v>
      </c>
      <c r="I255" s="238"/>
      <c r="J255" s="238"/>
      <c r="K255" s="13"/>
      <c r="L255" s="13"/>
      <c r="M255" s="234"/>
      <c r="N255" s="239"/>
      <c r="O255" s="240"/>
      <c r="P255" s="240"/>
      <c r="Q255" s="240"/>
      <c r="R255" s="240"/>
      <c r="S255" s="240"/>
      <c r="T255" s="240"/>
      <c r="U255" s="240"/>
      <c r="V255" s="240"/>
      <c r="W255" s="240"/>
      <c r="X255" s="241"/>
      <c r="Y255" s="13"/>
      <c r="Z255" s="13"/>
      <c r="AA255" s="13"/>
      <c r="AB255" s="13"/>
      <c r="AC255" s="13"/>
      <c r="AD255" s="13"/>
      <c r="AE255" s="13"/>
      <c r="AT255" s="236" t="s">
        <v>228</v>
      </c>
      <c r="AU255" s="236" t="s">
        <v>93</v>
      </c>
      <c r="AV255" s="13" t="s">
        <v>88</v>
      </c>
      <c r="AW255" s="13" t="s">
        <v>4</v>
      </c>
      <c r="AX255" s="13" t="s">
        <v>81</v>
      </c>
      <c r="AY255" s="236" t="s">
        <v>220</v>
      </c>
    </row>
    <row r="256" s="14" customFormat="1">
      <c r="A256" s="14"/>
      <c r="B256" s="242"/>
      <c r="C256" s="14"/>
      <c r="D256" s="235" t="s">
        <v>228</v>
      </c>
      <c r="E256" s="243" t="s">
        <v>1</v>
      </c>
      <c r="F256" s="244" t="s">
        <v>2139</v>
      </c>
      <c r="G256" s="14"/>
      <c r="H256" s="245">
        <v>2.048</v>
      </c>
      <c r="I256" s="246"/>
      <c r="J256" s="246"/>
      <c r="K256" s="14"/>
      <c r="L256" s="14"/>
      <c r="M256" s="242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4"/>
      <c r="Z256" s="14"/>
      <c r="AA256" s="14"/>
      <c r="AB256" s="14"/>
      <c r="AC256" s="14"/>
      <c r="AD256" s="14"/>
      <c r="AE256" s="14"/>
      <c r="AT256" s="243" t="s">
        <v>228</v>
      </c>
      <c r="AU256" s="243" t="s">
        <v>93</v>
      </c>
      <c r="AV256" s="14" t="s">
        <v>93</v>
      </c>
      <c r="AW256" s="14" t="s">
        <v>4</v>
      </c>
      <c r="AX256" s="14" t="s">
        <v>81</v>
      </c>
      <c r="AY256" s="243" t="s">
        <v>220</v>
      </c>
    </row>
    <row r="257" s="14" customFormat="1">
      <c r="A257" s="14"/>
      <c r="B257" s="242"/>
      <c r="C257" s="14"/>
      <c r="D257" s="235" t="s">
        <v>228</v>
      </c>
      <c r="E257" s="243" t="s">
        <v>1</v>
      </c>
      <c r="F257" s="244" t="s">
        <v>2140</v>
      </c>
      <c r="G257" s="14"/>
      <c r="H257" s="245">
        <v>5.3099999999999996</v>
      </c>
      <c r="I257" s="246"/>
      <c r="J257" s="246"/>
      <c r="K257" s="14"/>
      <c r="L257" s="14"/>
      <c r="M257" s="242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4"/>
      <c r="Z257" s="14"/>
      <c r="AA257" s="14"/>
      <c r="AB257" s="14"/>
      <c r="AC257" s="14"/>
      <c r="AD257" s="14"/>
      <c r="AE257" s="14"/>
      <c r="AT257" s="243" t="s">
        <v>228</v>
      </c>
      <c r="AU257" s="243" t="s">
        <v>93</v>
      </c>
      <c r="AV257" s="14" t="s">
        <v>93</v>
      </c>
      <c r="AW257" s="14" t="s">
        <v>4</v>
      </c>
      <c r="AX257" s="14" t="s">
        <v>81</v>
      </c>
      <c r="AY257" s="243" t="s">
        <v>220</v>
      </c>
    </row>
    <row r="258" s="14" customFormat="1">
      <c r="A258" s="14"/>
      <c r="B258" s="242"/>
      <c r="C258" s="14"/>
      <c r="D258" s="235" t="s">
        <v>228</v>
      </c>
      <c r="E258" s="243" t="s">
        <v>1</v>
      </c>
      <c r="F258" s="244" t="s">
        <v>2141</v>
      </c>
      <c r="G258" s="14"/>
      <c r="H258" s="245">
        <v>10.17</v>
      </c>
      <c r="I258" s="246"/>
      <c r="J258" s="246"/>
      <c r="K258" s="14"/>
      <c r="L258" s="14"/>
      <c r="M258" s="242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4"/>
      <c r="Z258" s="14"/>
      <c r="AA258" s="14"/>
      <c r="AB258" s="14"/>
      <c r="AC258" s="14"/>
      <c r="AD258" s="14"/>
      <c r="AE258" s="14"/>
      <c r="AT258" s="243" t="s">
        <v>228</v>
      </c>
      <c r="AU258" s="243" t="s">
        <v>93</v>
      </c>
      <c r="AV258" s="14" t="s">
        <v>93</v>
      </c>
      <c r="AW258" s="14" t="s">
        <v>4</v>
      </c>
      <c r="AX258" s="14" t="s">
        <v>81</v>
      </c>
      <c r="AY258" s="243" t="s">
        <v>220</v>
      </c>
    </row>
    <row r="259" s="14" customFormat="1">
      <c r="A259" s="14"/>
      <c r="B259" s="242"/>
      <c r="C259" s="14"/>
      <c r="D259" s="235" t="s">
        <v>228</v>
      </c>
      <c r="E259" s="243" t="s">
        <v>1</v>
      </c>
      <c r="F259" s="244" t="s">
        <v>2142</v>
      </c>
      <c r="G259" s="14"/>
      <c r="H259" s="245">
        <v>1.76</v>
      </c>
      <c r="I259" s="246"/>
      <c r="J259" s="246"/>
      <c r="K259" s="14"/>
      <c r="L259" s="14"/>
      <c r="M259" s="242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4"/>
      <c r="Z259" s="14"/>
      <c r="AA259" s="14"/>
      <c r="AB259" s="14"/>
      <c r="AC259" s="14"/>
      <c r="AD259" s="14"/>
      <c r="AE259" s="14"/>
      <c r="AT259" s="243" t="s">
        <v>228</v>
      </c>
      <c r="AU259" s="243" t="s">
        <v>93</v>
      </c>
      <c r="AV259" s="14" t="s">
        <v>93</v>
      </c>
      <c r="AW259" s="14" t="s">
        <v>4</v>
      </c>
      <c r="AX259" s="14" t="s">
        <v>81</v>
      </c>
      <c r="AY259" s="243" t="s">
        <v>220</v>
      </c>
    </row>
    <row r="260" s="15" customFormat="1">
      <c r="A260" s="15"/>
      <c r="B260" s="250"/>
      <c r="C260" s="15"/>
      <c r="D260" s="235" t="s">
        <v>228</v>
      </c>
      <c r="E260" s="251" t="s">
        <v>1</v>
      </c>
      <c r="F260" s="252" t="s">
        <v>242</v>
      </c>
      <c r="G260" s="15"/>
      <c r="H260" s="253">
        <v>19.288</v>
      </c>
      <c r="I260" s="254"/>
      <c r="J260" s="254"/>
      <c r="K260" s="15"/>
      <c r="L260" s="15"/>
      <c r="M260" s="250"/>
      <c r="N260" s="255"/>
      <c r="O260" s="256"/>
      <c r="P260" s="256"/>
      <c r="Q260" s="256"/>
      <c r="R260" s="256"/>
      <c r="S260" s="256"/>
      <c r="T260" s="256"/>
      <c r="U260" s="256"/>
      <c r="V260" s="256"/>
      <c r="W260" s="256"/>
      <c r="X260" s="257"/>
      <c r="Y260" s="15"/>
      <c r="Z260" s="15"/>
      <c r="AA260" s="15"/>
      <c r="AB260" s="15"/>
      <c r="AC260" s="15"/>
      <c r="AD260" s="15"/>
      <c r="AE260" s="15"/>
      <c r="AT260" s="251" t="s">
        <v>228</v>
      </c>
      <c r="AU260" s="251" t="s">
        <v>93</v>
      </c>
      <c r="AV260" s="15" t="s">
        <v>98</v>
      </c>
      <c r="AW260" s="15" t="s">
        <v>4</v>
      </c>
      <c r="AX260" s="15" t="s">
        <v>81</v>
      </c>
      <c r="AY260" s="251" t="s">
        <v>220</v>
      </c>
    </row>
    <row r="261" s="13" customFormat="1">
      <c r="A261" s="13"/>
      <c r="B261" s="234"/>
      <c r="C261" s="13"/>
      <c r="D261" s="235" t="s">
        <v>228</v>
      </c>
      <c r="E261" s="236" t="s">
        <v>1</v>
      </c>
      <c r="F261" s="237" t="s">
        <v>2143</v>
      </c>
      <c r="G261" s="13"/>
      <c r="H261" s="236" t="s">
        <v>1</v>
      </c>
      <c r="I261" s="238"/>
      <c r="J261" s="238"/>
      <c r="K261" s="13"/>
      <c r="L261" s="13"/>
      <c r="M261" s="234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13"/>
      <c r="Z261" s="13"/>
      <c r="AA261" s="13"/>
      <c r="AB261" s="13"/>
      <c r="AC261" s="13"/>
      <c r="AD261" s="13"/>
      <c r="AE261" s="13"/>
      <c r="AT261" s="236" t="s">
        <v>228</v>
      </c>
      <c r="AU261" s="236" t="s">
        <v>93</v>
      </c>
      <c r="AV261" s="13" t="s">
        <v>88</v>
      </c>
      <c r="AW261" s="13" t="s">
        <v>4</v>
      </c>
      <c r="AX261" s="13" t="s">
        <v>81</v>
      </c>
      <c r="AY261" s="236" t="s">
        <v>220</v>
      </c>
    </row>
    <row r="262" s="14" customFormat="1">
      <c r="A262" s="14"/>
      <c r="B262" s="242"/>
      <c r="C262" s="14"/>
      <c r="D262" s="235" t="s">
        <v>228</v>
      </c>
      <c r="E262" s="243" t="s">
        <v>1</v>
      </c>
      <c r="F262" s="244" t="s">
        <v>2144</v>
      </c>
      <c r="G262" s="14"/>
      <c r="H262" s="245">
        <v>20.329999999999998</v>
      </c>
      <c r="I262" s="246"/>
      <c r="J262" s="246"/>
      <c r="K262" s="14"/>
      <c r="L262" s="14"/>
      <c r="M262" s="242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4"/>
      <c r="Z262" s="14"/>
      <c r="AA262" s="14"/>
      <c r="AB262" s="14"/>
      <c r="AC262" s="14"/>
      <c r="AD262" s="14"/>
      <c r="AE262" s="14"/>
      <c r="AT262" s="243" t="s">
        <v>228</v>
      </c>
      <c r="AU262" s="243" t="s">
        <v>93</v>
      </c>
      <c r="AV262" s="14" t="s">
        <v>93</v>
      </c>
      <c r="AW262" s="14" t="s">
        <v>4</v>
      </c>
      <c r="AX262" s="14" t="s">
        <v>81</v>
      </c>
      <c r="AY262" s="243" t="s">
        <v>220</v>
      </c>
    </row>
    <row r="263" s="16" customFormat="1">
      <c r="A263" s="16"/>
      <c r="B263" s="258"/>
      <c r="C263" s="16"/>
      <c r="D263" s="235" t="s">
        <v>228</v>
      </c>
      <c r="E263" s="259" t="s">
        <v>1</v>
      </c>
      <c r="F263" s="260" t="s">
        <v>253</v>
      </c>
      <c r="G263" s="16"/>
      <c r="H263" s="261">
        <v>39.618000000000002</v>
      </c>
      <c r="I263" s="262"/>
      <c r="J263" s="262"/>
      <c r="K263" s="16"/>
      <c r="L263" s="16"/>
      <c r="M263" s="258"/>
      <c r="N263" s="263"/>
      <c r="O263" s="264"/>
      <c r="P263" s="264"/>
      <c r="Q263" s="264"/>
      <c r="R263" s="264"/>
      <c r="S263" s="264"/>
      <c r="T263" s="264"/>
      <c r="U263" s="264"/>
      <c r="V263" s="264"/>
      <c r="W263" s="264"/>
      <c r="X263" s="265"/>
      <c r="Y263" s="16"/>
      <c r="Z263" s="16"/>
      <c r="AA263" s="16"/>
      <c r="AB263" s="16"/>
      <c r="AC263" s="16"/>
      <c r="AD263" s="16"/>
      <c r="AE263" s="16"/>
      <c r="AT263" s="259" t="s">
        <v>228</v>
      </c>
      <c r="AU263" s="259" t="s">
        <v>93</v>
      </c>
      <c r="AV263" s="16" t="s">
        <v>105</v>
      </c>
      <c r="AW263" s="16" t="s">
        <v>4</v>
      </c>
      <c r="AX263" s="16" t="s">
        <v>88</v>
      </c>
      <c r="AY263" s="259" t="s">
        <v>220</v>
      </c>
    </row>
    <row r="264" s="2" customFormat="1" ht="24.15" customHeight="1">
      <c r="A264" s="42"/>
      <c r="B264" s="186"/>
      <c r="C264" s="220" t="s">
        <v>943</v>
      </c>
      <c r="D264" s="220" t="s">
        <v>223</v>
      </c>
      <c r="E264" s="221" t="s">
        <v>1526</v>
      </c>
      <c r="F264" s="222" t="s">
        <v>1527</v>
      </c>
      <c r="G264" s="223" t="s">
        <v>226</v>
      </c>
      <c r="H264" s="224">
        <v>39.618000000000002</v>
      </c>
      <c r="I264" s="225"/>
      <c r="J264" s="225"/>
      <c r="K264" s="226">
        <f>ROUND(P264*H264,2)</f>
        <v>0</v>
      </c>
      <c r="L264" s="227"/>
      <c r="M264" s="43"/>
      <c r="N264" s="228" t="s">
        <v>1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0.0049500000000000004</v>
      </c>
      <c r="V264" s="231">
        <f>U264*H264</f>
        <v>0.19610910000000004</v>
      </c>
      <c r="W264" s="231">
        <v>0</v>
      </c>
      <c r="X264" s="232">
        <f>W264*H264</f>
        <v>0</v>
      </c>
      <c r="Y264" s="42"/>
      <c r="Z264" s="42"/>
      <c r="AA264" s="42"/>
      <c r="AB264" s="42"/>
      <c r="AC264" s="42"/>
      <c r="AD264" s="42"/>
      <c r="AE264" s="42"/>
      <c r="AR264" s="233" t="s">
        <v>105</v>
      </c>
      <c r="AT264" s="233" t="s">
        <v>223</v>
      </c>
      <c r="AU264" s="233" t="s">
        <v>93</v>
      </c>
      <c r="AY264" s="19" t="s">
        <v>220</v>
      </c>
      <c r="BE264" s="147">
        <f>IF(O264="základná",K264,0)</f>
        <v>0</v>
      </c>
      <c r="BF264" s="147">
        <f>IF(O264="znížená",K264,0)</f>
        <v>0</v>
      </c>
      <c r="BG264" s="147">
        <f>IF(O264="zákl. prenesená",K264,0)</f>
        <v>0</v>
      </c>
      <c r="BH264" s="147">
        <f>IF(O264="zníž. prenesená",K264,0)</f>
        <v>0</v>
      </c>
      <c r="BI264" s="147">
        <f>IF(O264="nulová",K264,0)</f>
        <v>0</v>
      </c>
      <c r="BJ264" s="19" t="s">
        <v>93</v>
      </c>
      <c r="BK264" s="147">
        <f>ROUND(P264*H264,2)</f>
        <v>0</v>
      </c>
      <c r="BL264" s="19" t="s">
        <v>105</v>
      </c>
      <c r="BM264" s="233" t="s">
        <v>2146</v>
      </c>
    </row>
    <row r="265" s="13" customFormat="1">
      <c r="A265" s="13"/>
      <c r="B265" s="234"/>
      <c r="C265" s="13"/>
      <c r="D265" s="235" t="s">
        <v>228</v>
      </c>
      <c r="E265" s="236" t="s">
        <v>1</v>
      </c>
      <c r="F265" s="237" t="s">
        <v>2103</v>
      </c>
      <c r="G265" s="13"/>
      <c r="H265" s="236" t="s">
        <v>1</v>
      </c>
      <c r="I265" s="238"/>
      <c r="J265" s="238"/>
      <c r="K265" s="13"/>
      <c r="L265" s="13"/>
      <c r="M265" s="234"/>
      <c r="N265" s="239"/>
      <c r="O265" s="240"/>
      <c r="P265" s="240"/>
      <c r="Q265" s="240"/>
      <c r="R265" s="240"/>
      <c r="S265" s="240"/>
      <c r="T265" s="240"/>
      <c r="U265" s="240"/>
      <c r="V265" s="240"/>
      <c r="W265" s="240"/>
      <c r="X265" s="241"/>
      <c r="Y265" s="13"/>
      <c r="Z265" s="13"/>
      <c r="AA265" s="13"/>
      <c r="AB265" s="13"/>
      <c r="AC265" s="13"/>
      <c r="AD265" s="13"/>
      <c r="AE265" s="13"/>
      <c r="AT265" s="236" t="s">
        <v>228</v>
      </c>
      <c r="AU265" s="236" t="s">
        <v>93</v>
      </c>
      <c r="AV265" s="13" t="s">
        <v>88</v>
      </c>
      <c r="AW265" s="13" t="s">
        <v>4</v>
      </c>
      <c r="AX265" s="13" t="s">
        <v>81</v>
      </c>
      <c r="AY265" s="236" t="s">
        <v>220</v>
      </c>
    </row>
    <row r="266" s="14" customFormat="1">
      <c r="A266" s="14"/>
      <c r="B266" s="242"/>
      <c r="C266" s="14"/>
      <c r="D266" s="235" t="s">
        <v>228</v>
      </c>
      <c r="E266" s="243" t="s">
        <v>1</v>
      </c>
      <c r="F266" s="244" t="s">
        <v>2139</v>
      </c>
      <c r="G266" s="14"/>
      <c r="H266" s="245">
        <v>2.048</v>
      </c>
      <c r="I266" s="246"/>
      <c r="J266" s="246"/>
      <c r="K266" s="14"/>
      <c r="L266" s="14"/>
      <c r="M266" s="242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4"/>
      <c r="Z266" s="14"/>
      <c r="AA266" s="14"/>
      <c r="AB266" s="14"/>
      <c r="AC266" s="14"/>
      <c r="AD266" s="14"/>
      <c r="AE266" s="14"/>
      <c r="AT266" s="243" t="s">
        <v>228</v>
      </c>
      <c r="AU266" s="243" t="s">
        <v>93</v>
      </c>
      <c r="AV266" s="14" t="s">
        <v>93</v>
      </c>
      <c r="AW266" s="14" t="s">
        <v>4</v>
      </c>
      <c r="AX266" s="14" t="s">
        <v>81</v>
      </c>
      <c r="AY266" s="243" t="s">
        <v>220</v>
      </c>
    </row>
    <row r="267" s="14" customFormat="1">
      <c r="A267" s="14"/>
      <c r="B267" s="242"/>
      <c r="C267" s="14"/>
      <c r="D267" s="235" t="s">
        <v>228</v>
      </c>
      <c r="E267" s="243" t="s">
        <v>1</v>
      </c>
      <c r="F267" s="244" t="s">
        <v>2140</v>
      </c>
      <c r="G267" s="14"/>
      <c r="H267" s="245">
        <v>5.3099999999999996</v>
      </c>
      <c r="I267" s="246"/>
      <c r="J267" s="246"/>
      <c r="K267" s="14"/>
      <c r="L267" s="14"/>
      <c r="M267" s="242"/>
      <c r="N267" s="247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4"/>
      <c r="Z267" s="14"/>
      <c r="AA267" s="14"/>
      <c r="AB267" s="14"/>
      <c r="AC267" s="14"/>
      <c r="AD267" s="14"/>
      <c r="AE267" s="14"/>
      <c r="AT267" s="243" t="s">
        <v>228</v>
      </c>
      <c r="AU267" s="243" t="s">
        <v>93</v>
      </c>
      <c r="AV267" s="14" t="s">
        <v>93</v>
      </c>
      <c r="AW267" s="14" t="s">
        <v>4</v>
      </c>
      <c r="AX267" s="14" t="s">
        <v>81</v>
      </c>
      <c r="AY267" s="243" t="s">
        <v>220</v>
      </c>
    </row>
    <row r="268" s="14" customFormat="1">
      <c r="A268" s="14"/>
      <c r="B268" s="242"/>
      <c r="C268" s="14"/>
      <c r="D268" s="235" t="s">
        <v>228</v>
      </c>
      <c r="E268" s="243" t="s">
        <v>1</v>
      </c>
      <c r="F268" s="244" t="s">
        <v>2141</v>
      </c>
      <c r="G268" s="14"/>
      <c r="H268" s="245">
        <v>10.17</v>
      </c>
      <c r="I268" s="246"/>
      <c r="J268" s="246"/>
      <c r="K268" s="14"/>
      <c r="L268" s="14"/>
      <c r="M268" s="242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4"/>
      <c r="Z268" s="14"/>
      <c r="AA268" s="14"/>
      <c r="AB268" s="14"/>
      <c r="AC268" s="14"/>
      <c r="AD268" s="14"/>
      <c r="AE268" s="14"/>
      <c r="AT268" s="243" t="s">
        <v>228</v>
      </c>
      <c r="AU268" s="243" t="s">
        <v>93</v>
      </c>
      <c r="AV268" s="14" t="s">
        <v>93</v>
      </c>
      <c r="AW268" s="14" t="s">
        <v>4</v>
      </c>
      <c r="AX268" s="14" t="s">
        <v>81</v>
      </c>
      <c r="AY268" s="243" t="s">
        <v>220</v>
      </c>
    </row>
    <row r="269" s="14" customFormat="1">
      <c r="A269" s="14"/>
      <c r="B269" s="242"/>
      <c r="C269" s="14"/>
      <c r="D269" s="235" t="s">
        <v>228</v>
      </c>
      <c r="E269" s="243" t="s">
        <v>1</v>
      </c>
      <c r="F269" s="244" t="s">
        <v>2142</v>
      </c>
      <c r="G269" s="14"/>
      <c r="H269" s="245">
        <v>1.76</v>
      </c>
      <c r="I269" s="246"/>
      <c r="J269" s="246"/>
      <c r="K269" s="14"/>
      <c r="L269" s="14"/>
      <c r="M269" s="242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4"/>
      <c r="Z269" s="14"/>
      <c r="AA269" s="14"/>
      <c r="AB269" s="14"/>
      <c r="AC269" s="14"/>
      <c r="AD269" s="14"/>
      <c r="AE269" s="14"/>
      <c r="AT269" s="243" t="s">
        <v>228</v>
      </c>
      <c r="AU269" s="243" t="s">
        <v>93</v>
      </c>
      <c r="AV269" s="14" t="s">
        <v>93</v>
      </c>
      <c r="AW269" s="14" t="s">
        <v>4</v>
      </c>
      <c r="AX269" s="14" t="s">
        <v>81</v>
      </c>
      <c r="AY269" s="243" t="s">
        <v>220</v>
      </c>
    </row>
    <row r="270" s="15" customFormat="1">
      <c r="A270" s="15"/>
      <c r="B270" s="250"/>
      <c r="C270" s="15"/>
      <c r="D270" s="235" t="s">
        <v>228</v>
      </c>
      <c r="E270" s="251" t="s">
        <v>1</v>
      </c>
      <c r="F270" s="252" t="s">
        <v>242</v>
      </c>
      <c r="G270" s="15"/>
      <c r="H270" s="253">
        <v>19.288</v>
      </c>
      <c r="I270" s="254"/>
      <c r="J270" s="254"/>
      <c r="K270" s="15"/>
      <c r="L270" s="15"/>
      <c r="M270" s="250"/>
      <c r="N270" s="255"/>
      <c r="O270" s="256"/>
      <c r="P270" s="256"/>
      <c r="Q270" s="256"/>
      <c r="R270" s="256"/>
      <c r="S270" s="256"/>
      <c r="T270" s="256"/>
      <c r="U270" s="256"/>
      <c r="V270" s="256"/>
      <c r="W270" s="256"/>
      <c r="X270" s="257"/>
      <c r="Y270" s="15"/>
      <c r="Z270" s="15"/>
      <c r="AA270" s="15"/>
      <c r="AB270" s="15"/>
      <c r="AC270" s="15"/>
      <c r="AD270" s="15"/>
      <c r="AE270" s="15"/>
      <c r="AT270" s="251" t="s">
        <v>228</v>
      </c>
      <c r="AU270" s="251" t="s">
        <v>93</v>
      </c>
      <c r="AV270" s="15" t="s">
        <v>98</v>
      </c>
      <c r="AW270" s="15" t="s">
        <v>4</v>
      </c>
      <c r="AX270" s="15" t="s">
        <v>81</v>
      </c>
      <c r="AY270" s="251" t="s">
        <v>220</v>
      </c>
    </row>
    <row r="271" s="13" customFormat="1">
      <c r="A271" s="13"/>
      <c r="B271" s="234"/>
      <c r="C271" s="13"/>
      <c r="D271" s="235" t="s">
        <v>228</v>
      </c>
      <c r="E271" s="236" t="s">
        <v>1</v>
      </c>
      <c r="F271" s="237" t="s">
        <v>2143</v>
      </c>
      <c r="G271" s="13"/>
      <c r="H271" s="236" t="s">
        <v>1</v>
      </c>
      <c r="I271" s="238"/>
      <c r="J271" s="238"/>
      <c r="K271" s="13"/>
      <c r="L271" s="13"/>
      <c r="M271" s="234"/>
      <c r="N271" s="239"/>
      <c r="O271" s="240"/>
      <c r="P271" s="240"/>
      <c r="Q271" s="240"/>
      <c r="R271" s="240"/>
      <c r="S271" s="240"/>
      <c r="T271" s="240"/>
      <c r="U271" s="240"/>
      <c r="V271" s="240"/>
      <c r="W271" s="240"/>
      <c r="X271" s="241"/>
      <c r="Y271" s="13"/>
      <c r="Z271" s="13"/>
      <c r="AA271" s="13"/>
      <c r="AB271" s="13"/>
      <c r="AC271" s="13"/>
      <c r="AD271" s="13"/>
      <c r="AE271" s="13"/>
      <c r="AT271" s="236" t="s">
        <v>228</v>
      </c>
      <c r="AU271" s="236" t="s">
        <v>93</v>
      </c>
      <c r="AV271" s="13" t="s">
        <v>88</v>
      </c>
      <c r="AW271" s="13" t="s">
        <v>4</v>
      </c>
      <c r="AX271" s="13" t="s">
        <v>81</v>
      </c>
      <c r="AY271" s="236" t="s">
        <v>220</v>
      </c>
    </row>
    <row r="272" s="14" customFormat="1">
      <c r="A272" s="14"/>
      <c r="B272" s="242"/>
      <c r="C272" s="14"/>
      <c r="D272" s="235" t="s">
        <v>228</v>
      </c>
      <c r="E272" s="243" t="s">
        <v>1</v>
      </c>
      <c r="F272" s="244" t="s">
        <v>2144</v>
      </c>
      <c r="G272" s="14"/>
      <c r="H272" s="245">
        <v>20.329999999999998</v>
      </c>
      <c r="I272" s="246"/>
      <c r="J272" s="246"/>
      <c r="K272" s="14"/>
      <c r="L272" s="14"/>
      <c r="M272" s="242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4"/>
      <c r="Z272" s="14"/>
      <c r="AA272" s="14"/>
      <c r="AB272" s="14"/>
      <c r="AC272" s="14"/>
      <c r="AD272" s="14"/>
      <c r="AE272" s="14"/>
      <c r="AT272" s="243" t="s">
        <v>228</v>
      </c>
      <c r="AU272" s="243" t="s">
        <v>93</v>
      </c>
      <c r="AV272" s="14" t="s">
        <v>93</v>
      </c>
      <c r="AW272" s="14" t="s">
        <v>4</v>
      </c>
      <c r="AX272" s="14" t="s">
        <v>81</v>
      </c>
      <c r="AY272" s="243" t="s">
        <v>220</v>
      </c>
    </row>
    <row r="273" s="16" customFormat="1">
      <c r="A273" s="16"/>
      <c r="B273" s="258"/>
      <c r="C273" s="16"/>
      <c r="D273" s="235" t="s">
        <v>228</v>
      </c>
      <c r="E273" s="259" t="s">
        <v>1</v>
      </c>
      <c r="F273" s="260" t="s">
        <v>253</v>
      </c>
      <c r="G273" s="16"/>
      <c r="H273" s="261">
        <v>39.618000000000002</v>
      </c>
      <c r="I273" s="262"/>
      <c r="J273" s="262"/>
      <c r="K273" s="16"/>
      <c r="L273" s="16"/>
      <c r="M273" s="258"/>
      <c r="N273" s="263"/>
      <c r="O273" s="264"/>
      <c r="P273" s="264"/>
      <c r="Q273" s="264"/>
      <c r="R273" s="264"/>
      <c r="S273" s="264"/>
      <c r="T273" s="264"/>
      <c r="U273" s="264"/>
      <c r="V273" s="264"/>
      <c r="W273" s="264"/>
      <c r="X273" s="265"/>
      <c r="Y273" s="16"/>
      <c r="Z273" s="16"/>
      <c r="AA273" s="16"/>
      <c r="AB273" s="16"/>
      <c r="AC273" s="16"/>
      <c r="AD273" s="16"/>
      <c r="AE273" s="16"/>
      <c r="AT273" s="259" t="s">
        <v>228</v>
      </c>
      <c r="AU273" s="259" t="s">
        <v>93</v>
      </c>
      <c r="AV273" s="16" t="s">
        <v>105</v>
      </c>
      <c r="AW273" s="16" t="s">
        <v>4</v>
      </c>
      <c r="AX273" s="16" t="s">
        <v>88</v>
      </c>
      <c r="AY273" s="259" t="s">
        <v>220</v>
      </c>
    </row>
    <row r="274" s="2" customFormat="1" ht="24.15" customHeight="1">
      <c r="A274" s="42"/>
      <c r="B274" s="186"/>
      <c r="C274" s="220" t="s">
        <v>947</v>
      </c>
      <c r="D274" s="220" t="s">
        <v>223</v>
      </c>
      <c r="E274" s="221" t="s">
        <v>1529</v>
      </c>
      <c r="F274" s="222" t="s">
        <v>1530</v>
      </c>
      <c r="G274" s="223" t="s">
        <v>226</v>
      </c>
      <c r="H274" s="224">
        <v>39.618000000000002</v>
      </c>
      <c r="I274" s="225"/>
      <c r="J274" s="225"/>
      <c r="K274" s="226">
        <f>ROUND(P274*H274,2)</f>
        <v>0</v>
      </c>
      <c r="L274" s="227"/>
      <c r="M274" s="43"/>
      <c r="N274" s="228" t="s">
        <v>1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0.00415</v>
      </c>
      <c r="V274" s="231">
        <f>U274*H274</f>
        <v>0.1644147</v>
      </c>
      <c r="W274" s="231">
        <v>0</v>
      </c>
      <c r="X274" s="232">
        <f>W274*H274</f>
        <v>0</v>
      </c>
      <c r="Y274" s="42"/>
      <c r="Z274" s="42"/>
      <c r="AA274" s="42"/>
      <c r="AB274" s="42"/>
      <c r="AC274" s="42"/>
      <c r="AD274" s="42"/>
      <c r="AE274" s="42"/>
      <c r="AR274" s="233" t="s">
        <v>105</v>
      </c>
      <c r="AT274" s="233" t="s">
        <v>223</v>
      </c>
      <c r="AU274" s="233" t="s">
        <v>93</v>
      </c>
      <c r="AY274" s="19" t="s">
        <v>220</v>
      </c>
      <c r="BE274" s="147">
        <f>IF(O274="základná",K274,0)</f>
        <v>0</v>
      </c>
      <c r="BF274" s="147">
        <f>IF(O274="znížená",K274,0)</f>
        <v>0</v>
      </c>
      <c r="BG274" s="147">
        <f>IF(O274="zákl. prenesená",K274,0)</f>
        <v>0</v>
      </c>
      <c r="BH274" s="147">
        <f>IF(O274="zníž. prenesená",K274,0)</f>
        <v>0</v>
      </c>
      <c r="BI274" s="147">
        <f>IF(O274="nulová",K274,0)</f>
        <v>0</v>
      </c>
      <c r="BJ274" s="19" t="s">
        <v>93</v>
      </c>
      <c r="BK274" s="147">
        <f>ROUND(P274*H274,2)</f>
        <v>0</v>
      </c>
      <c r="BL274" s="19" t="s">
        <v>105</v>
      </c>
      <c r="BM274" s="233" t="s">
        <v>2147</v>
      </c>
    </row>
    <row r="275" s="13" customFormat="1">
      <c r="A275" s="13"/>
      <c r="B275" s="234"/>
      <c r="C275" s="13"/>
      <c r="D275" s="235" t="s">
        <v>228</v>
      </c>
      <c r="E275" s="236" t="s">
        <v>1</v>
      </c>
      <c r="F275" s="237" t="s">
        <v>2103</v>
      </c>
      <c r="G275" s="13"/>
      <c r="H275" s="236" t="s">
        <v>1</v>
      </c>
      <c r="I275" s="238"/>
      <c r="J275" s="238"/>
      <c r="K275" s="13"/>
      <c r="L275" s="13"/>
      <c r="M275" s="234"/>
      <c r="N275" s="239"/>
      <c r="O275" s="240"/>
      <c r="P275" s="240"/>
      <c r="Q275" s="240"/>
      <c r="R275" s="240"/>
      <c r="S275" s="240"/>
      <c r="T275" s="240"/>
      <c r="U275" s="240"/>
      <c r="V275" s="240"/>
      <c r="W275" s="240"/>
      <c r="X275" s="241"/>
      <c r="Y275" s="13"/>
      <c r="Z275" s="13"/>
      <c r="AA275" s="13"/>
      <c r="AB275" s="13"/>
      <c r="AC275" s="13"/>
      <c r="AD275" s="13"/>
      <c r="AE275" s="13"/>
      <c r="AT275" s="236" t="s">
        <v>228</v>
      </c>
      <c r="AU275" s="236" t="s">
        <v>93</v>
      </c>
      <c r="AV275" s="13" t="s">
        <v>88</v>
      </c>
      <c r="AW275" s="13" t="s">
        <v>4</v>
      </c>
      <c r="AX275" s="13" t="s">
        <v>81</v>
      </c>
      <c r="AY275" s="236" t="s">
        <v>220</v>
      </c>
    </row>
    <row r="276" s="14" customFormat="1">
      <c r="A276" s="14"/>
      <c r="B276" s="242"/>
      <c r="C276" s="14"/>
      <c r="D276" s="235" t="s">
        <v>228</v>
      </c>
      <c r="E276" s="243" t="s">
        <v>1</v>
      </c>
      <c r="F276" s="244" t="s">
        <v>2139</v>
      </c>
      <c r="G276" s="14"/>
      <c r="H276" s="245">
        <v>2.048</v>
      </c>
      <c r="I276" s="246"/>
      <c r="J276" s="246"/>
      <c r="K276" s="14"/>
      <c r="L276" s="14"/>
      <c r="M276" s="242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4"/>
      <c r="Z276" s="14"/>
      <c r="AA276" s="14"/>
      <c r="AB276" s="14"/>
      <c r="AC276" s="14"/>
      <c r="AD276" s="14"/>
      <c r="AE276" s="14"/>
      <c r="AT276" s="243" t="s">
        <v>228</v>
      </c>
      <c r="AU276" s="243" t="s">
        <v>93</v>
      </c>
      <c r="AV276" s="14" t="s">
        <v>93</v>
      </c>
      <c r="AW276" s="14" t="s">
        <v>4</v>
      </c>
      <c r="AX276" s="14" t="s">
        <v>81</v>
      </c>
      <c r="AY276" s="243" t="s">
        <v>220</v>
      </c>
    </row>
    <row r="277" s="14" customFormat="1">
      <c r="A277" s="14"/>
      <c r="B277" s="242"/>
      <c r="C277" s="14"/>
      <c r="D277" s="235" t="s">
        <v>228</v>
      </c>
      <c r="E277" s="243" t="s">
        <v>1</v>
      </c>
      <c r="F277" s="244" t="s">
        <v>2140</v>
      </c>
      <c r="G277" s="14"/>
      <c r="H277" s="245">
        <v>5.3099999999999996</v>
      </c>
      <c r="I277" s="246"/>
      <c r="J277" s="246"/>
      <c r="K277" s="14"/>
      <c r="L277" s="14"/>
      <c r="M277" s="242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4"/>
      <c r="Z277" s="14"/>
      <c r="AA277" s="14"/>
      <c r="AB277" s="14"/>
      <c r="AC277" s="14"/>
      <c r="AD277" s="14"/>
      <c r="AE277" s="14"/>
      <c r="AT277" s="243" t="s">
        <v>228</v>
      </c>
      <c r="AU277" s="243" t="s">
        <v>93</v>
      </c>
      <c r="AV277" s="14" t="s">
        <v>93</v>
      </c>
      <c r="AW277" s="14" t="s">
        <v>4</v>
      </c>
      <c r="AX277" s="14" t="s">
        <v>81</v>
      </c>
      <c r="AY277" s="243" t="s">
        <v>220</v>
      </c>
    </row>
    <row r="278" s="14" customFormat="1">
      <c r="A278" s="14"/>
      <c r="B278" s="242"/>
      <c r="C278" s="14"/>
      <c r="D278" s="235" t="s">
        <v>228</v>
      </c>
      <c r="E278" s="243" t="s">
        <v>1</v>
      </c>
      <c r="F278" s="244" t="s">
        <v>2141</v>
      </c>
      <c r="G278" s="14"/>
      <c r="H278" s="245">
        <v>10.17</v>
      </c>
      <c r="I278" s="246"/>
      <c r="J278" s="246"/>
      <c r="K278" s="14"/>
      <c r="L278" s="14"/>
      <c r="M278" s="242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4"/>
      <c r="Z278" s="14"/>
      <c r="AA278" s="14"/>
      <c r="AB278" s="14"/>
      <c r="AC278" s="14"/>
      <c r="AD278" s="14"/>
      <c r="AE278" s="14"/>
      <c r="AT278" s="243" t="s">
        <v>228</v>
      </c>
      <c r="AU278" s="243" t="s">
        <v>93</v>
      </c>
      <c r="AV278" s="14" t="s">
        <v>93</v>
      </c>
      <c r="AW278" s="14" t="s">
        <v>4</v>
      </c>
      <c r="AX278" s="14" t="s">
        <v>81</v>
      </c>
      <c r="AY278" s="243" t="s">
        <v>220</v>
      </c>
    </row>
    <row r="279" s="14" customFormat="1">
      <c r="A279" s="14"/>
      <c r="B279" s="242"/>
      <c r="C279" s="14"/>
      <c r="D279" s="235" t="s">
        <v>228</v>
      </c>
      <c r="E279" s="243" t="s">
        <v>1</v>
      </c>
      <c r="F279" s="244" t="s">
        <v>2142</v>
      </c>
      <c r="G279" s="14"/>
      <c r="H279" s="245">
        <v>1.76</v>
      </c>
      <c r="I279" s="246"/>
      <c r="J279" s="246"/>
      <c r="K279" s="14"/>
      <c r="L279" s="14"/>
      <c r="M279" s="242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4"/>
      <c r="Z279" s="14"/>
      <c r="AA279" s="14"/>
      <c r="AB279" s="14"/>
      <c r="AC279" s="14"/>
      <c r="AD279" s="14"/>
      <c r="AE279" s="14"/>
      <c r="AT279" s="243" t="s">
        <v>228</v>
      </c>
      <c r="AU279" s="243" t="s">
        <v>93</v>
      </c>
      <c r="AV279" s="14" t="s">
        <v>93</v>
      </c>
      <c r="AW279" s="14" t="s">
        <v>4</v>
      </c>
      <c r="AX279" s="14" t="s">
        <v>81</v>
      </c>
      <c r="AY279" s="243" t="s">
        <v>220</v>
      </c>
    </row>
    <row r="280" s="15" customFormat="1">
      <c r="A280" s="15"/>
      <c r="B280" s="250"/>
      <c r="C280" s="15"/>
      <c r="D280" s="235" t="s">
        <v>228</v>
      </c>
      <c r="E280" s="251" t="s">
        <v>1</v>
      </c>
      <c r="F280" s="252" t="s">
        <v>242</v>
      </c>
      <c r="G280" s="15"/>
      <c r="H280" s="253">
        <v>19.288</v>
      </c>
      <c r="I280" s="254"/>
      <c r="J280" s="254"/>
      <c r="K280" s="15"/>
      <c r="L280" s="15"/>
      <c r="M280" s="250"/>
      <c r="N280" s="255"/>
      <c r="O280" s="256"/>
      <c r="P280" s="256"/>
      <c r="Q280" s="256"/>
      <c r="R280" s="256"/>
      <c r="S280" s="256"/>
      <c r="T280" s="256"/>
      <c r="U280" s="256"/>
      <c r="V280" s="256"/>
      <c r="W280" s="256"/>
      <c r="X280" s="257"/>
      <c r="Y280" s="15"/>
      <c r="Z280" s="15"/>
      <c r="AA280" s="15"/>
      <c r="AB280" s="15"/>
      <c r="AC280" s="15"/>
      <c r="AD280" s="15"/>
      <c r="AE280" s="15"/>
      <c r="AT280" s="251" t="s">
        <v>228</v>
      </c>
      <c r="AU280" s="251" t="s">
        <v>93</v>
      </c>
      <c r="AV280" s="15" t="s">
        <v>98</v>
      </c>
      <c r="AW280" s="15" t="s">
        <v>4</v>
      </c>
      <c r="AX280" s="15" t="s">
        <v>81</v>
      </c>
      <c r="AY280" s="251" t="s">
        <v>220</v>
      </c>
    </row>
    <row r="281" s="13" customFormat="1">
      <c r="A281" s="13"/>
      <c r="B281" s="234"/>
      <c r="C281" s="13"/>
      <c r="D281" s="235" t="s">
        <v>228</v>
      </c>
      <c r="E281" s="236" t="s">
        <v>1</v>
      </c>
      <c r="F281" s="237" t="s">
        <v>2143</v>
      </c>
      <c r="G281" s="13"/>
      <c r="H281" s="236" t="s">
        <v>1</v>
      </c>
      <c r="I281" s="238"/>
      <c r="J281" s="238"/>
      <c r="K281" s="13"/>
      <c r="L281" s="13"/>
      <c r="M281" s="234"/>
      <c r="N281" s="239"/>
      <c r="O281" s="240"/>
      <c r="P281" s="240"/>
      <c r="Q281" s="240"/>
      <c r="R281" s="240"/>
      <c r="S281" s="240"/>
      <c r="T281" s="240"/>
      <c r="U281" s="240"/>
      <c r="V281" s="240"/>
      <c r="W281" s="240"/>
      <c r="X281" s="241"/>
      <c r="Y281" s="13"/>
      <c r="Z281" s="13"/>
      <c r="AA281" s="13"/>
      <c r="AB281" s="13"/>
      <c r="AC281" s="13"/>
      <c r="AD281" s="13"/>
      <c r="AE281" s="13"/>
      <c r="AT281" s="236" t="s">
        <v>228</v>
      </c>
      <c r="AU281" s="236" t="s">
        <v>93</v>
      </c>
      <c r="AV281" s="13" t="s">
        <v>88</v>
      </c>
      <c r="AW281" s="13" t="s">
        <v>4</v>
      </c>
      <c r="AX281" s="13" t="s">
        <v>81</v>
      </c>
      <c r="AY281" s="236" t="s">
        <v>220</v>
      </c>
    </row>
    <row r="282" s="14" customFormat="1">
      <c r="A282" s="14"/>
      <c r="B282" s="242"/>
      <c r="C282" s="14"/>
      <c r="D282" s="235" t="s">
        <v>228</v>
      </c>
      <c r="E282" s="243" t="s">
        <v>1</v>
      </c>
      <c r="F282" s="244" t="s">
        <v>2144</v>
      </c>
      <c r="G282" s="14"/>
      <c r="H282" s="245">
        <v>20.329999999999998</v>
      </c>
      <c r="I282" s="246"/>
      <c r="J282" s="246"/>
      <c r="K282" s="14"/>
      <c r="L282" s="14"/>
      <c r="M282" s="242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4"/>
      <c r="Z282" s="14"/>
      <c r="AA282" s="14"/>
      <c r="AB282" s="14"/>
      <c r="AC282" s="14"/>
      <c r="AD282" s="14"/>
      <c r="AE282" s="14"/>
      <c r="AT282" s="243" t="s">
        <v>228</v>
      </c>
      <c r="AU282" s="243" t="s">
        <v>93</v>
      </c>
      <c r="AV282" s="14" t="s">
        <v>93</v>
      </c>
      <c r="AW282" s="14" t="s">
        <v>4</v>
      </c>
      <c r="AX282" s="14" t="s">
        <v>81</v>
      </c>
      <c r="AY282" s="243" t="s">
        <v>220</v>
      </c>
    </row>
    <row r="283" s="16" customFormat="1">
      <c r="A283" s="16"/>
      <c r="B283" s="258"/>
      <c r="C283" s="16"/>
      <c r="D283" s="235" t="s">
        <v>228</v>
      </c>
      <c r="E283" s="259" t="s">
        <v>1</v>
      </c>
      <c r="F283" s="260" t="s">
        <v>253</v>
      </c>
      <c r="G283" s="16"/>
      <c r="H283" s="261">
        <v>39.618000000000002</v>
      </c>
      <c r="I283" s="262"/>
      <c r="J283" s="262"/>
      <c r="K283" s="16"/>
      <c r="L283" s="16"/>
      <c r="M283" s="258"/>
      <c r="N283" s="263"/>
      <c r="O283" s="264"/>
      <c r="P283" s="264"/>
      <c r="Q283" s="264"/>
      <c r="R283" s="264"/>
      <c r="S283" s="264"/>
      <c r="T283" s="264"/>
      <c r="U283" s="264"/>
      <c r="V283" s="264"/>
      <c r="W283" s="264"/>
      <c r="X283" s="265"/>
      <c r="Y283" s="16"/>
      <c r="Z283" s="16"/>
      <c r="AA283" s="16"/>
      <c r="AB283" s="16"/>
      <c r="AC283" s="16"/>
      <c r="AD283" s="16"/>
      <c r="AE283" s="16"/>
      <c r="AT283" s="259" t="s">
        <v>228</v>
      </c>
      <c r="AU283" s="259" t="s">
        <v>93</v>
      </c>
      <c r="AV283" s="16" t="s">
        <v>105</v>
      </c>
      <c r="AW283" s="16" t="s">
        <v>4</v>
      </c>
      <c r="AX283" s="16" t="s">
        <v>88</v>
      </c>
      <c r="AY283" s="259" t="s">
        <v>220</v>
      </c>
    </row>
    <row r="284" s="2" customFormat="1" ht="24.15" customHeight="1">
      <c r="A284" s="42"/>
      <c r="B284" s="186"/>
      <c r="C284" s="220" t="s">
        <v>953</v>
      </c>
      <c r="D284" s="220" t="s">
        <v>223</v>
      </c>
      <c r="E284" s="221" t="s">
        <v>1532</v>
      </c>
      <c r="F284" s="222" t="s">
        <v>1533</v>
      </c>
      <c r="G284" s="223" t="s">
        <v>226</v>
      </c>
      <c r="H284" s="224">
        <v>124.7</v>
      </c>
      <c r="I284" s="225"/>
      <c r="J284" s="225"/>
      <c r="K284" s="226">
        <f>ROUND(P284*H284,2)</f>
        <v>0</v>
      </c>
      <c r="L284" s="227"/>
      <c r="M284" s="43"/>
      <c r="N284" s="228" t="s">
        <v>1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0.00040000000000000002</v>
      </c>
      <c r="V284" s="231">
        <f>U284*H284</f>
        <v>0.049880000000000001</v>
      </c>
      <c r="W284" s="231">
        <v>0</v>
      </c>
      <c r="X284" s="232">
        <f>W284*H284</f>
        <v>0</v>
      </c>
      <c r="Y284" s="42"/>
      <c r="Z284" s="42"/>
      <c r="AA284" s="42"/>
      <c r="AB284" s="42"/>
      <c r="AC284" s="42"/>
      <c r="AD284" s="42"/>
      <c r="AE284" s="42"/>
      <c r="AR284" s="233" t="s">
        <v>105</v>
      </c>
      <c r="AT284" s="233" t="s">
        <v>223</v>
      </c>
      <c r="AU284" s="233" t="s">
        <v>93</v>
      </c>
      <c r="AY284" s="19" t="s">
        <v>220</v>
      </c>
      <c r="BE284" s="147">
        <f>IF(O284="základná",K284,0)</f>
        <v>0</v>
      </c>
      <c r="BF284" s="147">
        <f>IF(O284="znížená",K284,0)</f>
        <v>0</v>
      </c>
      <c r="BG284" s="147">
        <f>IF(O284="zákl. prenesená",K284,0)</f>
        <v>0</v>
      </c>
      <c r="BH284" s="147">
        <f>IF(O284="zníž. prenesená",K284,0)</f>
        <v>0</v>
      </c>
      <c r="BI284" s="147">
        <f>IF(O284="nulová",K284,0)</f>
        <v>0</v>
      </c>
      <c r="BJ284" s="19" t="s">
        <v>93</v>
      </c>
      <c r="BK284" s="147">
        <f>ROUND(P284*H284,2)</f>
        <v>0</v>
      </c>
      <c r="BL284" s="19" t="s">
        <v>105</v>
      </c>
      <c r="BM284" s="233" t="s">
        <v>2148</v>
      </c>
    </row>
    <row r="285" s="13" customFormat="1">
      <c r="A285" s="13"/>
      <c r="B285" s="234"/>
      <c r="C285" s="13"/>
      <c r="D285" s="235" t="s">
        <v>228</v>
      </c>
      <c r="E285" s="236" t="s">
        <v>1</v>
      </c>
      <c r="F285" s="237" t="s">
        <v>2103</v>
      </c>
      <c r="G285" s="13"/>
      <c r="H285" s="236" t="s">
        <v>1</v>
      </c>
      <c r="I285" s="238"/>
      <c r="J285" s="238"/>
      <c r="K285" s="13"/>
      <c r="L285" s="13"/>
      <c r="M285" s="234"/>
      <c r="N285" s="239"/>
      <c r="O285" s="240"/>
      <c r="P285" s="240"/>
      <c r="Q285" s="240"/>
      <c r="R285" s="240"/>
      <c r="S285" s="240"/>
      <c r="T285" s="240"/>
      <c r="U285" s="240"/>
      <c r="V285" s="240"/>
      <c r="W285" s="240"/>
      <c r="X285" s="241"/>
      <c r="Y285" s="13"/>
      <c r="Z285" s="13"/>
      <c r="AA285" s="13"/>
      <c r="AB285" s="13"/>
      <c r="AC285" s="13"/>
      <c r="AD285" s="13"/>
      <c r="AE285" s="13"/>
      <c r="AT285" s="236" t="s">
        <v>228</v>
      </c>
      <c r="AU285" s="236" t="s">
        <v>93</v>
      </c>
      <c r="AV285" s="13" t="s">
        <v>88</v>
      </c>
      <c r="AW285" s="13" t="s">
        <v>4</v>
      </c>
      <c r="AX285" s="13" t="s">
        <v>81</v>
      </c>
      <c r="AY285" s="236" t="s">
        <v>220</v>
      </c>
    </row>
    <row r="286" s="14" customFormat="1">
      <c r="A286" s="14"/>
      <c r="B286" s="242"/>
      <c r="C286" s="14"/>
      <c r="D286" s="235" t="s">
        <v>228</v>
      </c>
      <c r="E286" s="243" t="s">
        <v>1</v>
      </c>
      <c r="F286" s="244" t="s">
        <v>2149</v>
      </c>
      <c r="G286" s="14"/>
      <c r="H286" s="245">
        <v>8.2699999999999996</v>
      </c>
      <c r="I286" s="246"/>
      <c r="J286" s="246"/>
      <c r="K286" s="14"/>
      <c r="L286" s="14"/>
      <c r="M286" s="242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4"/>
      <c r="Z286" s="14"/>
      <c r="AA286" s="14"/>
      <c r="AB286" s="14"/>
      <c r="AC286" s="14"/>
      <c r="AD286" s="14"/>
      <c r="AE286" s="14"/>
      <c r="AT286" s="243" t="s">
        <v>228</v>
      </c>
      <c r="AU286" s="243" t="s">
        <v>93</v>
      </c>
      <c r="AV286" s="14" t="s">
        <v>93</v>
      </c>
      <c r="AW286" s="14" t="s">
        <v>4</v>
      </c>
      <c r="AX286" s="14" t="s">
        <v>81</v>
      </c>
      <c r="AY286" s="243" t="s">
        <v>220</v>
      </c>
    </row>
    <row r="287" s="14" customFormat="1">
      <c r="A287" s="14"/>
      <c r="B287" s="242"/>
      <c r="C287" s="14"/>
      <c r="D287" s="235" t="s">
        <v>228</v>
      </c>
      <c r="E287" s="243" t="s">
        <v>1</v>
      </c>
      <c r="F287" s="244" t="s">
        <v>2150</v>
      </c>
      <c r="G287" s="14"/>
      <c r="H287" s="245">
        <v>22.695</v>
      </c>
      <c r="I287" s="246"/>
      <c r="J287" s="246"/>
      <c r="K287" s="14"/>
      <c r="L287" s="14"/>
      <c r="M287" s="242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4"/>
      <c r="Z287" s="14"/>
      <c r="AA287" s="14"/>
      <c r="AB287" s="14"/>
      <c r="AC287" s="14"/>
      <c r="AD287" s="14"/>
      <c r="AE287" s="14"/>
      <c r="AT287" s="243" t="s">
        <v>228</v>
      </c>
      <c r="AU287" s="243" t="s">
        <v>93</v>
      </c>
      <c r="AV287" s="14" t="s">
        <v>93</v>
      </c>
      <c r="AW287" s="14" t="s">
        <v>4</v>
      </c>
      <c r="AX287" s="14" t="s">
        <v>81</v>
      </c>
      <c r="AY287" s="243" t="s">
        <v>220</v>
      </c>
    </row>
    <row r="288" s="14" customFormat="1">
      <c r="A288" s="14"/>
      <c r="B288" s="242"/>
      <c r="C288" s="14"/>
      <c r="D288" s="235" t="s">
        <v>228</v>
      </c>
      <c r="E288" s="243" t="s">
        <v>1</v>
      </c>
      <c r="F288" s="244" t="s">
        <v>2151</v>
      </c>
      <c r="G288" s="14"/>
      <c r="H288" s="245">
        <v>34.43</v>
      </c>
      <c r="I288" s="246"/>
      <c r="J288" s="246"/>
      <c r="K288" s="14"/>
      <c r="L288" s="14"/>
      <c r="M288" s="242"/>
      <c r="N288" s="247"/>
      <c r="O288" s="248"/>
      <c r="P288" s="248"/>
      <c r="Q288" s="248"/>
      <c r="R288" s="248"/>
      <c r="S288" s="248"/>
      <c r="T288" s="248"/>
      <c r="U288" s="248"/>
      <c r="V288" s="248"/>
      <c r="W288" s="248"/>
      <c r="X288" s="249"/>
      <c r="Y288" s="14"/>
      <c r="Z288" s="14"/>
      <c r="AA288" s="14"/>
      <c r="AB288" s="14"/>
      <c r="AC288" s="14"/>
      <c r="AD288" s="14"/>
      <c r="AE288" s="14"/>
      <c r="AT288" s="243" t="s">
        <v>228</v>
      </c>
      <c r="AU288" s="243" t="s">
        <v>93</v>
      </c>
      <c r="AV288" s="14" t="s">
        <v>93</v>
      </c>
      <c r="AW288" s="14" t="s">
        <v>4</v>
      </c>
      <c r="AX288" s="14" t="s">
        <v>81</v>
      </c>
      <c r="AY288" s="243" t="s">
        <v>220</v>
      </c>
    </row>
    <row r="289" s="14" customFormat="1">
      <c r="A289" s="14"/>
      <c r="B289" s="242"/>
      <c r="C289" s="14"/>
      <c r="D289" s="235" t="s">
        <v>228</v>
      </c>
      <c r="E289" s="243" t="s">
        <v>1</v>
      </c>
      <c r="F289" s="244" t="s">
        <v>2152</v>
      </c>
      <c r="G289" s="14"/>
      <c r="H289" s="245">
        <v>13.404999999999999</v>
      </c>
      <c r="I289" s="246"/>
      <c r="J289" s="246"/>
      <c r="K289" s="14"/>
      <c r="L289" s="14"/>
      <c r="M289" s="242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4"/>
      <c r="Z289" s="14"/>
      <c r="AA289" s="14"/>
      <c r="AB289" s="14"/>
      <c r="AC289" s="14"/>
      <c r="AD289" s="14"/>
      <c r="AE289" s="14"/>
      <c r="AT289" s="243" t="s">
        <v>228</v>
      </c>
      <c r="AU289" s="243" t="s">
        <v>93</v>
      </c>
      <c r="AV289" s="14" t="s">
        <v>93</v>
      </c>
      <c r="AW289" s="14" t="s">
        <v>4</v>
      </c>
      <c r="AX289" s="14" t="s">
        <v>81</v>
      </c>
      <c r="AY289" s="243" t="s">
        <v>220</v>
      </c>
    </row>
    <row r="290" s="15" customFormat="1">
      <c r="A290" s="15"/>
      <c r="B290" s="250"/>
      <c r="C290" s="15"/>
      <c r="D290" s="235" t="s">
        <v>228</v>
      </c>
      <c r="E290" s="251" t="s">
        <v>1</v>
      </c>
      <c r="F290" s="252" t="s">
        <v>242</v>
      </c>
      <c r="G290" s="15"/>
      <c r="H290" s="253">
        <v>78.799999999999997</v>
      </c>
      <c r="I290" s="254"/>
      <c r="J290" s="254"/>
      <c r="K290" s="15"/>
      <c r="L290" s="15"/>
      <c r="M290" s="250"/>
      <c r="N290" s="255"/>
      <c r="O290" s="256"/>
      <c r="P290" s="256"/>
      <c r="Q290" s="256"/>
      <c r="R290" s="256"/>
      <c r="S290" s="256"/>
      <c r="T290" s="256"/>
      <c r="U290" s="256"/>
      <c r="V290" s="256"/>
      <c r="W290" s="256"/>
      <c r="X290" s="257"/>
      <c r="Y290" s="15"/>
      <c r="Z290" s="15"/>
      <c r="AA290" s="15"/>
      <c r="AB290" s="15"/>
      <c r="AC290" s="15"/>
      <c r="AD290" s="15"/>
      <c r="AE290" s="15"/>
      <c r="AT290" s="251" t="s">
        <v>228</v>
      </c>
      <c r="AU290" s="251" t="s">
        <v>93</v>
      </c>
      <c r="AV290" s="15" t="s">
        <v>98</v>
      </c>
      <c r="AW290" s="15" t="s">
        <v>4</v>
      </c>
      <c r="AX290" s="15" t="s">
        <v>81</v>
      </c>
      <c r="AY290" s="251" t="s">
        <v>220</v>
      </c>
    </row>
    <row r="291" s="13" customFormat="1">
      <c r="A291" s="13"/>
      <c r="B291" s="234"/>
      <c r="C291" s="13"/>
      <c r="D291" s="235" t="s">
        <v>228</v>
      </c>
      <c r="E291" s="236" t="s">
        <v>1</v>
      </c>
      <c r="F291" s="237" t="s">
        <v>2143</v>
      </c>
      <c r="G291" s="13"/>
      <c r="H291" s="236" t="s">
        <v>1</v>
      </c>
      <c r="I291" s="238"/>
      <c r="J291" s="238"/>
      <c r="K291" s="13"/>
      <c r="L291" s="13"/>
      <c r="M291" s="234"/>
      <c r="N291" s="239"/>
      <c r="O291" s="240"/>
      <c r="P291" s="240"/>
      <c r="Q291" s="240"/>
      <c r="R291" s="240"/>
      <c r="S291" s="240"/>
      <c r="T291" s="240"/>
      <c r="U291" s="240"/>
      <c r="V291" s="240"/>
      <c r="W291" s="240"/>
      <c r="X291" s="241"/>
      <c r="Y291" s="13"/>
      <c r="Z291" s="13"/>
      <c r="AA291" s="13"/>
      <c r="AB291" s="13"/>
      <c r="AC291" s="13"/>
      <c r="AD291" s="13"/>
      <c r="AE291" s="13"/>
      <c r="AT291" s="236" t="s">
        <v>228</v>
      </c>
      <c r="AU291" s="236" t="s">
        <v>93</v>
      </c>
      <c r="AV291" s="13" t="s">
        <v>88</v>
      </c>
      <c r="AW291" s="13" t="s">
        <v>4</v>
      </c>
      <c r="AX291" s="13" t="s">
        <v>81</v>
      </c>
      <c r="AY291" s="236" t="s">
        <v>220</v>
      </c>
    </row>
    <row r="292" s="14" customFormat="1">
      <c r="A292" s="14"/>
      <c r="B292" s="242"/>
      <c r="C292" s="14"/>
      <c r="D292" s="235" t="s">
        <v>228</v>
      </c>
      <c r="E292" s="243" t="s">
        <v>1</v>
      </c>
      <c r="F292" s="244" t="s">
        <v>2153</v>
      </c>
      <c r="G292" s="14"/>
      <c r="H292" s="245">
        <v>45.899999999999999</v>
      </c>
      <c r="I292" s="246"/>
      <c r="J292" s="246"/>
      <c r="K292" s="14"/>
      <c r="L292" s="14"/>
      <c r="M292" s="242"/>
      <c r="N292" s="247"/>
      <c r="O292" s="248"/>
      <c r="P292" s="248"/>
      <c r="Q292" s="248"/>
      <c r="R292" s="248"/>
      <c r="S292" s="248"/>
      <c r="T292" s="248"/>
      <c r="U292" s="248"/>
      <c r="V292" s="248"/>
      <c r="W292" s="248"/>
      <c r="X292" s="249"/>
      <c r="Y292" s="14"/>
      <c r="Z292" s="14"/>
      <c r="AA292" s="14"/>
      <c r="AB292" s="14"/>
      <c r="AC292" s="14"/>
      <c r="AD292" s="14"/>
      <c r="AE292" s="14"/>
      <c r="AT292" s="243" t="s">
        <v>228</v>
      </c>
      <c r="AU292" s="243" t="s">
        <v>93</v>
      </c>
      <c r="AV292" s="14" t="s">
        <v>93</v>
      </c>
      <c r="AW292" s="14" t="s">
        <v>4</v>
      </c>
      <c r="AX292" s="14" t="s">
        <v>81</v>
      </c>
      <c r="AY292" s="243" t="s">
        <v>220</v>
      </c>
    </row>
    <row r="293" s="16" customFormat="1">
      <c r="A293" s="16"/>
      <c r="B293" s="258"/>
      <c r="C293" s="16"/>
      <c r="D293" s="235" t="s">
        <v>228</v>
      </c>
      <c r="E293" s="259" t="s">
        <v>1</v>
      </c>
      <c r="F293" s="260" t="s">
        <v>253</v>
      </c>
      <c r="G293" s="16"/>
      <c r="H293" s="261">
        <v>124.7</v>
      </c>
      <c r="I293" s="262"/>
      <c r="J293" s="262"/>
      <c r="K293" s="16"/>
      <c r="L293" s="16"/>
      <c r="M293" s="258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5"/>
      <c r="Y293" s="16"/>
      <c r="Z293" s="16"/>
      <c r="AA293" s="16"/>
      <c r="AB293" s="16"/>
      <c r="AC293" s="16"/>
      <c r="AD293" s="16"/>
      <c r="AE293" s="16"/>
      <c r="AT293" s="259" t="s">
        <v>228</v>
      </c>
      <c r="AU293" s="259" t="s">
        <v>93</v>
      </c>
      <c r="AV293" s="16" t="s">
        <v>105</v>
      </c>
      <c r="AW293" s="16" t="s">
        <v>4</v>
      </c>
      <c r="AX293" s="16" t="s">
        <v>88</v>
      </c>
      <c r="AY293" s="259" t="s">
        <v>220</v>
      </c>
    </row>
    <row r="294" s="2" customFormat="1" ht="24.15" customHeight="1">
      <c r="A294" s="42"/>
      <c r="B294" s="186"/>
      <c r="C294" s="220" t="s">
        <v>959</v>
      </c>
      <c r="D294" s="220" t="s">
        <v>223</v>
      </c>
      <c r="E294" s="221" t="s">
        <v>1578</v>
      </c>
      <c r="F294" s="222" t="s">
        <v>1579</v>
      </c>
      <c r="G294" s="223" t="s">
        <v>226</v>
      </c>
      <c r="H294" s="224">
        <v>124.7</v>
      </c>
      <c r="I294" s="225"/>
      <c r="J294" s="225"/>
      <c r="K294" s="226">
        <f>ROUND(P294*H294,2)</f>
        <v>0</v>
      </c>
      <c r="L294" s="227"/>
      <c r="M294" s="43"/>
      <c r="N294" s="228" t="s">
        <v>1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0.0047200000000000002</v>
      </c>
      <c r="V294" s="231">
        <f>U294*H294</f>
        <v>0.588584</v>
      </c>
      <c r="W294" s="231">
        <v>0</v>
      </c>
      <c r="X294" s="232">
        <f>W294*H294</f>
        <v>0</v>
      </c>
      <c r="Y294" s="42"/>
      <c r="Z294" s="42"/>
      <c r="AA294" s="42"/>
      <c r="AB294" s="42"/>
      <c r="AC294" s="42"/>
      <c r="AD294" s="42"/>
      <c r="AE294" s="42"/>
      <c r="AR294" s="233" t="s">
        <v>105</v>
      </c>
      <c r="AT294" s="233" t="s">
        <v>223</v>
      </c>
      <c r="AU294" s="233" t="s">
        <v>93</v>
      </c>
      <c r="AY294" s="19" t="s">
        <v>220</v>
      </c>
      <c r="BE294" s="147">
        <f>IF(O294="základná",K294,0)</f>
        <v>0</v>
      </c>
      <c r="BF294" s="147">
        <f>IF(O294="znížená",K294,0)</f>
        <v>0</v>
      </c>
      <c r="BG294" s="147">
        <f>IF(O294="zákl. prenesená",K294,0)</f>
        <v>0</v>
      </c>
      <c r="BH294" s="147">
        <f>IF(O294="zníž. prenesená",K294,0)</f>
        <v>0</v>
      </c>
      <c r="BI294" s="147">
        <f>IF(O294="nulová",K294,0)</f>
        <v>0</v>
      </c>
      <c r="BJ294" s="19" t="s">
        <v>93</v>
      </c>
      <c r="BK294" s="147">
        <f>ROUND(P294*H294,2)</f>
        <v>0</v>
      </c>
      <c r="BL294" s="19" t="s">
        <v>105</v>
      </c>
      <c r="BM294" s="233" t="s">
        <v>2154</v>
      </c>
    </row>
    <row r="295" s="13" customFormat="1">
      <c r="A295" s="13"/>
      <c r="B295" s="234"/>
      <c r="C295" s="13"/>
      <c r="D295" s="235" t="s">
        <v>228</v>
      </c>
      <c r="E295" s="236" t="s">
        <v>1</v>
      </c>
      <c r="F295" s="237" t="s">
        <v>2103</v>
      </c>
      <c r="G295" s="13"/>
      <c r="H295" s="236" t="s">
        <v>1</v>
      </c>
      <c r="I295" s="238"/>
      <c r="J295" s="238"/>
      <c r="K295" s="13"/>
      <c r="L295" s="13"/>
      <c r="M295" s="234"/>
      <c r="N295" s="239"/>
      <c r="O295" s="240"/>
      <c r="P295" s="240"/>
      <c r="Q295" s="240"/>
      <c r="R295" s="240"/>
      <c r="S295" s="240"/>
      <c r="T295" s="240"/>
      <c r="U295" s="240"/>
      <c r="V295" s="240"/>
      <c r="W295" s="240"/>
      <c r="X295" s="241"/>
      <c r="Y295" s="13"/>
      <c r="Z295" s="13"/>
      <c r="AA295" s="13"/>
      <c r="AB295" s="13"/>
      <c r="AC295" s="13"/>
      <c r="AD295" s="13"/>
      <c r="AE295" s="13"/>
      <c r="AT295" s="236" t="s">
        <v>228</v>
      </c>
      <c r="AU295" s="236" t="s">
        <v>93</v>
      </c>
      <c r="AV295" s="13" t="s">
        <v>88</v>
      </c>
      <c r="AW295" s="13" t="s">
        <v>4</v>
      </c>
      <c r="AX295" s="13" t="s">
        <v>81</v>
      </c>
      <c r="AY295" s="236" t="s">
        <v>220</v>
      </c>
    </row>
    <row r="296" s="14" customFormat="1">
      <c r="A296" s="14"/>
      <c r="B296" s="242"/>
      <c r="C296" s="14"/>
      <c r="D296" s="235" t="s">
        <v>228</v>
      </c>
      <c r="E296" s="243" t="s">
        <v>1</v>
      </c>
      <c r="F296" s="244" t="s">
        <v>2149</v>
      </c>
      <c r="G296" s="14"/>
      <c r="H296" s="245">
        <v>8.2699999999999996</v>
      </c>
      <c r="I296" s="246"/>
      <c r="J296" s="246"/>
      <c r="K296" s="14"/>
      <c r="L296" s="14"/>
      <c r="M296" s="242"/>
      <c r="N296" s="247"/>
      <c r="O296" s="248"/>
      <c r="P296" s="248"/>
      <c r="Q296" s="248"/>
      <c r="R296" s="248"/>
      <c r="S296" s="248"/>
      <c r="T296" s="248"/>
      <c r="U296" s="248"/>
      <c r="V296" s="248"/>
      <c r="W296" s="248"/>
      <c r="X296" s="249"/>
      <c r="Y296" s="14"/>
      <c r="Z296" s="14"/>
      <c r="AA296" s="14"/>
      <c r="AB296" s="14"/>
      <c r="AC296" s="14"/>
      <c r="AD296" s="14"/>
      <c r="AE296" s="14"/>
      <c r="AT296" s="243" t="s">
        <v>228</v>
      </c>
      <c r="AU296" s="243" t="s">
        <v>93</v>
      </c>
      <c r="AV296" s="14" t="s">
        <v>93</v>
      </c>
      <c r="AW296" s="14" t="s">
        <v>4</v>
      </c>
      <c r="AX296" s="14" t="s">
        <v>81</v>
      </c>
      <c r="AY296" s="243" t="s">
        <v>220</v>
      </c>
    </row>
    <row r="297" s="14" customFormat="1">
      <c r="A297" s="14"/>
      <c r="B297" s="242"/>
      <c r="C297" s="14"/>
      <c r="D297" s="235" t="s">
        <v>228</v>
      </c>
      <c r="E297" s="243" t="s">
        <v>1</v>
      </c>
      <c r="F297" s="244" t="s">
        <v>2150</v>
      </c>
      <c r="G297" s="14"/>
      <c r="H297" s="245">
        <v>22.695</v>
      </c>
      <c r="I297" s="246"/>
      <c r="J297" s="246"/>
      <c r="K297" s="14"/>
      <c r="L297" s="14"/>
      <c r="M297" s="242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4"/>
      <c r="Z297" s="14"/>
      <c r="AA297" s="14"/>
      <c r="AB297" s="14"/>
      <c r="AC297" s="14"/>
      <c r="AD297" s="14"/>
      <c r="AE297" s="14"/>
      <c r="AT297" s="243" t="s">
        <v>228</v>
      </c>
      <c r="AU297" s="243" t="s">
        <v>93</v>
      </c>
      <c r="AV297" s="14" t="s">
        <v>93</v>
      </c>
      <c r="AW297" s="14" t="s">
        <v>4</v>
      </c>
      <c r="AX297" s="14" t="s">
        <v>81</v>
      </c>
      <c r="AY297" s="243" t="s">
        <v>220</v>
      </c>
    </row>
    <row r="298" s="14" customFormat="1">
      <c r="A298" s="14"/>
      <c r="B298" s="242"/>
      <c r="C298" s="14"/>
      <c r="D298" s="235" t="s">
        <v>228</v>
      </c>
      <c r="E298" s="243" t="s">
        <v>1</v>
      </c>
      <c r="F298" s="244" t="s">
        <v>2151</v>
      </c>
      <c r="G298" s="14"/>
      <c r="H298" s="245">
        <v>34.43</v>
      </c>
      <c r="I298" s="246"/>
      <c r="J298" s="246"/>
      <c r="K298" s="14"/>
      <c r="L298" s="14"/>
      <c r="M298" s="242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4"/>
      <c r="Z298" s="14"/>
      <c r="AA298" s="14"/>
      <c r="AB298" s="14"/>
      <c r="AC298" s="14"/>
      <c r="AD298" s="14"/>
      <c r="AE298" s="14"/>
      <c r="AT298" s="243" t="s">
        <v>228</v>
      </c>
      <c r="AU298" s="243" t="s">
        <v>93</v>
      </c>
      <c r="AV298" s="14" t="s">
        <v>93</v>
      </c>
      <c r="AW298" s="14" t="s">
        <v>4</v>
      </c>
      <c r="AX298" s="14" t="s">
        <v>81</v>
      </c>
      <c r="AY298" s="243" t="s">
        <v>220</v>
      </c>
    </row>
    <row r="299" s="14" customFormat="1">
      <c r="A299" s="14"/>
      <c r="B299" s="242"/>
      <c r="C299" s="14"/>
      <c r="D299" s="235" t="s">
        <v>228</v>
      </c>
      <c r="E299" s="243" t="s">
        <v>1</v>
      </c>
      <c r="F299" s="244" t="s">
        <v>2152</v>
      </c>
      <c r="G299" s="14"/>
      <c r="H299" s="245">
        <v>13.404999999999999</v>
      </c>
      <c r="I299" s="246"/>
      <c r="J299" s="246"/>
      <c r="K299" s="14"/>
      <c r="L299" s="14"/>
      <c r="M299" s="242"/>
      <c r="N299" s="247"/>
      <c r="O299" s="248"/>
      <c r="P299" s="248"/>
      <c r="Q299" s="248"/>
      <c r="R299" s="248"/>
      <c r="S299" s="248"/>
      <c r="T299" s="248"/>
      <c r="U299" s="248"/>
      <c r="V299" s="248"/>
      <c r="W299" s="248"/>
      <c r="X299" s="249"/>
      <c r="Y299" s="14"/>
      <c r="Z299" s="14"/>
      <c r="AA299" s="14"/>
      <c r="AB299" s="14"/>
      <c r="AC299" s="14"/>
      <c r="AD299" s="14"/>
      <c r="AE299" s="14"/>
      <c r="AT299" s="243" t="s">
        <v>228</v>
      </c>
      <c r="AU299" s="243" t="s">
        <v>93</v>
      </c>
      <c r="AV299" s="14" t="s">
        <v>93</v>
      </c>
      <c r="AW299" s="14" t="s">
        <v>4</v>
      </c>
      <c r="AX299" s="14" t="s">
        <v>81</v>
      </c>
      <c r="AY299" s="243" t="s">
        <v>220</v>
      </c>
    </row>
    <row r="300" s="15" customFormat="1">
      <c r="A300" s="15"/>
      <c r="B300" s="250"/>
      <c r="C300" s="15"/>
      <c r="D300" s="235" t="s">
        <v>228</v>
      </c>
      <c r="E300" s="251" t="s">
        <v>1</v>
      </c>
      <c r="F300" s="252" t="s">
        <v>242</v>
      </c>
      <c r="G300" s="15"/>
      <c r="H300" s="253">
        <v>78.799999999999997</v>
      </c>
      <c r="I300" s="254"/>
      <c r="J300" s="254"/>
      <c r="K300" s="15"/>
      <c r="L300" s="15"/>
      <c r="M300" s="250"/>
      <c r="N300" s="255"/>
      <c r="O300" s="256"/>
      <c r="P300" s="256"/>
      <c r="Q300" s="256"/>
      <c r="R300" s="256"/>
      <c r="S300" s="256"/>
      <c r="T300" s="256"/>
      <c r="U300" s="256"/>
      <c r="V300" s="256"/>
      <c r="W300" s="256"/>
      <c r="X300" s="257"/>
      <c r="Y300" s="15"/>
      <c r="Z300" s="15"/>
      <c r="AA300" s="15"/>
      <c r="AB300" s="15"/>
      <c r="AC300" s="15"/>
      <c r="AD300" s="15"/>
      <c r="AE300" s="15"/>
      <c r="AT300" s="251" t="s">
        <v>228</v>
      </c>
      <c r="AU300" s="251" t="s">
        <v>93</v>
      </c>
      <c r="AV300" s="15" t="s">
        <v>98</v>
      </c>
      <c r="AW300" s="15" t="s">
        <v>4</v>
      </c>
      <c r="AX300" s="15" t="s">
        <v>81</v>
      </c>
      <c r="AY300" s="251" t="s">
        <v>220</v>
      </c>
    </row>
    <row r="301" s="13" customFormat="1">
      <c r="A301" s="13"/>
      <c r="B301" s="234"/>
      <c r="C301" s="13"/>
      <c r="D301" s="235" t="s">
        <v>228</v>
      </c>
      <c r="E301" s="236" t="s">
        <v>1</v>
      </c>
      <c r="F301" s="237" t="s">
        <v>2143</v>
      </c>
      <c r="G301" s="13"/>
      <c r="H301" s="236" t="s">
        <v>1</v>
      </c>
      <c r="I301" s="238"/>
      <c r="J301" s="238"/>
      <c r="K301" s="13"/>
      <c r="L301" s="13"/>
      <c r="M301" s="234"/>
      <c r="N301" s="239"/>
      <c r="O301" s="240"/>
      <c r="P301" s="240"/>
      <c r="Q301" s="240"/>
      <c r="R301" s="240"/>
      <c r="S301" s="240"/>
      <c r="T301" s="240"/>
      <c r="U301" s="240"/>
      <c r="V301" s="240"/>
      <c r="W301" s="240"/>
      <c r="X301" s="241"/>
      <c r="Y301" s="13"/>
      <c r="Z301" s="13"/>
      <c r="AA301" s="13"/>
      <c r="AB301" s="13"/>
      <c r="AC301" s="13"/>
      <c r="AD301" s="13"/>
      <c r="AE301" s="13"/>
      <c r="AT301" s="236" t="s">
        <v>228</v>
      </c>
      <c r="AU301" s="236" t="s">
        <v>93</v>
      </c>
      <c r="AV301" s="13" t="s">
        <v>88</v>
      </c>
      <c r="AW301" s="13" t="s">
        <v>4</v>
      </c>
      <c r="AX301" s="13" t="s">
        <v>81</v>
      </c>
      <c r="AY301" s="236" t="s">
        <v>220</v>
      </c>
    </row>
    <row r="302" s="14" customFormat="1">
      <c r="A302" s="14"/>
      <c r="B302" s="242"/>
      <c r="C302" s="14"/>
      <c r="D302" s="235" t="s">
        <v>228</v>
      </c>
      <c r="E302" s="243" t="s">
        <v>1</v>
      </c>
      <c r="F302" s="244" t="s">
        <v>2153</v>
      </c>
      <c r="G302" s="14"/>
      <c r="H302" s="245">
        <v>45.899999999999999</v>
      </c>
      <c r="I302" s="246"/>
      <c r="J302" s="246"/>
      <c r="K302" s="14"/>
      <c r="L302" s="14"/>
      <c r="M302" s="242"/>
      <c r="N302" s="247"/>
      <c r="O302" s="248"/>
      <c r="P302" s="248"/>
      <c r="Q302" s="248"/>
      <c r="R302" s="248"/>
      <c r="S302" s="248"/>
      <c r="T302" s="248"/>
      <c r="U302" s="248"/>
      <c r="V302" s="248"/>
      <c r="W302" s="248"/>
      <c r="X302" s="249"/>
      <c r="Y302" s="14"/>
      <c r="Z302" s="14"/>
      <c r="AA302" s="14"/>
      <c r="AB302" s="14"/>
      <c r="AC302" s="14"/>
      <c r="AD302" s="14"/>
      <c r="AE302" s="14"/>
      <c r="AT302" s="243" t="s">
        <v>228</v>
      </c>
      <c r="AU302" s="243" t="s">
        <v>93</v>
      </c>
      <c r="AV302" s="14" t="s">
        <v>93</v>
      </c>
      <c r="AW302" s="14" t="s">
        <v>4</v>
      </c>
      <c r="AX302" s="14" t="s">
        <v>81</v>
      </c>
      <c r="AY302" s="243" t="s">
        <v>220</v>
      </c>
    </row>
    <row r="303" s="16" customFormat="1">
      <c r="A303" s="16"/>
      <c r="B303" s="258"/>
      <c r="C303" s="16"/>
      <c r="D303" s="235" t="s">
        <v>228</v>
      </c>
      <c r="E303" s="259" t="s">
        <v>1</v>
      </c>
      <c r="F303" s="260" t="s">
        <v>253</v>
      </c>
      <c r="G303" s="16"/>
      <c r="H303" s="261">
        <v>124.7</v>
      </c>
      <c r="I303" s="262"/>
      <c r="J303" s="262"/>
      <c r="K303" s="16"/>
      <c r="L303" s="16"/>
      <c r="M303" s="258"/>
      <c r="N303" s="263"/>
      <c r="O303" s="264"/>
      <c r="P303" s="264"/>
      <c r="Q303" s="264"/>
      <c r="R303" s="264"/>
      <c r="S303" s="264"/>
      <c r="T303" s="264"/>
      <c r="U303" s="264"/>
      <c r="V303" s="264"/>
      <c r="W303" s="264"/>
      <c r="X303" s="265"/>
      <c r="Y303" s="16"/>
      <c r="Z303" s="16"/>
      <c r="AA303" s="16"/>
      <c r="AB303" s="16"/>
      <c r="AC303" s="16"/>
      <c r="AD303" s="16"/>
      <c r="AE303" s="16"/>
      <c r="AT303" s="259" t="s">
        <v>228</v>
      </c>
      <c r="AU303" s="259" t="s">
        <v>93</v>
      </c>
      <c r="AV303" s="16" t="s">
        <v>105</v>
      </c>
      <c r="AW303" s="16" t="s">
        <v>4</v>
      </c>
      <c r="AX303" s="16" t="s">
        <v>88</v>
      </c>
      <c r="AY303" s="259" t="s">
        <v>220</v>
      </c>
    </row>
    <row r="304" s="2" customFormat="1" ht="24.15" customHeight="1">
      <c r="A304" s="42"/>
      <c r="B304" s="186"/>
      <c r="C304" s="220" t="s">
        <v>987</v>
      </c>
      <c r="D304" s="220" t="s">
        <v>223</v>
      </c>
      <c r="E304" s="221" t="s">
        <v>1596</v>
      </c>
      <c r="F304" s="222" t="s">
        <v>1597</v>
      </c>
      <c r="G304" s="223" t="s">
        <v>226</v>
      </c>
      <c r="H304" s="224">
        <v>124.7</v>
      </c>
      <c r="I304" s="225"/>
      <c r="J304" s="225"/>
      <c r="K304" s="226">
        <f>ROUND(P304*H304,2)</f>
        <v>0</v>
      </c>
      <c r="L304" s="227"/>
      <c r="M304" s="43"/>
      <c r="N304" s="228" t="s">
        <v>1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0.00415</v>
      </c>
      <c r="V304" s="231">
        <f>U304*H304</f>
        <v>0.51750499999999999</v>
      </c>
      <c r="W304" s="231">
        <v>0</v>
      </c>
      <c r="X304" s="232">
        <f>W304*H304</f>
        <v>0</v>
      </c>
      <c r="Y304" s="42"/>
      <c r="Z304" s="42"/>
      <c r="AA304" s="42"/>
      <c r="AB304" s="42"/>
      <c r="AC304" s="42"/>
      <c r="AD304" s="42"/>
      <c r="AE304" s="42"/>
      <c r="AR304" s="233" t="s">
        <v>105</v>
      </c>
      <c r="AT304" s="233" t="s">
        <v>223</v>
      </c>
      <c r="AU304" s="233" t="s">
        <v>93</v>
      </c>
      <c r="AY304" s="19" t="s">
        <v>220</v>
      </c>
      <c r="BE304" s="147">
        <f>IF(O304="základná",K304,0)</f>
        <v>0</v>
      </c>
      <c r="BF304" s="147">
        <f>IF(O304="znížená",K304,0)</f>
        <v>0</v>
      </c>
      <c r="BG304" s="147">
        <f>IF(O304="zákl. prenesená",K304,0)</f>
        <v>0</v>
      </c>
      <c r="BH304" s="147">
        <f>IF(O304="zníž. prenesená",K304,0)</f>
        <v>0</v>
      </c>
      <c r="BI304" s="147">
        <f>IF(O304="nulová",K304,0)</f>
        <v>0</v>
      </c>
      <c r="BJ304" s="19" t="s">
        <v>93</v>
      </c>
      <c r="BK304" s="147">
        <f>ROUND(P304*H304,2)</f>
        <v>0</v>
      </c>
      <c r="BL304" s="19" t="s">
        <v>105</v>
      </c>
      <c r="BM304" s="233" t="s">
        <v>2155</v>
      </c>
    </row>
    <row r="305" s="13" customFormat="1">
      <c r="A305" s="13"/>
      <c r="B305" s="234"/>
      <c r="C305" s="13"/>
      <c r="D305" s="235" t="s">
        <v>228</v>
      </c>
      <c r="E305" s="236" t="s">
        <v>1</v>
      </c>
      <c r="F305" s="237" t="s">
        <v>2103</v>
      </c>
      <c r="G305" s="13"/>
      <c r="H305" s="236" t="s">
        <v>1</v>
      </c>
      <c r="I305" s="238"/>
      <c r="J305" s="238"/>
      <c r="K305" s="13"/>
      <c r="L305" s="13"/>
      <c r="M305" s="234"/>
      <c r="N305" s="239"/>
      <c r="O305" s="240"/>
      <c r="P305" s="240"/>
      <c r="Q305" s="240"/>
      <c r="R305" s="240"/>
      <c r="S305" s="240"/>
      <c r="T305" s="240"/>
      <c r="U305" s="240"/>
      <c r="V305" s="240"/>
      <c r="W305" s="240"/>
      <c r="X305" s="241"/>
      <c r="Y305" s="13"/>
      <c r="Z305" s="13"/>
      <c r="AA305" s="13"/>
      <c r="AB305" s="13"/>
      <c r="AC305" s="13"/>
      <c r="AD305" s="13"/>
      <c r="AE305" s="13"/>
      <c r="AT305" s="236" t="s">
        <v>228</v>
      </c>
      <c r="AU305" s="236" t="s">
        <v>93</v>
      </c>
      <c r="AV305" s="13" t="s">
        <v>88</v>
      </c>
      <c r="AW305" s="13" t="s">
        <v>4</v>
      </c>
      <c r="AX305" s="13" t="s">
        <v>81</v>
      </c>
      <c r="AY305" s="236" t="s">
        <v>220</v>
      </c>
    </row>
    <row r="306" s="14" customFormat="1">
      <c r="A306" s="14"/>
      <c r="B306" s="242"/>
      <c r="C306" s="14"/>
      <c r="D306" s="235" t="s">
        <v>228</v>
      </c>
      <c r="E306" s="243" t="s">
        <v>1</v>
      </c>
      <c r="F306" s="244" t="s">
        <v>2149</v>
      </c>
      <c r="G306" s="14"/>
      <c r="H306" s="245">
        <v>8.2699999999999996</v>
      </c>
      <c r="I306" s="246"/>
      <c r="J306" s="246"/>
      <c r="K306" s="14"/>
      <c r="L306" s="14"/>
      <c r="M306" s="242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4"/>
      <c r="Z306" s="14"/>
      <c r="AA306" s="14"/>
      <c r="AB306" s="14"/>
      <c r="AC306" s="14"/>
      <c r="AD306" s="14"/>
      <c r="AE306" s="14"/>
      <c r="AT306" s="243" t="s">
        <v>228</v>
      </c>
      <c r="AU306" s="243" t="s">
        <v>93</v>
      </c>
      <c r="AV306" s="14" t="s">
        <v>93</v>
      </c>
      <c r="AW306" s="14" t="s">
        <v>4</v>
      </c>
      <c r="AX306" s="14" t="s">
        <v>81</v>
      </c>
      <c r="AY306" s="243" t="s">
        <v>220</v>
      </c>
    </row>
    <row r="307" s="14" customFormat="1">
      <c r="A307" s="14"/>
      <c r="B307" s="242"/>
      <c r="C307" s="14"/>
      <c r="D307" s="235" t="s">
        <v>228</v>
      </c>
      <c r="E307" s="243" t="s">
        <v>1</v>
      </c>
      <c r="F307" s="244" t="s">
        <v>2150</v>
      </c>
      <c r="G307" s="14"/>
      <c r="H307" s="245">
        <v>22.695</v>
      </c>
      <c r="I307" s="246"/>
      <c r="J307" s="246"/>
      <c r="K307" s="14"/>
      <c r="L307" s="14"/>
      <c r="M307" s="242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4"/>
      <c r="Z307" s="14"/>
      <c r="AA307" s="14"/>
      <c r="AB307" s="14"/>
      <c r="AC307" s="14"/>
      <c r="AD307" s="14"/>
      <c r="AE307" s="14"/>
      <c r="AT307" s="243" t="s">
        <v>228</v>
      </c>
      <c r="AU307" s="243" t="s">
        <v>93</v>
      </c>
      <c r="AV307" s="14" t="s">
        <v>93</v>
      </c>
      <c r="AW307" s="14" t="s">
        <v>4</v>
      </c>
      <c r="AX307" s="14" t="s">
        <v>81</v>
      </c>
      <c r="AY307" s="243" t="s">
        <v>220</v>
      </c>
    </row>
    <row r="308" s="14" customFormat="1">
      <c r="A308" s="14"/>
      <c r="B308" s="242"/>
      <c r="C308" s="14"/>
      <c r="D308" s="235" t="s">
        <v>228</v>
      </c>
      <c r="E308" s="243" t="s">
        <v>1</v>
      </c>
      <c r="F308" s="244" t="s">
        <v>2151</v>
      </c>
      <c r="G308" s="14"/>
      <c r="H308" s="245">
        <v>34.43</v>
      </c>
      <c r="I308" s="246"/>
      <c r="J308" s="246"/>
      <c r="K308" s="14"/>
      <c r="L308" s="14"/>
      <c r="M308" s="242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4"/>
      <c r="Z308" s="14"/>
      <c r="AA308" s="14"/>
      <c r="AB308" s="14"/>
      <c r="AC308" s="14"/>
      <c r="AD308" s="14"/>
      <c r="AE308" s="14"/>
      <c r="AT308" s="243" t="s">
        <v>228</v>
      </c>
      <c r="AU308" s="243" t="s">
        <v>93</v>
      </c>
      <c r="AV308" s="14" t="s">
        <v>93</v>
      </c>
      <c r="AW308" s="14" t="s">
        <v>4</v>
      </c>
      <c r="AX308" s="14" t="s">
        <v>81</v>
      </c>
      <c r="AY308" s="243" t="s">
        <v>220</v>
      </c>
    </row>
    <row r="309" s="14" customFormat="1">
      <c r="A309" s="14"/>
      <c r="B309" s="242"/>
      <c r="C309" s="14"/>
      <c r="D309" s="235" t="s">
        <v>228</v>
      </c>
      <c r="E309" s="243" t="s">
        <v>1</v>
      </c>
      <c r="F309" s="244" t="s">
        <v>2152</v>
      </c>
      <c r="G309" s="14"/>
      <c r="H309" s="245">
        <v>13.404999999999999</v>
      </c>
      <c r="I309" s="246"/>
      <c r="J309" s="246"/>
      <c r="K309" s="14"/>
      <c r="L309" s="14"/>
      <c r="M309" s="242"/>
      <c r="N309" s="247"/>
      <c r="O309" s="248"/>
      <c r="P309" s="248"/>
      <c r="Q309" s="248"/>
      <c r="R309" s="248"/>
      <c r="S309" s="248"/>
      <c r="T309" s="248"/>
      <c r="U309" s="248"/>
      <c r="V309" s="248"/>
      <c r="W309" s="248"/>
      <c r="X309" s="249"/>
      <c r="Y309" s="14"/>
      <c r="Z309" s="14"/>
      <c r="AA309" s="14"/>
      <c r="AB309" s="14"/>
      <c r="AC309" s="14"/>
      <c r="AD309" s="14"/>
      <c r="AE309" s="14"/>
      <c r="AT309" s="243" t="s">
        <v>228</v>
      </c>
      <c r="AU309" s="243" t="s">
        <v>93</v>
      </c>
      <c r="AV309" s="14" t="s">
        <v>93</v>
      </c>
      <c r="AW309" s="14" t="s">
        <v>4</v>
      </c>
      <c r="AX309" s="14" t="s">
        <v>81</v>
      </c>
      <c r="AY309" s="243" t="s">
        <v>220</v>
      </c>
    </row>
    <row r="310" s="15" customFormat="1">
      <c r="A310" s="15"/>
      <c r="B310" s="250"/>
      <c r="C310" s="15"/>
      <c r="D310" s="235" t="s">
        <v>228</v>
      </c>
      <c r="E310" s="251" t="s">
        <v>1</v>
      </c>
      <c r="F310" s="252" t="s">
        <v>242</v>
      </c>
      <c r="G310" s="15"/>
      <c r="H310" s="253">
        <v>78.799999999999997</v>
      </c>
      <c r="I310" s="254"/>
      <c r="J310" s="254"/>
      <c r="K310" s="15"/>
      <c r="L310" s="15"/>
      <c r="M310" s="250"/>
      <c r="N310" s="255"/>
      <c r="O310" s="256"/>
      <c r="P310" s="256"/>
      <c r="Q310" s="256"/>
      <c r="R310" s="256"/>
      <c r="S310" s="256"/>
      <c r="T310" s="256"/>
      <c r="U310" s="256"/>
      <c r="V310" s="256"/>
      <c r="W310" s="256"/>
      <c r="X310" s="257"/>
      <c r="Y310" s="15"/>
      <c r="Z310" s="15"/>
      <c r="AA310" s="15"/>
      <c r="AB310" s="15"/>
      <c r="AC310" s="15"/>
      <c r="AD310" s="15"/>
      <c r="AE310" s="15"/>
      <c r="AT310" s="251" t="s">
        <v>228</v>
      </c>
      <c r="AU310" s="251" t="s">
        <v>93</v>
      </c>
      <c r="AV310" s="15" t="s">
        <v>98</v>
      </c>
      <c r="AW310" s="15" t="s">
        <v>4</v>
      </c>
      <c r="AX310" s="15" t="s">
        <v>81</v>
      </c>
      <c r="AY310" s="251" t="s">
        <v>220</v>
      </c>
    </row>
    <row r="311" s="13" customFormat="1">
      <c r="A311" s="13"/>
      <c r="B311" s="234"/>
      <c r="C311" s="13"/>
      <c r="D311" s="235" t="s">
        <v>228</v>
      </c>
      <c r="E311" s="236" t="s">
        <v>1</v>
      </c>
      <c r="F311" s="237" t="s">
        <v>2143</v>
      </c>
      <c r="G311" s="13"/>
      <c r="H311" s="236" t="s">
        <v>1</v>
      </c>
      <c r="I311" s="238"/>
      <c r="J311" s="238"/>
      <c r="K311" s="13"/>
      <c r="L311" s="13"/>
      <c r="M311" s="234"/>
      <c r="N311" s="239"/>
      <c r="O311" s="240"/>
      <c r="P311" s="240"/>
      <c r="Q311" s="240"/>
      <c r="R311" s="240"/>
      <c r="S311" s="240"/>
      <c r="T311" s="240"/>
      <c r="U311" s="240"/>
      <c r="V311" s="240"/>
      <c r="W311" s="240"/>
      <c r="X311" s="241"/>
      <c r="Y311" s="13"/>
      <c r="Z311" s="13"/>
      <c r="AA311" s="13"/>
      <c r="AB311" s="13"/>
      <c r="AC311" s="13"/>
      <c r="AD311" s="13"/>
      <c r="AE311" s="13"/>
      <c r="AT311" s="236" t="s">
        <v>228</v>
      </c>
      <c r="AU311" s="236" t="s">
        <v>93</v>
      </c>
      <c r="AV311" s="13" t="s">
        <v>88</v>
      </c>
      <c r="AW311" s="13" t="s">
        <v>4</v>
      </c>
      <c r="AX311" s="13" t="s">
        <v>81</v>
      </c>
      <c r="AY311" s="236" t="s">
        <v>220</v>
      </c>
    </row>
    <row r="312" s="14" customFormat="1">
      <c r="A312" s="14"/>
      <c r="B312" s="242"/>
      <c r="C312" s="14"/>
      <c r="D312" s="235" t="s">
        <v>228</v>
      </c>
      <c r="E312" s="243" t="s">
        <v>1</v>
      </c>
      <c r="F312" s="244" t="s">
        <v>2153</v>
      </c>
      <c r="G312" s="14"/>
      <c r="H312" s="245">
        <v>45.899999999999999</v>
      </c>
      <c r="I312" s="246"/>
      <c r="J312" s="246"/>
      <c r="K312" s="14"/>
      <c r="L312" s="14"/>
      <c r="M312" s="242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4"/>
      <c r="Z312" s="14"/>
      <c r="AA312" s="14"/>
      <c r="AB312" s="14"/>
      <c r="AC312" s="14"/>
      <c r="AD312" s="14"/>
      <c r="AE312" s="14"/>
      <c r="AT312" s="243" t="s">
        <v>228</v>
      </c>
      <c r="AU312" s="243" t="s">
        <v>93</v>
      </c>
      <c r="AV312" s="14" t="s">
        <v>93</v>
      </c>
      <c r="AW312" s="14" t="s">
        <v>4</v>
      </c>
      <c r="AX312" s="14" t="s">
        <v>81</v>
      </c>
      <c r="AY312" s="243" t="s">
        <v>220</v>
      </c>
    </row>
    <row r="313" s="16" customFormat="1">
      <c r="A313" s="16"/>
      <c r="B313" s="258"/>
      <c r="C313" s="16"/>
      <c r="D313" s="235" t="s">
        <v>228</v>
      </c>
      <c r="E313" s="259" t="s">
        <v>1</v>
      </c>
      <c r="F313" s="260" t="s">
        <v>253</v>
      </c>
      <c r="G313" s="16"/>
      <c r="H313" s="261">
        <v>124.7</v>
      </c>
      <c r="I313" s="262"/>
      <c r="J313" s="262"/>
      <c r="K313" s="16"/>
      <c r="L313" s="16"/>
      <c r="M313" s="258"/>
      <c r="N313" s="263"/>
      <c r="O313" s="264"/>
      <c r="P313" s="264"/>
      <c r="Q313" s="264"/>
      <c r="R313" s="264"/>
      <c r="S313" s="264"/>
      <c r="T313" s="264"/>
      <c r="U313" s="264"/>
      <c r="V313" s="264"/>
      <c r="W313" s="264"/>
      <c r="X313" s="265"/>
      <c r="Y313" s="16"/>
      <c r="Z313" s="16"/>
      <c r="AA313" s="16"/>
      <c r="AB313" s="16"/>
      <c r="AC313" s="16"/>
      <c r="AD313" s="16"/>
      <c r="AE313" s="16"/>
      <c r="AT313" s="259" t="s">
        <v>228</v>
      </c>
      <c r="AU313" s="259" t="s">
        <v>93</v>
      </c>
      <c r="AV313" s="16" t="s">
        <v>105</v>
      </c>
      <c r="AW313" s="16" t="s">
        <v>4</v>
      </c>
      <c r="AX313" s="16" t="s">
        <v>88</v>
      </c>
      <c r="AY313" s="259" t="s">
        <v>220</v>
      </c>
    </row>
    <row r="314" s="2" customFormat="1" ht="24.15" customHeight="1">
      <c r="A314" s="42"/>
      <c r="B314" s="186"/>
      <c r="C314" s="220" t="s">
        <v>991</v>
      </c>
      <c r="D314" s="220" t="s">
        <v>223</v>
      </c>
      <c r="E314" s="221" t="s">
        <v>437</v>
      </c>
      <c r="F314" s="222" t="s">
        <v>438</v>
      </c>
      <c r="G314" s="223" t="s">
        <v>226</v>
      </c>
      <c r="H314" s="224">
        <v>64.349999999999994</v>
      </c>
      <c r="I314" s="225"/>
      <c r="J314" s="225"/>
      <c r="K314" s="226">
        <f>ROUND(P314*H314,2)</f>
        <v>0</v>
      </c>
      <c r="L314" s="227"/>
      <c r="M314" s="43"/>
      <c r="N314" s="228" t="s">
        <v>1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0.0032200000000000002</v>
      </c>
      <c r="V314" s="231">
        <f>U314*H314</f>
        <v>0.207207</v>
      </c>
      <c r="W314" s="231">
        <v>0</v>
      </c>
      <c r="X314" s="232">
        <f>W314*H314</f>
        <v>0</v>
      </c>
      <c r="Y314" s="42"/>
      <c r="Z314" s="42"/>
      <c r="AA314" s="42"/>
      <c r="AB314" s="42"/>
      <c r="AC314" s="42"/>
      <c r="AD314" s="42"/>
      <c r="AE314" s="42"/>
      <c r="AR314" s="233" t="s">
        <v>105</v>
      </c>
      <c r="AT314" s="233" t="s">
        <v>223</v>
      </c>
      <c r="AU314" s="233" t="s">
        <v>93</v>
      </c>
      <c r="AY314" s="19" t="s">
        <v>220</v>
      </c>
      <c r="BE314" s="147">
        <f>IF(O314="základná",K314,0)</f>
        <v>0</v>
      </c>
      <c r="BF314" s="147">
        <f>IF(O314="znížená",K314,0)</f>
        <v>0</v>
      </c>
      <c r="BG314" s="147">
        <f>IF(O314="zákl. prenesená",K314,0)</f>
        <v>0</v>
      </c>
      <c r="BH314" s="147">
        <f>IF(O314="zníž. prenesená",K314,0)</f>
        <v>0</v>
      </c>
      <c r="BI314" s="147">
        <f>IF(O314="nulová",K314,0)</f>
        <v>0</v>
      </c>
      <c r="BJ314" s="19" t="s">
        <v>93</v>
      </c>
      <c r="BK314" s="147">
        <f>ROUND(P314*H314,2)</f>
        <v>0</v>
      </c>
      <c r="BL314" s="19" t="s">
        <v>105</v>
      </c>
      <c r="BM314" s="233" t="s">
        <v>2156</v>
      </c>
    </row>
    <row r="315" s="14" customFormat="1">
      <c r="A315" s="14"/>
      <c r="B315" s="242"/>
      <c r="C315" s="14"/>
      <c r="D315" s="235" t="s">
        <v>228</v>
      </c>
      <c r="E315" s="243" t="s">
        <v>1</v>
      </c>
      <c r="F315" s="244" t="s">
        <v>2157</v>
      </c>
      <c r="G315" s="14"/>
      <c r="H315" s="245">
        <v>61.560000000000002</v>
      </c>
      <c r="I315" s="246"/>
      <c r="J315" s="246"/>
      <c r="K315" s="14"/>
      <c r="L315" s="14"/>
      <c r="M315" s="242"/>
      <c r="N315" s="247"/>
      <c r="O315" s="248"/>
      <c r="P315" s="248"/>
      <c r="Q315" s="248"/>
      <c r="R315" s="248"/>
      <c r="S315" s="248"/>
      <c r="T315" s="248"/>
      <c r="U315" s="248"/>
      <c r="V315" s="248"/>
      <c r="W315" s="248"/>
      <c r="X315" s="249"/>
      <c r="Y315" s="14"/>
      <c r="Z315" s="14"/>
      <c r="AA315" s="14"/>
      <c r="AB315" s="14"/>
      <c r="AC315" s="14"/>
      <c r="AD315" s="14"/>
      <c r="AE315" s="14"/>
      <c r="AT315" s="243" t="s">
        <v>228</v>
      </c>
      <c r="AU315" s="243" t="s">
        <v>93</v>
      </c>
      <c r="AV315" s="14" t="s">
        <v>93</v>
      </c>
      <c r="AW315" s="14" t="s">
        <v>4</v>
      </c>
      <c r="AX315" s="14" t="s">
        <v>81</v>
      </c>
      <c r="AY315" s="243" t="s">
        <v>220</v>
      </c>
    </row>
    <row r="316" s="13" customFormat="1">
      <c r="A316" s="13"/>
      <c r="B316" s="234"/>
      <c r="C316" s="13"/>
      <c r="D316" s="235" t="s">
        <v>228</v>
      </c>
      <c r="E316" s="236" t="s">
        <v>1</v>
      </c>
      <c r="F316" s="237" t="s">
        <v>2158</v>
      </c>
      <c r="G316" s="13"/>
      <c r="H316" s="236" t="s">
        <v>1</v>
      </c>
      <c r="I316" s="238"/>
      <c r="J316" s="238"/>
      <c r="K316" s="13"/>
      <c r="L316" s="13"/>
      <c r="M316" s="234"/>
      <c r="N316" s="239"/>
      <c r="O316" s="240"/>
      <c r="P316" s="240"/>
      <c r="Q316" s="240"/>
      <c r="R316" s="240"/>
      <c r="S316" s="240"/>
      <c r="T316" s="240"/>
      <c r="U316" s="240"/>
      <c r="V316" s="240"/>
      <c r="W316" s="240"/>
      <c r="X316" s="241"/>
      <c r="Y316" s="13"/>
      <c r="Z316" s="13"/>
      <c r="AA316" s="13"/>
      <c r="AB316" s="13"/>
      <c r="AC316" s="13"/>
      <c r="AD316" s="13"/>
      <c r="AE316" s="13"/>
      <c r="AT316" s="236" t="s">
        <v>228</v>
      </c>
      <c r="AU316" s="236" t="s">
        <v>93</v>
      </c>
      <c r="AV316" s="13" t="s">
        <v>88</v>
      </c>
      <c r="AW316" s="13" t="s">
        <v>4</v>
      </c>
      <c r="AX316" s="13" t="s">
        <v>81</v>
      </c>
      <c r="AY316" s="236" t="s">
        <v>220</v>
      </c>
    </row>
    <row r="317" s="14" customFormat="1">
      <c r="A317" s="14"/>
      <c r="B317" s="242"/>
      <c r="C317" s="14"/>
      <c r="D317" s="235" t="s">
        <v>228</v>
      </c>
      <c r="E317" s="243" t="s">
        <v>1</v>
      </c>
      <c r="F317" s="244" t="s">
        <v>2159</v>
      </c>
      <c r="G317" s="14"/>
      <c r="H317" s="245">
        <v>0.315</v>
      </c>
      <c r="I317" s="246"/>
      <c r="J317" s="246"/>
      <c r="K317" s="14"/>
      <c r="L317" s="14"/>
      <c r="M317" s="242"/>
      <c r="N317" s="247"/>
      <c r="O317" s="248"/>
      <c r="P317" s="248"/>
      <c r="Q317" s="248"/>
      <c r="R317" s="248"/>
      <c r="S317" s="248"/>
      <c r="T317" s="248"/>
      <c r="U317" s="248"/>
      <c r="V317" s="248"/>
      <c r="W317" s="248"/>
      <c r="X317" s="249"/>
      <c r="Y317" s="14"/>
      <c r="Z317" s="14"/>
      <c r="AA317" s="14"/>
      <c r="AB317" s="14"/>
      <c r="AC317" s="14"/>
      <c r="AD317" s="14"/>
      <c r="AE317" s="14"/>
      <c r="AT317" s="243" t="s">
        <v>228</v>
      </c>
      <c r="AU317" s="243" t="s">
        <v>93</v>
      </c>
      <c r="AV317" s="14" t="s">
        <v>93</v>
      </c>
      <c r="AW317" s="14" t="s">
        <v>4</v>
      </c>
      <c r="AX317" s="14" t="s">
        <v>81</v>
      </c>
      <c r="AY317" s="243" t="s">
        <v>220</v>
      </c>
    </row>
    <row r="318" s="14" customFormat="1">
      <c r="A318" s="14"/>
      <c r="B318" s="242"/>
      <c r="C318" s="14"/>
      <c r="D318" s="235" t="s">
        <v>228</v>
      </c>
      <c r="E318" s="243" t="s">
        <v>1</v>
      </c>
      <c r="F318" s="244" t="s">
        <v>2160</v>
      </c>
      <c r="G318" s="14"/>
      <c r="H318" s="245">
        <v>0.71999999999999997</v>
      </c>
      <c r="I318" s="246"/>
      <c r="J318" s="246"/>
      <c r="K318" s="14"/>
      <c r="L318" s="14"/>
      <c r="M318" s="242"/>
      <c r="N318" s="247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14"/>
      <c r="Z318" s="14"/>
      <c r="AA318" s="14"/>
      <c r="AB318" s="14"/>
      <c r="AC318" s="14"/>
      <c r="AD318" s="14"/>
      <c r="AE318" s="14"/>
      <c r="AT318" s="243" t="s">
        <v>228</v>
      </c>
      <c r="AU318" s="243" t="s">
        <v>93</v>
      </c>
      <c r="AV318" s="14" t="s">
        <v>93</v>
      </c>
      <c r="AW318" s="14" t="s">
        <v>4</v>
      </c>
      <c r="AX318" s="14" t="s">
        <v>81</v>
      </c>
      <c r="AY318" s="243" t="s">
        <v>220</v>
      </c>
    </row>
    <row r="319" s="14" customFormat="1">
      <c r="A319" s="14"/>
      <c r="B319" s="242"/>
      <c r="C319" s="14"/>
      <c r="D319" s="235" t="s">
        <v>228</v>
      </c>
      <c r="E319" s="243" t="s">
        <v>1</v>
      </c>
      <c r="F319" s="244" t="s">
        <v>2161</v>
      </c>
      <c r="G319" s="14"/>
      <c r="H319" s="245">
        <v>0.315</v>
      </c>
      <c r="I319" s="246"/>
      <c r="J319" s="246"/>
      <c r="K319" s="14"/>
      <c r="L319" s="14"/>
      <c r="M319" s="242"/>
      <c r="N319" s="247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4"/>
      <c r="Z319" s="14"/>
      <c r="AA319" s="14"/>
      <c r="AB319" s="14"/>
      <c r="AC319" s="14"/>
      <c r="AD319" s="14"/>
      <c r="AE319" s="14"/>
      <c r="AT319" s="243" t="s">
        <v>228</v>
      </c>
      <c r="AU319" s="243" t="s">
        <v>93</v>
      </c>
      <c r="AV319" s="14" t="s">
        <v>93</v>
      </c>
      <c r="AW319" s="14" t="s">
        <v>4</v>
      </c>
      <c r="AX319" s="14" t="s">
        <v>81</v>
      </c>
      <c r="AY319" s="243" t="s">
        <v>220</v>
      </c>
    </row>
    <row r="320" s="14" customFormat="1">
      <c r="A320" s="14"/>
      <c r="B320" s="242"/>
      <c r="C320" s="14"/>
      <c r="D320" s="235" t="s">
        <v>228</v>
      </c>
      <c r="E320" s="243" t="s">
        <v>1</v>
      </c>
      <c r="F320" s="244" t="s">
        <v>2162</v>
      </c>
      <c r="G320" s="14"/>
      <c r="H320" s="245">
        <v>1.44</v>
      </c>
      <c r="I320" s="246"/>
      <c r="J320" s="246"/>
      <c r="K320" s="14"/>
      <c r="L320" s="14"/>
      <c r="M320" s="242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4"/>
      <c r="Z320" s="14"/>
      <c r="AA320" s="14"/>
      <c r="AB320" s="14"/>
      <c r="AC320" s="14"/>
      <c r="AD320" s="14"/>
      <c r="AE320" s="14"/>
      <c r="AT320" s="243" t="s">
        <v>228</v>
      </c>
      <c r="AU320" s="243" t="s">
        <v>93</v>
      </c>
      <c r="AV320" s="14" t="s">
        <v>93</v>
      </c>
      <c r="AW320" s="14" t="s">
        <v>4</v>
      </c>
      <c r="AX320" s="14" t="s">
        <v>81</v>
      </c>
      <c r="AY320" s="243" t="s">
        <v>220</v>
      </c>
    </row>
    <row r="321" s="15" customFormat="1">
      <c r="A321" s="15"/>
      <c r="B321" s="250"/>
      <c r="C321" s="15"/>
      <c r="D321" s="235" t="s">
        <v>228</v>
      </c>
      <c r="E321" s="251" t="s">
        <v>1</v>
      </c>
      <c r="F321" s="252" t="s">
        <v>242</v>
      </c>
      <c r="G321" s="15"/>
      <c r="H321" s="253">
        <v>64.349999999999994</v>
      </c>
      <c r="I321" s="254"/>
      <c r="J321" s="254"/>
      <c r="K321" s="15"/>
      <c r="L321" s="15"/>
      <c r="M321" s="250"/>
      <c r="N321" s="255"/>
      <c r="O321" s="256"/>
      <c r="P321" s="256"/>
      <c r="Q321" s="256"/>
      <c r="R321" s="256"/>
      <c r="S321" s="256"/>
      <c r="T321" s="256"/>
      <c r="U321" s="256"/>
      <c r="V321" s="256"/>
      <c r="W321" s="256"/>
      <c r="X321" s="257"/>
      <c r="Y321" s="15"/>
      <c r="Z321" s="15"/>
      <c r="AA321" s="15"/>
      <c r="AB321" s="15"/>
      <c r="AC321" s="15"/>
      <c r="AD321" s="15"/>
      <c r="AE321" s="15"/>
      <c r="AT321" s="251" t="s">
        <v>228</v>
      </c>
      <c r="AU321" s="251" t="s">
        <v>93</v>
      </c>
      <c r="AV321" s="15" t="s">
        <v>98</v>
      </c>
      <c r="AW321" s="15" t="s">
        <v>4</v>
      </c>
      <c r="AX321" s="15" t="s">
        <v>88</v>
      </c>
      <c r="AY321" s="251" t="s">
        <v>220</v>
      </c>
    </row>
    <row r="322" s="2" customFormat="1" ht="24.15" customHeight="1">
      <c r="A322" s="42"/>
      <c r="B322" s="186"/>
      <c r="C322" s="220" t="s">
        <v>999</v>
      </c>
      <c r="D322" s="220" t="s">
        <v>223</v>
      </c>
      <c r="E322" s="221" t="s">
        <v>465</v>
      </c>
      <c r="F322" s="222" t="s">
        <v>466</v>
      </c>
      <c r="G322" s="223" t="s">
        <v>226</v>
      </c>
      <c r="H322" s="224">
        <v>7.2000000000000002</v>
      </c>
      <c r="I322" s="225"/>
      <c r="J322" s="225"/>
      <c r="K322" s="226">
        <f>ROUND(P322*H322,2)</f>
        <v>0</v>
      </c>
      <c r="L322" s="227"/>
      <c r="M322" s="43"/>
      <c r="N322" s="228" t="s">
        <v>1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0.0061799999999999997</v>
      </c>
      <c r="V322" s="231">
        <f>U322*H322</f>
        <v>0.044496000000000001</v>
      </c>
      <c r="W322" s="231">
        <v>0</v>
      </c>
      <c r="X322" s="232">
        <f>W322*H322</f>
        <v>0</v>
      </c>
      <c r="Y322" s="42"/>
      <c r="Z322" s="42"/>
      <c r="AA322" s="42"/>
      <c r="AB322" s="42"/>
      <c r="AC322" s="42"/>
      <c r="AD322" s="42"/>
      <c r="AE322" s="42"/>
      <c r="AR322" s="233" t="s">
        <v>105</v>
      </c>
      <c r="AT322" s="233" t="s">
        <v>223</v>
      </c>
      <c r="AU322" s="233" t="s">
        <v>93</v>
      </c>
      <c r="AY322" s="19" t="s">
        <v>220</v>
      </c>
      <c r="BE322" s="147">
        <f>IF(O322="základná",K322,0)</f>
        <v>0</v>
      </c>
      <c r="BF322" s="147">
        <f>IF(O322="znížená",K322,0)</f>
        <v>0</v>
      </c>
      <c r="BG322" s="147">
        <f>IF(O322="zákl. prenesená",K322,0)</f>
        <v>0</v>
      </c>
      <c r="BH322" s="147">
        <f>IF(O322="zníž. prenesená",K322,0)</f>
        <v>0</v>
      </c>
      <c r="BI322" s="147">
        <f>IF(O322="nulová",K322,0)</f>
        <v>0</v>
      </c>
      <c r="BJ322" s="19" t="s">
        <v>93</v>
      </c>
      <c r="BK322" s="147">
        <f>ROUND(P322*H322,2)</f>
        <v>0</v>
      </c>
      <c r="BL322" s="19" t="s">
        <v>105</v>
      </c>
      <c r="BM322" s="233" t="s">
        <v>2163</v>
      </c>
    </row>
    <row r="323" s="14" customFormat="1">
      <c r="A323" s="14"/>
      <c r="B323" s="242"/>
      <c r="C323" s="14"/>
      <c r="D323" s="235" t="s">
        <v>228</v>
      </c>
      <c r="E323" s="243" t="s">
        <v>1</v>
      </c>
      <c r="F323" s="244" t="s">
        <v>2164</v>
      </c>
      <c r="G323" s="14"/>
      <c r="H323" s="245">
        <v>7.2000000000000002</v>
      </c>
      <c r="I323" s="246"/>
      <c r="J323" s="246"/>
      <c r="K323" s="14"/>
      <c r="L323" s="14"/>
      <c r="M323" s="242"/>
      <c r="N323" s="247"/>
      <c r="O323" s="248"/>
      <c r="P323" s="248"/>
      <c r="Q323" s="248"/>
      <c r="R323" s="248"/>
      <c r="S323" s="248"/>
      <c r="T323" s="248"/>
      <c r="U323" s="248"/>
      <c r="V323" s="248"/>
      <c r="W323" s="248"/>
      <c r="X323" s="249"/>
      <c r="Y323" s="14"/>
      <c r="Z323" s="14"/>
      <c r="AA323" s="14"/>
      <c r="AB323" s="14"/>
      <c r="AC323" s="14"/>
      <c r="AD323" s="14"/>
      <c r="AE323" s="14"/>
      <c r="AT323" s="243" t="s">
        <v>228</v>
      </c>
      <c r="AU323" s="243" t="s">
        <v>93</v>
      </c>
      <c r="AV323" s="14" t="s">
        <v>93</v>
      </c>
      <c r="AW323" s="14" t="s">
        <v>4</v>
      </c>
      <c r="AX323" s="14" t="s">
        <v>88</v>
      </c>
      <c r="AY323" s="243" t="s">
        <v>220</v>
      </c>
    </row>
    <row r="324" s="2" customFormat="1" ht="24.15" customHeight="1">
      <c r="A324" s="42"/>
      <c r="B324" s="186"/>
      <c r="C324" s="220" t="s">
        <v>1003</v>
      </c>
      <c r="D324" s="220" t="s">
        <v>223</v>
      </c>
      <c r="E324" s="221" t="s">
        <v>2165</v>
      </c>
      <c r="F324" s="222" t="s">
        <v>2166</v>
      </c>
      <c r="G324" s="223" t="s">
        <v>226</v>
      </c>
      <c r="H324" s="224">
        <v>58.68</v>
      </c>
      <c r="I324" s="225"/>
      <c r="J324" s="225"/>
      <c r="K324" s="226">
        <f>ROUND(P324*H324,2)</f>
        <v>0</v>
      </c>
      <c r="L324" s="227"/>
      <c r="M324" s="43"/>
      <c r="N324" s="228" t="s">
        <v>1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0.01307</v>
      </c>
      <c r="V324" s="231">
        <f>U324*H324</f>
        <v>0.76694759999999995</v>
      </c>
      <c r="W324" s="231">
        <v>0</v>
      </c>
      <c r="X324" s="232">
        <f>W324*H324</f>
        <v>0</v>
      </c>
      <c r="Y324" s="42"/>
      <c r="Z324" s="42"/>
      <c r="AA324" s="42"/>
      <c r="AB324" s="42"/>
      <c r="AC324" s="42"/>
      <c r="AD324" s="42"/>
      <c r="AE324" s="42"/>
      <c r="AR324" s="233" t="s">
        <v>105</v>
      </c>
      <c r="AT324" s="233" t="s">
        <v>223</v>
      </c>
      <c r="AU324" s="233" t="s">
        <v>93</v>
      </c>
      <c r="AY324" s="19" t="s">
        <v>220</v>
      </c>
      <c r="BE324" s="147">
        <f>IF(O324="základná",K324,0)</f>
        <v>0</v>
      </c>
      <c r="BF324" s="147">
        <f>IF(O324="znížená",K324,0)</f>
        <v>0</v>
      </c>
      <c r="BG324" s="147">
        <f>IF(O324="zákl. prenesená",K324,0)</f>
        <v>0</v>
      </c>
      <c r="BH324" s="147">
        <f>IF(O324="zníž. prenesená",K324,0)</f>
        <v>0</v>
      </c>
      <c r="BI324" s="147">
        <f>IF(O324="nulová",K324,0)</f>
        <v>0</v>
      </c>
      <c r="BJ324" s="19" t="s">
        <v>93</v>
      </c>
      <c r="BK324" s="147">
        <f>ROUND(P324*H324,2)</f>
        <v>0</v>
      </c>
      <c r="BL324" s="19" t="s">
        <v>105</v>
      </c>
      <c r="BM324" s="233" t="s">
        <v>2167</v>
      </c>
    </row>
    <row r="325" s="14" customFormat="1">
      <c r="A325" s="14"/>
      <c r="B325" s="242"/>
      <c r="C325" s="14"/>
      <c r="D325" s="235" t="s">
        <v>228</v>
      </c>
      <c r="E325" s="243" t="s">
        <v>1</v>
      </c>
      <c r="F325" s="244" t="s">
        <v>2168</v>
      </c>
      <c r="G325" s="14"/>
      <c r="H325" s="245">
        <v>58.68</v>
      </c>
      <c r="I325" s="246"/>
      <c r="J325" s="246"/>
      <c r="K325" s="14"/>
      <c r="L325" s="14"/>
      <c r="M325" s="242"/>
      <c r="N325" s="247"/>
      <c r="O325" s="248"/>
      <c r="P325" s="248"/>
      <c r="Q325" s="248"/>
      <c r="R325" s="248"/>
      <c r="S325" s="248"/>
      <c r="T325" s="248"/>
      <c r="U325" s="248"/>
      <c r="V325" s="248"/>
      <c r="W325" s="248"/>
      <c r="X325" s="249"/>
      <c r="Y325" s="14"/>
      <c r="Z325" s="14"/>
      <c r="AA325" s="14"/>
      <c r="AB325" s="14"/>
      <c r="AC325" s="14"/>
      <c r="AD325" s="14"/>
      <c r="AE325" s="14"/>
      <c r="AT325" s="243" t="s">
        <v>228</v>
      </c>
      <c r="AU325" s="243" t="s">
        <v>93</v>
      </c>
      <c r="AV325" s="14" t="s">
        <v>93</v>
      </c>
      <c r="AW325" s="14" t="s">
        <v>4</v>
      </c>
      <c r="AX325" s="14" t="s">
        <v>88</v>
      </c>
      <c r="AY325" s="243" t="s">
        <v>220</v>
      </c>
    </row>
    <row r="326" s="2" customFormat="1" ht="24.15" customHeight="1">
      <c r="A326" s="42"/>
      <c r="B326" s="186"/>
      <c r="C326" s="220" t="s">
        <v>1007</v>
      </c>
      <c r="D326" s="220" t="s">
        <v>223</v>
      </c>
      <c r="E326" s="221" t="s">
        <v>476</v>
      </c>
      <c r="F326" s="222" t="s">
        <v>477</v>
      </c>
      <c r="G326" s="223" t="s">
        <v>226</v>
      </c>
      <c r="H326" s="224">
        <v>2.79</v>
      </c>
      <c r="I326" s="225"/>
      <c r="J326" s="225"/>
      <c r="K326" s="226">
        <f>ROUND(P326*H326,2)</f>
        <v>0</v>
      </c>
      <c r="L326" s="227"/>
      <c r="M326" s="43"/>
      <c r="N326" s="228" t="s">
        <v>1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0.01149</v>
      </c>
      <c r="V326" s="231">
        <f>U326*H326</f>
        <v>0.032057099999999998</v>
      </c>
      <c r="W326" s="231">
        <v>0</v>
      </c>
      <c r="X326" s="232">
        <f>W326*H326</f>
        <v>0</v>
      </c>
      <c r="Y326" s="42"/>
      <c r="Z326" s="42"/>
      <c r="AA326" s="42"/>
      <c r="AB326" s="42"/>
      <c r="AC326" s="42"/>
      <c r="AD326" s="42"/>
      <c r="AE326" s="42"/>
      <c r="AR326" s="233" t="s">
        <v>105</v>
      </c>
      <c r="AT326" s="233" t="s">
        <v>223</v>
      </c>
      <c r="AU326" s="233" t="s">
        <v>93</v>
      </c>
      <c r="AY326" s="19" t="s">
        <v>220</v>
      </c>
      <c r="BE326" s="147">
        <f>IF(O326="základná",K326,0)</f>
        <v>0</v>
      </c>
      <c r="BF326" s="147">
        <f>IF(O326="znížená",K326,0)</f>
        <v>0</v>
      </c>
      <c r="BG326" s="147">
        <f>IF(O326="zákl. prenesená",K326,0)</f>
        <v>0</v>
      </c>
      <c r="BH326" s="147">
        <f>IF(O326="zníž. prenesená",K326,0)</f>
        <v>0</v>
      </c>
      <c r="BI326" s="147">
        <f>IF(O326="nulová",K326,0)</f>
        <v>0</v>
      </c>
      <c r="BJ326" s="19" t="s">
        <v>93</v>
      </c>
      <c r="BK326" s="147">
        <f>ROUND(P326*H326,2)</f>
        <v>0</v>
      </c>
      <c r="BL326" s="19" t="s">
        <v>105</v>
      </c>
      <c r="BM326" s="233" t="s">
        <v>2169</v>
      </c>
    </row>
    <row r="327" s="13" customFormat="1">
      <c r="A327" s="13"/>
      <c r="B327" s="234"/>
      <c r="C327" s="13"/>
      <c r="D327" s="235" t="s">
        <v>228</v>
      </c>
      <c r="E327" s="236" t="s">
        <v>1</v>
      </c>
      <c r="F327" s="237" t="s">
        <v>2170</v>
      </c>
      <c r="G327" s="13"/>
      <c r="H327" s="236" t="s">
        <v>1</v>
      </c>
      <c r="I327" s="238"/>
      <c r="J327" s="238"/>
      <c r="K327" s="13"/>
      <c r="L327" s="13"/>
      <c r="M327" s="234"/>
      <c r="N327" s="239"/>
      <c r="O327" s="240"/>
      <c r="P327" s="240"/>
      <c r="Q327" s="240"/>
      <c r="R327" s="240"/>
      <c r="S327" s="240"/>
      <c r="T327" s="240"/>
      <c r="U327" s="240"/>
      <c r="V327" s="240"/>
      <c r="W327" s="240"/>
      <c r="X327" s="241"/>
      <c r="Y327" s="13"/>
      <c r="Z327" s="13"/>
      <c r="AA327" s="13"/>
      <c r="AB327" s="13"/>
      <c r="AC327" s="13"/>
      <c r="AD327" s="13"/>
      <c r="AE327" s="13"/>
      <c r="AT327" s="236" t="s">
        <v>228</v>
      </c>
      <c r="AU327" s="236" t="s">
        <v>93</v>
      </c>
      <c r="AV327" s="13" t="s">
        <v>88</v>
      </c>
      <c r="AW327" s="13" t="s">
        <v>4</v>
      </c>
      <c r="AX327" s="13" t="s">
        <v>81</v>
      </c>
      <c r="AY327" s="236" t="s">
        <v>220</v>
      </c>
    </row>
    <row r="328" s="14" customFormat="1">
      <c r="A328" s="14"/>
      <c r="B328" s="242"/>
      <c r="C328" s="14"/>
      <c r="D328" s="235" t="s">
        <v>228</v>
      </c>
      <c r="E328" s="243" t="s">
        <v>1</v>
      </c>
      <c r="F328" s="244" t="s">
        <v>2159</v>
      </c>
      <c r="G328" s="14"/>
      <c r="H328" s="245">
        <v>0.315</v>
      </c>
      <c r="I328" s="246"/>
      <c r="J328" s="246"/>
      <c r="K328" s="14"/>
      <c r="L328" s="14"/>
      <c r="M328" s="242"/>
      <c r="N328" s="247"/>
      <c r="O328" s="248"/>
      <c r="P328" s="248"/>
      <c r="Q328" s="248"/>
      <c r="R328" s="248"/>
      <c r="S328" s="248"/>
      <c r="T328" s="248"/>
      <c r="U328" s="248"/>
      <c r="V328" s="248"/>
      <c r="W328" s="248"/>
      <c r="X328" s="249"/>
      <c r="Y328" s="14"/>
      <c r="Z328" s="14"/>
      <c r="AA328" s="14"/>
      <c r="AB328" s="14"/>
      <c r="AC328" s="14"/>
      <c r="AD328" s="14"/>
      <c r="AE328" s="14"/>
      <c r="AT328" s="243" t="s">
        <v>228</v>
      </c>
      <c r="AU328" s="243" t="s">
        <v>93</v>
      </c>
      <c r="AV328" s="14" t="s">
        <v>93</v>
      </c>
      <c r="AW328" s="14" t="s">
        <v>4</v>
      </c>
      <c r="AX328" s="14" t="s">
        <v>81</v>
      </c>
      <c r="AY328" s="243" t="s">
        <v>220</v>
      </c>
    </row>
    <row r="329" s="14" customFormat="1">
      <c r="A329" s="14"/>
      <c r="B329" s="242"/>
      <c r="C329" s="14"/>
      <c r="D329" s="235" t="s">
        <v>228</v>
      </c>
      <c r="E329" s="243" t="s">
        <v>1</v>
      </c>
      <c r="F329" s="244" t="s">
        <v>2160</v>
      </c>
      <c r="G329" s="14"/>
      <c r="H329" s="245">
        <v>0.71999999999999997</v>
      </c>
      <c r="I329" s="246"/>
      <c r="J329" s="246"/>
      <c r="K329" s="14"/>
      <c r="L329" s="14"/>
      <c r="M329" s="242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Y329" s="14"/>
      <c r="Z329" s="14"/>
      <c r="AA329" s="14"/>
      <c r="AB329" s="14"/>
      <c r="AC329" s="14"/>
      <c r="AD329" s="14"/>
      <c r="AE329" s="14"/>
      <c r="AT329" s="243" t="s">
        <v>228</v>
      </c>
      <c r="AU329" s="243" t="s">
        <v>93</v>
      </c>
      <c r="AV329" s="14" t="s">
        <v>93</v>
      </c>
      <c r="AW329" s="14" t="s">
        <v>4</v>
      </c>
      <c r="AX329" s="14" t="s">
        <v>81</v>
      </c>
      <c r="AY329" s="243" t="s">
        <v>220</v>
      </c>
    </row>
    <row r="330" s="14" customFormat="1">
      <c r="A330" s="14"/>
      <c r="B330" s="242"/>
      <c r="C330" s="14"/>
      <c r="D330" s="235" t="s">
        <v>228</v>
      </c>
      <c r="E330" s="243" t="s">
        <v>1</v>
      </c>
      <c r="F330" s="244" t="s">
        <v>2161</v>
      </c>
      <c r="G330" s="14"/>
      <c r="H330" s="245">
        <v>0.315</v>
      </c>
      <c r="I330" s="246"/>
      <c r="J330" s="246"/>
      <c r="K330" s="14"/>
      <c r="L330" s="14"/>
      <c r="M330" s="242"/>
      <c r="N330" s="247"/>
      <c r="O330" s="248"/>
      <c r="P330" s="248"/>
      <c r="Q330" s="248"/>
      <c r="R330" s="248"/>
      <c r="S330" s="248"/>
      <c r="T330" s="248"/>
      <c r="U330" s="248"/>
      <c r="V330" s="248"/>
      <c r="W330" s="248"/>
      <c r="X330" s="249"/>
      <c r="Y330" s="14"/>
      <c r="Z330" s="14"/>
      <c r="AA330" s="14"/>
      <c r="AB330" s="14"/>
      <c r="AC330" s="14"/>
      <c r="AD330" s="14"/>
      <c r="AE330" s="14"/>
      <c r="AT330" s="243" t="s">
        <v>228</v>
      </c>
      <c r="AU330" s="243" t="s">
        <v>93</v>
      </c>
      <c r="AV330" s="14" t="s">
        <v>93</v>
      </c>
      <c r="AW330" s="14" t="s">
        <v>4</v>
      </c>
      <c r="AX330" s="14" t="s">
        <v>81</v>
      </c>
      <c r="AY330" s="243" t="s">
        <v>220</v>
      </c>
    </row>
    <row r="331" s="14" customFormat="1">
      <c r="A331" s="14"/>
      <c r="B331" s="242"/>
      <c r="C331" s="14"/>
      <c r="D331" s="235" t="s">
        <v>228</v>
      </c>
      <c r="E331" s="243" t="s">
        <v>1</v>
      </c>
      <c r="F331" s="244" t="s">
        <v>2162</v>
      </c>
      <c r="G331" s="14"/>
      <c r="H331" s="245">
        <v>1.44</v>
      </c>
      <c r="I331" s="246"/>
      <c r="J331" s="246"/>
      <c r="K331" s="14"/>
      <c r="L331" s="14"/>
      <c r="M331" s="242"/>
      <c r="N331" s="247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14"/>
      <c r="Z331" s="14"/>
      <c r="AA331" s="14"/>
      <c r="AB331" s="14"/>
      <c r="AC331" s="14"/>
      <c r="AD331" s="14"/>
      <c r="AE331" s="14"/>
      <c r="AT331" s="243" t="s">
        <v>228</v>
      </c>
      <c r="AU331" s="243" t="s">
        <v>93</v>
      </c>
      <c r="AV331" s="14" t="s">
        <v>93</v>
      </c>
      <c r="AW331" s="14" t="s">
        <v>4</v>
      </c>
      <c r="AX331" s="14" t="s">
        <v>81</v>
      </c>
      <c r="AY331" s="243" t="s">
        <v>220</v>
      </c>
    </row>
    <row r="332" s="15" customFormat="1">
      <c r="A332" s="15"/>
      <c r="B332" s="250"/>
      <c r="C332" s="15"/>
      <c r="D332" s="235" t="s">
        <v>228</v>
      </c>
      <c r="E332" s="251" t="s">
        <v>1</v>
      </c>
      <c r="F332" s="252" t="s">
        <v>242</v>
      </c>
      <c r="G332" s="15"/>
      <c r="H332" s="253">
        <v>2.79</v>
      </c>
      <c r="I332" s="254"/>
      <c r="J332" s="254"/>
      <c r="K332" s="15"/>
      <c r="L332" s="15"/>
      <c r="M332" s="250"/>
      <c r="N332" s="255"/>
      <c r="O332" s="256"/>
      <c r="P332" s="256"/>
      <c r="Q332" s="256"/>
      <c r="R332" s="256"/>
      <c r="S332" s="256"/>
      <c r="T332" s="256"/>
      <c r="U332" s="256"/>
      <c r="V332" s="256"/>
      <c r="W332" s="256"/>
      <c r="X332" s="257"/>
      <c r="Y332" s="15"/>
      <c r="Z332" s="15"/>
      <c r="AA332" s="15"/>
      <c r="AB332" s="15"/>
      <c r="AC332" s="15"/>
      <c r="AD332" s="15"/>
      <c r="AE332" s="15"/>
      <c r="AT332" s="251" t="s">
        <v>228</v>
      </c>
      <c r="AU332" s="251" t="s">
        <v>93</v>
      </c>
      <c r="AV332" s="15" t="s">
        <v>98</v>
      </c>
      <c r="AW332" s="15" t="s">
        <v>4</v>
      </c>
      <c r="AX332" s="15" t="s">
        <v>88</v>
      </c>
      <c r="AY332" s="251" t="s">
        <v>220</v>
      </c>
    </row>
    <row r="333" s="2" customFormat="1" ht="33" customHeight="1">
      <c r="A333" s="42"/>
      <c r="B333" s="186"/>
      <c r="C333" s="220" t="s">
        <v>1011</v>
      </c>
      <c r="D333" s="220" t="s">
        <v>223</v>
      </c>
      <c r="E333" s="221" t="s">
        <v>479</v>
      </c>
      <c r="F333" s="222" t="s">
        <v>480</v>
      </c>
      <c r="G333" s="223" t="s">
        <v>226</v>
      </c>
      <c r="H333" s="224">
        <v>21.600000000000001</v>
      </c>
      <c r="I333" s="225"/>
      <c r="J333" s="225"/>
      <c r="K333" s="226">
        <f>ROUND(P333*H333,2)</f>
        <v>0</v>
      </c>
      <c r="L333" s="227"/>
      <c r="M333" s="43"/>
      <c r="N333" s="228" t="s">
        <v>1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0.01368</v>
      </c>
      <c r="V333" s="231">
        <f>U333*H333</f>
        <v>0.29548800000000003</v>
      </c>
      <c r="W333" s="231">
        <v>0</v>
      </c>
      <c r="X333" s="232">
        <f>W333*H333</f>
        <v>0</v>
      </c>
      <c r="Y333" s="42"/>
      <c r="Z333" s="42"/>
      <c r="AA333" s="42"/>
      <c r="AB333" s="42"/>
      <c r="AC333" s="42"/>
      <c r="AD333" s="42"/>
      <c r="AE333" s="42"/>
      <c r="AR333" s="233" t="s">
        <v>105</v>
      </c>
      <c r="AT333" s="233" t="s">
        <v>223</v>
      </c>
      <c r="AU333" s="233" t="s">
        <v>93</v>
      </c>
      <c r="AY333" s="19" t="s">
        <v>220</v>
      </c>
      <c r="BE333" s="147">
        <f>IF(O333="základná",K333,0)</f>
        <v>0</v>
      </c>
      <c r="BF333" s="147">
        <f>IF(O333="znížená",K333,0)</f>
        <v>0</v>
      </c>
      <c r="BG333" s="147">
        <f>IF(O333="zákl. prenesená",K333,0)</f>
        <v>0</v>
      </c>
      <c r="BH333" s="147">
        <f>IF(O333="zníž. prenesená",K333,0)</f>
        <v>0</v>
      </c>
      <c r="BI333" s="147">
        <f>IF(O333="nulová",K333,0)</f>
        <v>0</v>
      </c>
      <c r="BJ333" s="19" t="s">
        <v>93</v>
      </c>
      <c r="BK333" s="147">
        <f>ROUND(P333*H333,2)</f>
        <v>0</v>
      </c>
      <c r="BL333" s="19" t="s">
        <v>105</v>
      </c>
      <c r="BM333" s="233" t="s">
        <v>2171</v>
      </c>
    </row>
    <row r="334" s="14" customFormat="1">
      <c r="A334" s="14"/>
      <c r="B334" s="242"/>
      <c r="C334" s="14"/>
      <c r="D334" s="235" t="s">
        <v>228</v>
      </c>
      <c r="E334" s="243" t="s">
        <v>1</v>
      </c>
      <c r="F334" s="244" t="s">
        <v>2172</v>
      </c>
      <c r="G334" s="14"/>
      <c r="H334" s="245">
        <v>21.600000000000001</v>
      </c>
      <c r="I334" s="246"/>
      <c r="J334" s="246"/>
      <c r="K334" s="14"/>
      <c r="L334" s="14"/>
      <c r="M334" s="242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4"/>
      <c r="Z334" s="14"/>
      <c r="AA334" s="14"/>
      <c r="AB334" s="14"/>
      <c r="AC334" s="14"/>
      <c r="AD334" s="14"/>
      <c r="AE334" s="14"/>
      <c r="AT334" s="243" t="s">
        <v>228</v>
      </c>
      <c r="AU334" s="243" t="s">
        <v>93</v>
      </c>
      <c r="AV334" s="14" t="s">
        <v>93</v>
      </c>
      <c r="AW334" s="14" t="s">
        <v>4</v>
      </c>
      <c r="AX334" s="14" t="s">
        <v>88</v>
      </c>
      <c r="AY334" s="243" t="s">
        <v>220</v>
      </c>
    </row>
    <row r="335" s="2" customFormat="1" ht="24.15" customHeight="1">
      <c r="A335" s="42"/>
      <c r="B335" s="186"/>
      <c r="C335" s="220" t="s">
        <v>1028</v>
      </c>
      <c r="D335" s="220" t="s">
        <v>223</v>
      </c>
      <c r="E335" s="221" t="s">
        <v>2173</v>
      </c>
      <c r="F335" s="222" t="s">
        <v>2174</v>
      </c>
      <c r="G335" s="223" t="s">
        <v>226</v>
      </c>
      <c r="H335" s="224">
        <v>2.8799999999999999</v>
      </c>
      <c r="I335" s="225"/>
      <c r="J335" s="225"/>
      <c r="K335" s="226">
        <f>ROUND(P335*H335,2)</f>
        <v>0</v>
      </c>
      <c r="L335" s="227"/>
      <c r="M335" s="43"/>
      <c r="N335" s="228" t="s">
        <v>1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0.03006</v>
      </c>
      <c r="V335" s="231">
        <f>U335*H335</f>
        <v>0.086572799999999991</v>
      </c>
      <c r="W335" s="231">
        <v>0</v>
      </c>
      <c r="X335" s="232">
        <f>W335*H335</f>
        <v>0</v>
      </c>
      <c r="Y335" s="42"/>
      <c r="Z335" s="42"/>
      <c r="AA335" s="42"/>
      <c r="AB335" s="42"/>
      <c r="AC335" s="42"/>
      <c r="AD335" s="42"/>
      <c r="AE335" s="42"/>
      <c r="AR335" s="233" t="s">
        <v>105</v>
      </c>
      <c r="AT335" s="233" t="s">
        <v>223</v>
      </c>
      <c r="AU335" s="233" t="s">
        <v>93</v>
      </c>
      <c r="AY335" s="19" t="s">
        <v>220</v>
      </c>
      <c r="BE335" s="147">
        <f>IF(O335="základná",K335,0)</f>
        <v>0</v>
      </c>
      <c r="BF335" s="147">
        <f>IF(O335="znížená",K335,0)</f>
        <v>0</v>
      </c>
      <c r="BG335" s="147">
        <f>IF(O335="zákl. prenesená",K335,0)</f>
        <v>0</v>
      </c>
      <c r="BH335" s="147">
        <f>IF(O335="zníž. prenesená",K335,0)</f>
        <v>0</v>
      </c>
      <c r="BI335" s="147">
        <f>IF(O335="nulová",K335,0)</f>
        <v>0</v>
      </c>
      <c r="BJ335" s="19" t="s">
        <v>93</v>
      </c>
      <c r="BK335" s="147">
        <f>ROUND(P335*H335,2)</f>
        <v>0</v>
      </c>
      <c r="BL335" s="19" t="s">
        <v>105</v>
      </c>
      <c r="BM335" s="233" t="s">
        <v>2175</v>
      </c>
    </row>
    <row r="336" s="14" customFormat="1">
      <c r="A336" s="14"/>
      <c r="B336" s="242"/>
      <c r="C336" s="14"/>
      <c r="D336" s="235" t="s">
        <v>228</v>
      </c>
      <c r="E336" s="243" t="s">
        <v>1</v>
      </c>
      <c r="F336" s="244" t="s">
        <v>2176</v>
      </c>
      <c r="G336" s="14"/>
      <c r="H336" s="245">
        <v>2.8799999999999999</v>
      </c>
      <c r="I336" s="246"/>
      <c r="J336" s="246"/>
      <c r="K336" s="14"/>
      <c r="L336" s="14"/>
      <c r="M336" s="242"/>
      <c r="N336" s="247"/>
      <c r="O336" s="248"/>
      <c r="P336" s="248"/>
      <c r="Q336" s="248"/>
      <c r="R336" s="248"/>
      <c r="S336" s="248"/>
      <c r="T336" s="248"/>
      <c r="U336" s="248"/>
      <c r="V336" s="248"/>
      <c r="W336" s="248"/>
      <c r="X336" s="249"/>
      <c r="Y336" s="14"/>
      <c r="Z336" s="14"/>
      <c r="AA336" s="14"/>
      <c r="AB336" s="14"/>
      <c r="AC336" s="14"/>
      <c r="AD336" s="14"/>
      <c r="AE336" s="14"/>
      <c r="AT336" s="243" t="s">
        <v>228</v>
      </c>
      <c r="AU336" s="243" t="s">
        <v>93</v>
      </c>
      <c r="AV336" s="14" t="s">
        <v>93</v>
      </c>
      <c r="AW336" s="14" t="s">
        <v>4</v>
      </c>
      <c r="AX336" s="14" t="s">
        <v>88</v>
      </c>
      <c r="AY336" s="243" t="s">
        <v>220</v>
      </c>
    </row>
    <row r="337" s="2" customFormat="1" ht="21.75" customHeight="1">
      <c r="A337" s="42"/>
      <c r="B337" s="186"/>
      <c r="C337" s="220" t="s">
        <v>1033</v>
      </c>
      <c r="D337" s="220" t="s">
        <v>223</v>
      </c>
      <c r="E337" s="221" t="s">
        <v>2177</v>
      </c>
      <c r="F337" s="222" t="s">
        <v>2178</v>
      </c>
      <c r="G337" s="223" t="s">
        <v>256</v>
      </c>
      <c r="H337" s="224">
        <v>2.6659999999999999</v>
      </c>
      <c r="I337" s="225"/>
      <c r="J337" s="225"/>
      <c r="K337" s="226">
        <f>ROUND(P337*H337,2)</f>
        <v>0</v>
      </c>
      <c r="L337" s="227"/>
      <c r="M337" s="43"/>
      <c r="N337" s="228" t="s">
        <v>1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1.837</v>
      </c>
      <c r="V337" s="231">
        <f>U337*H337</f>
        <v>4.8974419999999999</v>
      </c>
      <c r="W337" s="231">
        <v>0</v>
      </c>
      <c r="X337" s="232">
        <f>W337*H337</f>
        <v>0</v>
      </c>
      <c r="Y337" s="42"/>
      <c r="Z337" s="42"/>
      <c r="AA337" s="42"/>
      <c r="AB337" s="42"/>
      <c r="AC337" s="42"/>
      <c r="AD337" s="42"/>
      <c r="AE337" s="42"/>
      <c r="AR337" s="233" t="s">
        <v>105</v>
      </c>
      <c r="AT337" s="233" t="s">
        <v>223</v>
      </c>
      <c r="AU337" s="233" t="s">
        <v>93</v>
      </c>
      <c r="AY337" s="19" t="s">
        <v>220</v>
      </c>
      <c r="BE337" s="147">
        <f>IF(O337="základná",K337,0)</f>
        <v>0</v>
      </c>
      <c r="BF337" s="147">
        <f>IF(O337="znížená",K337,0)</f>
        <v>0</v>
      </c>
      <c r="BG337" s="147">
        <f>IF(O337="zákl. prenesená",K337,0)</f>
        <v>0</v>
      </c>
      <c r="BH337" s="147">
        <f>IF(O337="zníž. prenesená",K337,0)</f>
        <v>0</v>
      </c>
      <c r="BI337" s="147">
        <f>IF(O337="nulová",K337,0)</f>
        <v>0</v>
      </c>
      <c r="BJ337" s="19" t="s">
        <v>93</v>
      </c>
      <c r="BK337" s="147">
        <f>ROUND(P337*H337,2)</f>
        <v>0</v>
      </c>
      <c r="BL337" s="19" t="s">
        <v>105</v>
      </c>
      <c r="BM337" s="233" t="s">
        <v>2179</v>
      </c>
    </row>
    <row r="338" s="14" customFormat="1">
      <c r="A338" s="14"/>
      <c r="B338" s="242"/>
      <c r="C338" s="14"/>
      <c r="D338" s="235" t="s">
        <v>228</v>
      </c>
      <c r="E338" s="243" t="s">
        <v>1</v>
      </c>
      <c r="F338" s="244" t="s">
        <v>2180</v>
      </c>
      <c r="G338" s="14"/>
      <c r="H338" s="245">
        <v>2.6659999999999999</v>
      </c>
      <c r="I338" s="246"/>
      <c r="J338" s="246"/>
      <c r="K338" s="14"/>
      <c r="L338" s="14"/>
      <c r="M338" s="242"/>
      <c r="N338" s="247"/>
      <c r="O338" s="248"/>
      <c r="P338" s="248"/>
      <c r="Q338" s="248"/>
      <c r="R338" s="248"/>
      <c r="S338" s="248"/>
      <c r="T338" s="248"/>
      <c r="U338" s="248"/>
      <c r="V338" s="248"/>
      <c r="W338" s="248"/>
      <c r="X338" s="249"/>
      <c r="Y338" s="14"/>
      <c r="Z338" s="14"/>
      <c r="AA338" s="14"/>
      <c r="AB338" s="14"/>
      <c r="AC338" s="14"/>
      <c r="AD338" s="14"/>
      <c r="AE338" s="14"/>
      <c r="AT338" s="243" t="s">
        <v>228</v>
      </c>
      <c r="AU338" s="243" t="s">
        <v>93</v>
      </c>
      <c r="AV338" s="14" t="s">
        <v>93</v>
      </c>
      <c r="AW338" s="14" t="s">
        <v>4</v>
      </c>
      <c r="AX338" s="14" t="s">
        <v>88</v>
      </c>
      <c r="AY338" s="243" t="s">
        <v>220</v>
      </c>
    </row>
    <row r="339" s="2" customFormat="1" ht="37.8" customHeight="1">
      <c r="A339" s="42"/>
      <c r="B339" s="186"/>
      <c r="C339" s="220" t="s">
        <v>1040</v>
      </c>
      <c r="D339" s="220" t="s">
        <v>223</v>
      </c>
      <c r="E339" s="221" t="s">
        <v>550</v>
      </c>
      <c r="F339" s="222" t="s">
        <v>551</v>
      </c>
      <c r="G339" s="223" t="s">
        <v>256</v>
      </c>
      <c r="H339" s="224">
        <v>1.478</v>
      </c>
      <c r="I339" s="225"/>
      <c r="J339" s="225"/>
      <c r="K339" s="226">
        <f>ROUND(P339*H339,2)</f>
        <v>0</v>
      </c>
      <c r="L339" s="227"/>
      <c r="M339" s="43"/>
      <c r="N339" s="228" t="s">
        <v>1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1.837</v>
      </c>
      <c r="V339" s="231">
        <f>U339*H339</f>
        <v>2.7150859999999999</v>
      </c>
      <c r="W339" s="231">
        <v>0</v>
      </c>
      <c r="X339" s="232">
        <f>W339*H339</f>
        <v>0</v>
      </c>
      <c r="Y339" s="42"/>
      <c r="Z339" s="42"/>
      <c r="AA339" s="42"/>
      <c r="AB339" s="42"/>
      <c r="AC339" s="42"/>
      <c r="AD339" s="42"/>
      <c r="AE339" s="42"/>
      <c r="AR339" s="233" t="s">
        <v>105</v>
      </c>
      <c r="AT339" s="233" t="s">
        <v>223</v>
      </c>
      <c r="AU339" s="233" t="s">
        <v>93</v>
      </c>
      <c r="AY339" s="19" t="s">
        <v>220</v>
      </c>
      <c r="BE339" s="147">
        <f>IF(O339="základná",K339,0)</f>
        <v>0</v>
      </c>
      <c r="BF339" s="147">
        <f>IF(O339="znížená",K339,0)</f>
        <v>0</v>
      </c>
      <c r="BG339" s="147">
        <f>IF(O339="zákl. prenesená",K339,0)</f>
        <v>0</v>
      </c>
      <c r="BH339" s="147">
        <f>IF(O339="zníž. prenesená",K339,0)</f>
        <v>0</v>
      </c>
      <c r="BI339" s="147">
        <f>IF(O339="nulová",K339,0)</f>
        <v>0</v>
      </c>
      <c r="BJ339" s="19" t="s">
        <v>93</v>
      </c>
      <c r="BK339" s="147">
        <f>ROUND(P339*H339,2)</f>
        <v>0</v>
      </c>
      <c r="BL339" s="19" t="s">
        <v>105</v>
      </c>
      <c r="BM339" s="233" t="s">
        <v>2181</v>
      </c>
    </row>
    <row r="340" s="14" customFormat="1">
      <c r="A340" s="14"/>
      <c r="B340" s="242"/>
      <c r="C340" s="14"/>
      <c r="D340" s="235" t="s">
        <v>228</v>
      </c>
      <c r="E340" s="243" t="s">
        <v>1</v>
      </c>
      <c r="F340" s="244" t="s">
        <v>2182</v>
      </c>
      <c r="G340" s="14"/>
      <c r="H340" s="245">
        <v>1.478</v>
      </c>
      <c r="I340" s="246"/>
      <c r="J340" s="246"/>
      <c r="K340" s="14"/>
      <c r="L340" s="14"/>
      <c r="M340" s="242"/>
      <c r="N340" s="247"/>
      <c r="O340" s="248"/>
      <c r="P340" s="248"/>
      <c r="Q340" s="248"/>
      <c r="R340" s="248"/>
      <c r="S340" s="248"/>
      <c r="T340" s="248"/>
      <c r="U340" s="248"/>
      <c r="V340" s="248"/>
      <c r="W340" s="248"/>
      <c r="X340" s="249"/>
      <c r="Y340" s="14"/>
      <c r="Z340" s="14"/>
      <c r="AA340" s="14"/>
      <c r="AB340" s="14"/>
      <c r="AC340" s="14"/>
      <c r="AD340" s="14"/>
      <c r="AE340" s="14"/>
      <c r="AT340" s="243" t="s">
        <v>228</v>
      </c>
      <c r="AU340" s="243" t="s">
        <v>93</v>
      </c>
      <c r="AV340" s="14" t="s">
        <v>93</v>
      </c>
      <c r="AW340" s="14" t="s">
        <v>4</v>
      </c>
      <c r="AX340" s="14" t="s">
        <v>88</v>
      </c>
      <c r="AY340" s="243" t="s">
        <v>220</v>
      </c>
    </row>
    <row r="341" s="2" customFormat="1" ht="24.15" customHeight="1">
      <c r="A341" s="42"/>
      <c r="B341" s="186"/>
      <c r="C341" s="220" t="s">
        <v>1833</v>
      </c>
      <c r="D341" s="220" t="s">
        <v>223</v>
      </c>
      <c r="E341" s="221" t="s">
        <v>799</v>
      </c>
      <c r="F341" s="222" t="s">
        <v>800</v>
      </c>
      <c r="G341" s="223" t="s">
        <v>226</v>
      </c>
      <c r="H341" s="224">
        <v>39.618000000000002</v>
      </c>
      <c r="I341" s="225"/>
      <c r="J341" s="225"/>
      <c r="K341" s="226">
        <f>ROUND(P341*H341,2)</f>
        <v>0</v>
      </c>
      <c r="L341" s="227"/>
      <c r="M341" s="43"/>
      <c r="N341" s="228" t="s">
        <v>1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0.11742</v>
      </c>
      <c r="V341" s="231">
        <f>U341*H341</f>
        <v>4.6519455599999997</v>
      </c>
      <c r="W341" s="231">
        <v>0</v>
      </c>
      <c r="X341" s="232">
        <f>W341*H341</f>
        <v>0</v>
      </c>
      <c r="Y341" s="42"/>
      <c r="Z341" s="42"/>
      <c r="AA341" s="42"/>
      <c r="AB341" s="42"/>
      <c r="AC341" s="42"/>
      <c r="AD341" s="42"/>
      <c r="AE341" s="42"/>
      <c r="AR341" s="233" t="s">
        <v>105</v>
      </c>
      <c r="AT341" s="233" t="s">
        <v>223</v>
      </c>
      <c r="AU341" s="233" t="s">
        <v>93</v>
      </c>
      <c r="AY341" s="19" t="s">
        <v>220</v>
      </c>
      <c r="BE341" s="147">
        <f>IF(O341="základná",K341,0)</f>
        <v>0</v>
      </c>
      <c r="BF341" s="147">
        <f>IF(O341="znížená",K341,0)</f>
        <v>0</v>
      </c>
      <c r="BG341" s="147">
        <f>IF(O341="zákl. prenesená",K341,0)</f>
        <v>0</v>
      </c>
      <c r="BH341" s="147">
        <f>IF(O341="zníž. prenesená",K341,0)</f>
        <v>0</v>
      </c>
      <c r="BI341" s="147">
        <f>IF(O341="nulová",K341,0)</f>
        <v>0</v>
      </c>
      <c r="BJ341" s="19" t="s">
        <v>93</v>
      </c>
      <c r="BK341" s="147">
        <f>ROUND(P341*H341,2)</f>
        <v>0</v>
      </c>
      <c r="BL341" s="19" t="s">
        <v>105</v>
      </c>
      <c r="BM341" s="233" t="s">
        <v>2183</v>
      </c>
    </row>
    <row r="342" s="13" customFormat="1">
      <c r="A342" s="13"/>
      <c r="B342" s="234"/>
      <c r="C342" s="13"/>
      <c r="D342" s="235" t="s">
        <v>228</v>
      </c>
      <c r="E342" s="236" t="s">
        <v>1</v>
      </c>
      <c r="F342" s="237" t="s">
        <v>2103</v>
      </c>
      <c r="G342" s="13"/>
      <c r="H342" s="236" t="s">
        <v>1</v>
      </c>
      <c r="I342" s="238"/>
      <c r="J342" s="238"/>
      <c r="K342" s="13"/>
      <c r="L342" s="13"/>
      <c r="M342" s="234"/>
      <c r="N342" s="239"/>
      <c r="O342" s="240"/>
      <c r="P342" s="240"/>
      <c r="Q342" s="240"/>
      <c r="R342" s="240"/>
      <c r="S342" s="240"/>
      <c r="T342" s="240"/>
      <c r="U342" s="240"/>
      <c r="V342" s="240"/>
      <c r="W342" s="240"/>
      <c r="X342" s="241"/>
      <c r="Y342" s="13"/>
      <c r="Z342" s="13"/>
      <c r="AA342" s="13"/>
      <c r="AB342" s="13"/>
      <c r="AC342" s="13"/>
      <c r="AD342" s="13"/>
      <c r="AE342" s="13"/>
      <c r="AT342" s="236" t="s">
        <v>228</v>
      </c>
      <c r="AU342" s="236" t="s">
        <v>93</v>
      </c>
      <c r="AV342" s="13" t="s">
        <v>88</v>
      </c>
      <c r="AW342" s="13" t="s">
        <v>4</v>
      </c>
      <c r="AX342" s="13" t="s">
        <v>81</v>
      </c>
      <c r="AY342" s="236" t="s">
        <v>220</v>
      </c>
    </row>
    <row r="343" s="14" customFormat="1">
      <c r="A343" s="14"/>
      <c r="B343" s="242"/>
      <c r="C343" s="14"/>
      <c r="D343" s="235" t="s">
        <v>228</v>
      </c>
      <c r="E343" s="243" t="s">
        <v>1</v>
      </c>
      <c r="F343" s="244" t="s">
        <v>2139</v>
      </c>
      <c r="G343" s="14"/>
      <c r="H343" s="245">
        <v>2.048</v>
      </c>
      <c r="I343" s="246"/>
      <c r="J343" s="246"/>
      <c r="K343" s="14"/>
      <c r="L343" s="14"/>
      <c r="M343" s="242"/>
      <c r="N343" s="247"/>
      <c r="O343" s="248"/>
      <c r="P343" s="248"/>
      <c r="Q343" s="248"/>
      <c r="R343" s="248"/>
      <c r="S343" s="248"/>
      <c r="T343" s="248"/>
      <c r="U343" s="248"/>
      <c r="V343" s="248"/>
      <c r="W343" s="248"/>
      <c r="X343" s="249"/>
      <c r="Y343" s="14"/>
      <c r="Z343" s="14"/>
      <c r="AA343" s="14"/>
      <c r="AB343" s="14"/>
      <c r="AC343" s="14"/>
      <c r="AD343" s="14"/>
      <c r="AE343" s="14"/>
      <c r="AT343" s="243" t="s">
        <v>228</v>
      </c>
      <c r="AU343" s="243" t="s">
        <v>93</v>
      </c>
      <c r="AV343" s="14" t="s">
        <v>93</v>
      </c>
      <c r="AW343" s="14" t="s">
        <v>4</v>
      </c>
      <c r="AX343" s="14" t="s">
        <v>81</v>
      </c>
      <c r="AY343" s="243" t="s">
        <v>220</v>
      </c>
    </row>
    <row r="344" s="14" customFormat="1">
      <c r="A344" s="14"/>
      <c r="B344" s="242"/>
      <c r="C344" s="14"/>
      <c r="D344" s="235" t="s">
        <v>228</v>
      </c>
      <c r="E344" s="243" t="s">
        <v>1</v>
      </c>
      <c r="F344" s="244" t="s">
        <v>2140</v>
      </c>
      <c r="G344" s="14"/>
      <c r="H344" s="245">
        <v>5.3099999999999996</v>
      </c>
      <c r="I344" s="246"/>
      <c r="J344" s="246"/>
      <c r="K344" s="14"/>
      <c r="L344" s="14"/>
      <c r="M344" s="242"/>
      <c r="N344" s="247"/>
      <c r="O344" s="248"/>
      <c r="P344" s="248"/>
      <c r="Q344" s="248"/>
      <c r="R344" s="248"/>
      <c r="S344" s="248"/>
      <c r="T344" s="248"/>
      <c r="U344" s="248"/>
      <c r="V344" s="248"/>
      <c r="W344" s="248"/>
      <c r="X344" s="249"/>
      <c r="Y344" s="14"/>
      <c r="Z344" s="14"/>
      <c r="AA344" s="14"/>
      <c r="AB344" s="14"/>
      <c r="AC344" s="14"/>
      <c r="AD344" s="14"/>
      <c r="AE344" s="14"/>
      <c r="AT344" s="243" t="s">
        <v>228</v>
      </c>
      <c r="AU344" s="243" t="s">
        <v>93</v>
      </c>
      <c r="AV344" s="14" t="s">
        <v>93</v>
      </c>
      <c r="AW344" s="14" t="s">
        <v>4</v>
      </c>
      <c r="AX344" s="14" t="s">
        <v>81</v>
      </c>
      <c r="AY344" s="243" t="s">
        <v>220</v>
      </c>
    </row>
    <row r="345" s="14" customFormat="1">
      <c r="A345" s="14"/>
      <c r="B345" s="242"/>
      <c r="C345" s="14"/>
      <c r="D345" s="235" t="s">
        <v>228</v>
      </c>
      <c r="E345" s="243" t="s">
        <v>1</v>
      </c>
      <c r="F345" s="244" t="s">
        <v>2141</v>
      </c>
      <c r="G345" s="14"/>
      <c r="H345" s="245">
        <v>10.17</v>
      </c>
      <c r="I345" s="246"/>
      <c r="J345" s="246"/>
      <c r="K345" s="14"/>
      <c r="L345" s="14"/>
      <c r="M345" s="242"/>
      <c r="N345" s="247"/>
      <c r="O345" s="248"/>
      <c r="P345" s="248"/>
      <c r="Q345" s="248"/>
      <c r="R345" s="248"/>
      <c r="S345" s="248"/>
      <c r="T345" s="248"/>
      <c r="U345" s="248"/>
      <c r="V345" s="248"/>
      <c r="W345" s="248"/>
      <c r="X345" s="249"/>
      <c r="Y345" s="14"/>
      <c r="Z345" s="14"/>
      <c r="AA345" s="14"/>
      <c r="AB345" s="14"/>
      <c r="AC345" s="14"/>
      <c r="AD345" s="14"/>
      <c r="AE345" s="14"/>
      <c r="AT345" s="243" t="s">
        <v>228</v>
      </c>
      <c r="AU345" s="243" t="s">
        <v>93</v>
      </c>
      <c r="AV345" s="14" t="s">
        <v>93</v>
      </c>
      <c r="AW345" s="14" t="s">
        <v>4</v>
      </c>
      <c r="AX345" s="14" t="s">
        <v>81</v>
      </c>
      <c r="AY345" s="243" t="s">
        <v>220</v>
      </c>
    </row>
    <row r="346" s="14" customFormat="1">
      <c r="A346" s="14"/>
      <c r="B346" s="242"/>
      <c r="C346" s="14"/>
      <c r="D346" s="235" t="s">
        <v>228</v>
      </c>
      <c r="E346" s="243" t="s">
        <v>1</v>
      </c>
      <c r="F346" s="244" t="s">
        <v>2142</v>
      </c>
      <c r="G346" s="14"/>
      <c r="H346" s="245">
        <v>1.76</v>
      </c>
      <c r="I346" s="246"/>
      <c r="J346" s="246"/>
      <c r="K346" s="14"/>
      <c r="L346" s="14"/>
      <c r="M346" s="242"/>
      <c r="N346" s="247"/>
      <c r="O346" s="248"/>
      <c r="P346" s="248"/>
      <c r="Q346" s="248"/>
      <c r="R346" s="248"/>
      <c r="S346" s="248"/>
      <c r="T346" s="248"/>
      <c r="U346" s="248"/>
      <c r="V346" s="248"/>
      <c r="W346" s="248"/>
      <c r="X346" s="249"/>
      <c r="Y346" s="14"/>
      <c r="Z346" s="14"/>
      <c r="AA346" s="14"/>
      <c r="AB346" s="14"/>
      <c r="AC346" s="14"/>
      <c r="AD346" s="14"/>
      <c r="AE346" s="14"/>
      <c r="AT346" s="243" t="s">
        <v>228</v>
      </c>
      <c r="AU346" s="243" t="s">
        <v>93</v>
      </c>
      <c r="AV346" s="14" t="s">
        <v>93</v>
      </c>
      <c r="AW346" s="14" t="s">
        <v>4</v>
      </c>
      <c r="AX346" s="14" t="s">
        <v>81</v>
      </c>
      <c r="AY346" s="243" t="s">
        <v>220</v>
      </c>
    </row>
    <row r="347" s="15" customFormat="1">
      <c r="A347" s="15"/>
      <c r="B347" s="250"/>
      <c r="C347" s="15"/>
      <c r="D347" s="235" t="s">
        <v>228</v>
      </c>
      <c r="E347" s="251" t="s">
        <v>1</v>
      </c>
      <c r="F347" s="252" t="s">
        <v>242</v>
      </c>
      <c r="G347" s="15"/>
      <c r="H347" s="253">
        <v>19.288</v>
      </c>
      <c r="I347" s="254"/>
      <c r="J347" s="254"/>
      <c r="K347" s="15"/>
      <c r="L347" s="15"/>
      <c r="M347" s="250"/>
      <c r="N347" s="255"/>
      <c r="O347" s="256"/>
      <c r="P347" s="256"/>
      <c r="Q347" s="256"/>
      <c r="R347" s="256"/>
      <c r="S347" s="256"/>
      <c r="T347" s="256"/>
      <c r="U347" s="256"/>
      <c r="V347" s="256"/>
      <c r="W347" s="256"/>
      <c r="X347" s="257"/>
      <c r="Y347" s="15"/>
      <c r="Z347" s="15"/>
      <c r="AA347" s="15"/>
      <c r="AB347" s="15"/>
      <c r="AC347" s="15"/>
      <c r="AD347" s="15"/>
      <c r="AE347" s="15"/>
      <c r="AT347" s="251" t="s">
        <v>228</v>
      </c>
      <c r="AU347" s="251" t="s">
        <v>93</v>
      </c>
      <c r="AV347" s="15" t="s">
        <v>98</v>
      </c>
      <c r="AW347" s="15" t="s">
        <v>4</v>
      </c>
      <c r="AX347" s="15" t="s">
        <v>81</v>
      </c>
      <c r="AY347" s="251" t="s">
        <v>220</v>
      </c>
    </row>
    <row r="348" s="13" customFormat="1">
      <c r="A348" s="13"/>
      <c r="B348" s="234"/>
      <c r="C348" s="13"/>
      <c r="D348" s="235" t="s">
        <v>228</v>
      </c>
      <c r="E348" s="236" t="s">
        <v>1</v>
      </c>
      <c r="F348" s="237" t="s">
        <v>2143</v>
      </c>
      <c r="G348" s="13"/>
      <c r="H348" s="236" t="s">
        <v>1</v>
      </c>
      <c r="I348" s="238"/>
      <c r="J348" s="238"/>
      <c r="K348" s="13"/>
      <c r="L348" s="13"/>
      <c r="M348" s="234"/>
      <c r="N348" s="239"/>
      <c r="O348" s="240"/>
      <c r="P348" s="240"/>
      <c r="Q348" s="240"/>
      <c r="R348" s="240"/>
      <c r="S348" s="240"/>
      <c r="T348" s="240"/>
      <c r="U348" s="240"/>
      <c r="V348" s="240"/>
      <c r="W348" s="240"/>
      <c r="X348" s="241"/>
      <c r="Y348" s="13"/>
      <c r="Z348" s="13"/>
      <c r="AA348" s="13"/>
      <c r="AB348" s="13"/>
      <c r="AC348" s="13"/>
      <c r="AD348" s="13"/>
      <c r="AE348" s="13"/>
      <c r="AT348" s="236" t="s">
        <v>228</v>
      </c>
      <c r="AU348" s="236" t="s">
        <v>93</v>
      </c>
      <c r="AV348" s="13" t="s">
        <v>88</v>
      </c>
      <c r="AW348" s="13" t="s">
        <v>4</v>
      </c>
      <c r="AX348" s="13" t="s">
        <v>81</v>
      </c>
      <c r="AY348" s="236" t="s">
        <v>220</v>
      </c>
    </row>
    <row r="349" s="14" customFormat="1">
      <c r="A349" s="14"/>
      <c r="B349" s="242"/>
      <c r="C349" s="14"/>
      <c r="D349" s="235" t="s">
        <v>228</v>
      </c>
      <c r="E349" s="243" t="s">
        <v>1</v>
      </c>
      <c r="F349" s="244" t="s">
        <v>2144</v>
      </c>
      <c r="G349" s="14"/>
      <c r="H349" s="245">
        <v>20.329999999999998</v>
      </c>
      <c r="I349" s="246"/>
      <c r="J349" s="246"/>
      <c r="K349" s="14"/>
      <c r="L349" s="14"/>
      <c r="M349" s="242"/>
      <c r="N349" s="247"/>
      <c r="O349" s="248"/>
      <c r="P349" s="248"/>
      <c r="Q349" s="248"/>
      <c r="R349" s="248"/>
      <c r="S349" s="248"/>
      <c r="T349" s="248"/>
      <c r="U349" s="248"/>
      <c r="V349" s="248"/>
      <c r="W349" s="248"/>
      <c r="X349" s="249"/>
      <c r="Y349" s="14"/>
      <c r="Z349" s="14"/>
      <c r="AA349" s="14"/>
      <c r="AB349" s="14"/>
      <c r="AC349" s="14"/>
      <c r="AD349" s="14"/>
      <c r="AE349" s="14"/>
      <c r="AT349" s="243" t="s">
        <v>228</v>
      </c>
      <c r="AU349" s="243" t="s">
        <v>93</v>
      </c>
      <c r="AV349" s="14" t="s">
        <v>93</v>
      </c>
      <c r="AW349" s="14" t="s">
        <v>4</v>
      </c>
      <c r="AX349" s="14" t="s">
        <v>81</v>
      </c>
      <c r="AY349" s="243" t="s">
        <v>220</v>
      </c>
    </row>
    <row r="350" s="16" customFormat="1">
      <c r="A350" s="16"/>
      <c r="B350" s="258"/>
      <c r="C350" s="16"/>
      <c r="D350" s="235" t="s">
        <v>228</v>
      </c>
      <c r="E350" s="259" t="s">
        <v>1</v>
      </c>
      <c r="F350" s="260" t="s">
        <v>253</v>
      </c>
      <c r="G350" s="16"/>
      <c r="H350" s="261">
        <v>39.618000000000002</v>
      </c>
      <c r="I350" s="262"/>
      <c r="J350" s="262"/>
      <c r="K350" s="16"/>
      <c r="L350" s="16"/>
      <c r="M350" s="258"/>
      <c r="N350" s="263"/>
      <c r="O350" s="264"/>
      <c r="P350" s="264"/>
      <c r="Q350" s="264"/>
      <c r="R350" s="264"/>
      <c r="S350" s="264"/>
      <c r="T350" s="264"/>
      <c r="U350" s="264"/>
      <c r="V350" s="264"/>
      <c r="W350" s="264"/>
      <c r="X350" s="265"/>
      <c r="Y350" s="16"/>
      <c r="Z350" s="16"/>
      <c r="AA350" s="16"/>
      <c r="AB350" s="16"/>
      <c r="AC350" s="16"/>
      <c r="AD350" s="16"/>
      <c r="AE350" s="16"/>
      <c r="AT350" s="259" t="s">
        <v>228</v>
      </c>
      <c r="AU350" s="259" t="s">
        <v>93</v>
      </c>
      <c r="AV350" s="16" t="s">
        <v>105</v>
      </c>
      <c r="AW350" s="16" t="s">
        <v>4</v>
      </c>
      <c r="AX350" s="16" t="s">
        <v>88</v>
      </c>
      <c r="AY350" s="259" t="s">
        <v>220</v>
      </c>
    </row>
    <row r="351" s="2" customFormat="1" ht="24.15" customHeight="1">
      <c r="A351" s="42"/>
      <c r="B351" s="186"/>
      <c r="C351" s="220" t="s">
        <v>1836</v>
      </c>
      <c r="D351" s="220" t="s">
        <v>223</v>
      </c>
      <c r="E351" s="221" t="s">
        <v>1599</v>
      </c>
      <c r="F351" s="222" t="s">
        <v>1600</v>
      </c>
      <c r="G351" s="223" t="s">
        <v>583</v>
      </c>
      <c r="H351" s="224">
        <v>3</v>
      </c>
      <c r="I351" s="225"/>
      <c r="J351" s="225"/>
      <c r="K351" s="226">
        <f>ROUND(P351*H351,2)</f>
        <v>0</v>
      </c>
      <c r="L351" s="227"/>
      <c r="M351" s="43"/>
      <c r="N351" s="228" t="s">
        <v>1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0.039640000000000002</v>
      </c>
      <c r="V351" s="231">
        <f>U351*H351</f>
        <v>0.11892</v>
      </c>
      <c r="W351" s="231">
        <v>0</v>
      </c>
      <c r="X351" s="232">
        <f>W351*H351</f>
        <v>0</v>
      </c>
      <c r="Y351" s="42"/>
      <c r="Z351" s="42"/>
      <c r="AA351" s="42"/>
      <c r="AB351" s="42"/>
      <c r="AC351" s="42"/>
      <c r="AD351" s="42"/>
      <c r="AE351" s="42"/>
      <c r="AR351" s="233" t="s">
        <v>105</v>
      </c>
      <c r="AT351" s="233" t="s">
        <v>223</v>
      </c>
      <c r="AU351" s="233" t="s">
        <v>93</v>
      </c>
      <c r="AY351" s="19" t="s">
        <v>220</v>
      </c>
      <c r="BE351" s="147">
        <f>IF(O351="základná",K351,0)</f>
        <v>0</v>
      </c>
      <c r="BF351" s="147">
        <f>IF(O351="znížená",K351,0)</f>
        <v>0</v>
      </c>
      <c r="BG351" s="147">
        <f>IF(O351="zákl. prenesená",K351,0)</f>
        <v>0</v>
      </c>
      <c r="BH351" s="147">
        <f>IF(O351="zníž. prenesená",K351,0)</f>
        <v>0</v>
      </c>
      <c r="BI351" s="147">
        <f>IF(O351="nulová",K351,0)</f>
        <v>0</v>
      </c>
      <c r="BJ351" s="19" t="s">
        <v>93</v>
      </c>
      <c r="BK351" s="147">
        <f>ROUND(P351*H351,2)</f>
        <v>0</v>
      </c>
      <c r="BL351" s="19" t="s">
        <v>105</v>
      </c>
      <c r="BM351" s="233" t="s">
        <v>2184</v>
      </c>
    </row>
    <row r="352" s="14" customFormat="1">
      <c r="A352" s="14"/>
      <c r="B352" s="242"/>
      <c r="C352" s="14"/>
      <c r="D352" s="235" t="s">
        <v>228</v>
      </c>
      <c r="E352" s="243" t="s">
        <v>1</v>
      </c>
      <c r="F352" s="244" t="s">
        <v>1935</v>
      </c>
      <c r="G352" s="14"/>
      <c r="H352" s="245">
        <v>1</v>
      </c>
      <c r="I352" s="246"/>
      <c r="J352" s="246"/>
      <c r="K352" s="14"/>
      <c r="L352" s="14"/>
      <c r="M352" s="242"/>
      <c r="N352" s="247"/>
      <c r="O352" s="248"/>
      <c r="P352" s="248"/>
      <c r="Q352" s="248"/>
      <c r="R352" s="248"/>
      <c r="S352" s="248"/>
      <c r="T352" s="248"/>
      <c r="U352" s="248"/>
      <c r="V352" s="248"/>
      <c r="W352" s="248"/>
      <c r="X352" s="249"/>
      <c r="Y352" s="14"/>
      <c r="Z352" s="14"/>
      <c r="AA352" s="14"/>
      <c r="AB352" s="14"/>
      <c r="AC352" s="14"/>
      <c r="AD352" s="14"/>
      <c r="AE352" s="14"/>
      <c r="AT352" s="243" t="s">
        <v>228</v>
      </c>
      <c r="AU352" s="243" t="s">
        <v>93</v>
      </c>
      <c r="AV352" s="14" t="s">
        <v>93</v>
      </c>
      <c r="AW352" s="14" t="s">
        <v>4</v>
      </c>
      <c r="AX352" s="14" t="s">
        <v>81</v>
      </c>
      <c r="AY352" s="243" t="s">
        <v>220</v>
      </c>
    </row>
    <row r="353" s="14" customFormat="1">
      <c r="A353" s="14"/>
      <c r="B353" s="242"/>
      <c r="C353" s="14"/>
      <c r="D353" s="235" t="s">
        <v>228</v>
      </c>
      <c r="E353" s="243" t="s">
        <v>1</v>
      </c>
      <c r="F353" s="244" t="s">
        <v>1936</v>
      </c>
      <c r="G353" s="14"/>
      <c r="H353" s="245">
        <v>2</v>
      </c>
      <c r="I353" s="246"/>
      <c r="J353" s="246"/>
      <c r="K353" s="14"/>
      <c r="L353" s="14"/>
      <c r="M353" s="242"/>
      <c r="N353" s="247"/>
      <c r="O353" s="248"/>
      <c r="P353" s="248"/>
      <c r="Q353" s="248"/>
      <c r="R353" s="248"/>
      <c r="S353" s="248"/>
      <c r="T353" s="248"/>
      <c r="U353" s="248"/>
      <c r="V353" s="248"/>
      <c r="W353" s="248"/>
      <c r="X353" s="249"/>
      <c r="Y353" s="14"/>
      <c r="Z353" s="14"/>
      <c r="AA353" s="14"/>
      <c r="AB353" s="14"/>
      <c r="AC353" s="14"/>
      <c r="AD353" s="14"/>
      <c r="AE353" s="14"/>
      <c r="AT353" s="243" t="s">
        <v>228</v>
      </c>
      <c r="AU353" s="243" t="s">
        <v>93</v>
      </c>
      <c r="AV353" s="14" t="s">
        <v>93</v>
      </c>
      <c r="AW353" s="14" t="s">
        <v>4</v>
      </c>
      <c r="AX353" s="14" t="s">
        <v>81</v>
      </c>
      <c r="AY353" s="243" t="s">
        <v>220</v>
      </c>
    </row>
    <row r="354" s="15" customFormat="1">
      <c r="A354" s="15"/>
      <c r="B354" s="250"/>
      <c r="C354" s="15"/>
      <c r="D354" s="235" t="s">
        <v>228</v>
      </c>
      <c r="E354" s="251" t="s">
        <v>1</v>
      </c>
      <c r="F354" s="252" t="s">
        <v>242</v>
      </c>
      <c r="G354" s="15"/>
      <c r="H354" s="253">
        <v>3</v>
      </c>
      <c r="I354" s="254"/>
      <c r="J354" s="254"/>
      <c r="K354" s="15"/>
      <c r="L354" s="15"/>
      <c r="M354" s="250"/>
      <c r="N354" s="255"/>
      <c r="O354" s="256"/>
      <c r="P354" s="256"/>
      <c r="Q354" s="256"/>
      <c r="R354" s="256"/>
      <c r="S354" s="256"/>
      <c r="T354" s="256"/>
      <c r="U354" s="256"/>
      <c r="V354" s="256"/>
      <c r="W354" s="256"/>
      <c r="X354" s="257"/>
      <c r="Y354" s="15"/>
      <c r="Z354" s="15"/>
      <c r="AA354" s="15"/>
      <c r="AB354" s="15"/>
      <c r="AC354" s="15"/>
      <c r="AD354" s="15"/>
      <c r="AE354" s="15"/>
      <c r="AT354" s="251" t="s">
        <v>228</v>
      </c>
      <c r="AU354" s="251" t="s">
        <v>93</v>
      </c>
      <c r="AV354" s="15" t="s">
        <v>98</v>
      </c>
      <c r="AW354" s="15" t="s">
        <v>4</v>
      </c>
      <c r="AX354" s="15" t="s">
        <v>88</v>
      </c>
      <c r="AY354" s="251" t="s">
        <v>220</v>
      </c>
    </row>
    <row r="355" s="2" customFormat="1" ht="21.75" customHeight="1">
      <c r="A355" s="42"/>
      <c r="B355" s="186"/>
      <c r="C355" s="273" t="s">
        <v>1840</v>
      </c>
      <c r="D355" s="273" t="s">
        <v>564</v>
      </c>
      <c r="E355" s="274" t="s">
        <v>1614</v>
      </c>
      <c r="F355" s="275" t="s">
        <v>1615</v>
      </c>
      <c r="G355" s="276" t="s">
        <v>583</v>
      </c>
      <c r="H355" s="277">
        <v>2</v>
      </c>
      <c r="I355" s="278"/>
      <c r="J355" s="279"/>
      <c r="K355" s="280">
        <f>ROUND(P355*H355,2)</f>
        <v>0</v>
      </c>
      <c r="L355" s="279"/>
      <c r="M355" s="281"/>
      <c r="N355" s="282" t="s">
        <v>1</v>
      </c>
      <c r="O355" s="229" t="s">
        <v>45</v>
      </c>
      <c r="P355" s="230">
        <f>I355+J355</f>
        <v>0</v>
      </c>
      <c r="Q355" s="230">
        <f>ROUND(I355*H355,2)</f>
        <v>0</v>
      </c>
      <c r="R355" s="230">
        <f>ROUND(J355*H355,2)</f>
        <v>0</v>
      </c>
      <c r="S355" s="86"/>
      <c r="T355" s="231">
        <f>S355*H355</f>
        <v>0</v>
      </c>
      <c r="U355" s="231">
        <v>0.010999999999999999</v>
      </c>
      <c r="V355" s="231">
        <f>U355*H355</f>
        <v>0.021999999999999999</v>
      </c>
      <c r="W355" s="231">
        <v>0</v>
      </c>
      <c r="X355" s="232">
        <f>W355*H355</f>
        <v>0</v>
      </c>
      <c r="Y355" s="42"/>
      <c r="Z355" s="42"/>
      <c r="AA355" s="42"/>
      <c r="AB355" s="42"/>
      <c r="AC355" s="42"/>
      <c r="AD355" s="42"/>
      <c r="AE355" s="42"/>
      <c r="AR355" s="233" t="s">
        <v>340</v>
      </c>
      <c r="AT355" s="233" t="s">
        <v>564</v>
      </c>
      <c r="AU355" s="233" t="s">
        <v>93</v>
      </c>
      <c r="AY355" s="19" t="s">
        <v>220</v>
      </c>
      <c r="BE355" s="147">
        <f>IF(O355="základná",K355,0)</f>
        <v>0</v>
      </c>
      <c r="BF355" s="147">
        <f>IF(O355="znížená",K355,0)</f>
        <v>0</v>
      </c>
      <c r="BG355" s="147">
        <f>IF(O355="zákl. prenesená",K355,0)</f>
        <v>0</v>
      </c>
      <c r="BH355" s="147">
        <f>IF(O355="zníž. prenesená",K355,0)</f>
        <v>0</v>
      </c>
      <c r="BI355" s="147">
        <f>IF(O355="nulová",K355,0)</f>
        <v>0</v>
      </c>
      <c r="BJ355" s="19" t="s">
        <v>93</v>
      </c>
      <c r="BK355" s="147">
        <f>ROUND(P355*H355,2)</f>
        <v>0</v>
      </c>
      <c r="BL355" s="19" t="s">
        <v>105</v>
      </c>
      <c r="BM355" s="233" t="s">
        <v>2185</v>
      </c>
    </row>
    <row r="356" s="14" customFormat="1">
      <c r="A356" s="14"/>
      <c r="B356" s="242"/>
      <c r="C356" s="14"/>
      <c r="D356" s="235" t="s">
        <v>228</v>
      </c>
      <c r="E356" s="243" t="s">
        <v>1</v>
      </c>
      <c r="F356" s="244" t="s">
        <v>1936</v>
      </c>
      <c r="G356" s="14"/>
      <c r="H356" s="245">
        <v>2</v>
      </c>
      <c r="I356" s="246"/>
      <c r="J356" s="246"/>
      <c r="K356" s="14"/>
      <c r="L356" s="14"/>
      <c r="M356" s="242"/>
      <c r="N356" s="247"/>
      <c r="O356" s="248"/>
      <c r="P356" s="248"/>
      <c r="Q356" s="248"/>
      <c r="R356" s="248"/>
      <c r="S356" s="248"/>
      <c r="T356" s="248"/>
      <c r="U356" s="248"/>
      <c r="V356" s="248"/>
      <c r="W356" s="248"/>
      <c r="X356" s="249"/>
      <c r="Y356" s="14"/>
      <c r="Z356" s="14"/>
      <c r="AA356" s="14"/>
      <c r="AB356" s="14"/>
      <c r="AC356" s="14"/>
      <c r="AD356" s="14"/>
      <c r="AE356" s="14"/>
      <c r="AT356" s="243" t="s">
        <v>228</v>
      </c>
      <c r="AU356" s="243" t="s">
        <v>93</v>
      </c>
      <c r="AV356" s="14" t="s">
        <v>93</v>
      </c>
      <c r="AW356" s="14" t="s">
        <v>4</v>
      </c>
      <c r="AX356" s="14" t="s">
        <v>88</v>
      </c>
      <c r="AY356" s="243" t="s">
        <v>220</v>
      </c>
    </row>
    <row r="357" s="2" customFormat="1" ht="21.75" customHeight="1">
      <c r="A357" s="42"/>
      <c r="B357" s="186"/>
      <c r="C357" s="273" t="s">
        <v>1842</v>
      </c>
      <c r="D357" s="273" t="s">
        <v>564</v>
      </c>
      <c r="E357" s="274" t="s">
        <v>1957</v>
      </c>
      <c r="F357" s="275" t="s">
        <v>1958</v>
      </c>
      <c r="G357" s="276" t="s">
        <v>583</v>
      </c>
      <c r="H357" s="277">
        <v>1</v>
      </c>
      <c r="I357" s="278"/>
      <c r="J357" s="279"/>
      <c r="K357" s="280">
        <f>ROUND(P357*H357,2)</f>
        <v>0</v>
      </c>
      <c r="L357" s="279"/>
      <c r="M357" s="281"/>
      <c r="N357" s="282" t="s">
        <v>1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0.010800000000000001</v>
      </c>
      <c r="V357" s="231">
        <f>U357*H357</f>
        <v>0.010800000000000001</v>
      </c>
      <c r="W357" s="231">
        <v>0</v>
      </c>
      <c r="X357" s="232">
        <f>W357*H357</f>
        <v>0</v>
      </c>
      <c r="Y357" s="42"/>
      <c r="Z357" s="42"/>
      <c r="AA357" s="42"/>
      <c r="AB357" s="42"/>
      <c r="AC357" s="42"/>
      <c r="AD357" s="42"/>
      <c r="AE357" s="42"/>
      <c r="AR357" s="233" t="s">
        <v>340</v>
      </c>
      <c r="AT357" s="233" t="s">
        <v>564</v>
      </c>
      <c r="AU357" s="233" t="s">
        <v>93</v>
      </c>
      <c r="AY357" s="19" t="s">
        <v>220</v>
      </c>
      <c r="BE357" s="147">
        <f>IF(O357="základná",K357,0)</f>
        <v>0</v>
      </c>
      <c r="BF357" s="147">
        <f>IF(O357="znížená",K357,0)</f>
        <v>0</v>
      </c>
      <c r="BG357" s="147">
        <f>IF(O357="zákl. prenesená",K357,0)</f>
        <v>0</v>
      </c>
      <c r="BH357" s="147">
        <f>IF(O357="zníž. prenesená",K357,0)</f>
        <v>0</v>
      </c>
      <c r="BI357" s="147">
        <f>IF(O357="nulová",K357,0)</f>
        <v>0</v>
      </c>
      <c r="BJ357" s="19" t="s">
        <v>93</v>
      </c>
      <c r="BK357" s="147">
        <f>ROUND(P357*H357,2)</f>
        <v>0</v>
      </c>
      <c r="BL357" s="19" t="s">
        <v>105</v>
      </c>
      <c r="BM357" s="233" t="s">
        <v>2186</v>
      </c>
    </row>
    <row r="358" s="14" customFormat="1">
      <c r="A358" s="14"/>
      <c r="B358" s="242"/>
      <c r="C358" s="14"/>
      <c r="D358" s="235" t="s">
        <v>228</v>
      </c>
      <c r="E358" s="243" t="s">
        <v>1</v>
      </c>
      <c r="F358" s="244" t="s">
        <v>1935</v>
      </c>
      <c r="G358" s="14"/>
      <c r="H358" s="245">
        <v>1</v>
      </c>
      <c r="I358" s="246"/>
      <c r="J358" s="246"/>
      <c r="K358" s="14"/>
      <c r="L358" s="14"/>
      <c r="M358" s="242"/>
      <c r="N358" s="247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4"/>
      <c r="Z358" s="14"/>
      <c r="AA358" s="14"/>
      <c r="AB358" s="14"/>
      <c r="AC358" s="14"/>
      <c r="AD358" s="14"/>
      <c r="AE358" s="14"/>
      <c r="AT358" s="243" t="s">
        <v>228</v>
      </c>
      <c r="AU358" s="243" t="s">
        <v>93</v>
      </c>
      <c r="AV358" s="14" t="s">
        <v>93</v>
      </c>
      <c r="AW358" s="14" t="s">
        <v>4</v>
      </c>
      <c r="AX358" s="14" t="s">
        <v>88</v>
      </c>
      <c r="AY358" s="243" t="s">
        <v>220</v>
      </c>
    </row>
    <row r="359" s="12" customFormat="1" ht="22.8" customHeight="1">
      <c r="A359" s="12"/>
      <c r="B359" s="206"/>
      <c r="C359" s="12"/>
      <c r="D359" s="207" t="s">
        <v>80</v>
      </c>
      <c r="E359" s="218" t="s">
        <v>221</v>
      </c>
      <c r="F359" s="218" t="s">
        <v>222</v>
      </c>
      <c r="G359" s="12"/>
      <c r="H359" s="12"/>
      <c r="I359" s="209"/>
      <c r="J359" s="209"/>
      <c r="K359" s="219">
        <f>BK359</f>
        <v>0</v>
      </c>
      <c r="L359" s="12"/>
      <c r="M359" s="206"/>
      <c r="N359" s="211"/>
      <c r="O359" s="212"/>
      <c r="P359" s="212"/>
      <c r="Q359" s="213">
        <f>SUM(Q360:Q387)</f>
        <v>0</v>
      </c>
      <c r="R359" s="213">
        <f>SUM(R360:R387)</f>
        <v>0</v>
      </c>
      <c r="S359" s="212"/>
      <c r="T359" s="214">
        <f>SUM(T360:T387)</f>
        <v>0</v>
      </c>
      <c r="U359" s="212"/>
      <c r="V359" s="214">
        <f>SUM(V360:V387)</f>
        <v>3.5246729999999999</v>
      </c>
      <c r="W359" s="212"/>
      <c r="X359" s="215">
        <f>SUM(X360:X387)</f>
        <v>0</v>
      </c>
      <c r="Y359" s="12"/>
      <c r="Z359" s="12"/>
      <c r="AA359" s="12"/>
      <c r="AB359" s="12"/>
      <c r="AC359" s="12"/>
      <c r="AD359" s="12"/>
      <c r="AE359" s="12"/>
      <c r="AR359" s="207" t="s">
        <v>88</v>
      </c>
      <c r="AT359" s="216" t="s">
        <v>80</v>
      </c>
      <c r="AU359" s="216" t="s">
        <v>88</v>
      </c>
      <c r="AY359" s="207" t="s">
        <v>220</v>
      </c>
      <c r="BK359" s="217">
        <f>SUM(BK360:BK387)</f>
        <v>0</v>
      </c>
    </row>
    <row r="360" s="2" customFormat="1" ht="33" customHeight="1">
      <c r="A360" s="42"/>
      <c r="B360" s="186"/>
      <c r="C360" s="220" t="s">
        <v>1845</v>
      </c>
      <c r="D360" s="220" t="s">
        <v>223</v>
      </c>
      <c r="E360" s="221" t="s">
        <v>487</v>
      </c>
      <c r="F360" s="222" t="s">
        <v>488</v>
      </c>
      <c r="G360" s="223" t="s">
        <v>226</v>
      </c>
      <c r="H360" s="224">
        <v>68.400000000000006</v>
      </c>
      <c r="I360" s="225"/>
      <c r="J360" s="225"/>
      <c r="K360" s="226">
        <f>ROUND(P360*H360,2)</f>
        <v>0</v>
      </c>
      <c r="L360" s="227"/>
      <c r="M360" s="43"/>
      <c r="N360" s="228" t="s">
        <v>1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0.02572</v>
      </c>
      <c r="V360" s="231">
        <f>U360*H360</f>
        <v>1.7592480000000001</v>
      </c>
      <c r="W360" s="231">
        <v>0</v>
      </c>
      <c r="X360" s="232">
        <f>W360*H360</f>
        <v>0</v>
      </c>
      <c r="Y360" s="42"/>
      <c r="Z360" s="42"/>
      <c r="AA360" s="42"/>
      <c r="AB360" s="42"/>
      <c r="AC360" s="42"/>
      <c r="AD360" s="42"/>
      <c r="AE360" s="42"/>
      <c r="AR360" s="233" t="s">
        <v>105</v>
      </c>
      <c r="AT360" s="233" t="s">
        <v>223</v>
      </c>
      <c r="AU360" s="233" t="s">
        <v>93</v>
      </c>
      <c r="AY360" s="19" t="s">
        <v>220</v>
      </c>
      <c r="BE360" s="147">
        <f>IF(O360="základná",K360,0)</f>
        <v>0</v>
      </c>
      <c r="BF360" s="147">
        <f>IF(O360="znížená",K360,0)</f>
        <v>0</v>
      </c>
      <c r="BG360" s="147">
        <f>IF(O360="zákl. prenesená",K360,0)</f>
        <v>0</v>
      </c>
      <c r="BH360" s="147">
        <f>IF(O360="zníž. prenesená",K360,0)</f>
        <v>0</v>
      </c>
      <c r="BI360" s="147">
        <f>IF(O360="nulová",K360,0)</f>
        <v>0</v>
      </c>
      <c r="BJ360" s="19" t="s">
        <v>93</v>
      </c>
      <c r="BK360" s="147">
        <f>ROUND(P360*H360,2)</f>
        <v>0</v>
      </c>
      <c r="BL360" s="19" t="s">
        <v>105</v>
      </c>
      <c r="BM360" s="233" t="s">
        <v>2187</v>
      </c>
    </row>
    <row r="361" s="14" customFormat="1">
      <c r="A361" s="14"/>
      <c r="B361" s="242"/>
      <c r="C361" s="14"/>
      <c r="D361" s="235" t="s">
        <v>228</v>
      </c>
      <c r="E361" s="243" t="s">
        <v>1</v>
      </c>
      <c r="F361" s="244" t="s">
        <v>2188</v>
      </c>
      <c r="G361" s="14"/>
      <c r="H361" s="245">
        <v>68.400000000000006</v>
      </c>
      <c r="I361" s="246"/>
      <c r="J361" s="246"/>
      <c r="K361" s="14"/>
      <c r="L361" s="14"/>
      <c r="M361" s="242"/>
      <c r="N361" s="247"/>
      <c r="O361" s="248"/>
      <c r="P361" s="248"/>
      <c r="Q361" s="248"/>
      <c r="R361" s="248"/>
      <c r="S361" s="248"/>
      <c r="T361" s="248"/>
      <c r="U361" s="248"/>
      <c r="V361" s="248"/>
      <c r="W361" s="248"/>
      <c r="X361" s="249"/>
      <c r="Y361" s="14"/>
      <c r="Z361" s="14"/>
      <c r="AA361" s="14"/>
      <c r="AB361" s="14"/>
      <c r="AC361" s="14"/>
      <c r="AD361" s="14"/>
      <c r="AE361" s="14"/>
      <c r="AT361" s="243" t="s">
        <v>228</v>
      </c>
      <c r="AU361" s="243" t="s">
        <v>93</v>
      </c>
      <c r="AV361" s="14" t="s">
        <v>93</v>
      </c>
      <c r="AW361" s="14" t="s">
        <v>4</v>
      </c>
      <c r="AX361" s="14" t="s">
        <v>88</v>
      </c>
      <c r="AY361" s="243" t="s">
        <v>220</v>
      </c>
    </row>
    <row r="362" s="2" customFormat="1" ht="44.25" customHeight="1">
      <c r="A362" s="42"/>
      <c r="B362" s="186"/>
      <c r="C362" s="220" t="s">
        <v>1847</v>
      </c>
      <c r="D362" s="220" t="s">
        <v>223</v>
      </c>
      <c r="E362" s="221" t="s">
        <v>490</v>
      </c>
      <c r="F362" s="222" t="s">
        <v>491</v>
      </c>
      <c r="G362" s="223" t="s">
        <v>226</v>
      </c>
      <c r="H362" s="224">
        <v>136.80000000000001</v>
      </c>
      <c r="I362" s="225"/>
      <c r="J362" s="225"/>
      <c r="K362" s="226">
        <f>ROUND(P362*H362,2)</f>
        <v>0</v>
      </c>
      <c r="L362" s="227"/>
      <c r="M362" s="43"/>
      <c r="N362" s="228" t="s">
        <v>1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2"/>
      <c r="Z362" s="42"/>
      <c r="AA362" s="42"/>
      <c r="AB362" s="42"/>
      <c r="AC362" s="42"/>
      <c r="AD362" s="42"/>
      <c r="AE362" s="42"/>
      <c r="AR362" s="233" t="s">
        <v>105</v>
      </c>
      <c r="AT362" s="233" t="s">
        <v>223</v>
      </c>
      <c r="AU362" s="233" t="s">
        <v>93</v>
      </c>
      <c r="AY362" s="19" t="s">
        <v>220</v>
      </c>
      <c r="BE362" s="147">
        <f>IF(O362="základná",K362,0)</f>
        <v>0</v>
      </c>
      <c r="BF362" s="147">
        <f>IF(O362="znížená",K362,0)</f>
        <v>0</v>
      </c>
      <c r="BG362" s="147">
        <f>IF(O362="zákl. prenesená",K362,0)</f>
        <v>0</v>
      </c>
      <c r="BH362" s="147">
        <f>IF(O362="zníž. prenesená",K362,0)</f>
        <v>0</v>
      </c>
      <c r="BI362" s="147">
        <f>IF(O362="nulová",K362,0)</f>
        <v>0</v>
      </c>
      <c r="BJ362" s="19" t="s">
        <v>93</v>
      </c>
      <c r="BK362" s="147">
        <f>ROUND(P362*H362,2)</f>
        <v>0</v>
      </c>
      <c r="BL362" s="19" t="s">
        <v>105</v>
      </c>
      <c r="BM362" s="233" t="s">
        <v>2189</v>
      </c>
    </row>
    <row r="363" s="14" customFormat="1">
      <c r="A363" s="14"/>
      <c r="B363" s="242"/>
      <c r="C363" s="14"/>
      <c r="D363" s="235" t="s">
        <v>228</v>
      </c>
      <c r="E363" s="14"/>
      <c r="F363" s="244" t="s">
        <v>2190</v>
      </c>
      <c r="G363" s="14"/>
      <c r="H363" s="245">
        <v>136.80000000000001</v>
      </c>
      <c r="I363" s="246"/>
      <c r="J363" s="246"/>
      <c r="K363" s="14"/>
      <c r="L363" s="14"/>
      <c r="M363" s="242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Y363" s="14"/>
      <c r="Z363" s="14"/>
      <c r="AA363" s="14"/>
      <c r="AB363" s="14"/>
      <c r="AC363" s="14"/>
      <c r="AD363" s="14"/>
      <c r="AE363" s="14"/>
      <c r="AT363" s="243" t="s">
        <v>228</v>
      </c>
      <c r="AU363" s="243" t="s">
        <v>93</v>
      </c>
      <c r="AV363" s="14" t="s">
        <v>93</v>
      </c>
      <c r="AW363" s="14" t="s">
        <v>3</v>
      </c>
      <c r="AX363" s="14" t="s">
        <v>88</v>
      </c>
      <c r="AY363" s="243" t="s">
        <v>220</v>
      </c>
    </row>
    <row r="364" s="2" customFormat="1" ht="33" customHeight="1">
      <c r="A364" s="42"/>
      <c r="B364" s="186"/>
      <c r="C364" s="220" t="s">
        <v>1850</v>
      </c>
      <c r="D364" s="220" t="s">
        <v>223</v>
      </c>
      <c r="E364" s="221" t="s">
        <v>494</v>
      </c>
      <c r="F364" s="222" t="s">
        <v>495</v>
      </c>
      <c r="G364" s="223" t="s">
        <v>226</v>
      </c>
      <c r="H364" s="224">
        <v>68.400000000000006</v>
      </c>
      <c r="I364" s="225"/>
      <c r="J364" s="225"/>
      <c r="K364" s="226">
        <f>ROUND(P364*H364,2)</f>
        <v>0</v>
      </c>
      <c r="L364" s="227"/>
      <c r="M364" s="43"/>
      <c r="N364" s="228" t="s">
        <v>1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0.02572</v>
      </c>
      <c r="V364" s="231">
        <f>U364*H364</f>
        <v>1.7592480000000001</v>
      </c>
      <c r="W364" s="231">
        <v>0</v>
      </c>
      <c r="X364" s="232">
        <f>W364*H364</f>
        <v>0</v>
      </c>
      <c r="Y364" s="42"/>
      <c r="Z364" s="42"/>
      <c r="AA364" s="42"/>
      <c r="AB364" s="42"/>
      <c r="AC364" s="42"/>
      <c r="AD364" s="42"/>
      <c r="AE364" s="42"/>
      <c r="AR364" s="233" t="s">
        <v>105</v>
      </c>
      <c r="AT364" s="233" t="s">
        <v>223</v>
      </c>
      <c r="AU364" s="233" t="s">
        <v>93</v>
      </c>
      <c r="AY364" s="19" t="s">
        <v>220</v>
      </c>
      <c r="BE364" s="147">
        <f>IF(O364="základná",K364,0)</f>
        <v>0</v>
      </c>
      <c r="BF364" s="147">
        <f>IF(O364="znížená",K364,0)</f>
        <v>0</v>
      </c>
      <c r="BG364" s="147">
        <f>IF(O364="zákl. prenesená",K364,0)</f>
        <v>0</v>
      </c>
      <c r="BH364" s="147">
        <f>IF(O364="zníž. prenesená",K364,0)</f>
        <v>0</v>
      </c>
      <c r="BI364" s="147">
        <f>IF(O364="nulová",K364,0)</f>
        <v>0</v>
      </c>
      <c r="BJ364" s="19" t="s">
        <v>93</v>
      </c>
      <c r="BK364" s="147">
        <f>ROUND(P364*H364,2)</f>
        <v>0</v>
      </c>
      <c r="BL364" s="19" t="s">
        <v>105</v>
      </c>
      <c r="BM364" s="233" t="s">
        <v>2191</v>
      </c>
    </row>
    <row r="365" s="14" customFormat="1">
      <c r="A365" s="14"/>
      <c r="B365" s="242"/>
      <c r="C365" s="14"/>
      <c r="D365" s="235" t="s">
        <v>228</v>
      </c>
      <c r="E365" s="243" t="s">
        <v>1</v>
      </c>
      <c r="F365" s="244" t="s">
        <v>2188</v>
      </c>
      <c r="G365" s="14"/>
      <c r="H365" s="245">
        <v>68.400000000000006</v>
      </c>
      <c r="I365" s="246"/>
      <c r="J365" s="246"/>
      <c r="K365" s="14"/>
      <c r="L365" s="14"/>
      <c r="M365" s="242"/>
      <c r="N365" s="247"/>
      <c r="O365" s="248"/>
      <c r="P365" s="248"/>
      <c r="Q365" s="248"/>
      <c r="R365" s="248"/>
      <c r="S365" s="248"/>
      <c r="T365" s="248"/>
      <c r="U365" s="248"/>
      <c r="V365" s="248"/>
      <c r="W365" s="248"/>
      <c r="X365" s="249"/>
      <c r="Y365" s="14"/>
      <c r="Z365" s="14"/>
      <c r="AA365" s="14"/>
      <c r="AB365" s="14"/>
      <c r="AC365" s="14"/>
      <c r="AD365" s="14"/>
      <c r="AE365" s="14"/>
      <c r="AT365" s="243" t="s">
        <v>228</v>
      </c>
      <c r="AU365" s="243" t="s">
        <v>93</v>
      </c>
      <c r="AV365" s="14" t="s">
        <v>93</v>
      </c>
      <c r="AW365" s="14" t="s">
        <v>4</v>
      </c>
      <c r="AX365" s="14" t="s">
        <v>88</v>
      </c>
      <c r="AY365" s="243" t="s">
        <v>220</v>
      </c>
    </row>
    <row r="366" s="2" customFormat="1" ht="24.15" customHeight="1">
      <c r="A366" s="42"/>
      <c r="B366" s="186"/>
      <c r="C366" s="220" t="s">
        <v>1853</v>
      </c>
      <c r="D366" s="220" t="s">
        <v>223</v>
      </c>
      <c r="E366" s="221" t="s">
        <v>497</v>
      </c>
      <c r="F366" s="222" t="s">
        <v>498</v>
      </c>
      <c r="G366" s="223" t="s">
        <v>302</v>
      </c>
      <c r="H366" s="224">
        <v>28.100000000000001</v>
      </c>
      <c r="I366" s="225"/>
      <c r="J366" s="225"/>
      <c r="K366" s="226">
        <f>ROUND(P366*H366,2)</f>
        <v>0</v>
      </c>
      <c r="L366" s="227"/>
      <c r="M366" s="43"/>
      <c r="N366" s="228" t="s">
        <v>1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3.0000000000000001E-05</v>
      </c>
      <c r="V366" s="231">
        <f>U366*H366</f>
        <v>0.00084300000000000011</v>
      </c>
      <c r="W366" s="231">
        <v>0</v>
      </c>
      <c r="X366" s="232">
        <f>W366*H366</f>
        <v>0</v>
      </c>
      <c r="Y366" s="42"/>
      <c r="Z366" s="42"/>
      <c r="AA366" s="42"/>
      <c r="AB366" s="42"/>
      <c r="AC366" s="42"/>
      <c r="AD366" s="42"/>
      <c r="AE366" s="42"/>
      <c r="AR366" s="233" t="s">
        <v>105</v>
      </c>
      <c r="AT366" s="233" t="s">
        <v>223</v>
      </c>
      <c r="AU366" s="233" t="s">
        <v>93</v>
      </c>
      <c r="AY366" s="19" t="s">
        <v>220</v>
      </c>
      <c r="BE366" s="147">
        <f>IF(O366="základná",K366,0)</f>
        <v>0</v>
      </c>
      <c r="BF366" s="147">
        <f>IF(O366="znížená",K366,0)</f>
        <v>0</v>
      </c>
      <c r="BG366" s="147">
        <f>IF(O366="zákl. prenesená",K366,0)</f>
        <v>0</v>
      </c>
      <c r="BH366" s="147">
        <f>IF(O366="zníž. prenesená",K366,0)</f>
        <v>0</v>
      </c>
      <c r="BI366" s="147">
        <f>IF(O366="nulová",K366,0)</f>
        <v>0</v>
      </c>
      <c r="BJ366" s="19" t="s">
        <v>93</v>
      </c>
      <c r="BK366" s="147">
        <f>ROUND(P366*H366,2)</f>
        <v>0</v>
      </c>
      <c r="BL366" s="19" t="s">
        <v>105</v>
      </c>
      <c r="BM366" s="233" t="s">
        <v>2192</v>
      </c>
    </row>
    <row r="367" s="13" customFormat="1">
      <c r="A367" s="13"/>
      <c r="B367" s="234"/>
      <c r="C367" s="13"/>
      <c r="D367" s="235" t="s">
        <v>228</v>
      </c>
      <c r="E367" s="236" t="s">
        <v>1</v>
      </c>
      <c r="F367" s="237" t="s">
        <v>2170</v>
      </c>
      <c r="G367" s="13"/>
      <c r="H367" s="236" t="s">
        <v>1</v>
      </c>
      <c r="I367" s="238"/>
      <c r="J367" s="238"/>
      <c r="K367" s="13"/>
      <c r="L367" s="13"/>
      <c r="M367" s="234"/>
      <c r="N367" s="239"/>
      <c r="O367" s="240"/>
      <c r="P367" s="240"/>
      <c r="Q367" s="240"/>
      <c r="R367" s="240"/>
      <c r="S367" s="240"/>
      <c r="T367" s="240"/>
      <c r="U367" s="240"/>
      <c r="V367" s="240"/>
      <c r="W367" s="240"/>
      <c r="X367" s="241"/>
      <c r="Y367" s="13"/>
      <c r="Z367" s="13"/>
      <c r="AA367" s="13"/>
      <c r="AB367" s="13"/>
      <c r="AC367" s="13"/>
      <c r="AD367" s="13"/>
      <c r="AE367" s="13"/>
      <c r="AT367" s="236" t="s">
        <v>228</v>
      </c>
      <c r="AU367" s="236" t="s">
        <v>93</v>
      </c>
      <c r="AV367" s="13" t="s">
        <v>88</v>
      </c>
      <c r="AW367" s="13" t="s">
        <v>4</v>
      </c>
      <c r="AX367" s="13" t="s">
        <v>81</v>
      </c>
      <c r="AY367" s="236" t="s">
        <v>220</v>
      </c>
    </row>
    <row r="368" s="14" customFormat="1">
      <c r="A368" s="14"/>
      <c r="B368" s="242"/>
      <c r="C368" s="14"/>
      <c r="D368" s="235" t="s">
        <v>228</v>
      </c>
      <c r="E368" s="243" t="s">
        <v>1</v>
      </c>
      <c r="F368" s="244" t="s">
        <v>2193</v>
      </c>
      <c r="G368" s="14"/>
      <c r="H368" s="245">
        <v>2.1000000000000001</v>
      </c>
      <c r="I368" s="246"/>
      <c r="J368" s="246"/>
      <c r="K368" s="14"/>
      <c r="L368" s="14"/>
      <c r="M368" s="242"/>
      <c r="N368" s="247"/>
      <c r="O368" s="248"/>
      <c r="P368" s="248"/>
      <c r="Q368" s="248"/>
      <c r="R368" s="248"/>
      <c r="S368" s="248"/>
      <c r="T368" s="248"/>
      <c r="U368" s="248"/>
      <c r="V368" s="248"/>
      <c r="W368" s="248"/>
      <c r="X368" s="249"/>
      <c r="Y368" s="14"/>
      <c r="Z368" s="14"/>
      <c r="AA368" s="14"/>
      <c r="AB368" s="14"/>
      <c r="AC368" s="14"/>
      <c r="AD368" s="14"/>
      <c r="AE368" s="14"/>
      <c r="AT368" s="243" t="s">
        <v>228</v>
      </c>
      <c r="AU368" s="243" t="s">
        <v>93</v>
      </c>
      <c r="AV368" s="14" t="s">
        <v>93</v>
      </c>
      <c r="AW368" s="14" t="s">
        <v>4</v>
      </c>
      <c r="AX368" s="14" t="s">
        <v>81</v>
      </c>
      <c r="AY368" s="243" t="s">
        <v>220</v>
      </c>
    </row>
    <row r="369" s="14" customFormat="1">
      <c r="A369" s="14"/>
      <c r="B369" s="242"/>
      <c r="C369" s="14"/>
      <c r="D369" s="235" t="s">
        <v>228</v>
      </c>
      <c r="E369" s="243" t="s">
        <v>1</v>
      </c>
      <c r="F369" s="244" t="s">
        <v>2194</v>
      </c>
      <c r="G369" s="14"/>
      <c r="H369" s="245">
        <v>4.7999999999999998</v>
      </c>
      <c r="I369" s="246"/>
      <c r="J369" s="246"/>
      <c r="K369" s="14"/>
      <c r="L369" s="14"/>
      <c r="M369" s="242"/>
      <c r="N369" s="247"/>
      <c r="O369" s="248"/>
      <c r="P369" s="248"/>
      <c r="Q369" s="248"/>
      <c r="R369" s="248"/>
      <c r="S369" s="248"/>
      <c r="T369" s="248"/>
      <c r="U369" s="248"/>
      <c r="V369" s="248"/>
      <c r="W369" s="248"/>
      <c r="X369" s="249"/>
      <c r="Y369" s="14"/>
      <c r="Z369" s="14"/>
      <c r="AA369" s="14"/>
      <c r="AB369" s="14"/>
      <c r="AC369" s="14"/>
      <c r="AD369" s="14"/>
      <c r="AE369" s="14"/>
      <c r="AT369" s="243" t="s">
        <v>228</v>
      </c>
      <c r="AU369" s="243" t="s">
        <v>93</v>
      </c>
      <c r="AV369" s="14" t="s">
        <v>93</v>
      </c>
      <c r="AW369" s="14" t="s">
        <v>4</v>
      </c>
      <c r="AX369" s="14" t="s">
        <v>81</v>
      </c>
      <c r="AY369" s="243" t="s">
        <v>220</v>
      </c>
    </row>
    <row r="370" s="14" customFormat="1">
      <c r="A370" s="14"/>
      <c r="B370" s="242"/>
      <c r="C370" s="14"/>
      <c r="D370" s="235" t="s">
        <v>228</v>
      </c>
      <c r="E370" s="243" t="s">
        <v>1</v>
      </c>
      <c r="F370" s="244" t="s">
        <v>2195</v>
      </c>
      <c r="G370" s="14"/>
      <c r="H370" s="245">
        <v>2.1000000000000001</v>
      </c>
      <c r="I370" s="246"/>
      <c r="J370" s="246"/>
      <c r="K370" s="14"/>
      <c r="L370" s="14"/>
      <c r="M370" s="242"/>
      <c r="N370" s="247"/>
      <c r="O370" s="248"/>
      <c r="P370" s="248"/>
      <c r="Q370" s="248"/>
      <c r="R370" s="248"/>
      <c r="S370" s="248"/>
      <c r="T370" s="248"/>
      <c r="U370" s="248"/>
      <c r="V370" s="248"/>
      <c r="W370" s="248"/>
      <c r="X370" s="249"/>
      <c r="Y370" s="14"/>
      <c r="Z370" s="14"/>
      <c r="AA370" s="14"/>
      <c r="AB370" s="14"/>
      <c r="AC370" s="14"/>
      <c r="AD370" s="14"/>
      <c r="AE370" s="14"/>
      <c r="AT370" s="243" t="s">
        <v>228</v>
      </c>
      <c r="AU370" s="243" t="s">
        <v>93</v>
      </c>
      <c r="AV370" s="14" t="s">
        <v>93</v>
      </c>
      <c r="AW370" s="14" t="s">
        <v>4</v>
      </c>
      <c r="AX370" s="14" t="s">
        <v>81</v>
      </c>
      <c r="AY370" s="243" t="s">
        <v>220</v>
      </c>
    </row>
    <row r="371" s="14" customFormat="1">
      <c r="A371" s="14"/>
      <c r="B371" s="242"/>
      <c r="C371" s="14"/>
      <c r="D371" s="235" t="s">
        <v>228</v>
      </c>
      <c r="E371" s="243" t="s">
        <v>1</v>
      </c>
      <c r="F371" s="244" t="s">
        <v>2196</v>
      </c>
      <c r="G371" s="14"/>
      <c r="H371" s="245">
        <v>9.5999999999999996</v>
      </c>
      <c r="I371" s="246"/>
      <c r="J371" s="246"/>
      <c r="K371" s="14"/>
      <c r="L371" s="14"/>
      <c r="M371" s="242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4"/>
      <c r="Z371" s="14"/>
      <c r="AA371" s="14"/>
      <c r="AB371" s="14"/>
      <c r="AC371" s="14"/>
      <c r="AD371" s="14"/>
      <c r="AE371" s="14"/>
      <c r="AT371" s="243" t="s">
        <v>228</v>
      </c>
      <c r="AU371" s="243" t="s">
        <v>93</v>
      </c>
      <c r="AV371" s="14" t="s">
        <v>93</v>
      </c>
      <c r="AW371" s="14" t="s">
        <v>4</v>
      </c>
      <c r="AX371" s="14" t="s">
        <v>81</v>
      </c>
      <c r="AY371" s="243" t="s">
        <v>220</v>
      </c>
    </row>
    <row r="372" s="14" customFormat="1">
      <c r="A372" s="14"/>
      <c r="B372" s="242"/>
      <c r="C372" s="14"/>
      <c r="D372" s="235" t="s">
        <v>228</v>
      </c>
      <c r="E372" s="243" t="s">
        <v>1</v>
      </c>
      <c r="F372" s="244" t="s">
        <v>2197</v>
      </c>
      <c r="G372" s="14"/>
      <c r="H372" s="245">
        <v>9.5</v>
      </c>
      <c r="I372" s="246"/>
      <c r="J372" s="246"/>
      <c r="K372" s="14"/>
      <c r="L372" s="14"/>
      <c r="M372" s="242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4"/>
      <c r="Z372" s="14"/>
      <c r="AA372" s="14"/>
      <c r="AB372" s="14"/>
      <c r="AC372" s="14"/>
      <c r="AD372" s="14"/>
      <c r="AE372" s="14"/>
      <c r="AT372" s="243" t="s">
        <v>228</v>
      </c>
      <c r="AU372" s="243" t="s">
        <v>93</v>
      </c>
      <c r="AV372" s="14" t="s">
        <v>93</v>
      </c>
      <c r="AW372" s="14" t="s">
        <v>4</v>
      </c>
      <c r="AX372" s="14" t="s">
        <v>81</v>
      </c>
      <c r="AY372" s="243" t="s">
        <v>220</v>
      </c>
    </row>
    <row r="373" s="15" customFormat="1">
      <c r="A373" s="15"/>
      <c r="B373" s="250"/>
      <c r="C373" s="15"/>
      <c r="D373" s="235" t="s">
        <v>228</v>
      </c>
      <c r="E373" s="251" t="s">
        <v>1</v>
      </c>
      <c r="F373" s="252" t="s">
        <v>242</v>
      </c>
      <c r="G373" s="15"/>
      <c r="H373" s="253">
        <v>28.100000000000001</v>
      </c>
      <c r="I373" s="254"/>
      <c r="J373" s="254"/>
      <c r="K373" s="15"/>
      <c r="L373" s="15"/>
      <c r="M373" s="250"/>
      <c r="N373" s="255"/>
      <c r="O373" s="256"/>
      <c r="P373" s="256"/>
      <c r="Q373" s="256"/>
      <c r="R373" s="256"/>
      <c r="S373" s="256"/>
      <c r="T373" s="256"/>
      <c r="U373" s="256"/>
      <c r="V373" s="256"/>
      <c r="W373" s="256"/>
      <c r="X373" s="257"/>
      <c r="Y373" s="15"/>
      <c r="Z373" s="15"/>
      <c r="AA373" s="15"/>
      <c r="AB373" s="15"/>
      <c r="AC373" s="15"/>
      <c r="AD373" s="15"/>
      <c r="AE373" s="15"/>
      <c r="AT373" s="251" t="s">
        <v>228</v>
      </c>
      <c r="AU373" s="251" t="s">
        <v>93</v>
      </c>
      <c r="AV373" s="15" t="s">
        <v>98</v>
      </c>
      <c r="AW373" s="15" t="s">
        <v>4</v>
      </c>
      <c r="AX373" s="15" t="s">
        <v>88</v>
      </c>
      <c r="AY373" s="251" t="s">
        <v>220</v>
      </c>
    </row>
    <row r="374" s="2" customFormat="1" ht="16.5" customHeight="1">
      <c r="A374" s="42"/>
      <c r="B374" s="186"/>
      <c r="C374" s="220" t="s">
        <v>1855</v>
      </c>
      <c r="D374" s="220" t="s">
        <v>223</v>
      </c>
      <c r="E374" s="221" t="s">
        <v>505</v>
      </c>
      <c r="F374" s="222" t="s">
        <v>506</v>
      </c>
      <c r="G374" s="223" t="s">
        <v>302</v>
      </c>
      <c r="H374" s="224">
        <v>18.600000000000001</v>
      </c>
      <c r="I374" s="225"/>
      <c r="J374" s="225"/>
      <c r="K374" s="226">
        <f>ROUND(P374*H374,2)</f>
        <v>0</v>
      </c>
      <c r="L374" s="227"/>
      <c r="M374" s="43"/>
      <c r="N374" s="228" t="s">
        <v>1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0.00023000000000000001</v>
      </c>
      <c r="V374" s="231">
        <f>U374*H374</f>
        <v>0.0042780000000000006</v>
      </c>
      <c r="W374" s="231">
        <v>0</v>
      </c>
      <c r="X374" s="232">
        <f>W374*H374</f>
        <v>0</v>
      </c>
      <c r="Y374" s="42"/>
      <c r="Z374" s="42"/>
      <c r="AA374" s="42"/>
      <c r="AB374" s="42"/>
      <c r="AC374" s="42"/>
      <c r="AD374" s="42"/>
      <c r="AE374" s="42"/>
      <c r="AR374" s="233" t="s">
        <v>105</v>
      </c>
      <c r="AT374" s="233" t="s">
        <v>223</v>
      </c>
      <c r="AU374" s="233" t="s">
        <v>93</v>
      </c>
      <c r="AY374" s="19" t="s">
        <v>220</v>
      </c>
      <c r="BE374" s="147">
        <f>IF(O374="základná",K374,0)</f>
        <v>0</v>
      </c>
      <c r="BF374" s="147">
        <f>IF(O374="znížená",K374,0)</f>
        <v>0</v>
      </c>
      <c r="BG374" s="147">
        <f>IF(O374="zákl. prenesená",K374,0)</f>
        <v>0</v>
      </c>
      <c r="BH374" s="147">
        <f>IF(O374="zníž. prenesená",K374,0)</f>
        <v>0</v>
      </c>
      <c r="BI374" s="147">
        <f>IF(O374="nulová",K374,0)</f>
        <v>0</v>
      </c>
      <c r="BJ374" s="19" t="s">
        <v>93</v>
      </c>
      <c r="BK374" s="147">
        <f>ROUND(P374*H374,2)</f>
        <v>0</v>
      </c>
      <c r="BL374" s="19" t="s">
        <v>105</v>
      </c>
      <c r="BM374" s="233" t="s">
        <v>2198</v>
      </c>
    </row>
    <row r="375" s="13" customFormat="1">
      <c r="A375" s="13"/>
      <c r="B375" s="234"/>
      <c r="C375" s="13"/>
      <c r="D375" s="235" t="s">
        <v>228</v>
      </c>
      <c r="E375" s="236" t="s">
        <v>1</v>
      </c>
      <c r="F375" s="237" t="s">
        <v>2170</v>
      </c>
      <c r="G375" s="13"/>
      <c r="H375" s="236" t="s">
        <v>1</v>
      </c>
      <c r="I375" s="238"/>
      <c r="J375" s="238"/>
      <c r="K375" s="13"/>
      <c r="L375" s="13"/>
      <c r="M375" s="234"/>
      <c r="N375" s="239"/>
      <c r="O375" s="240"/>
      <c r="P375" s="240"/>
      <c r="Q375" s="240"/>
      <c r="R375" s="240"/>
      <c r="S375" s="240"/>
      <c r="T375" s="240"/>
      <c r="U375" s="240"/>
      <c r="V375" s="240"/>
      <c r="W375" s="240"/>
      <c r="X375" s="241"/>
      <c r="Y375" s="13"/>
      <c r="Z375" s="13"/>
      <c r="AA375" s="13"/>
      <c r="AB375" s="13"/>
      <c r="AC375" s="13"/>
      <c r="AD375" s="13"/>
      <c r="AE375" s="13"/>
      <c r="AT375" s="236" t="s">
        <v>228</v>
      </c>
      <c r="AU375" s="236" t="s">
        <v>93</v>
      </c>
      <c r="AV375" s="13" t="s">
        <v>88</v>
      </c>
      <c r="AW375" s="13" t="s">
        <v>4</v>
      </c>
      <c r="AX375" s="13" t="s">
        <v>81</v>
      </c>
      <c r="AY375" s="236" t="s">
        <v>220</v>
      </c>
    </row>
    <row r="376" s="14" customFormat="1">
      <c r="A376" s="14"/>
      <c r="B376" s="242"/>
      <c r="C376" s="14"/>
      <c r="D376" s="235" t="s">
        <v>228</v>
      </c>
      <c r="E376" s="243" t="s">
        <v>1</v>
      </c>
      <c r="F376" s="244" t="s">
        <v>2193</v>
      </c>
      <c r="G376" s="14"/>
      <c r="H376" s="245">
        <v>2.1000000000000001</v>
      </c>
      <c r="I376" s="246"/>
      <c r="J376" s="246"/>
      <c r="K376" s="14"/>
      <c r="L376" s="14"/>
      <c r="M376" s="242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4"/>
      <c r="Z376" s="14"/>
      <c r="AA376" s="14"/>
      <c r="AB376" s="14"/>
      <c r="AC376" s="14"/>
      <c r="AD376" s="14"/>
      <c r="AE376" s="14"/>
      <c r="AT376" s="243" t="s">
        <v>228</v>
      </c>
      <c r="AU376" s="243" t="s">
        <v>93</v>
      </c>
      <c r="AV376" s="14" t="s">
        <v>93</v>
      </c>
      <c r="AW376" s="14" t="s">
        <v>4</v>
      </c>
      <c r="AX376" s="14" t="s">
        <v>81</v>
      </c>
      <c r="AY376" s="243" t="s">
        <v>220</v>
      </c>
    </row>
    <row r="377" s="14" customFormat="1">
      <c r="A377" s="14"/>
      <c r="B377" s="242"/>
      <c r="C377" s="14"/>
      <c r="D377" s="235" t="s">
        <v>228</v>
      </c>
      <c r="E377" s="243" t="s">
        <v>1</v>
      </c>
      <c r="F377" s="244" t="s">
        <v>2194</v>
      </c>
      <c r="G377" s="14"/>
      <c r="H377" s="245">
        <v>4.7999999999999998</v>
      </c>
      <c r="I377" s="246"/>
      <c r="J377" s="246"/>
      <c r="K377" s="14"/>
      <c r="L377" s="14"/>
      <c r="M377" s="242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Y377" s="14"/>
      <c r="Z377" s="14"/>
      <c r="AA377" s="14"/>
      <c r="AB377" s="14"/>
      <c r="AC377" s="14"/>
      <c r="AD377" s="14"/>
      <c r="AE377" s="14"/>
      <c r="AT377" s="243" t="s">
        <v>228</v>
      </c>
      <c r="AU377" s="243" t="s">
        <v>93</v>
      </c>
      <c r="AV377" s="14" t="s">
        <v>93</v>
      </c>
      <c r="AW377" s="14" t="s">
        <v>4</v>
      </c>
      <c r="AX377" s="14" t="s">
        <v>81</v>
      </c>
      <c r="AY377" s="243" t="s">
        <v>220</v>
      </c>
    </row>
    <row r="378" s="14" customFormat="1">
      <c r="A378" s="14"/>
      <c r="B378" s="242"/>
      <c r="C378" s="14"/>
      <c r="D378" s="235" t="s">
        <v>228</v>
      </c>
      <c r="E378" s="243" t="s">
        <v>1</v>
      </c>
      <c r="F378" s="244" t="s">
        <v>2195</v>
      </c>
      <c r="G378" s="14"/>
      <c r="H378" s="245">
        <v>2.1000000000000001</v>
      </c>
      <c r="I378" s="246"/>
      <c r="J378" s="246"/>
      <c r="K378" s="14"/>
      <c r="L378" s="14"/>
      <c r="M378" s="242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4"/>
      <c r="Z378" s="14"/>
      <c r="AA378" s="14"/>
      <c r="AB378" s="14"/>
      <c r="AC378" s="14"/>
      <c r="AD378" s="14"/>
      <c r="AE378" s="14"/>
      <c r="AT378" s="243" t="s">
        <v>228</v>
      </c>
      <c r="AU378" s="243" t="s">
        <v>93</v>
      </c>
      <c r="AV378" s="14" t="s">
        <v>93</v>
      </c>
      <c r="AW378" s="14" t="s">
        <v>4</v>
      </c>
      <c r="AX378" s="14" t="s">
        <v>81</v>
      </c>
      <c r="AY378" s="243" t="s">
        <v>220</v>
      </c>
    </row>
    <row r="379" s="14" customFormat="1">
      <c r="A379" s="14"/>
      <c r="B379" s="242"/>
      <c r="C379" s="14"/>
      <c r="D379" s="235" t="s">
        <v>228</v>
      </c>
      <c r="E379" s="243" t="s">
        <v>1</v>
      </c>
      <c r="F379" s="244" t="s">
        <v>2196</v>
      </c>
      <c r="G379" s="14"/>
      <c r="H379" s="245">
        <v>9.5999999999999996</v>
      </c>
      <c r="I379" s="246"/>
      <c r="J379" s="246"/>
      <c r="K379" s="14"/>
      <c r="L379" s="14"/>
      <c r="M379" s="242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4"/>
      <c r="Z379" s="14"/>
      <c r="AA379" s="14"/>
      <c r="AB379" s="14"/>
      <c r="AC379" s="14"/>
      <c r="AD379" s="14"/>
      <c r="AE379" s="14"/>
      <c r="AT379" s="243" t="s">
        <v>228</v>
      </c>
      <c r="AU379" s="243" t="s">
        <v>93</v>
      </c>
      <c r="AV379" s="14" t="s">
        <v>93</v>
      </c>
      <c r="AW379" s="14" t="s">
        <v>4</v>
      </c>
      <c r="AX379" s="14" t="s">
        <v>81</v>
      </c>
      <c r="AY379" s="243" t="s">
        <v>220</v>
      </c>
    </row>
    <row r="380" s="15" customFormat="1">
      <c r="A380" s="15"/>
      <c r="B380" s="250"/>
      <c r="C380" s="15"/>
      <c r="D380" s="235" t="s">
        <v>228</v>
      </c>
      <c r="E380" s="251" t="s">
        <v>1</v>
      </c>
      <c r="F380" s="252" t="s">
        <v>242</v>
      </c>
      <c r="G380" s="15"/>
      <c r="H380" s="253">
        <v>18.600000000000001</v>
      </c>
      <c r="I380" s="254"/>
      <c r="J380" s="254"/>
      <c r="K380" s="15"/>
      <c r="L380" s="15"/>
      <c r="M380" s="250"/>
      <c r="N380" s="255"/>
      <c r="O380" s="256"/>
      <c r="P380" s="256"/>
      <c r="Q380" s="256"/>
      <c r="R380" s="256"/>
      <c r="S380" s="256"/>
      <c r="T380" s="256"/>
      <c r="U380" s="256"/>
      <c r="V380" s="256"/>
      <c r="W380" s="256"/>
      <c r="X380" s="257"/>
      <c r="Y380" s="15"/>
      <c r="Z380" s="15"/>
      <c r="AA380" s="15"/>
      <c r="AB380" s="15"/>
      <c r="AC380" s="15"/>
      <c r="AD380" s="15"/>
      <c r="AE380" s="15"/>
      <c r="AT380" s="251" t="s">
        <v>228</v>
      </c>
      <c r="AU380" s="251" t="s">
        <v>93</v>
      </c>
      <c r="AV380" s="15" t="s">
        <v>98</v>
      </c>
      <c r="AW380" s="15" t="s">
        <v>4</v>
      </c>
      <c r="AX380" s="15" t="s">
        <v>88</v>
      </c>
      <c r="AY380" s="251" t="s">
        <v>220</v>
      </c>
    </row>
    <row r="381" s="2" customFormat="1" ht="16.5" customHeight="1">
      <c r="A381" s="42"/>
      <c r="B381" s="186"/>
      <c r="C381" s="220" t="s">
        <v>1857</v>
      </c>
      <c r="D381" s="220" t="s">
        <v>223</v>
      </c>
      <c r="E381" s="221" t="s">
        <v>508</v>
      </c>
      <c r="F381" s="222" t="s">
        <v>509</v>
      </c>
      <c r="G381" s="223" t="s">
        <v>302</v>
      </c>
      <c r="H381" s="224">
        <v>6.5999999999999996</v>
      </c>
      <c r="I381" s="225"/>
      <c r="J381" s="225"/>
      <c r="K381" s="226">
        <f>ROUND(P381*H381,2)</f>
        <v>0</v>
      </c>
      <c r="L381" s="227"/>
      <c r="M381" s="43"/>
      <c r="N381" s="228" t="s">
        <v>1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0.00016000000000000001</v>
      </c>
      <c r="V381" s="231">
        <f>U381*H381</f>
        <v>0.0010560000000000001</v>
      </c>
      <c r="W381" s="231">
        <v>0</v>
      </c>
      <c r="X381" s="232">
        <f>W381*H381</f>
        <v>0</v>
      </c>
      <c r="Y381" s="42"/>
      <c r="Z381" s="42"/>
      <c r="AA381" s="42"/>
      <c r="AB381" s="42"/>
      <c r="AC381" s="42"/>
      <c r="AD381" s="42"/>
      <c r="AE381" s="42"/>
      <c r="AR381" s="233" t="s">
        <v>105</v>
      </c>
      <c r="AT381" s="233" t="s">
        <v>223</v>
      </c>
      <c r="AU381" s="233" t="s">
        <v>93</v>
      </c>
      <c r="AY381" s="19" t="s">
        <v>220</v>
      </c>
      <c r="BE381" s="147">
        <f>IF(O381="základná",K381,0)</f>
        <v>0</v>
      </c>
      <c r="BF381" s="147">
        <f>IF(O381="znížená",K381,0)</f>
        <v>0</v>
      </c>
      <c r="BG381" s="147">
        <f>IF(O381="zákl. prenesená",K381,0)</f>
        <v>0</v>
      </c>
      <c r="BH381" s="147">
        <f>IF(O381="zníž. prenesená",K381,0)</f>
        <v>0</v>
      </c>
      <c r="BI381" s="147">
        <f>IF(O381="nulová",K381,0)</f>
        <v>0</v>
      </c>
      <c r="BJ381" s="19" t="s">
        <v>93</v>
      </c>
      <c r="BK381" s="147">
        <f>ROUND(P381*H381,2)</f>
        <v>0</v>
      </c>
      <c r="BL381" s="19" t="s">
        <v>105</v>
      </c>
      <c r="BM381" s="233" t="s">
        <v>2199</v>
      </c>
    </row>
    <row r="382" s="13" customFormat="1">
      <c r="A382" s="13"/>
      <c r="B382" s="234"/>
      <c r="C382" s="13"/>
      <c r="D382" s="235" t="s">
        <v>228</v>
      </c>
      <c r="E382" s="236" t="s">
        <v>1</v>
      </c>
      <c r="F382" s="237" t="s">
        <v>2170</v>
      </c>
      <c r="G382" s="13"/>
      <c r="H382" s="236" t="s">
        <v>1</v>
      </c>
      <c r="I382" s="238"/>
      <c r="J382" s="238"/>
      <c r="K382" s="13"/>
      <c r="L382" s="13"/>
      <c r="M382" s="234"/>
      <c r="N382" s="239"/>
      <c r="O382" s="240"/>
      <c r="P382" s="240"/>
      <c r="Q382" s="240"/>
      <c r="R382" s="240"/>
      <c r="S382" s="240"/>
      <c r="T382" s="240"/>
      <c r="U382" s="240"/>
      <c r="V382" s="240"/>
      <c r="W382" s="240"/>
      <c r="X382" s="241"/>
      <c r="Y382" s="13"/>
      <c r="Z382" s="13"/>
      <c r="AA382" s="13"/>
      <c r="AB382" s="13"/>
      <c r="AC382" s="13"/>
      <c r="AD382" s="13"/>
      <c r="AE382" s="13"/>
      <c r="AT382" s="236" t="s">
        <v>228</v>
      </c>
      <c r="AU382" s="236" t="s">
        <v>93</v>
      </c>
      <c r="AV382" s="13" t="s">
        <v>88</v>
      </c>
      <c r="AW382" s="13" t="s">
        <v>4</v>
      </c>
      <c r="AX382" s="13" t="s">
        <v>81</v>
      </c>
      <c r="AY382" s="236" t="s">
        <v>220</v>
      </c>
    </row>
    <row r="383" s="14" customFormat="1">
      <c r="A383" s="14"/>
      <c r="B383" s="242"/>
      <c r="C383" s="14"/>
      <c r="D383" s="235" t="s">
        <v>228</v>
      </c>
      <c r="E383" s="243" t="s">
        <v>1</v>
      </c>
      <c r="F383" s="244" t="s">
        <v>2200</v>
      </c>
      <c r="G383" s="14"/>
      <c r="H383" s="245">
        <v>0.90000000000000002</v>
      </c>
      <c r="I383" s="246"/>
      <c r="J383" s="246"/>
      <c r="K383" s="14"/>
      <c r="L383" s="14"/>
      <c r="M383" s="242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14"/>
      <c r="Z383" s="14"/>
      <c r="AA383" s="14"/>
      <c r="AB383" s="14"/>
      <c r="AC383" s="14"/>
      <c r="AD383" s="14"/>
      <c r="AE383" s="14"/>
      <c r="AT383" s="243" t="s">
        <v>228</v>
      </c>
      <c r="AU383" s="243" t="s">
        <v>93</v>
      </c>
      <c r="AV383" s="14" t="s">
        <v>93</v>
      </c>
      <c r="AW383" s="14" t="s">
        <v>4</v>
      </c>
      <c r="AX383" s="14" t="s">
        <v>81</v>
      </c>
      <c r="AY383" s="243" t="s">
        <v>220</v>
      </c>
    </row>
    <row r="384" s="14" customFormat="1">
      <c r="A384" s="14"/>
      <c r="B384" s="242"/>
      <c r="C384" s="14"/>
      <c r="D384" s="235" t="s">
        <v>228</v>
      </c>
      <c r="E384" s="243" t="s">
        <v>1</v>
      </c>
      <c r="F384" s="244" t="s">
        <v>2201</v>
      </c>
      <c r="G384" s="14"/>
      <c r="H384" s="245">
        <v>2.3999999999999999</v>
      </c>
      <c r="I384" s="246"/>
      <c r="J384" s="246"/>
      <c r="K384" s="14"/>
      <c r="L384" s="14"/>
      <c r="M384" s="242"/>
      <c r="N384" s="247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4"/>
      <c r="Z384" s="14"/>
      <c r="AA384" s="14"/>
      <c r="AB384" s="14"/>
      <c r="AC384" s="14"/>
      <c r="AD384" s="14"/>
      <c r="AE384" s="14"/>
      <c r="AT384" s="243" t="s">
        <v>228</v>
      </c>
      <c r="AU384" s="243" t="s">
        <v>93</v>
      </c>
      <c r="AV384" s="14" t="s">
        <v>93</v>
      </c>
      <c r="AW384" s="14" t="s">
        <v>4</v>
      </c>
      <c r="AX384" s="14" t="s">
        <v>81</v>
      </c>
      <c r="AY384" s="243" t="s">
        <v>220</v>
      </c>
    </row>
    <row r="385" s="14" customFormat="1">
      <c r="A385" s="14"/>
      <c r="B385" s="242"/>
      <c r="C385" s="14"/>
      <c r="D385" s="235" t="s">
        <v>228</v>
      </c>
      <c r="E385" s="243" t="s">
        <v>1</v>
      </c>
      <c r="F385" s="244" t="s">
        <v>2202</v>
      </c>
      <c r="G385" s="14"/>
      <c r="H385" s="245">
        <v>0.90000000000000002</v>
      </c>
      <c r="I385" s="246"/>
      <c r="J385" s="246"/>
      <c r="K385" s="14"/>
      <c r="L385" s="14"/>
      <c r="M385" s="242"/>
      <c r="N385" s="247"/>
      <c r="O385" s="248"/>
      <c r="P385" s="248"/>
      <c r="Q385" s="248"/>
      <c r="R385" s="248"/>
      <c r="S385" s="248"/>
      <c r="T385" s="248"/>
      <c r="U385" s="248"/>
      <c r="V385" s="248"/>
      <c r="W385" s="248"/>
      <c r="X385" s="249"/>
      <c r="Y385" s="14"/>
      <c r="Z385" s="14"/>
      <c r="AA385" s="14"/>
      <c r="AB385" s="14"/>
      <c r="AC385" s="14"/>
      <c r="AD385" s="14"/>
      <c r="AE385" s="14"/>
      <c r="AT385" s="243" t="s">
        <v>228</v>
      </c>
      <c r="AU385" s="243" t="s">
        <v>93</v>
      </c>
      <c r="AV385" s="14" t="s">
        <v>93</v>
      </c>
      <c r="AW385" s="14" t="s">
        <v>4</v>
      </c>
      <c r="AX385" s="14" t="s">
        <v>81</v>
      </c>
      <c r="AY385" s="243" t="s">
        <v>220</v>
      </c>
    </row>
    <row r="386" s="14" customFormat="1">
      <c r="A386" s="14"/>
      <c r="B386" s="242"/>
      <c r="C386" s="14"/>
      <c r="D386" s="235" t="s">
        <v>228</v>
      </c>
      <c r="E386" s="243" t="s">
        <v>1</v>
      </c>
      <c r="F386" s="244" t="s">
        <v>2203</v>
      </c>
      <c r="G386" s="14"/>
      <c r="H386" s="245">
        <v>2.3999999999999999</v>
      </c>
      <c r="I386" s="246"/>
      <c r="J386" s="246"/>
      <c r="K386" s="14"/>
      <c r="L386" s="14"/>
      <c r="M386" s="242"/>
      <c r="N386" s="247"/>
      <c r="O386" s="248"/>
      <c r="P386" s="248"/>
      <c r="Q386" s="248"/>
      <c r="R386" s="248"/>
      <c r="S386" s="248"/>
      <c r="T386" s="248"/>
      <c r="U386" s="248"/>
      <c r="V386" s="248"/>
      <c r="W386" s="248"/>
      <c r="X386" s="249"/>
      <c r="Y386" s="14"/>
      <c r="Z386" s="14"/>
      <c r="AA386" s="14"/>
      <c r="AB386" s="14"/>
      <c r="AC386" s="14"/>
      <c r="AD386" s="14"/>
      <c r="AE386" s="14"/>
      <c r="AT386" s="243" t="s">
        <v>228</v>
      </c>
      <c r="AU386" s="243" t="s">
        <v>93</v>
      </c>
      <c r="AV386" s="14" t="s">
        <v>93</v>
      </c>
      <c r="AW386" s="14" t="s">
        <v>4</v>
      </c>
      <c r="AX386" s="14" t="s">
        <v>81</v>
      </c>
      <c r="AY386" s="243" t="s">
        <v>220</v>
      </c>
    </row>
    <row r="387" s="15" customFormat="1">
      <c r="A387" s="15"/>
      <c r="B387" s="250"/>
      <c r="C387" s="15"/>
      <c r="D387" s="235" t="s">
        <v>228</v>
      </c>
      <c r="E387" s="251" t="s">
        <v>1</v>
      </c>
      <c r="F387" s="252" t="s">
        <v>242</v>
      </c>
      <c r="G387" s="15"/>
      <c r="H387" s="253">
        <v>6.5999999999999996</v>
      </c>
      <c r="I387" s="254"/>
      <c r="J387" s="254"/>
      <c r="K387" s="15"/>
      <c r="L387" s="15"/>
      <c r="M387" s="250"/>
      <c r="N387" s="255"/>
      <c r="O387" s="256"/>
      <c r="P387" s="256"/>
      <c r="Q387" s="256"/>
      <c r="R387" s="256"/>
      <c r="S387" s="256"/>
      <c r="T387" s="256"/>
      <c r="U387" s="256"/>
      <c r="V387" s="256"/>
      <c r="W387" s="256"/>
      <c r="X387" s="257"/>
      <c r="Y387" s="15"/>
      <c r="Z387" s="15"/>
      <c r="AA387" s="15"/>
      <c r="AB387" s="15"/>
      <c r="AC387" s="15"/>
      <c r="AD387" s="15"/>
      <c r="AE387" s="15"/>
      <c r="AT387" s="251" t="s">
        <v>228</v>
      </c>
      <c r="AU387" s="251" t="s">
        <v>93</v>
      </c>
      <c r="AV387" s="15" t="s">
        <v>98</v>
      </c>
      <c r="AW387" s="15" t="s">
        <v>4</v>
      </c>
      <c r="AX387" s="15" t="s">
        <v>88</v>
      </c>
      <c r="AY387" s="251" t="s">
        <v>220</v>
      </c>
    </row>
    <row r="388" s="12" customFormat="1" ht="22.8" customHeight="1">
      <c r="A388" s="12"/>
      <c r="B388" s="206"/>
      <c r="C388" s="12"/>
      <c r="D388" s="207" t="s">
        <v>80</v>
      </c>
      <c r="E388" s="218" t="s">
        <v>515</v>
      </c>
      <c r="F388" s="218" t="s">
        <v>516</v>
      </c>
      <c r="G388" s="12"/>
      <c r="H388" s="12"/>
      <c r="I388" s="209"/>
      <c r="J388" s="209"/>
      <c r="K388" s="219">
        <f>BK388</f>
        <v>0</v>
      </c>
      <c r="L388" s="12"/>
      <c r="M388" s="206"/>
      <c r="N388" s="211"/>
      <c r="O388" s="212"/>
      <c r="P388" s="212"/>
      <c r="Q388" s="213">
        <f>Q389</f>
        <v>0</v>
      </c>
      <c r="R388" s="213">
        <f>R389</f>
        <v>0</v>
      </c>
      <c r="S388" s="212"/>
      <c r="T388" s="214">
        <f>T389</f>
        <v>0</v>
      </c>
      <c r="U388" s="212"/>
      <c r="V388" s="214">
        <f>V389</f>
        <v>0</v>
      </c>
      <c r="W388" s="212"/>
      <c r="X388" s="215">
        <f>X389</f>
        <v>0</v>
      </c>
      <c r="Y388" s="12"/>
      <c r="Z388" s="12"/>
      <c r="AA388" s="12"/>
      <c r="AB388" s="12"/>
      <c r="AC388" s="12"/>
      <c r="AD388" s="12"/>
      <c r="AE388" s="12"/>
      <c r="AR388" s="207" t="s">
        <v>88</v>
      </c>
      <c r="AT388" s="216" t="s">
        <v>80</v>
      </c>
      <c r="AU388" s="216" t="s">
        <v>88</v>
      </c>
      <c r="AY388" s="207" t="s">
        <v>220</v>
      </c>
      <c r="BK388" s="217">
        <f>BK389</f>
        <v>0</v>
      </c>
    </row>
    <row r="389" s="2" customFormat="1" ht="24.15" customHeight="1">
      <c r="A389" s="42"/>
      <c r="B389" s="186"/>
      <c r="C389" s="220" t="s">
        <v>1860</v>
      </c>
      <c r="D389" s="220" t="s">
        <v>223</v>
      </c>
      <c r="E389" s="221" t="s">
        <v>517</v>
      </c>
      <c r="F389" s="222" t="s">
        <v>518</v>
      </c>
      <c r="G389" s="223" t="s">
        <v>359</v>
      </c>
      <c r="H389" s="224">
        <v>74.597999999999999</v>
      </c>
      <c r="I389" s="225"/>
      <c r="J389" s="225"/>
      <c r="K389" s="226">
        <f>ROUND(P389*H389,2)</f>
        <v>0</v>
      </c>
      <c r="L389" s="227"/>
      <c r="M389" s="43"/>
      <c r="N389" s="228" t="s">
        <v>1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2"/>
      <c r="Z389" s="42"/>
      <c r="AA389" s="42"/>
      <c r="AB389" s="42"/>
      <c r="AC389" s="42"/>
      <c r="AD389" s="42"/>
      <c r="AE389" s="42"/>
      <c r="AR389" s="233" t="s">
        <v>105</v>
      </c>
      <c r="AT389" s="233" t="s">
        <v>223</v>
      </c>
      <c r="AU389" s="233" t="s">
        <v>93</v>
      </c>
      <c r="AY389" s="19" t="s">
        <v>220</v>
      </c>
      <c r="BE389" s="147">
        <f>IF(O389="základná",K389,0)</f>
        <v>0</v>
      </c>
      <c r="BF389" s="147">
        <f>IF(O389="znížená",K389,0)</f>
        <v>0</v>
      </c>
      <c r="BG389" s="147">
        <f>IF(O389="zákl. prenesená",K389,0)</f>
        <v>0</v>
      </c>
      <c r="BH389" s="147">
        <f>IF(O389="zníž. prenesená",K389,0)</f>
        <v>0</v>
      </c>
      <c r="BI389" s="147">
        <f>IF(O389="nulová",K389,0)</f>
        <v>0</v>
      </c>
      <c r="BJ389" s="19" t="s">
        <v>93</v>
      </c>
      <c r="BK389" s="147">
        <f>ROUND(P389*H389,2)</f>
        <v>0</v>
      </c>
      <c r="BL389" s="19" t="s">
        <v>105</v>
      </c>
      <c r="BM389" s="233" t="s">
        <v>2204</v>
      </c>
    </row>
    <row r="390" s="12" customFormat="1" ht="25.92" customHeight="1">
      <c r="A390" s="12"/>
      <c r="B390" s="206"/>
      <c r="C390" s="12"/>
      <c r="D390" s="207" t="s">
        <v>80</v>
      </c>
      <c r="E390" s="208" t="s">
        <v>379</v>
      </c>
      <c r="F390" s="208" t="s">
        <v>380</v>
      </c>
      <c r="G390" s="12"/>
      <c r="H390" s="12"/>
      <c r="I390" s="209"/>
      <c r="J390" s="209"/>
      <c r="K390" s="210">
        <f>BK390</f>
        <v>0</v>
      </c>
      <c r="L390" s="12"/>
      <c r="M390" s="206"/>
      <c r="N390" s="211"/>
      <c r="O390" s="212"/>
      <c r="P390" s="212"/>
      <c r="Q390" s="213">
        <f>Q391+Q422+Q431+Q458+Q501+Q515+Q556+Q568+Q610+Q619+Q633</f>
        <v>0</v>
      </c>
      <c r="R390" s="213">
        <f>R391+R422+R431+R458+R501+R515+R556+R568+R610+R619+R633</f>
        <v>0</v>
      </c>
      <c r="S390" s="212"/>
      <c r="T390" s="214">
        <f>T391+T422+T431+T458+T501+T515+T556+T568+T610+T619+T633</f>
        <v>0</v>
      </c>
      <c r="U390" s="212"/>
      <c r="V390" s="214">
        <f>V391+V422+V431+V458+V501+V515+V556+V568+V610+V619+V633</f>
        <v>3.3413069499999999</v>
      </c>
      <c r="W390" s="212"/>
      <c r="X390" s="215">
        <f>X391+X422+X431+X458+X501+X515+X556+X568+X610+X619+X633</f>
        <v>0</v>
      </c>
      <c r="Y390" s="12"/>
      <c r="Z390" s="12"/>
      <c r="AA390" s="12"/>
      <c r="AB390" s="12"/>
      <c r="AC390" s="12"/>
      <c r="AD390" s="12"/>
      <c r="AE390" s="12"/>
      <c r="AR390" s="207" t="s">
        <v>93</v>
      </c>
      <c r="AT390" s="216" t="s">
        <v>80</v>
      </c>
      <c r="AU390" s="216" t="s">
        <v>81</v>
      </c>
      <c r="AY390" s="207" t="s">
        <v>220</v>
      </c>
      <c r="BK390" s="217">
        <f>BK391+BK422+BK431+BK458+BK501+BK515+BK556+BK568+BK610+BK619+BK633</f>
        <v>0</v>
      </c>
    </row>
    <row r="391" s="12" customFormat="1" ht="22.8" customHeight="1">
      <c r="A391" s="12"/>
      <c r="B391" s="206"/>
      <c r="C391" s="12"/>
      <c r="D391" s="207" t="s">
        <v>80</v>
      </c>
      <c r="E391" s="218" t="s">
        <v>556</v>
      </c>
      <c r="F391" s="218" t="s">
        <v>557</v>
      </c>
      <c r="G391" s="12"/>
      <c r="H391" s="12"/>
      <c r="I391" s="209"/>
      <c r="J391" s="209"/>
      <c r="K391" s="219">
        <f>BK391</f>
        <v>0</v>
      </c>
      <c r="L391" s="12"/>
      <c r="M391" s="206"/>
      <c r="N391" s="211"/>
      <c r="O391" s="212"/>
      <c r="P391" s="212"/>
      <c r="Q391" s="213">
        <f>SUM(Q392:Q421)</f>
        <v>0</v>
      </c>
      <c r="R391" s="213">
        <f>SUM(R392:R421)</f>
        <v>0</v>
      </c>
      <c r="S391" s="212"/>
      <c r="T391" s="214">
        <f>SUM(T392:T421)</f>
        <v>0</v>
      </c>
      <c r="U391" s="212"/>
      <c r="V391" s="214">
        <f>SUM(V392:V421)</f>
        <v>0.1079783</v>
      </c>
      <c r="W391" s="212"/>
      <c r="X391" s="215">
        <f>SUM(X392:X421)</f>
        <v>0</v>
      </c>
      <c r="Y391" s="12"/>
      <c r="Z391" s="12"/>
      <c r="AA391" s="12"/>
      <c r="AB391" s="12"/>
      <c r="AC391" s="12"/>
      <c r="AD391" s="12"/>
      <c r="AE391" s="12"/>
      <c r="AR391" s="207" t="s">
        <v>93</v>
      </c>
      <c r="AT391" s="216" t="s">
        <v>80</v>
      </c>
      <c r="AU391" s="216" t="s">
        <v>88</v>
      </c>
      <c r="AY391" s="207" t="s">
        <v>220</v>
      </c>
      <c r="BK391" s="217">
        <f>SUM(BK392:BK421)</f>
        <v>0</v>
      </c>
    </row>
    <row r="392" s="2" customFormat="1" ht="37.8" customHeight="1">
      <c r="A392" s="42"/>
      <c r="B392" s="186"/>
      <c r="C392" s="220" t="s">
        <v>1863</v>
      </c>
      <c r="D392" s="220" t="s">
        <v>223</v>
      </c>
      <c r="E392" s="221" t="s">
        <v>2205</v>
      </c>
      <c r="F392" s="222" t="s">
        <v>2206</v>
      </c>
      <c r="G392" s="223" t="s">
        <v>226</v>
      </c>
      <c r="H392" s="224">
        <v>24.475000000000001</v>
      </c>
      <c r="I392" s="225"/>
      <c r="J392" s="225"/>
      <c r="K392" s="226">
        <f>ROUND(P392*H392,2)</f>
        <v>0</v>
      </c>
      <c r="L392" s="227"/>
      <c r="M392" s="43"/>
      <c r="N392" s="228" t="s">
        <v>1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0.0035000000000000001</v>
      </c>
      <c r="V392" s="231">
        <f>U392*H392</f>
        <v>0.085662500000000003</v>
      </c>
      <c r="W392" s="231">
        <v>0</v>
      </c>
      <c r="X392" s="232">
        <f>W392*H392</f>
        <v>0</v>
      </c>
      <c r="Y392" s="42"/>
      <c r="Z392" s="42"/>
      <c r="AA392" s="42"/>
      <c r="AB392" s="42"/>
      <c r="AC392" s="42"/>
      <c r="AD392" s="42"/>
      <c r="AE392" s="42"/>
      <c r="AR392" s="233" t="s">
        <v>387</v>
      </c>
      <c r="AT392" s="233" t="s">
        <v>223</v>
      </c>
      <c r="AU392" s="233" t="s">
        <v>93</v>
      </c>
      <c r="AY392" s="19" t="s">
        <v>220</v>
      </c>
      <c r="BE392" s="147">
        <f>IF(O392="základná",K392,0)</f>
        <v>0</v>
      </c>
      <c r="BF392" s="147">
        <f>IF(O392="znížená",K392,0)</f>
        <v>0</v>
      </c>
      <c r="BG392" s="147">
        <f>IF(O392="zákl. prenesená",K392,0)</f>
        <v>0</v>
      </c>
      <c r="BH392" s="147">
        <f>IF(O392="zníž. prenesená",K392,0)</f>
        <v>0</v>
      </c>
      <c r="BI392" s="147">
        <f>IF(O392="nulová",K392,0)</f>
        <v>0</v>
      </c>
      <c r="BJ392" s="19" t="s">
        <v>93</v>
      </c>
      <c r="BK392" s="147">
        <f>ROUND(P392*H392,2)</f>
        <v>0</v>
      </c>
      <c r="BL392" s="19" t="s">
        <v>387</v>
      </c>
      <c r="BM392" s="233" t="s">
        <v>2207</v>
      </c>
    </row>
    <row r="393" s="14" customFormat="1">
      <c r="A393" s="14"/>
      <c r="B393" s="242"/>
      <c r="C393" s="14"/>
      <c r="D393" s="235" t="s">
        <v>228</v>
      </c>
      <c r="E393" s="243" t="s">
        <v>1</v>
      </c>
      <c r="F393" s="244" t="s">
        <v>2208</v>
      </c>
      <c r="G393" s="14"/>
      <c r="H393" s="245">
        <v>24.475000000000001</v>
      </c>
      <c r="I393" s="246"/>
      <c r="J393" s="246"/>
      <c r="K393" s="14"/>
      <c r="L393" s="14"/>
      <c r="M393" s="242"/>
      <c r="N393" s="247"/>
      <c r="O393" s="248"/>
      <c r="P393" s="248"/>
      <c r="Q393" s="248"/>
      <c r="R393" s="248"/>
      <c r="S393" s="248"/>
      <c r="T393" s="248"/>
      <c r="U393" s="248"/>
      <c r="V393" s="248"/>
      <c r="W393" s="248"/>
      <c r="X393" s="249"/>
      <c r="Y393" s="14"/>
      <c r="Z393" s="14"/>
      <c r="AA393" s="14"/>
      <c r="AB393" s="14"/>
      <c r="AC393" s="14"/>
      <c r="AD393" s="14"/>
      <c r="AE393" s="14"/>
      <c r="AT393" s="243" t="s">
        <v>228</v>
      </c>
      <c r="AU393" s="243" t="s">
        <v>93</v>
      </c>
      <c r="AV393" s="14" t="s">
        <v>93</v>
      </c>
      <c r="AW393" s="14" t="s">
        <v>4</v>
      </c>
      <c r="AX393" s="14" t="s">
        <v>88</v>
      </c>
      <c r="AY393" s="243" t="s">
        <v>220</v>
      </c>
    </row>
    <row r="394" s="2" customFormat="1" ht="37.8" customHeight="1">
      <c r="A394" s="42"/>
      <c r="B394" s="186"/>
      <c r="C394" s="220" t="s">
        <v>2209</v>
      </c>
      <c r="D394" s="220" t="s">
        <v>223</v>
      </c>
      <c r="E394" s="221" t="s">
        <v>2210</v>
      </c>
      <c r="F394" s="222" t="s">
        <v>2211</v>
      </c>
      <c r="G394" s="223" t="s">
        <v>226</v>
      </c>
      <c r="H394" s="224">
        <v>2.1600000000000001</v>
      </c>
      <c r="I394" s="225"/>
      <c r="J394" s="225"/>
      <c r="K394" s="226">
        <f>ROUND(P394*H394,2)</f>
        <v>0</v>
      </c>
      <c r="L394" s="227"/>
      <c r="M394" s="43"/>
      <c r="N394" s="228" t="s">
        <v>1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0.0035000000000000001</v>
      </c>
      <c r="V394" s="231">
        <f>U394*H394</f>
        <v>0.0075600000000000007</v>
      </c>
      <c r="W394" s="231">
        <v>0</v>
      </c>
      <c r="X394" s="232">
        <f>W394*H394</f>
        <v>0</v>
      </c>
      <c r="Y394" s="42"/>
      <c r="Z394" s="42"/>
      <c r="AA394" s="42"/>
      <c r="AB394" s="42"/>
      <c r="AC394" s="42"/>
      <c r="AD394" s="42"/>
      <c r="AE394" s="42"/>
      <c r="AR394" s="233" t="s">
        <v>387</v>
      </c>
      <c r="AT394" s="233" t="s">
        <v>223</v>
      </c>
      <c r="AU394" s="233" t="s">
        <v>93</v>
      </c>
      <c r="AY394" s="19" t="s">
        <v>220</v>
      </c>
      <c r="BE394" s="147">
        <f>IF(O394="základná",K394,0)</f>
        <v>0</v>
      </c>
      <c r="BF394" s="147">
        <f>IF(O394="znížená",K394,0)</f>
        <v>0</v>
      </c>
      <c r="BG394" s="147">
        <f>IF(O394="zákl. prenesená",K394,0)</f>
        <v>0</v>
      </c>
      <c r="BH394" s="147">
        <f>IF(O394="zníž. prenesená",K394,0)</f>
        <v>0</v>
      </c>
      <c r="BI394" s="147">
        <f>IF(O394="nulová",K394,0)</f>
        <v>0</v>
      </c>
      <c r="BJ394" s="19" t="s">
        <v>93</v>
      </c>
      <c r="BK394" s="147">
        <f>ROUND(P394*H394,2)</f>
        <v>0</v>
      </c>
      <c r="BL394" s="19" t="s">
        <v>387</v>
      </c>
      <c r="BM394" s="233" t="s">
        <v>2212</v>
      </c>
    </row>
    <row r="395" s="14" customFormat="1">
      <c r="A395" s="14"/>
      <c r="B395" s="242"/>
      <c r="C395" s="14"/>
      <c r="D395" s="235" t="s">
        <v>228</v>
      </c>
      <c r="E395" s="243" t="s">
        <v>1</v>
      </c>
      <c r="F395" s="244" t="s">
        <v>2213</v>
      </c>
      <c r="G395" s="14"/>
      <c r="H395" s="245">
        <v>2.1600000000000001</v>
      </c>
      <c r="I395" s="246"/>
      <c r="J395" s="246"/>
      <c r="K395" s="14"/>
      <c r="L395" s="14"/>
      <c r="M395" s="242"/>
      <c r="N395" s="247"/>
      <c r="O395" s="248"/>
      <c r="P395" s="248"/>
      <c r="Q395" s="248"/>
      <c r="R395" s="248"/>
      <c r="S395" s="248"/>
      <c r="T395" s="248"/>
      <c r="U395" s="248"/>
      <c r="V395" s="248"/>
      <c r="W395" s="248"/>
      <c r="X395" s="249"/>
      <c r="Y395" s="14"/>
      <c r="Z395" s="14"/>
      <c r="AA395" s="14"/>
      <c r="AB395" s="14"/>
      <c r="AC395" s="14"/>
      <c r="AD395" s="14"/>
      <c r="AE395" s="14"/>
      <c r="AT395" s="243" t="s">
        <v>228</v>
      </c>
      <c r="AU395" s="243" t="s">
        <v>93</v>
      </c>
      <c r="AV395" s="14" t="s">
        <v>93</v>
      </c>
      <c r="AW395" s="14" t="s">
        <v>4</v>
      </c>
      <c r="AX395" s="14" t="s">
        <v>88</v>
      </c>
      <c r="AY395" s="243" t="s">
        <v>220</v>
      </c>
    </row>
    <row r="396" s="2" customFormat="1" ht="24.15" customHeight="1">
      <c r="A396" s="42"/>
      <c r="B396" s="186"/>
      <c r="C396" s="220" t="s">
        <v>2214</v>
      </c>
      <c r="D396" s="220" t="s">
        <v>223</v>
      </c>
      <c r="E396" s="221" t="s">
        <v>558</v>
      </c>
      <c r="F396" s="222" t="s">
        <v>559</v>
      </c>
      <c r="G396" s="223" t="s">
        <v>226</v>
      </c>
      <c r="H396" s="224">
        <v>29.564</v>
      </c>
      <c r="I396" s="225"/>
      <c r="J396" s="225"/>
      <c r="K396" s="226">
        <f>ROUND(P396*H396,2)</f>
        <v>0</v>
      </c>
      <c r="L396" s="227"/>
      <c r="M396" s="43"/>
      <c r="N396" s="228" t="s">
        <v>1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2"/>
      <c r="Z396" s="42"/>
      <c r="AA396" s="42"/>
      <c r="AB396" s="42"/>
      <c r="AC396" s="42"/>
      <c r="AD396" s="42"/>
      <c r="AE396" s="42"/>
      <c r="AR396" s="233" t="s">
        <v>387</v>
      </c>
      <c r="AT396" s="233" t="s">
        <v>223</v>
      </c>
      <c r="AU396" s="233" t="s">
        <v>93</v>
      </c>
      <c r="AY396" s="19" t="s">
        <v>220</v>
      </c>
      <c r="BE396" s="147">
        <f>IF(O396="základná",K396,0)</f>
        <v>0</v>
      </c>
      <c r="BF396" s="147">
        <f>IF(O396="znížená",K396,0)</f>
        <v>0</v>
      </c>
      <c r="BG396" s="147">
        <f>IF(O396="zákl. prenesená",K396,0)</f>
        <v>0</v>
      </c>
      <c r="BH396" s="147">
        <f>IF(O396="zníž. prenesená",K396,0)</f>
        <v>0</v>
      </c>
      <c r="BI396" s="147">
        <f>IF(O396="nulová",K396,0)</f>
        <v>0</v>
      </c>
      <c r="BJ396" s="19" t="s">
        <v>93</v>
      </c>
      <c r="BK396" s="147">
        <f>ROUND(P396*H396,2)</f>
        <v>0</v>
      </c>
      <c r="BL396" s="19" t="s">
        <v>387</v>
      </c>
      <c r="BM396" s="233" t="s">
        <v>2215</v>
      </c>
    </row>
    <row r="397" s="14" customFormat="1">
      <c r="A397" s="14"/>
      <c r="B397" s="242"/>
      <c r="C397" s="14"/>
      <c r="D397" s="235" t="s">
        <v>228</v>
      </c>
      <c r="E397" s="243" t="s">
        <v>1</v>
      </c>
      <c r="F397" s="244" t="s">
        <v>2216</v>
      </c>
      <c r="G397" s="14"/>
      <c r="H397" s="245">
        <v>29.564</v>
      </c>
      <c r="I397" s="246"/>
      <c r="J397" s="246"/>
      <c r="K397" s="14"/>
      <c r="L397" s="14"/>
      <c r="M397" s="242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4"/>
      <c r="Z397" s="14"/>
      <c r="AA397" s="14"/>
      <c r="AB397" s="14"/>
      <c r="AC397" s="14"/>
      <c r="AD397" s="14"/>
      <c r="AE397" s="14"/>
      <c r="AT397" s="243" t="s">
        <v>228</v>
      </c>
      <c r="AU397" s="243" t="s">
        <v>93</v>
      </c>
      <c r="AV397" s="14" t="s">
        <v>93</v>
      </c>
      <c r="AW397" s="14" t="s">
        <v>4</v>
      </c>
      <c r="AX397" s="14" t="s">
        <v>88</v>
      </c>
      <c r="AY397" s="243" t="s">
        <v>220</v>
      </c>
    </row>
    <row r="398" s="2" customFormat="1" ht="16.5" customHeight="1">
      <c r="A398" s="42"/>
      <c r="B398" s="186"/>
      <c r="C398" s="273" t="s">
        <v>2217</v>
      </c>
      <c r="D398" s="273" t="s">
        <v>564</v>
      </c>
      <c r="E398" s="274" t="s">
        <v>565</v>
      </c>
      <c r="F398" s="275" t="s">
        <v>566</v>
      </c>
      <c r="G398" s="276" t="s">
        <v>226</v>
      </c>
      <c r="H398" s="277">
        <v>33.999000000000002</v>
      </c>
      <c r="I398" s="278"/>
      <c r="J398" s="279"/>
      <c r="K398" s="280">
        <f>ROUND(P398*H398,2)</f>
        <v>0</v>
      </c>
      <c r="L398" s="279"/>
      <c r="M398" s="281"/>
      <c r="N398" s="282" t="s">
        <v>1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0.00029999999999999997</v>
      </c>
      <c r="V398" s="231">
        <f>U398*H398</f>
        <v>0.010199699999999999</v>
      </c>
      <c r="W398" s="231">
        <v>0</v>
      </c>
      <c r="X398" s="232">
        <f>W398*H398</f>
        <v>0</v>
      </c>
      <c r="Y398" s="42"/>
      <c r="Z398" s="42"/>
      <c r="AA398" s="42"/>
      <c r="AB398" s="42"/>
      <c r="AC398" s="42"/>
      <c r="AD398" s="42"/>
      <c r="AE398" s="42"/>
      <c r="AR398" s="233" t="s">
        <v>567</v>
      </c>
      <c r="AT398" s="233" t="s">
        <v>564</v>
      </c>
      <c r="AU398" s="233" t="s">
        <v>93</v>
      </c>
      <c r="AY398" s="19" t="s">
        <v>220</v>
      </c>
      <c r="BE398" s="147">
        <f>IF(O398="základná",K398,0)</f>
        <v>0</v>
      </c>
      <c r="BF398" s="147">
        <f>IF(O398="znížená",K398,0)</f>
        <v>0</v>
      </c>
      <c r="BG398" s="147">
        <f>IF(O398="zákl. prenesená",K398,0)</f>
        <v>0</v>
      </c>
      <c r="BH398" s="147">
        <f>IF(O398="zníž. prenesená",K398,0)</f>
        <v>0</v>
      </c>
      <c r="BI398" s="147">
        <f>IF(O398="nulová",K398,0)</f>
        <v>0</v>
      </c>
      <c r="BJ398" s="19" t="s">
        <v>93</v>
      </c>
      <c r="BK398" s="147">
        <f>ROUND(P398*H398,2)</f>
        <v>0</v>
      </c>
      <c r="BL398" s="19" t="s">
        <v>387</v>
      </c>
      <c r="BM398" s="233" t="s">
        <v>2218</v>
      </c>
    </row>
    <row r="399" s="14" customFormat="1">
      <c r="A399" s="14"/>
      <c r="B399" s="242"/>
      <c r="C399" s="14"/>
      <c r="D399" s="235" t="s">
        <v>228</v>
      </c>
      <c r="E399" s="243" t="s">
        <v>1</v>
      </c>
      <c r="F399" s="244" t="s">
        <v>2216</v>
      </c>
      <c r="G399" s="14"/>
      <c r="H399" s="245">
        <v>29.564</v>
      </c>
      <c r="I399" s="246"/>
      <c r="J399" s="246"/>
      <c r="K399" s="14"/>
      <c r="L399" s="14"/>
      <c r="M399" s="242"/>
      <c r="N399" s="247"/>
      <c r="O399" s="248"/>
      <c r="P399" s="248"/>
      <c r="Q399" s="248"/>
      <c r="R399" s="248"/>
      <c r="S399" s="248"/>
      <c r="T399" s="248"/>
      <c r="U399" s="248"/>
      <c r="V399" s="248"/>
      <c r="W399" s="248"/>
      <c r="X399" s="249"/>
      <c r="Y399" s="14"/>
      <c r="Z399" s="14"/>
      <c r="AA399" s="14"/>
      <c r="AB399" s="14"/>
      <c r="AC399" s="14"/>
      <c r="AD399" s="14"/>
      <c r="AE399" s="14"/>
      <c r="AT399" s="243" t="s">
        <v>228</v>
      </c>
      <c r="AU399" s="243" t="s">
        <v>93</v>
      </c>
      <c r="AV399" s="14" t="s">
        <v>93</v>
      </c>
      <c r="AW399" s="14" t="s">
        <v>4</v>
      </c>
      <c r="AX399" s="14" t="s">
        <v>88</v>
      </c>
      <c r="AY399" s="243" t="s">
        <v>220</v>
      </c>
    </row>
    <row r="400" s="14" customFormat="1">
      <c r="A400" s="14"/>
      <c r="B400" s="242"/>
      <c r="C400" s="14"/>
      <c r="D400" s="235" t="s">
        <v>228</v>
      </c>
      <c r="E400" s="14"/>
      <c r="F400" s="244" t="s">
        <v>2219</v>
      </c>
      <c r="G400" s="14"/>
      <c r="H400" s="245">
        <v>33.999000000000002</v>
      </c>
      <c r="I400" s="246"/>
      <c r="J400" s="246"/>
      <c r="K400" s="14"/>
      <c r="L400" s="14"/>
      <c r="M400" s="242"/>
      <c r="N400" s="247"/>
      <c r="O400" s="248"/>
      <c r="P400" s="248"/>
      <c r="Q400" s="248"/>
      <c r="R400" s="248"/>
      <c r="S400" s="248"/>
      <c r="T400" s="248"/>
      <c r="U400" s="248"/>
      <c r="V400" s="248"/>
      <c r="W400" s="248"/>
      <c r="X400" s="249"/>
      <c r="Y400" s="14"/>
      <c r="Z400" s="14"/>
      <c r="AA400" s="14"/>
      <c r="AB400" s="14"/>
      <c r="AC400" s="14"/>
      <c r="AD400" s="14"/>
      <c r="AE400" s="14"/>
      <c r="AT400" s="243" t="s">
        <v>228</v>
      </c>
      <c r="AU400" s="243" t="s">
        <v>93</v>
      </c>
      <c r="AV400" s="14" t="s">
        <v>93</v>
      </c>
      <c r="AW400" s="14" t="s">
        <v>3</v>
      </c>
      <c r="AX400" s="14" t="s">
        <v>88</v>
      </c>
      <c r="AY400" s="243" t="s">
        <v>220</v>
      </c>
    </row>
    <row r="401" s="2" customFormat="1" ht="24.15" customHeight="1">
      <c r="A401" s="42"/>
      <c r="B401" s="186"/>
      <c r="C401" s="220" t="s">
        <v>2220</v>
      </c>
      <c r="D401" s="220" t="s">
        <v>223</v>
      </c>
      <c r="E401" s="221" t="s">
        <v>2221</v>
      </c>
      <c r="F401" s="222" t="s">
        <v>2222</v>
      </c>
      <c r="G401" s="223" t="s">
        <v>226</v>
      </c>
      <c r="H401" s="224">
        <v>39.618000000000002</v>
      </c>
      <c r="I401" s="225"/>
      <c r="J401" s="225"/>
      <c r="K401" s="226">
        <f>ROUND(P401*H401,2)</f>
        <v>0</v>
      </c>
      <c r="L401" s="227"/>
      <c r="M401" s="43"/>
      <c r="N401" s="228" t="s">
        <v>1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2"/>
      <c r="Z401" s="42"/>
      <c r="AA401" s="42"/>
      <c r="AB401" s="42"/>
      <c r="AC401" s="42"/>
      <c r="AD401" s="42"/>
      <c r="AE401" s="42"/>
      <c r="AR401" s="233" t="s">
        <v>387</v>
      </c>
      <c r="AT401" s="233" t="s">
        <v>223</v>
      </c>
      <c r="AU401" s="233" t="s">
        <v>93</v>
      </c>
      <c r="AY401" s="19" t="s">
        <v>220</v>
      </c>
      <c r="BE401" s="147">
        <f>IF(O401="základná",K401,0)</f>
        <v>0</v>
      </c>
      <c r="BF401" s="147">
        <f>IF(O401="znížená",K401,0)</f>
        <v>0</v>
      </c>
      <c r="BG401" s="147">
        <f>IF(O401="zákl. prenesená",K401,0)</f>
        <v>0</v>
      </c>
      <c r="BH401" s="147">
        <f>IF(O401="zníž. prenesená",K401,0)</f>
        <v>0</v>
      </c>
      <c r="BI401" s="147">
        <f>IF(O401="nulová",K401,0)</f>
        <v>0</v>
      </c>
      <c r="BJ401" s="19" t="s">
        <v>93</v>
      </c>
      <c r="BK401" s="147">
        <f>ROUND(P401*H401,2)</f>
        <v>0</v>
      </c>
      <c r="BL401" s="19" t="s">
        <v>387</v>
      </c>
      <c r="BM401" s="233" t="s">
        <v>2223</v>
      </c>
    </row>
    <row r="402" s="13" customFormat="1">
      <c r="A402" s="13"/>
      <c r="B402" s="234"/>
      <c r="C402" s="13"/>
      <c r="D402" s="235" t="s">
        <v>228</v>
      </c>
      <c r="E402" s="236" t="s">
        <v>1</v>
      </c>
      <c r="F402" s="237" t="s">
        <v>2103</v>
      </c>
      <c r="G402" s="13"/>
      <c r="H402" s="236" t="s">
        <v>1</v>
      </c>
      <c r="I402" s="238"/>
      <c r="J402" s="238"/>
      <c r="K402" s="13"/>
      <c r="L402" s="13"/>
      <c r="M402" s="234"/>
      <c r="N402" s="239"/>
      <c r="O402" s="240"/>
      <c r="P402" s="240"/>
      <c r="Q402" s="240"/>
      <c r="R402" s="240"/>
      <c r="S402" s="240"/>
      <c r="T402" s="240"/>
      <c r="U402" s="240"/>
      <c r="V402" s="240"/>
      <c r="W402" s="240"/>
      <c r="X402" s="241"/>
      <c r="Y402" s="13"/>
      <c r="Z402" s="13"/>
      <c r="AA402" s="13"/>
      <c r="AB402" s="13"/>
      <c r="AC402" s="13"/>
      <c r="AD402" s="13"/>
      <c r="AE402" s="13"/>
      <c r="AT402" s="236" t="s">
        <v>228</v>
      </c>
      <c r="AU402" s="236" t="s">
        <v>93</v>
      </c>
      <c r="AV402" s="13" t="s">
        <v>88</v>
      </c>
      <c r="AW402" s="13" t="s">
        <v>4</v>
      </c>
      <c r="AX402" s="13" t="s">
        <v>81</v>
      </c>
      <c r="AY402" s="236" t="s">
        <v>220</v>
      </c>
    </row>
    <row r="403" s="14" customFormat="1">
      <c r="A403" s="14"/>
      <c r="B403" s="242"/>
      <c r="C403" s="14"/>
      <c r="D403" s="235" t="s">
        <v>228</v>
      </c>
      <c r="E403" s="243" t="s">
        <v>1</v>
      </c>
      <c r="F403" s="244" t="s">
        <v>2139</v>
      </c>
      <c r="G403" s="14"/>
      <c r="H403" s="245">
        <v>2.048</v>
      </c>
      <c r="I403" s="246"/>
      <c r="J403" s="246"/>
      <c r="K403" s="14"/>
      <c r="L403" s="14"/>
      <c r="M403" s="242"/>
      <c r="N403" s="247"/>
      <c r="O403" s="248"/>
      <c r="P403" s="248"/>
      <c r="Q403" s="248"/>
      <c r="R403" s="248"/>
      <c r="S403" s="248"/>
      <c r="T403" s="248"/>
      <c r="U403" s="248"/>
      <c r="V403" s="248"/>
      <c r="W403" s="248"/>
      <c r="X403" s="249"/>
      <c r="Y403" s="14"/>
      <c r="Z403" s="14"/>
      <c r="AA403" s="14"/>
      <c r="AB403" s="14"/>
      <c r="AC403" s="14"/>
      <c r="AD403" s="14"/>
      <c r="AE403" s="14"/>
      <c r="AT403" s="243" t="s">
        <v>228</v>
      </c>
      <c r="AU403" s="243" t="s">
        <v>93</v>
      </c>
      <c r="AV403" s="14" t="s">
        <v>93</v>
      </c>
      <c r="AW403" s="14" t="s">
        <v>4</v>
      </c>
      <c r="AX403" s="14" t="s">
        <v>81</v>
      </c>
      <c r="AY403" s="243" t="s">
        <v>220</v>
      </c>
    </row>
    <row r="404" s="14" customFormat="1">
      <c r="A404" s="14"/>
      <c r="B404" s="242"/>
      <c r="C404" s="14"/>
      <c r="D404" s="235" t="s">
        <v>228</v>
      </c>
      <c r="E404" s="243" t="s">
        <v>1</v>
      </c>
      <c r="F404" s="244" t="s">
        <v>2140</v>
      </c>
      <c r="G404" s="14"/>
      <c r="H404" s="245">
        <v>5.3099999999999996</v>
      </c>
      <c r="I404" s="246"/>
      <c r="J404" s="246"/>
      <c r="K404" s="14"/>
      <c r="L404" s="14"/>
      <c r="M404" s="242"/>
      <c r="N404" s="247"/>
      <c r="O404" s="248"/>
      <c r="P404" s="248"/>
      <c r="Q404" s="248"/>
      <c r="R404" s="248"/>
      <c r="S404" s="248"/>
      <c r="T404" s="248"/>
      <c r="U404" s="248"/>
      <c r="V404" s="248"/>
      <c r="W404" s="248"/>
      <c r="X404" s="249"/>
      <c r="Y404" s="14"/>
      <c r="Z404" s="14"/>
      <c r="AA404" s="14"/>
      <c r="AB404" s="14"/>
      <c r="AC404" s="14"/>
      <c r="AD404" s="14"/>
      <c r="AE404" s="14"/>
      <c r="AT404" s="243" t="s">
        <v>228</v>
      </c>
      <c r="AU404" s="243" t="s">
        <v>93</v>
      </c>
      <c r="AV404" s="14" t="s">
        <v>93</v>
      </c>
      <c r="AW404" s="14" t="s">
        <v>4</v>
      </c>
      <c r="AX404" s="14" t="s">
        <v>81</v>
      </c>
      <c r="AY404" s="243" t="s">
        <v>220</v>
      </c>
    </row>
    <row r="405" s="14" customFormat="1">
      <c r="A405" s="14"/>
      <c r="B405" s="242"/>
      <c r="C405" s="14"/>
      <c r="D405" s="235" t="s">
        <v>228</v>
      </c>
      <c r="E405" s="243" t="s">
        <v>1</v>
      </c>
      <c r="F405" s="244" t="s">
        <v>2141</v>
      </c>
      <c r="G405" s="14"/>
      <c r="H405" s="245">
        <v>10.17</v>
      </c>
      <c r="I405" s="246"/>
      <c r="J405" s="246"/>
      <c r="K405" s="14"/>
      <c r="L405" s="14"/>
      <c r="M405" s="242"/>
      <c r="N405" s="247"/>
      <c r="O405" s="248"/>
      <c r="P405" s="248"/>
      <c r="Q405" s="248"/>
      <c r="R405" s="248"/>
      <c r="S405" s="248"/>
      <c r="T405" s="248"/>
      <c r="U405" s="248"/>
      <c r="V405" s="248"/>
      <c r="W405" s="248"/>
      <c r="X405" s="249"/>
      <c r="Y405" s="14"/>
      <c r="Z405" s="14"/>
      <c r="AA405" s="14"/>
      <c r="AB405" s="14"/>
      <c r="AC405" s="14"/>
      <c r="AD405" s="14"/>
      <c r="AE405" s="14"/>
      <c r="AT405" s="243" t="s">
        <v>228</v>
      </c>
      <c r="AU405" s="243" t="s">
        <v>93</v>
      </c>
      <c r="AV405" s="14" t="s">
        <v>93</v>
      </c>
      <c r="AW405" s="14" t="s">
        <v>4</v>
      </c>
      <c r="AX405" s="14" t="s">
        <v>81</v>
      </c>
      <c r="AY405" s="243" t="s">
        <v>220</v>
      </c>
    </row>
    <row r="406" s="14" customFormat="1">
      <c r="A406" s="14"/>
      <c r="B406" s="242"/>
      <c r="C406" s="14"/>
      <c r="D406" s="235" t="s">
        <v>228</v>
      </c>
      <c r="E406" s="243" t="s">
        <v>1</v>
      </c>
      <c r="F406" s="244" t="s">
        <v>2142</v>
      </c>
      <c r="G406" s="14"/>
      <c r="H406" s="245">
        <v>1.76</v>
      </c>
      <c r="I406" s="246"/>
      <c r="J406" s="246"/>
      <c r="K406" s="14"/>
      <c r="L406" s="14"/>
      <c r="M406" s="242"/>
      <c r="N406" s="247"/>
      <c r="O406" s="248"/>
      <c r="P406" s="248"/>
      <c r="Q406" s="248"/>
      <c r="R406" s="248"/>
      <c r="S406" s="248"/>
      <c r="T406" s="248"/>
      <c r="U406" s="248"/>
      <c r="V406" s="248"/>
      <c r="W406" s="248"/>
      <c r="X406" s="249"/>
      <c r="Y406" s="14"/>
      <c r="Z406" s="14"/>
      <c r="AA406" s="14"/>
      <c r="AB406" s="14"/>
      <c r="AC406" s="14"/>
      <c r="AD406" s="14"/>
      <c r="AE406" s="14"/>
      <c r="AT406" s="243" t="s">
        <v>228</v>
      </c>
      <c r="AU406" s="243" t="s">
        <v>93</v>
      </c>
      <c r="AV406" s="14" t="s">
        <v>93</v>
      </c>
      <c r="AW406" s="14" t="s">
        <v>4</v>
      </c>
      <c r="AX406" s="14" t="s">
        <v>81</v>
      </c>
      <c r="AY406" s="243" t="s">
        <v>220</v>
      </c>
    </row>
    <row r="407" s="15" customFormat="1">
      <c r="A407" s="15"/>
      <c r="B407" s="250"/>
      <c r="C407" s="15"/>
      <c r="D407" s="235" t="s">
        <v>228</v>
      </c>
      <c r="E407" s="251" t="s">
        <v>1</v>
      </c>
      <c r="F407" s="252" t="s">
        <v>242</v>
      </c>
      <c r="G407" s="15"/>
      <c r="H407" s="253">
        <v>19.288</v>
      </c>
      <c r="I407" s="254"/>
      <c r="J407" s="254"/>
      <c r="K407" s="15"/>
      <c r="L407" s="15"/>
      <c r="M407" s="250"/>
      <c r="N407" s="255"/>
      <c r="O407" s="256"/>
      <c r="P407" s="256"/>
      <c r="Q407" s="256"/>
      <c r="R407" s="256"/>
      <c r="S407" s="256"/>
      <c r="T407" s="256"/>
      <c r="U407" s="256"/>
      <c r="V407" s="256"/>
      <c r="W407" s="256"/>
      <c r="X407" s="257"/>
      <c r="Y407" s="15"/>
      <c r="Z407" s="15"/>
      <c r="AA407" s="15"/>
      <c r="AB407" s="15"/>
      <c r="AC407" s="15"/>
      <c r="AD407" s="15"/>
      <c r="AE407" s="15"/>
      <c r="AT407" s="251" t="s">
        <v>228</v>
      </c>
      <c r="AU407" s="251" t="s">
        <v>93</v>
      </c>
      <c r="AV407" s="15" t="s">
        <v>98</v>
      </c>
      <c r="AW407" s="15" t="s">
        <v>4</v>
      </c>
      <c r="AX407" s="15" t="s">
        <v>81</v>
      </c>
      <c r="AY407" s="251" t="s">
        <v>220</v>
      </c>
    </row>
    <row r="408" s="13" customFormat="1">
      <c r="A408" s="13"/>
      <c r="B408" s="234"/>
      <c r="C408" s="13"/>
      <c r="D408" s="235" t="s">
        <v>228</v>
      </c>
      <c r="E408" s="236" t="s">
        <v>1</v>
      </c>
      <c r="F408" s="237" t="s">
        <v>2143</v>
      </c>
      <c r="G408" s="13"/>
      <c r="H408" s="236" t="s">
        <v>1</v>
      </c>
      <c r="I408" s="238"/>
      <c r="J408" s="238"/>
      <c r="K408" s="13"/>
      <c r="L408" s="13"/>
      <c r="M408" s="234"/>
      <c r="N408" s="239"/>
      <c r="O408" s="240"/>
      <c r="P408" s="240"/>
      <c r="Q408" s="240"/>
      <c r="R408" s="240"/>
      <c r="S408" s="240"/>
      <c r="T408" s="240"/>
      <c r="U408" s="240"/>
      <c r="V408" s="240"/>
      <c r="W408" s="240"/>
      <c r="X408" s="241"/>
      <c r="Y408" s="13"/>
      <c r="Z408" s="13"/>
      <c r="AA408" s="13"/>
      <c r="AB408" s="13"/>
      <c r="AC408" s="13"/>
      <c r="AD408" s="13"/>
      <c r="AE408" s="13"/>
      <c r="AT408" s="236" t="s">
        <v>228</v>
      </c>
      <c r="AU408" s="236" t="s">
        <v>93</v>
      </c>
      <c r="AV408" s="13" t="s">
        <v>88</v>
      </c>
      <c r="AW408" s="13" t="s">
        <v>4</v>
      </c>
      <c r="AX408" s="13" t="s">
        <v>81</v>
      </c>
      <c r="AY408" s="236" t="s">
        <v>220</v>
      </c>
    </row>
    <row r="409" s="14" customFormat="1">
      <c r="A409" s="14"/>
      <c r="B409" s="242"/>
      <c r="C409" s="14"/>
      <c r="D409" s="235" t="s">
        <v>228</v>
      </c>
      <c r="E409" s="243" t="s">
        <v>1</v>
      </c>
      <c r="F409" s="244" t="s">
        <v>2144</v>
      </c>
      <c r="G409" s="14"/>
      <c r="H409" s="245">
        <v>20.329999999999998</v>
      </c>
      <c r="I409" s="246"/>
      <c r="J409" s="246"/>
      <c r="K409" s="14"/>
      <c r="L409" s="14"/>
      <c r="M409" s="242"/>
      <c r="N409" s="247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14"/>
      <c r="Z409" s="14"/>
      <c r="AA409" s="14"/>
      <c r="AB409" s="14"/>
      <c r="AC409" s="14"/>
      <c r="AD409" s="14"/>
      <c r="AE409" s="14"/>
      <c r="AT409" s="243" t="s">
        <v>228</v>
      </c>
      <c r="AU409" s="243" t="s">
        <v>93</v>
      </c>
      <c r="AV409" s="14" t="s">
        <v>93</v>
      </c>
      <c r="AW409" s="14" t="s">
        <v>4</v>
      </c>
      <c r="AX409" s="14" t="s">
        <v>81</v>
      </c>
      <c r="AY409" s="243" t="s">
        <v>220</v>
      </c>
    </row>
    <row r="410" s="16" customFormat="1">
      <c r="A410" s="16"/>
      <c r="B410" s="258"/>
      <c r="C410" s="16"/>
      <c r="D410" s="235" t="s">
        <v>228</v>
      </c>
      <c r="E410" s="259" t="s">
        <v>1</v>
      </c>
      <c r="F410" s="260" t="s">
        <v>253</v>
      </c>
      <c r="G410" s="16"/>
      <c r="H410" s="261">
        <v>39.618000000000002</v>
      </c>
      <c r="I410" s="262"/>
      <c r="J410" s="262"/>
      <c r="K410" s="16"/>
      <c r="L410" s="16"/>
      <c r="M410" s="258"/>
      <c r="N410" s="263"/>
      <c r="O410" s="264"/>
      <c r="P410" s="264"/>
      <c r="Q410" s="264"/>
      <c r="R410" s="264"/>
      <c r="S410" s="264"/>
      <c r="T410" s="264"/>
      <c r="U410" s="264"/>
      <c r="V410" s="264"/>
      <c r="W410" s="264"/>
      <c r="X410" s="265"/>
      <c r="Y410" s="16"/>
      <c r="Z410" s="16"/>
      <c r="AA410" s="16"/>
      <c r="AB410" s="16"/>
      <c r="AC410" s="16"/>
      <c r="AD410" s="16"/>
      <c r="AE410" s="16"/>
      <c r="AT410" s="259" t="s">
        <v>228</v>
      </c>
      <c r="AU410" s="259" t="s">
        <v>93</v>
      </c>
      <c r="AV410" s="16" t="s">
        <v>105</v>
      </c>
      <c r="AW410" s="16" t="s">
        <v>4</v>
      </c>
      <c r="AX410" s="16" t="s">
        <v>88</v>
      </c>
      <c r="AY410" s="259" t="s">
        <v>220</v>
      </c>
    </row>
    <row r="411" s="2" customFormat="1" ht="24.15" customHeight="1">
      <c r="A411" s="42"/>
      <c r="B411" s="186"/>
      <c r="C411" s="273" t="s">
        <v>2224</v>
      </c>
      <c r="D411" s="273" t="s">
        <v>564</v>
      </c>
      <c r="E411" s="274" t="s">
        <v>854</v>
      </c>
      <c r="F411" s="275" t="s">
        <v>855</v>
      </c>
      <c r="G411" s="276" t="s">
        <v>226</v>
      </c>
      <c r="H411" s="277">
        <v>45.561</v>
      </c>
      <c r="I411" s="278"/>
      <c r="J411" s="279"/>
      <c r="K411" s="280">
        <f>ROUND(P411*H411,2)</f>
        <v>0</v>
      </c>
      <c r="L411" s="279"/>
      <c r="M411" s="281"/>
      <c r="N411" s="282" t="s">
        <v>1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0.00010000000000000001</v>
      </c>
      <c r="V411" s="231">
        <f>U411*H411</f>
        <v>0.0045561000000000004</v>
      </c>
      <c r="W411" s="231">
        <v>0</v>
      </c>
      <c r="X411" s="232">
        <f>W411*H411</f>
        <v>0</v>
      </c>
      <c r="Y411" s="42"/>
      <c r="Z411" s="42"/>
      <c r="AA411" s="42"/>
      <c r="AB411" s="42"/>
      <c r="AC411" s="42"/>
      <c r="AD411" s="42"/>
      <c r="AE411" s="42"/>
      <c r="AR411" s="233" t="s">
        <v>567</v>
      </c>
      <c r="AT411" s="233" t="s">
        <v>564</v>
      </c>
      <c r="AU411" s="233" t="s">
        <v>93</v>
      </c>
      <c r="AY411" s="19" t="s">
        <v>220</v>
      </c>
      <c r="BE411" s="147">
        <f>IF(O411="základná",K411,0)</f>
        <v>0</v>
      </c>
      <c r="BF411" s="147">
        <f>IF(O411="znížená",K411,0)</f>
        <v>0</v>
      </c>
      <c r="BG411" s="147">
        <f>IF(O411="zákl. prenesená",K411,0)</f>
        <v>0</v>
      </c>
      <c r="BH411" s="147">
        <f>IF(O411="zníž. prenesená",K411,0)</f>
        <v>0</v>
      </c>
      <c r="BI411" s="147">
        <f>IF(O411="nulová",K411,0)</f>
        <v>0</v>
      </c>
      <c r="BJ411" s="19" t="s">
        <v>93</v>
      </c>
      <c r="BK411" s="147">
        <f>ROUND(P411*H411,2)</f>
        <v>0</v>
      </c>
      <c r="BL411" s="19" t="s">
        <v>387</v>
      </c>
      <c r="BM411" s="233" t="s">
        <v>2225</v>
      </c>
    </row>
    <row r="412" s="13" customFormat="1">
      <c r="A412" s="13"/>
      <c r="B412" s="234"/>
      <c r="C412" s="13"/>
      <c r="D412" s="235" t="s">
        <v>228</v>
      </c>
      <c r="E412" s="236" t="s">
        <v>1</v>
      </c>
      <c r="F412" s="237" t="s">
        <v>2103</v>
      </c>
      <c r="G412" s="13"/>
      <c r="H412" s="236" t="s">
        <v>1</v>
      </c>
      <c r="I412" s="238"/>
      <c r="J412" s="238"/>
      <c r="K412" s="13"/>
      <c r="L412" s="13"/>
      <c r="M412" s="234"/>
      <c r="N412" s="239"/>
      <c r="O412" s="240"/>
      <c r="P412" s="240"/>
      <c r="Q412" s="240"/>
      <c r="R412" s="240"/>
      <c r="S412" s="240"/>
      <c r="T412" s="240"/>
      <c r="U412" s="240"/>
      <c r="V412" s="240"/>
      <c r="W412" s="240"/>
      <c r="X412" s="241"/>
      <c r="Y412" s="13"/>
      <c r="Z412" s="13"/>
      <c r="AA412" s="13"/>
      <c r="AB412" s="13"/>
      <c r="AC412" s="13"/>
      <c r="AD412" s="13"/>
      <c r="AE412" s="13"/>
      <c r="AT412" s="236" t="s">
        <v>228</v>
      </c>
      <c r="AU412" s="236" t="s">
        <v>93</v>
      </c>
      <c r="AV412" s="13" t="s">
        <v>88</v>
      </c>
      <c r="AW412" s="13" t="s">
        <v>4</v>
      </c>
      <c r="AX412" s="13" t="s">
        <v>81</v>
      </c>
      <c r="AY412" s="236" t="s">
        <v>220</v>
      </c>
    </row>
    <row r="413" s="14" customFormat="1">
      <c r="A413" s="14"/>
      <c r="B413" s="242"/>
      <c r="C413" s="14"/>
      <c r="D413" s="235" t="s">
        <v>228</v>
      </c>
      <c r="E413" s="243" t="s">
        <v>1</v>
      </c>
      <c r="F413" s="244" t="s">
        <v>2139</v>
      </c>
      <c r="G413" s="14"/>
      <c r="H413" s="245">
        <v>2.048</v>
      </c>
      <c r="I413" s="246"/>
      <c r="J413" s="246"/>
      <c r="K413" s="14"/>
      <c r="L413" s="14"/>
      <c r="M413" s="242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Y413" s="14"/>
      <c r="Z413" s="14"/>
      <c r="AA413" s="14"/>
      <c r="AB413" s="14"/>
      <c r="AC413" s="14"/>
      <c r="AD413" s="14"/>
      <c r="AE413" s="14"/>
      <c r="AT413" s="243" t="s">
        <v>228</v>
      </c>
      <c r="AU413" s="243" t="s">
        <v>93</v>
      </c>
      <c r="AV413" s="14" t="s">
        <v>93</v>
      </c>
      <c r="AW413" s="14" t="s">
        <v>4</v>
      </c>
      <c r="AX413" s="14" t="s">
        <v>81</v>
      </c>
      <c r="AY413" s="243" t="s">
        <v>220</v>
      </c>
    </row>
    <row r="414" s="14" customFormat="1">
      <c r="A414" s="14"/>
      <c r="B414" s="242"/>
      <c r="C414" s="14"/>
      <c r="D414" s="235" t="s">
        <v>228</v>
      </c>
      <c r="E414" s="243" t="s">
        <v>1</v>
      </c>
      <c r="F414" s="244" t="s">
        <v>2140</v>
      </c>
      <c r="G414" s="14"/>
      <c r="H414" s="245">
        <v>5.3099999999999996</v>
      </c>
      <c r="I414" s="246"/>
      <c r="J414" s="246"/>
      <c r="K414" s="14"/>
      <c r="L414" s="14"/>
      <c r="M414" s="242"/>
      <c r="N414" s="247"/>
      <c r="O414" s="248"/>
      <c r="P414" s="248"/>
      <c r="Q414" s="248"/>
      <c r="R414" s="248"/>
      <c r="S414" s="248"/>
      <c r="T414" s="248"/>
      <c r="U414" s="248"/>
      <c r="V414" s="248"/>
      <c r="W414" s="248"/>
      <c r="X414" s="249"/>
      <c r="Y414" s="14"/>
      <c r="Z414" s="14"/>
      <c r="AA414" s="14"/>
      <c r="AB414" s="14"/>
      <c r="AC414" s="14"/>
      <c r="AD414" s="14"/>
      <c r="AE414" s="14"/>
      <c r="AT414" s="243" t="s">
        <v>228</v>
      </c>
      <c r="AU414" s="243" t="s">
        <v>93</v>
      </c>
      <c r="AV414" s="14" t="s">
        <v>93</v>
      </c>
      <c r="AW414" s="14" t="s">
        <v>4</v>
      </c>
      <c r="AX414" s="14" t="s">
        <v>81</v>
      </c>
      <c r="AY414" s="243" t="s">
        <v>220</v>
      </c>
    </row>
    <row r="415" s="14" customFormat="1">
      <c r="A415" s="14"/>
      <c r="B415" s="242"/>
      <c r="C415" s="14"/>
      <c r="D415" s="235" t="s">
        <v>228</v>
      </c>
      <c r="E415" s="243" t="s">
        <v>1</v>
      </c>
      <c r="F415" s="244" t="s">
        <v>2141</v>
      </c>
      <c r="G415" s="14"/>
      <c r="H415" s="245">
        <v>10.17</v>
      </c>
      <c r="I415" s="246"/>
      <c r="J415" s="246"/>
      <c r="K415" s="14"/>
      <c r="L415" s="14"/>
      <c r="M415" s="242"/>
      <c r="N415" s="247"/>
      <c r="O415" s="248"/>
      <c r="P415" s="248"/>
      <c r="Q415" s="248"/>
      <c r="R415" s="248"/>
      <c r="S415" s="248"/>
      <c r="T415" s="248"/>
      <c r="U415" s="248"/>
      <c r="V415" s="248"/>
      <c r="W415" s="248"/>
      <c r="X415" s="249"/>
      <c r="Y415" s="14"/>
      <c r="Z415" s="14"/>
      <c r="AA415" s="14"/>
      <c r="AB415" s="14"/>
      <c r="AC415" s="14"/>
      <c r="AD415" s="14"/>
      <c r="AE415" s="14"/>
      <c r="AT415" s="243" t="s">
        <v>228</v>
      </c>
      <c r="AU415" s="243" t="s">
        <v>93</v>
      </c>
      <c r="AV415" s="14" t="s">
        <v>93</v>
      </c>
      <c r="AW415" s="14" t="s">
        <v>4</v>
      </c>
      <c r="AX415" s="14" t="s">
        <v>81</v>
      </c>
      <c r="AY415" s="243" t="s">
        <v>220</v>
      </c>
    </row>
    <row r="416" s="14" customFormat="1">
      <c r="A416" s="14"/>
      <c r="B416" s="242"/>
      <c r="C416" s="14"/>
      <c r="D416" s="235" t="s">
        <v>228</v>
      </c>
      <c r="E416" s="243" t="s">
        <v>1</v>
      </c>
      <c r="F416" s="244" t="s">
        <v>2142</v>
      </c>
      <c r="G416" s="14"/>
      <c r="H416" s="245">
        <v>1.76</v>
      </c>
      <c r="I416" s="246"/>
      <c r="J416" s="246"/>
      <c r="K416" s="14"/>
      <c r="L416" s="14"/>
      <c r="M416" s="242"/>
      <c r="N416" s="247"/>
      <c r="O416" s="248"/>
      <c r="P416" s="248"/>
      <c r="Q416" s="248"/>
      <c r="R416" s="248"/>
      <c r="S416" s="248"/>
      <c r="T416" s="248"/>
      <c r="U416" s="248"/>
      <c r="V416" s="248"/>
      <c r="W416" s="248"/>
      <c r="X416" s="249"/>
      <c r="Y416" s="14"/>
      <c r="Z416" s="14"/>
      <c r="AA416" s="14"/>
      <c r="AB416" s="14"/>
      <c r="AC416" s="14"/>
      <c r="AD416" s="14"/>
      <c r="AE416" s="14"/>
      <c r="AT416" s="243" t="s">
        <v>228</v>
      </c>
      <c r="AU416" s="243" t="s">
        <v>93</v>
      </c>
      <c r="AV416" s="14" t="s">
        <v>93</v>
      </c>
      <c r="AW416" s="14" t="s">
        <v>4</v>
      </c>
      <c r="AX416" s="14" t="s">
        <v>81</v>
      </c>
      <c r="AY416" s="243" t="s">
        <v>220</v>
      </c>
    </row>
    <row r="417" s="15" customFormat="1">
      <c r="A417" s="15"/>
      <c r="B417" s="250"/>
      <c r="C417" s="15"/>
      <c r="D417" s="235" t="s">
        <v>228</v>
      </c>
      <c r="E417" s="251" t="s">
        <v>1</v>
      </c>
      <c r="F417" s="252" t="s">
        <v>242</v>
      </c>
      <c r="G417" s="15"/>
      <c r="H417" s="253">
        <v>19.288</v>
      </c>
      <c r="I417" s="254"/>
      <c r="J417" s="254"/>
      <c r="K417" s="15"/>
      <c r="L417" s="15"/>
      <c r="M417" s="250"/>
      <c r="N417" s="255"/>
      <c r="O417" s="256"/>
      <c r="P417" s="256"/>
      <c r="Q417" s="256"/>
      <c r="R417" s="256"/>
      <c r="S417" s="256"/>
      <c r="T417" s="256"/>
      <c r="U417" s="256"/>
      <c r="V417" s="256"/>
      <c r="W417" s="256"/>
      <c r="X417" s="257"/>
      <c r="Y417" s="15"/>
      <c r="Z417" s="15"/>
      <c r="AA417" s="15"/>
      <c r="AB417" s="15"/>
      <c r="AC417" s="15"/>
      <c r="AD417" s="15"/>
      <c r="AE417" s="15"/>
      <c r="AT417" s="251" t="s">
        <v>228</v>
      </c>
      <c r="AU417" s="251" t="s">
        <v>93</v>
      </c>
      <c r="AV417" s="15" t="s">
        <v>98</v>
      </c>
      <c r="AW417" s="15" t="s">
        <v>4</v>
      </c>
      <c r="AX417" s="15" t="s">
        <v>81</v>
      </c>
      <c r="AY417" s="251" t="s">
        <v>220</v>
      </c>
    </row>
    <row r="418" s="13" customFormat="1">
      <c r="A418" s="13"/>
      <c r="B418" s="234"/>
      <c r="C418" s="13"/>
      <c r="D418" s="235" t="s">
        <v>228</v>
      </c>
      <c r="E418" s="236" t="s">
        <v>1</v>
      </c>
      <c r="F418" s="237" t="s">
        <v>2143</v>
      </c>
      <c r="G418" s="13"/>
      <c r="H418" s="236" t="s">
        <v>1</v>
      </c>
      <c r="I418" s="238"/>
      <c r="J418" s="238"/>
      <c r="K418" s="13"/>
      <c r="L418" s="13"/>
      <c r="M418" s="234"/>
      <c r="N418" s="239"/>
      <c r="O418" s="240"/>
      <c r="P418" s="240"/>
      <c r="Q418" s="240"/>
      <c r="R418" s="240"/>
      <c r="S418" s="240"/>
      <c r="T418" s="240"/>
      <c r="U418" s="240"/>
      <c r="V418" s="240"/>
      <c r="W418" s="240"/>
      <c r="X418" s="241"/>
      <c r="Y418" s="13"/>
      <c r="Z418" s="13"/>
      <c r="AA418" s="13"/>
      <c r="AB418" s="13"/>
      <c r="AC418" s="13"/>
      <c r="AD418" s="13"/>
      <c r="AE418" s="13"/>
      <c r="AT418" s="236" t="s">
        <v>228</v>
      </c>
      <c r="AU418" s="236" t="s">
        <v>93</v>
      </c>
      <c r="AV418" s="13" t="s">
        <v>88</v>
      </c>
      <c r="AW418" s="13" t="s">
        <v>4</v>
      </c>
      <c r="AX418" s="13" t="s">
        <v>81</v>
      </c>
      <c r="AY418" s="236" t="s">
        <v>220</v>
      </c>
    </row>
    <row r="419" s="14" customFormat="1">
      <c r="A419" s="14"/>
      <c r="B419" s="242"/>
      <c r="C419" s="14"/>
      <c r="D419" s="235" t="s">
        <v>228</v>
      </c>
      <c r="E419" s="243" t="s">
        <v>1</v>
      </c>
      <c r="F419" s="244" t="s">
        <v>2144</v>
      </c>
      <c r="G419" s="14"/>
      <c r="H419" s="245">
        <v>20.329999999999998</v>
      </c>
      <c r="I419" s="246"/>
      <c r="J419" s="246"/>
      <c r="K419" s="14"/>
      <c r="L419" s="14"/>
      <c r="M419" s="242"/>
      <c r="N419" s="247"/>
      <c r="O419" s="248"/>
      <c r="P419" s="248"/>
      <c r="Q419" s="248"/>
      <c r="R419" s="248"/>
      <c r="S419" s="248"/>
      <c r="T419" s="248"/>
      <c r="U419" s="248"/>
      <c r="V419" s="248"/>
      <c r="W419" s="248"/>
      <c r="X419" s="249"/>
      <c r="Y419" s="14"/>
      <c r="Z419" s="14"/>
      <c r="AA419" s="14"/>
      <c r="AB419" s="14"/>
      <c r="AC419" s="14"/>
      <c r="AD419" s="14"/>
      <c r="AE419" s="14"/>
      <c r="AT419" s="243" t="s">
        <v>228</v>
      </c>
      <c r="AU419" s="243" t="s">
        <v>93</v>
      </c>
      <c r="AV419" s="14" t="s">
        <v>93</v>
      </c>
      <c r="AW419" s="14" t="s">
        <v>4</v>
      </c>
      <c r="AX419" s="14" t="s">
        <v>81</v>
      </c>
      <c r="AY419" s="243" t="s">
        <v>220</v>
      </c>
    </row>
    <row r="420" s="16" customFormat="1">
      <c r="A420" s="16"/>
      <c r="B420" s="258"/>
      <c r="C420" s="16"/>
      <c r="D420" s="235" t="s">
        <v>228</v>
      </c>
      <c r="E420" s="259" t="s">
        <v>1</v>
      </c>
      <c r="F420" s="260" t="s">
        <v>253</v>
      </c>
      <c r="G420" s="16"/>
      <c r="H420" s="261">
        <v>39.618000000000002</v>
      </c>
      <c r="I420" s="262"/>
      <c r="J420" s="262"/>
      <c r="K420" s="16"/>
      <c r="L420" s="16"/>
      <c r="M420" s="258"/>
      <c r="N420" s="263"/>
      <c r="O420" s="264"/>
      <c r="P420" s="264"/>
      <c r="Q420" s="264"/>
      <c r="R420" s="264"/>
      <c r="S420" s="264"/>
      <c r="T420" s="264"/>
      <c r="U420" s="264"/>
      <c r="V420" s="264"/>
      <c r="W420" s="264"/>
      <c r="X420" s="265"/>
      <c r="Y420" s="16"/>
      <c r="Z420" s="16"/>
      <c r="AA420" s="16"/>
      <c r="AB420" s="16"/>
      <c r="AC420" s="16"/>
      <c r="AD420" s="16"/>
      <c r="AE420" s="16"/>
      <c r="AT420" s="259" t="s">
        <v>228</v>
      </c>
      <c r="AU420" s="259" t="s">
        <v>93</v>
      </c>
      <c r="AV420" s="16" t="s">
        <v>105</v>
      </c>
      <c r="AW420" s="16" t="s">
        <v>4</v>
      </c>
      <c r="AX420" s="16" t="s">
        <v>88</v>
      </c>
      <c r="AY420" s="259" t="s">
        <v>220</v>
      </c>
    </row>
    <row r="421" s="14" customFormat="1">
      <c r="A421" s="14"/>
      <c r="B421" s="242"/>
      <c r="C421" s="14"/>
      <c r="D421" s="235" t="s">
        <v>228</v>
      </c>
      <c r="E421" s="14"/>
      <c r="F421" s="244" t="s">
        <v>2226</v>
      </c>
      <c r="G421" s="14"/>
      <c r="H421" s="245">
        <v>45.561</v>
      </c>
      <c r="I421" s="246"/>
      <c r="J421" s="246"/>
      <c r="K421" s="14"/>
      <c r="L421" s="14"/>
      <c r="M421" s="242"/>
      <c r="N421" s="247"/>
      <c r="O421" s="248"/>
      <c r="P421" s="248"/>
      <c r="Q421" s="248"/>
      <c r="R421" s="248"/>
      <c r="S421" s="248"/>
      <c r="T421" s="248"/>
      <c r="U421" s="248"/>
      <c r="V421" s="248"/>
      <c r="W421" s="248"/>
      <c r="X421" s="249"/>
      <c r="Y421" s="14"/>
      <c r="Z421" s="14"/>
      <c r="AA421" s="14"/>
      <c r="AB421" s="14"/>
      <c r="AC421" s="14"/>
      <c r="AD421" s="14"/>
      <c r="AE421" s="14"/>
      <c r="AT421" s="243" t="s">
        <v>228</v>
      </c>
      <c r="AU421" s="243" t="s">
        <v>93</v>
      </c>
      <c r="AV421" s="14" t="s">
        <v>93</v>
      </c>
      <c r="AW421" s="14" t="s">
        <v>3</v>
      </c>
      <c r="AX421" s="14" t="s">
        <v>88</v>
      </c>
      <c r="AY421" s="243" t="s">
        <v>220</v>
      </c>
    </row>
    <row r="422" s="12" customFormat="1" ht="22.8" customHeight="1">
      <c r="A422" s="12"/>
      <c r="B422" s="206"/>
      <c r="C422" s="12"/>
      <c r="D422" s="207" t="s">
        <v>80</v>
      </c>
      <c r="E422" s="218" t="s">
        <v>573</v>
      </c>
      <c r="F422" s="218" t="s">
        <v>574</v>
      </c>
      <c r="G422" s="12"/>
      <c r="H422" s="12"/>
      <c r="I422" s="209"/>
      <c r="J422" s="209"/>
      <c r="K422" s="219">
        <f>BK422</f>
        <v>0</v>
      </c>
      <c r="L422" s="12"/>
      <c r="M422" s="206"/>
      <c r="N422" s="211"/>
      <c r="O422" s="212"/>
      <c r="P422" s="212"/>
      <c r="Q422" s="213">
        <f>SUM(Q423:Q430)</f>
        <v>0</v>
      </c>
      <c r="R422" s="213">
        <f>SUM(R423:R430)</f>
        <v>0</v>
      </c>
      <c r="S422" s="212"/>
      <c r="T422" s="214">
        <f>SUM(T423:T430)</f>
        <v>0</v>
      </c>
      <c r="U422" s="212"/>
      <c r="V422" s="214">
        <f>SUM(V423:V430)</f>
        <v>0.069475399999999993</v>
      </c>
      <c r="W422" s="212"/>
      <c r="X422" s="215">
        <f>SUM(X423:X430)</f>
        <v>0</v>
      </c>
      <c r="Y422" s="12"/>
      <c r="Z422" s="12"/>
      <c r="AA422" s="12"/>
      <c r="AB422" s="12"/>
      <c r="AC422" s="12"/>
      <c r="AD422" s="12"/>
      <c r="AE422" s="12"/>
      <c r="AR422" s="207" t="s">
        <v>93</v>
      </c>
      <c r="AT422" s="216" t="s">
        <v>80</v>
      </c>
      <c r="AU422" s="216" t="s">
        <v>88</v>
      </c>
      <c r="AY422" s="207" t="s">
        <v>220</v>
      </c>
      <c r="BK422" s="217">
        <f>SUM(BK423:BK430)</f>
        <v>0</v>
      </c>
    </row>
    <row r="423" s="2" customFormat="1" ht="37.8" customHeight="1">
      <c r="A423" s="42"/>
      <c r="B423" s="186"/>
      <c r="C423" s="220" t="s">
        <v>1043</v>
      </c>
      <c r="D423" s="220" t="s">
        <v>223</v>
      </c>
      <c r="E423" s="221" t="s">
        <v>575</v>
      </c>
      <c r="F423" s="222" t="s">
        <v>576</v>
      </c>
      <c r="G423" s="223" t="s">
        <v>226</v>
      </c>
      <c r="H423" s="224">
        <v>29.564</v>
      </c>
      <c r="I423" s="225"/>
      <c r="J423" s="225"/>
      <c r="K423" s="226">
        <f>ROUND(P423*H423,2)</f>
        <v>0</v>
      </c>
      <c r="L423" s="227"/>
      <c r="M423" s="43"/>
      <c r="N423" s="228" t="s">
        <v>1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2"/>
      <c r="Z423" s="42"/>
      <c r="AA423" s="42"/>
      <c r="AB423" s="42"/>
      <c r="AC423" s="42"/>
      <c r="AD423" s="42"/>
      <c r="AE423" s="42"/>
      <c r="AR423" s="233" t="s">
        <v>387</v>
      </c>
      <c r="AT423" s="233" t="s">
        <v>223</v>
      </c>
      <c r="AU423" s="233" t="s">
        <v>93</v>
      </c>
      <c r="AY423" s="19" t="s">
        <v>220</v>
      </c>
      <c r="BE423" s="147">
        <f>IF(O423="základná",K423,0)</f>
        <v>0</v>
      </c>
      <c r="BF423" s="147">
        <f>IF(O423="znížená",K423,0)</f>
        <v>0</v>
      </c>
      <c r="BG423" s="147">
        <f>IF(O423="zákl. prenesená",K423,0)</f>
        <v>0</v>
      </c>
      <c r="BH423" s="147">
        <f>IF(O423="zníž. prenesená",K423,0)</f>
        <v>0</v>
      </c>
      <c r="BI423" s="147">
        <f>IF(O423="nulová",K423,0)</f>
        <v>0</v>
      </c>
      <c r="BJ423" s="19" t="s">
        <v>93</v>
      </c>
      <c r="BK423" s="147">
        <f>ROUND(P423*H423,2)</f>
        <v>0</v>
      </c>
      <c r="BL423" s="19" t="s">
        <v>387</v>
      </c>
      <c r="BM423" s="233" t="s">
        <v>2227</v>
      </c>
    </row>
    <row r="424" s="14" customFormat="1">
      <c r="A424" s="14"/>
      <c r="B424" s="242"/>
      <c r="C424" s="14"/>
      <c r="D424" s="235" t="s">
        <v>228</v>
      </c>
      <c r="E424" s="243" t="s">
        <v>1</v>
      </c>
      <c r="F424" s="244" t="s">
        <v>2216</v>
      </c>
      <c r="G424" s="14"/>
      <c r="H424" s="245">
        <v>29.564</v>
      </c>
      <c r="I424" s="246"/>
      <c r="J424" s="246"/>
      <c r="K424" s="14"/>
      <c r="L424" s="14"/>
      <c r="M424" s="242"/>
      <c r="N424" s="247"/>
      <c r="O424" s="248"/>
      <c r="P424" s="248"/>
      <c r="Q424" s="248"/>
      <c r="R424" s="248"/>
      <c r="S424" s="248"/>
      <c r="T424" s="248"/>
      <c r="U424" s="248"/>
      <c r="V424" s="248"/>
      <c r="W424" s="248"/>
      <c r="X424" s="249"/>
      <c r="Y424" s="14"/>
      <c r="Z424" s="14"/>
      <c r="AA424" s="14"/>
      <c r="AB424" s="14"/>
      <c r="AC424" s="14"/>
      <c r="AD424" s="14"/>
      <c r="AE424" s="14"/>
      <c r="AT424" s="243" t="s">
        <v>228</v>
      </c>
      <c r="AU424" s="243" t="s">
        <v>93</v>
      </c>
      <c r="AV424" s="14" t="s">
        <v>93</v>
      </c>
      <c r="AW424" s="14" t="s">
        <v>4</v>
      </c>
      <c r="AX424" s="14" t="s">
        <v>88</v>
      </c>
      <c r="AY424" s="243" t="s">
        <v>220</v>
      </c>
    </row>
    <row r="425" s="2" customFormat="1" ht="37.8" customHeight="1">
      <c r="A425" s="42"/>
      <c r="B425" s="186"/>
      <c r="C425" s="273" t="s">
        <v>2228</v>
      </c>
      <c r="D425" s="273" t="s">
        <v>564</v>
      </c>
      <c r="E425" s="274" t="s">
        <v>578</v>
      </c>
      <c r="F425" s="275" t="s">
        <v>579</v>
      </c>
      <c r="G425" s="276" t="s">
        <v>226</v>
      </c>
      <c r="H425" s="277">
        <v>29.564</v>
      </c>
      <c r="I425" s="278"/>
      <c r="J425" s="279"/>
      <c r="K425" s="280">
        <f>ROUND(P425*H425,2)</f>
        <v>0</v>
      </c>
      <c r="L425" s="279"/>
      <c r="M425" s="281"/>
      <c r="N425" s="282" t="s">
        <v>1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0.0019</v>
      </c>
      <c r="V425" s="231">
        <f>U425*H425</f>
        <v>0.056171600000000002</v>
      </c>
      <c r="W425" s="231">
        <v>0</v>
      </c>
      <c r="X425" s="232">
        <f>W425*H425</f>
        <v>0</v>
      </c>
      <c r="Y425" s="42"/>
      <c r="Z425" s="42"/>
      <c r="AA425" s="42"/>
      <c r="AB425" s="42"/>
      <c r="AC425" s="42"/>
      <c r="AD425" s="42"/>
      <c r="AE425" s="42"/>
      <c r="AR425" s="233" t="s">
        <v>567</v>
      </c>
      <c r="AT425" s="233" t="s">
        <v>564</v>
      </c>
      <c r="AU425" s="233" t="s">
        <v>93</v>
      </c>
      <c r="AY425" s="19" t="s">
        <v>220</v>
      </c>
      <c r="BE425" s="147">
        <f>IF(O425="základná",K425,0)</f>
        <v>0</v>
      </c>
      <c r="BF425" s="147">
        <f>IF(O425="znížená",K425,0)</f>
        <v>0</v>
      </c>
      <c r="BG425" s="147">
        <f>IF(O425="zákl. prenesená",K425,0)</f>
        <v>0</v>
      </c>
      <c r="BH425" s="147">
        <f>IF(O425="zníž. prenesená",K425,0)</f>
        <v>0</v>
      </c>
      <c r="BI425" s="147">
        <f>IF(O425="nulová",K425,0)</f>
        <v>0</v>
      </c>
      <c r="BJ425" s="19" t="s">
        <v>93</v>
      </c>
      <c r="BK425" s="147">
        <f>ROUND(P425*H425,2)</f>
        <v>0</v>
      </c>
      <c r="BL425" s="19" t="s">
        <v>387</v>
      </c>
      <c r="BM425" s="233" t="s">
        <v>2229</v>
      </c>
    </row>
    <row r="426" s="14" customFormat="1">
      <c r="A426" s="14"/>
      <c r="B426" s="242"/>
      <c r="C426" s="14"/>
      <c r="D426" s="235" t="s">
        <v>228</v>
      </c>
      <c r="E426" s="243" t="s">
        <v>1</v>
      </c>
      <c r="F426" s="244" t="s">
        <v>2216</v>
      </c>
      <c r="G426" s="14"/>
      <c r="H426" s="245">
        <v>29.564</v>
      </c>
      <c r="I426" s="246"/>
      <c r="J426" s="246"/>
      <c r="K426" s="14"/>
      <c r="L426" s="14"/>
      <c r="M426" s="242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Y426" s="14"/>
      <c r="Z426" s="14"/>
      <c r="AA426" s="14"/>
      <c r="AB426" s="14"/>
      <c r="AC426" s="14"/>
      <c r="AD426" s="14"/>
      <c r="AE426" s="14"/>
      <c r="AT426" s="243" t="s">
        <v>228</v>
      </c>
      <c r="AU426" s="243" t="s">
        <v>93</v>
      </c>
      <c r="AV426" s="14" t="s">
        <v>93</v>
      </c>
      <c r="AW426" s="14" t="s">
        <v>4</v>
      </c>
      <c r="AX426" s="14" t="s">
        <v>88</v>
      </c>
      <c r="AY426" s="243" t="s">
        <v>220</v>
      </c>
    </row>
    <row r="427" s="2" customFormat="1" ht="37.8" customHeight="1">
      <c r="A427" s="42"/>
      <c r="B427" s="186"/>
      <c r="C427" s="273" t="s">
        <v>2230</v>
      </c>
      <c r="D427" s="273" t="s">
        <v>564</v>
      </c>
      <c r="E427" s="274" t="s">
        <v>581</v>
      </c>
      <c r="F427" s="275" t="s">
        <v>582</v>
      </c>
      <c r="G427" s="276" t="s">
        <v>583</v>
      </c>
      <c r="H427" s="277">
        <v>88.691999999999993</v>
      </c>
      <c r="I427" s="278"/>
      <c r="J427" s="279"/>
      <c r="K427" s="280">
        <f>ROUND(P427*H427,2)</f>
        <v>0</v>
      </c>
      <c r="L427" s="279"/>
      <c r="M427" s="281"/>
      <c r="N427" s="282" t="s">
        <v>1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0.00014999999999999999</v>
      </c>
      <c r="V427" s="231">
        <f>U427*H427</f>
        <v>0.013303799999999998</v>
      </c>
      <c r="W427" s="231">
        <v>0</v>
      </c>
      <c r="X427" s="232">
        <f>W427*H427</f>
        <v>0</v>
      </c>
      <c r="Y427" s="42"/>
      <c r="Z427" s="42"/>
      <c r="AA427" s="42"/>
      <c r="AB427" s="42"/>
      <c r="AC427" s="42"/>
      <c r="AD427" s="42"/>
      <c r="AE427" s="42"/>
      <c r="AR427" s="233" t="s">
        <v>567</v>
      </c>
      <c r="AT427" s="233" t="s">
        <v>564</v>
      </c>
      <c r="AU427" s="233" t="s">
        <v>93</v>
      </c>
      <c r="AY427" s="19" t="s">
        <v>220</v>
      </c>
      <c r="BE427" s="147">
        <f>IF(O427="základná",K427,0)</f>
        <v>0</v>
      </c>
      <c r="BF427" s="147">
        <f>IF(O427="znížená",K427,0)</f>
        <v>0</v>
      </c>
      <c r="BG427" s="147">
        <f>IF(O427="zákl. prenesená",K427,0)</f>
        <v>0</v>
      </c>
      <c r="BH427" s="147">
        <f>IF(O427="zníž. prenesená",K427,0)</f>
        <v>0</v>
      </c>
      <c r="BI427" s="147">
        <f>IF(O427="nulová",K427,0)</f>
        <v>0</v>
      </c>
      <c r="BJ427" s="19" t="s">
        <v>93</v>
      </c>
      <c r="BK427" s="147">
        <f>ROUND(P427*H427,2)</f>
        <v>0</v>
      </c>
      <c r="BL427" s="19" t="s">
        <v>387</v>
      </c>
      <c r="BM427" s="233" t="s">
        <v>2231</v>
      </c>
    </row>
    <row r="428" s="14" customFormat="1">
      <c r="A428" s="14"/>
      <c r="B428" s="242"/>
      <c r="C428" s="14"/>
      <c r="D428" s="235" t="s">
        <v>228</v>
      </c>
      <c r="E428" s="243" t="s">
        <v>1</v>
      </c>
      <c r="F428" s="244" t="s">
        <v>2216</v>
      </c>
      <c r="G428" s="14"/>
      <c r="H428" s="245">
        <v>29.564</v>
      </c>
      <c r="I428" s="246"/>
      <c r="J428" s="246"/>
      <c r="K428" s="14"/>
      <c r="L428" s="14"/>
      <c r="M428" s="242"/>
      <c r="N428" s="247"/>
      <c r="O428" s="248"/>
      <c r="P428" s="248"/>
      <c r="Q428" s="248"/>
      <c r="R428" s="248"/>
      <c r="S428" s="248"/>
      <c r="T428" s="248"/>
      <c r="U428" s="248"/>
      <c r="V428" s="248"/>
      <c r="W428" s="248"/>
      <c r="X428" s="249"/>
      <c r="Y428" s="14"/>
      <c r="Z428" s="14"/>
      <c r="AA428" s="14"/>
      <c r="AB428" s="14"/>
      <c r="AC428" s="14"/>
      <c r="AD428" s="14"/>
      <c r="AE428" s="14"/>
      <c r="AT428" s="243" t="s">
        <v>228</v>
      </c>
      <c r="AU428" s="243" t="s">
        <v>93</v>
      </c>
      <c r="AV428" s="14" t="s">
        <v>93</v>
      </c>
      <c r="AW428" s="14" t="s">
        <v>4</v>
      </c>
      <c r="AX428" s="14" t="s">
        <v>88</v>
      </c>
      <c r="AY428" s="243" t="s">
        <v>220</v>
      </c>
    </row>
    <row r="429" s="14" customFormat="1">
      <c r="A429" s="14"/>
      <c r="B429" s="242"/>
      <c r="C429" s="14"/>
      <c r="D429" s="235" t="s">
        <v>228</v>
      </c>
      <c r="E429" s="14"/>
      <c r="F429" s="244" t="s">
        <v>2232</v>
      </c>
      <c r="G429" s="14"/>
      <c r="H429" s="245">
        <v>88.691999999999993</v>
      </c>
      <c r="I429" s="246"/>
      <c r="J429" s="246"/>
      <c r="K429" s="14"/>
      <c r="L429" s="14"/>
      <c r="M429" s="242"/>
      <c r="N429" s="247"/>
      <c r="O429" s="248"/>
      <c r="P429" s="248"/>
      <c r="Q429" s="248"/>
      <c r="R429" s="248"/>
      <c r="S429" s="248"/>
      <c r="T429" s="248"/>
      <c r="U429" s="248"/>
      <c r="V429" s="248"/>
      <c r="W429" s="248"/>
      <c r="X429" s="249"/>
      <c r="Y429" s="14"/>
      <c r="Z429" s="14"/>
      <c r="AA429" s="14"/>
      <c r="AB429" s="14"/>
      <c r="AC429" s="14"/>
      <c r="AD429" s="14"/>
      <c r="AE429" s="14"/>
      <c r="AT429" s="243" t="s">
        <v>228</v>
      </c>
      <c r="AU429" s="243" t="s">
        <v>93</v>
      </c>
      <c r="AV429" s="14" t="s">
        <v>93</v>
      </c>
      <c r="AW429" s="14" t="s">
        <v>3</v>
      </c>
      <c r="AX429" s="14" t="s">
        <v>88</v>
      </c>
      <c r="AY429" s="243" t="s">
        <v>220</v>
      </c>
    </row>
    <row r="430" s="2" customFormat="1" ht="24.15" customHeight="1">
      <c r="A430" s="42"/>
      <c r="B430" s="186"/>
      <c r="C430" s="220" t="s">
        <v>2233</v>
      </c>
      <c r="D430" s="220" t="s">
        <v>223</v>
      </c>
      <c r="E430" s="221" t="s">
        <v>597</v>
      </c>
      <c r="F430" s="222" t="s">
        <v>598</v>
      </c>
      <c r="G430" s="223" t="s">
        <v>393</v>
      </c>
      <c r="H430" s="266"/>
      <c r="I430" s="225"/>
      <c r="J430" s="225"/>
      <c r="K430" s="226">
        <f>ROUND(P430*H430,2)</f>
        <v>0</v>
      </c>
      <c r="L430" s="227"/>
      <c r="M430" s="43"/>
      <c r="N430" s="228" t="s">
        <v>1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2"/>
      <c r="Z430" s="42"/>
      <c r="AA430" s="42"/>
      <c r="AB430" s="42"/>
      <c r="AC430" s="42"/>
      <c r="AD430" s="42"/>
      <c r="AE430" s="42"/>
      <c r="AR430" s="233" t="s">
        <v>387</v>
      </c>
      <c r="AT430" s="233" t="s">
        <v>223</v>
      </c>
      <c r="AU430" s="233" t="s">
        <v>93</v>
      </c>
      <c r="AY430" s="19" t="s">
        <v>220</v>
      </c>
      <c r="BE430" s="147">
        <f>IF(O430="základná",K430,0)</f>
        <v>0</v>
      </c>
      <c r="BF430" s="147">
        <f>IF(O430="znížená",K430,0)</f>
        <v>0</v>
      </c>
      <c r="BG430" s="147">
        <f>IF(O430="zákl. prenesená",K430,0)</f>
        <v>0</v>
      </c>
      <c r="BH430" s="147">
        <f>IF(O430="zníž. prenesená",K430,0)</f>
        <v>0</v>
      </c>
      <c r="BI430" s="147">
        <f>IF(O430="nulová",K430,0)</f>
        <v>0</v>
      </c>
      <c r="BJ430" s="19" t="s">
        <v>93</v>
      </c>
      <c r="BK430" s="147">
        <f>ROUND(P430*H430,2)</f>
        <v>0</v>
      </c>
      <c r="BL430" s="19" t="s">
        <v>387</v>
      </c>
      <c r="BM430" s="233" t="s">
        <v>2234</v>
      </c>
    </row>
    <row r="431" s="12" customFormat="1" ht="22.8" customHeight="1">
      <c r="A431" s="12"/>
      <c r="B431" s="206"/>
      <c r="C431" s="12"/>
      <c r="D431" s="207" t="s">
        <v>80</v>
      </c>
      <c r="E431" s="218" t="s">
        <v>600</v>
      </c>
      <c r="F431" s="218" t="s">
        <v>601</v>
      </c>
      <c r="G431" s="12"/>
      <c r="H431" s="12"/>
      <c r="I431" s="209"/>
      <c r="J431" s="209"/>
      <c r="K431" s="219">
        <f>BK431</f>
        <v>0</v>
      </c>
      <c r="L431" s="12"/>
      <c r="M431" s="206"/>
      <c r="N431" s="211"/>
      <c r="O431" s="212"/>
      <c r="P431" s="212"/>
      <c r="Q431" s="213">
        <f>SUM(Q432:Q457)</f>
        <v>0</v>
      </c>
      <c r="R431" s="213">
        <f>SUM(R432:R457)</f>
        <v>0</v>
      </c>
      <c r="S431" s="212"/>
      <c r="T431" s="214">
        <f>SUM(T432:T457)</f>
        <v>0</v>
      </c>
      <c r="U431" s="212"/>
      <c r="V431" s="214">
        <f>SUM(V432:V457)</f>
        <v>0.0317408</v>
      </c>
      <c r="W431" s="212"/>
      <c r="X431" s="215">
        <f>SUM(X432:X457)</f>
        <v>0</v>
      </c>
      <c r="Y431" s="12"/>
      <c r="Z431" s="12"/>
      <c r="AA431" s="12"/>
      <c r="AB431" s="12"/>
      <c r="AC431" s="12"/>
      <c r="AD431" s="12"/>
      <c r="AE431" s="12"/>
      <c r="AR431" s="207" t="s">
        <v>93</v>
      </c>
      <c r="AT431" s="216" t="s">
        <v>80</v>
      </c>
      <c r="AU431" s="216" t="s">
        <v>88</v>
      </c>
      <c r="AY431" s="207" t="s">
        <v>220</v>
      </c>
      <c r="BK431" s="217">
        <f>SUM(BK432:BK457)</f>
        <v>0</v>
      </c>
    </row>
    <row r="432" s="2" customFormat="1" ht="24.15" customHeight="1">
      <c r="A432" s="42"/>
      <c r="B432" s="186"/>
      <c r="C432" s="220" t="s">
        <v>2235</v>
      </c>
      <c r="D432" s="220" t="s">
        <v>223</v>
      </c>
      <c r="E432" s="221" t="s">
        <v>858</v>
      </c>
      <c r="F432" s="222" t="s">
        <v>859</v>
      </c>
      <c r="G432" s="223" t="s">
        <v>226</v>
      </c>
      <c r="H432" s="224">
        <v>39.618000000000002</v>
      </c>
      <c r="I432" s="225"/>
      <c r="J432" s="225"/>
      <c r="K432" s="226">
        <f>ROUND(P432*H432,2)</f>
        <v>0</v>
      </c>
      <c r="L432" s="227"/>
      <c r="M432" s="43"/>
      <c r="N432" s="228" t="s">
        <v>1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2"/>
      <c r="Z432" s="42"/>
      <c r="AA432" s="42"/>
      <c r="AB432" s="42"/>
      <c r="AC432" s="42"/>
      <c r="AD432" s="42"/>
      <c r="AE432" s="42"/>
      <c r="AR432" s="233" t="s">
        <v>387</v>
      </c>
      <c r="AT432" s="233" t="s">
        <v>223</v>
      </c>
      <c r="AU432" s="233" t="s">
        <v>93</v>
      </c>
      <c r="AY432" s="19" t="s">
        <v>220</v>
      </c>
      <c r="BE432" s="147">
        <f>IF(O432="základná",K432,0)</f>
        <v>0</v>
      </c>
      <c r="BF432" s="147">
        <f>IF(O432="znížená",K432,0)</f>
        <v>0</v>
      </c>
      <c r="BG432" s="147">
        <f>IF(O432="zákl. prenesená",K432,0)</f>
        <v>0</v>
      </c>
      <c r="BH432" s="147">
        <f>IF(O432="zníž. prenesená",K432,0)</f>
        <v>0</v>
      </c>
      <c r="BI432" s="147">
        <f>IF(O432="nulová",K432,0)</f>
        <v>0</v>
      </c>
      <c r="BJ432" s="19" t="s">
        <v>93</v>
      </c>
      <c r="BK432" s="147">
        <f>ROUND(P432*H432,2)</f>
        <v>0</v>
      </c>
      <c r="BL432" s="19" t="s">
        <v>387</v>
      </c>
      <c r="BM432" s="233" t="s">
        <v>2236</v>
      </c>
    </row>
    <row r="433" s="13" customFormat="1">
      <c r="A433" s="13"/>
      <c r="B433" s="234"/>
      <c r="C433" s="13"/>
      <c r="D433" s="235" t="s">
        <v>228</v>
      </c>
      <c r="E433" s="236" t="s">
        <v>1</v>
      </c>
      <c r="F433" s="237" t="s">
        <v>2103</v>
      </c>
      <c r="G433" s="13"/>
      <c r="H433" s="236" t="s">
        <v>1</v>
      </c>
      <c r="I433" s="238"/>
      <c r="J433" s="238"/>
      <c r="K433" s="13"/>
      <c r="L433" s="13"/>
      <c r="M433" s="234"/>
      <c r="N433" s="239"/>
      <c r="O433" s="240"/>
      <c r="P433" s="240"/>
      <c r="Q433" s="240"/>
      <c r="R433" s="240"/>
      <c r="S433" s="240"/>
      <c r="T433" s="240"/>
      <c r="U433" s="240"/>
      <c r="V433" s="240"/>
      <c r="W433" s="240"/>
      <c r="X433" s="241"/>
      <c r="Y433" s="13"/>
      <c r="Z433" s="13"/>
      <c r="AA433" s="13"/>
      <c r="AB433" s="13"/>
      <c r="AC433" s="13"/>
      <c r="AD433" s="13"/>
      <c r="AE433" s="13"/>
      <c r="AT433" s="236" t="s">
        <v>228</v>
      </c>
      <c r="AU433" s="236" t="s">
        <v>93</v>
      </c>
      <c r="AV433" s="13" t="s">
        <v>88</v>
      </c>
      <c r="AW433" s="13" t="s">
        <v>4</v>
      </c>
      <c r="AX433" s="13" t="s">
        <v>81</v>
      </c>
      <c r="AY433" s="236" t="s">
        <v>220</v>
      </c>
    </row>
    <row r="434" s="14" customFormat="1">
      <c r="A434" s="14"/>
      <c r="B434" s="242"/>
      <c r="C434" s="14"/>
      <c r="D434" s="235" t="s">
        <v>228</v>
      </c>
      <c r="E434" s="243" t="s">
        <v>1</v>
      </c>
      <c r="F434" s="244" t="s">
        <v>2139</v>
      </c>
      <c r="G434" s="14"/>
      <c r="H434" s="245">
        <v>2.048</v>
      </c>
      <c r="I434" s="246"/>
      <c r="J434" s="246"/>
      <c r="K434" s="14"/>
      <c r="L434" s="14"/>
      <c r="M434" s="242"/>
      <c r="N434" s="247"/>
      <c r="O434" s="248"/>
      <c r="P434" s="248"/>
      <c r="Q434" s="248"/>
      <c r="R434" s="248"/>
      <c r="S434" s="248"/>
      <c r="T434" s="248"/>
      <c r="U434" s="248"/>
      <c r="V434" s="248"/>
      <c r="W434" s="248"/>
      <c r="X434" s="249"/>
      <c r="Y434" s="14"/>
      <c r="Z434" s="14"/>
      <c r="AA434" s="14"/>
      <c r="AB434" s="14"/>
      <c r="AC434" s="14"/>
      <c r="AD434" s="14"/>
      <c r="AE434" s="14"/>
      <c r="AT434" s="243" t="s">
        <v>228</v>
      </c>
      <c r="AU434" s="243" t="s">
        <v>93</v>
      </c>
      <c r="AV434" s="14" t="s">
        <v>93</v>
      </c>
      <c r="AW434" s="14" t="s">
        <v>4</v>
      </c>
      <c r="AX434" s="14" t="s">
        <v>81</v>
      </c>
      <c r="AY434" s="243" t="s">
        <v>220</v>
      </c>
    </row>
    <row r="435" s="14" customFormat="1">
      <c r="A435" s="14"/>
      <c r="B435" s="242"/>
      <c r="C435" s="14"/>
      <c r="D435" s="235" t="s">
        <v>228</v>
      </c>
      <c r="E435" s="243" t="s">
        <v>1</v>
      </c>
      <c r="F435" s="244" t="s">
        <v>2140</v>
      </c>
      <c r="G435" s="14"/>
      <c r="H435" s="245">
        <v>5.3099999999999996</v>
      </c>
      <c r="I435" s="246"/>
      <c r="J435" s="246"/>
      <c r="K435" s="14"/>
      <c r="L435" s="14"/>
      <c r="M435" s="242"/>
      <c r="N435" s="247"/>
      <c r="O435" s="248"/>
      <c r="P435" s="248"/>
      <c r="Q435" s="248"/>
      <c r="R435" s="248"/>
      <c r="S435" s="248"/>
      <c r="T435" s="248"/>
      <c r="U435" s="248"/>
      <c r="V435" s="248"/>
      <c r="W435" s="248"/>
      <c r="X435" s="249"/>
      <c r="Y435" s="14"/>
      <c r="Z435" s="14"/>
      <c r="AA435" s="14"/>
      <c r="AB435" s="14"/>
      <c r="AC435" s="14"/>
      <c r="AD435" s="14"/>
      <c r="AE435" s="14"/>
      <c r="AT435" s="243" t="s">
        <v>228</v>
      </c>
      <c r="AU435" s="243" t="s">
        <v>93</v>
      </c>
      <c r="AV435" s="14" t="s">
        <v>93</v>
      </c>
      <c r="AW435" s="14" t="s">
        <v>4</v>
      </c>
      <c r="AX435" s="14" t="s">
        <v>81</v>
      </c>
      <c r="AY435" s="243" t="s">
        <v>220</v>
      </c>
    </row>
    <row r="436" s="14" customFormat="1">
      <c r="A436" s="14"/>
      <c r="B436" s="242"/>
      <c r="C436" s="14"/>
      <c r="D436" s="235" t="s">
        <v>228</v>
      </c>
      <c r="E436" s="243" t="s">
        <v>1</v>
      </c>
      <c r="F436" s="244" t="s">
        <v>2141</v>
      </c>
      <c r="G436" s="14"/>
      <c r="H436" s="245">
        <v>10.17</v>
      </c>
      <c r="I436" s="246"/>
      <c r="J436" s="246"/>
      <c r="K436" s="14"/>
      <c r="L436" s="14"/>
      <c r="M436" s="242"/>
      <c r="N436" s="247"/>
      <c r="O436" s="248"/>
      <c r="P436" s="248"/>
      <c r="Q436" s="248"/>
      <c r="R436" s="248"/>
      <c r="S436" s="248"/>
      <c r="T436" s="248"/>
      <c r="U436" s="248"/>
      <c r="V436" s="248"/>
      <c r="W436" s="248"/>
      <c r="X436" s="249"/>
      <c r="Y436" s="14"/>
      <c r="Z436" s="14"/>
      <c r="AA436" s="14"/>
      <c r="AB436" s="14"/>
      <c r="AC436" s="14"/>
      <c r="AD436" s="14"/>
      <c r="AE436" s="14"/>
      <c r="AT436" s="243" t="s">
        <v>228</v>
      </c>
      <c r="AU436" s="243" t="s">
        <v>93</v>
      </c>
      <c r="AV436" s="14" t="s">
        <v>93</v>
      </c>
      <c r="AW436" s="14" t="s">
        <v>4</v>
      </c>
      <c r="AX436" s="14" t="s">
        <v>81</v>
      </c>
      <c r="AY436" s="243" t="s">
        <v>220</v>
      </c>
    </row>
    <row r="437" s="14" customFormat="1">
      <c r="A437" s="14"/>
      <c r="B437" s="242"/>
      <c r="C437" s="14"/>
      <c r="D437" s="235" t="s">
        <v>228</v>
      </c>
      <c r="E437" s="243" t="s">
        <v>1</v>
      </c>
      <c r="F437" s="244" t="s">
        <v>2142</v>
      </c>
      <c r="G437" s="14"/>
      <c r="H437" s="245">
        <v>1.76</v>
      </c>
      <c r="I437" s="246"/>
      <c r="J437" s="246"/>
      <c r="K437" s="14"/>
      <c r="L437" s="14"/>
      <c r="M437" s="242"/>
      <c r="N437" s="247"/>
      <c r="O437" s="248"/>
      <c r="P437" s="248"/>
      <c r="Q437" s="248"/>
      <c r="R437" s="248"/>
      <c r="S437" s="248"/>
      <c r="T437" s="248"/>
      <c r="U437" s="248"/>
      <c r="V437" s="248"/>
      <c r="W437" s="248"/>
      <c r="X437" s="249"/>
      <c r="Y437" s="14"/>
      <c r="Z437" s="14"/>
      <c r="AA437" s="14"/>
      <c r="AB437" s="14"/>
      <c r="AC437" s="14"/>
      <c r="AD437" s="14"/>
      <c r="AE437" s="14"/>
      <c r="AT437" s="243" t="s">
        <v>228</v>
      </c>
      <c r="AU437" s="243" t="s">
        <v>93</v>
      </c>
      <c r="AV437" s="14" t="s">
        <v>93</v>
      </c>
      <c r="AW437" s="14" t="s">
        <v>4</v>
      </c>
      <c r="AX437" s="14" t="s">
        <v>81</v>
      </c>
      <c r="AY437" s="243" t="s">
        <v>220</v>
      </c>
    </row>
    <row r="438" s="15" customFormat="1">
      <c r="A438" s="15"/>
      <c r="B438" s="250"/>
      <c r="C438" s="15"/>
      <c r="D438" s="235" t="s">
        <v>228</v>
      </c>
      <c r="E438" s="251" t="s">
        <v>1</v>
      </c>
      <c r="F438" s="252" t="s">
        <v>242</v>
      </c>
      <c r="G438" s="15"/>
      <c r="H438" s="253">
        <v>19.288</v>
      </c>
      <c r="I438" s="254"/>
      <c r="J438" s="254"/>
      <c r="K438" s="15"/>
      <c r="L438" s="15"/>
      <c r="M438" s="250"/>
      <c r="N438" s="255"/>
      <c r="O438" s="256"/>
      <c r="P438" s="256"/>
      <c r="Q438" s="256"/>
      <c r="R438" s="256"/>
      <c r="S438" s="256"/>
      <c r="T438" s="256"/>
      <c r="U438" s="256"/>
      <c r="V438" s="256"/>
      <c r="W438" s="256"/>
      <c r="X438" s="257"/>
      <c r="Y438" s="15"/>
      <c r="Z438" s="15"/>
      <c r="AA438" s="15"/>
      <c r="AB438" s="15"/>
      <c r="AC438" s="15"/>
      <c r="AD438" s="15"/>
      <c r="AE438" s="15"/>
      <c r="AT438" s="251" t="s">
        <v>228</v>
      </c>
      <c r="AU438" s="251" t="s">
        <v>93</v>
      </c>
      <c r="AV438" s="15" t="s">
        <v>98</v>
      </c>
      <c r="AW438" s="15" t="s">
        <v>4</v>
      </c>
      <c r="AX438" s="15" t="s">
        <v>81</v>
      </c>
      <c r="AY438" s="251" t="s">
        <v>220</v>
      </c>
    </row>
    <row r="439" s="13" customFormat="1">
      <c r="A439" s="13"/>
      <c r="B439" s="234"/>
      <c r="C439" s="13"/>
      <c r="D439" s="235" t="s">
        <v>228</v>
      </c>
      <c r="E439" s="236" t="s">
        <v>1</v>
      </c>
      <c r="F439" s="237" t="s">
        <v>2143</v>
      </c>
      <c r="G439" s="13"/>
      <c r="H439" s="236" t="s">
        <v>1</v>
      </c>
      <c r="I439" s="238"/>
      <c r="J439" s="238"/>
      <c r="K439" s="13"/>
      <c r="L439" s="13"/>
      <c r="M439" s="234"/>
      <c r="N439" s="239"/>
      <c r="O439" s="240"/>
      <c r="P439" s="240"/>
      <c r="Q439" s="240"/>
      <c r="R439" s="240"/>
      <c r="S439" s="240"/>
      <c r="T439" s="240"/>
      <c r="U439" s="240"/>
      <c r="V439" s="240"/>
      <c r="W439" s="240"/>
      <c r="X439" s="241"/>
      <c r="Y439" s="13"/>
      <c r="Z439" s="13"/>
      <c r="AA439" s="13"/>
      <c r="AB439" s="13"/>
      <c r="AC439" s="13"/>
      <c r="AD439" s="13"/>
      <c r="AE439" s="13"/>
      <c r="AT439" s="236" t="s">
        <v>228</v>
      </c>
      <c r="AU439" s="236" t="s">
        <v>93</v>
      </c>
      <c r="AV439" s="13" t="s">
        <v>88</v>
      </c>
      <c r="AW439" s="13" t="s">
        <v>4</v>
      </c>
      <c r="AX439" s="13" t="s">
        <v>81</v>
      </c>
      <c r="AY439" s="236" t="s">
        <v>220</v>
      </c>
    </row>
    <row r="440" s="14" customFormat="1">
      <c r="A440" s="14"/>
      <c r="B440" s="242"/>
      <c r="C440" s="14"/>
      <c r="D440" s="235" t="s">
        <v>228</v>
      </c>
      <c r="E440" s="243" t="s">
        <v>1</v>
      </c>
      <c r="F440" s="244" t="s">
        <v>2144</v>
      </c>
      <c r="G440" s="14"/>
      <c r="H440" s="245">
        <v>20.329999999999998</v>
      </c>
      <c r="I440" s="246"/>
      <c r="J440" s="246"/>
      <c r="K440" s="14"/>
      <c r="L440" s="14"/>
      <c r="M440" s="242"/>
      <c r="N440" s="247"/>
      <c r="O440" s="248"/>
      <c r="P440" s="248"/>
      <c r="Q440" s="248"/>
      <c r="R440" s="248"/>
      <c r="S440" s="248"/>
      <c r="T440" s="248"/>
      <c r="U440" s="248"/>
      <c r="V440" s="248"/>
      <c r="W440" s="248"/>
      <c r="X440" s="249"/>
      <c r="Y440" s="14"/>
      <c r="Z440" s="14"/>
      <c r="AA440" s="14"/>
      <c r="AB440" s="14"/>
      <c r="AC440" s="14"/>
      <c r="AD440" s="14"/>
      <c r="AE440" s="14"/>
      <c r="AT440" s="243" t="s">
        <v>228</v>
      </c>
      <c r="AU440" s="243" t="s">
        <v>93</v>
      </c>
      <c r="AV440" s="14" t="s">
        <v>93</v>
      </c>
      <c r="AW440" s="14" t="s">
        <v>4</v>
      </c>
      <c r="AX440" s="14" t="s">
        <v>81</v>
      </c>
      <c r="AY440" s="243" t="s">
        <v>220</v>
      </c>
    </row>
    <row r="441" s="16" customFormat="1">
      <c r="A441" s="16"/>
      <c r="B441" s="258"/>
      <c r="C441" s="16"/>
      <c r="D441" s="235" t="s">
        <v>228</v>
      </c>
      <c r="E441" s="259" t="s">
        <v>1</v>
      </c>
      <c r="F441" s="260" t="s">
        <v>253</v>
      </c>
      <c r="G441" s="16"/>
      <c r="H441" s="261">
        <v>39.618000000000002</v>
      </c>
      <c r="I441" s="262"/>
      <c r="J441" s="262"/>
      <c r="K441" s="16"/>
      <c r="L441" s="16"/>
      <c r="M441" s="258"/>
      <c r="N441" s="263"/>
      <c r="O441" s="264"/>
      <c r="P441" s="264"/>
      <c r="Q441" s="264"/>
      <c r="R441" s="264"/>
      <c r="S441" s="264"/>
      <c r="T441" s="264"/>
      <c r="U441" s="264"/>
      <c r="V441" s="264"/>
      <c r="W441" s="264"/>
      <c r="X441" s="265"/>
      <c r="Y441" s="16"/>
      <c r="Z441" s="16"/>
      <c r="AA441" s="16"/>
      <c r="AB441" s="16"/>
      <c r="AC441" s="16"/>
      <c r="AD441" s="16"/>
      <c r="AE441" s="16"/>
      <c r="AT441" s="259" t="s">
        <v>228</v>
      </c>
      <c r="AU441" s="259" t="s">
        <v>93</v>
      </c>
      <c r="AV441" s="16" t="s">
        <v>105</v>
      </c>
      <c r="AW441" s="16" t="s">
        <v>4</v>
      </c>
      <c r="AX441" s="16" t="s">
        <v>88</v>
      </c>
      <c r="AY441" s="259" t="s">
        <v>220</v>
      </c>
    </row>
    <row r="442" s="2" customFormat="1" ht="37.8" customHeight="1">
      <c r="A442" s="42"/>
      <c r="B442" s="186"/>
      <c r="C442" s="273" t="s">
        <v>2237</v>
      </c>
      <c r="D442" s="273" t="s">
        <v>564</v>
      </c>
      <c r="E442" s="274" t="s">
        <v>2238</v>
      </c>
      <c r="F442" s="275" t="s">
        <v>2239</v>
      </c>
      <c r="G442" s="276" t="s">
        <v>226</v>
      </c>
      <c r="H442" s="277">
        <v>19.673999999999999</v>
      </c>
      <c r="I442" s="278"/>
      <c r="J442" s="279"/>
      <c r="K442" s="280">
        <f>ROUND(P442*H442,2)</f>
        <v>0</v>
      </c>
      <c r="L442" s="279"/>
      <c r="M442" s="281"/>
      <c r="N442" s="282" t="s">
        <v>1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0.0011999999999999999</v>
      </c>
      <c r="V442" s="231">
        <f>U442*H442</f>
        <v>0.023608799999999996</v>
      </c>
      <c r="W442" s="231">
        <v>0</v>
      </c>
      <c r="X442" s="232">
        <f>W442*H442</f>
        <v>0</v>
      </c>
      <c r="Y442" s="42"/>
      <c r="Z442" s="42"/>
      <c r="AA442" s="42"/>
      <c r="AB442" s="42"/>
      <c r="AC442" s="42"/>
      <c r="AD442" s="42"/>
      <c r="AE442" s="42"/>
      <c r="AR442" s="233" t="s">
        <v>567</v>
      </c>
      <c r="AT442" s="233" t="s">
        <v>564</v>
      </c>
      <c r="AU442" s="233" t="s">
        <v>93</v>
      </c>
      <c r="AY442" s="19" t="s">
        <v>220</v>
      </c>
      <c r="BE442" s="147">
        <f>IF(O442="základná",K442,0)</f>
        <v>0</v>
      </c>
      <c r="BF442" s="147">
        <f>IF(O442="znížená",K442,0)</f>
        <v>0</v>
      </c>
      <c r="BG442" s="147">
        <f>IF(O442="zákl. prenesená",K442,0)</f>
        <v>0</v>
      </c>
      <c r="BH442" s="147">
        <f>IF(O442="zníž. prenesená",K442,0)</f>
        <v>0</v>
      </c>
      <c r="BI442" s="147">
        <f>IF(O442="nulová",K442,0)</f>
        <v>0</v>
      </c>
      <c r="BJ442" s="19" t="s">
        <v>93</v>
      </c>
      <c r="BK442" s="147">
        <f>ROUND(P442*H442,2)</f>
        <v>0</v>
      </c>
      <c r="BL442" s="19" t="s">
        <v>387</v>
      </c>
      <c r="BM442" s="233" t="s">
        <v>2240</v>
      </c>
    </row>
    <row r="443" s="13" customFormat="1">
      <c r="A443" s="13"/>
      <c r="B443" s="234"/>
      <c r="C443" s="13"/>
      <c r="D443" s="235" t="s">
        <v>228</v>
      </c>
      <c r="E443" s="236" t="s">
        <v>1</v>
      </c>
      <c r="F443" s="237" t="s">
        <v>2103</v>
      </c>
      <c r="G443" s="13"/>
      <c r="H443" s="236" t="s">
        <v>1</v>
      </c>
      <c r="I443" s="238"/>
      <c r="J443" s="238"/>
      <c r="K443" s="13"/>
      <c r="L443" s="13"/>
      <c r="M443" s="234"/>
      <c r="N443" s="239"/>
      <c r="O443" s="240"/>
      <c r="P443" s="240"/>
      <c r="Q443" s="240"/>
      <c r="R443" s="240"/>
      <c r="S443" s="240"/>
      <c r="T443" s="240"/>
      <c r="U443" s="240"/>
      <c r="V443" s="240"/>
      <c r="W443" s="240"/>
      <c r="X443" s="241"/>
      <c r="Y443" s="13"/>
      <c r="Z443" s="13"/>
      <c r="AA443" s="13"/>
      <c r="AB443" s="13"/>
      <c r="AC443" s="13"/>
      <c r="AD443" s="13"/>
      <c r="AE443" s="13"/>
      <c r="AT443" s="236" t="s">
        <v>228</v>
      </c>
      <c r="AU443" s="236" t="s">
        <v>93</v>
      </c>
      <c r="AV443" s="13" t="s">
        <v>88</v>
      </c>
      <c r="AW443" s="13" t="s">
        <v>4</v>
      </c>
      <c r="AX443" s="13" t="s">
        <v>81</v>
      </c>
      <c r="AY443" s="236" t="s">
        <v>220</v>
      </c>
    </row>
    <row r="444" s="14" customFormat="1">
      <c r="A444" s="14"/>
      <c r="B444" s="242"/>
      <c r="C444" s="14"/>
      <c r="D444" s="235" t="s">
        <v>228</v>
      </c>
      <c r="E444" s="243" t="s">
        <v>1</v>
      </c>
      <c r="F444" s="244" t="s">
        <v>2139</v>
      </c>
      <c r="G444" s="14"/>
      <c r="H444" s="245">
        <v>2.048</v>
      </c>
      <c r="I444" s="246"/>
      <c r="J444" s="246"/>
      <c r="K444" s="14"/>
      <c r="L444" s="14"/>
      <c r="M444" s="242"/>
      <c r="N444" s="247"/>
      <c r="O444" s="248"/>
      <c r="P444" s="248"/>
      <c r="Q444" s="248"/>
      <c r="R444" s="248"/>
      <c r="S444" s="248"/>
      <c r="T444" s="248"/>
      <c r="U444" s="248"/>
      <c r="V444" s="248"/>
      <c r="W444" s="248"/>
      <c r="X444" s="249"/>
      <c r="Y444" s="14"/>
      <c r="Z444" s="14"/>
      <c r="AA444" s="14"/>
      <c r="AB444" s="14"/>
      <c r="AC444" s="14"/>
      <c r="AD444" s="14"/>
      <c r="AE444" s="14"/>
      <c r="AT444" s="243" t="s">
        <v>228</v>
      </c>
      <c r="AU444" s="243" t="s">
        <v>93</v>
      </c>
      <c r="AV444" s="14" t="s">
        <v>93</v>
      </c>
      <c r="AW444" s="14" t="s">
        <v>4</v>
      </c>
      <c r="AX444" s="14" t="s">
        <v>81</v>
      </c>
      <c r="AY444" s="243" t="s">
        <v>220</v>
      </c>
    </row>
    <row r="445" s="14" customFormat="1">
      <c r="A445" s="14"/>
      <c r="B445" s="242"/>
      <c r="C445" s="14"/>
      <c r="D445" s="235" t="s">
        <v>228</v>
      </c>
      <c r="E445" s="243" t="s">
        <v>1</v>
      </c>
      <c r="F445" s="244" t="s">
        <v>2140</v>
      </c>
      <c r="G445" s="14"/>
      <c r="H445" s="245">
        <v>5.3099999999999996</v>
      </c>
      <c r="I445" s="246"/>
      <c r="J445" s="246"/>
      <c r="K445" s="14"/>
      <c r="L445" s="14"/>
      <c r="M445" s="242"/>
      <c r="N445" s="247"/>
      <c r="O445" s="248"/>
      <c r="P445" s="248"/>
      <c r="Q445" s="248"/>
      <c r="R445" s="248"/>
      <c r="S445" s="248"/>
      <c r="T445" s="248"/>
      <c r="U445" s="248"/>
      <c r="V445" s="248"/>
      <c r="W445" s="248"/>
      <c r="X445" s="249"/>
      <c r="Y445" s="14"/>
      <c r="Z445" s="14"/>
      <c r="AA445" s="14"/>
      <c r="AB445" s="14"/>
      <c r="AC445" s="14"/>
      <c r="AD445" s="14"/>
      <c r="AE445" s="14"/>
      <c r="AT445" s="243" t="s">
        <v>228</v>
      </c>
      <c r="AU445" s="243" t="s">
        <v>93</v>
      </c>
      <c r="AV445" s="14" t="s">
        <v>93</v>
      </c>
      <c r="AW445" s="14" t="s">
        <v>4</v>
      </c>
      <c r="AX445" s="14" t="s">
        <v>81</v>
      </c>
      <c r="AY445" s="243" t="s">
        <v>220</v>
      </c>
    </row>
    <row r="446" s="14" customFormat="1">
      <c r="A446" s="14"/>
      <c r="B446" s="242"/>
      <c r="C446" s="14"/>
      <c r="D446" s="235" t="s">
        <v>228</v>
      </c>
      <c r="E446" s="243" t="s">
        <v>1</v>
      </c>
      <c r="F446" s="244" t="s">
        <v>2141</v>
      </c>
      <c r="G446" s="14"/>
      <c r="H446" s="245">
        <v>10.17</v>
      </c>
      <c r="I446" s="246"/>
      <c r="J446" s="246"/>
      <c r="K446" s="14"/>
      <c r="L446" s="14"/>
      <c r="M446" s="242"/>
      <c r="N446" s="247"/>
      <c r="O446" s="248"/>
      <c r="P446" s="248"/>
      <c r="Q446" s="248"/>
      <c r="R446" s="248"/>
      <c r="S446" s="248"/>
      <c r="T446" s="248"/>
      <c r="U446" s="248"/>
      <c r="V446" s="248"/>
      <c r="W446" s="248"/>
      <c r="X446" s="249"/>
      <c r="Y446" s="14"/>
      <c r="Z446" s="14"/>
      <c r="AA446" s="14"/>
      <c r="AB446" s="14"/>
      <c r="AC446" s="14"/>
      <c r="AD446" s="14"/>
      <c r="AE446" s="14"/>
      <c r="AT446" s="243" t="s">
        <v>228</v>
      </c>
      <c r="AU446" s="243" t="s">
        <v>93</v>
      </c>
      <c r="AV446" s="14" t="s">
        <v>93</v>
      </c>
      <c r="AW446" s="14" t="s">
        <v>4</v>
      </c>
      <c r="AX446" s="14" t="s">
        <v>81</v>
      </c>
      <c r="AY446" s="243" t="s">
        <v>220</v>
      </c>
    </row>
    <row r="447" s="14" customFormat="1">
      <c r="A447" s="14"/>
      <c r="B447" s="242"/>
      <c r="C447" s="14"/>
      <c r="D447" s="235" t="s">
        <v>228</v>
      </c>
      <c r="E447" s="243" t="s">
        <v>1</v>
      </c>
      <c r="F447" s="244" t="s">
        <v>2142</v>
      </c>
      <c r="G447" s="14"/>
      <c r="H447" s="245">
        <v>1.76</v>
      </c>
      <c r="I447" s="246"/>
      <c r="J447" s="246"/>
      <c r="K447" s="14"/>
      <c r="L447" s="14"/>
      <c r="M447" s="242"/>
      <c r="N447" s="247"/>
      <c r="O447" s="248"/>
      <c r="P447" s="248"/>
      <c r="Q447" s="248"/>
      <c r="R447" s="248"/>
      <c r="S447" s="248"/>
      <c r="T447" s="248"/>
      <c r="U447" s="248"/>
      <c r="V447" s="248"/>
      <c r="W447" s="248"/>
      <c r="X447" s="249"/>
      <c r="Y447" s="14"/>
      <c r="Z447" s="14"/>
      <c r="AA447" s="14"/>
      <c r="AB447" s="14"/>
      <c r="AC447" s="14"/>
      <c r="AD447" s="14"/>
      <c r="AE447" s="14"/>
      <c r="AT447" s="243" t="s">
        <v>228</v>
      </c>
      <c r="AU447" s="243" t="s">
        <v>93</v>
      </c>
      <c r="AV447" s="14" t="s">
        <v>93</v>
      </c>
      <c r="AW447" s="14" t="s">
        <v>4</v>
      </c>
      <c r="AX447" s="14" t="s">
        <v>81</v>
      </c>
      <c r="AY447" s="243" t="s">
        <v>220</v>
      </c>
    </row>
    <row r="448" s="15" customFormat="1">
      <c r="A448" s="15"/>
      <c r="B448" s="250"/>
      <c r="C448" s="15"/>
      <c r="D448" s="235" t="s">
        <v>228</v>
      </c>
      <c r="E448" s="251" t="s">
        <v>1</v>
      </c>
      <c r="F448" s="252" t="s">
        <v>242</v>
      </c>
      <c r="G448" s="15"/>
      <c r="H448" s="253">
        <v>19.288</v>
      </c>
      <c r="I448" s="254"/>
      <c r="J448" s="254"/>
      <c r="K448" s="15"/>
      <c r="L448" s="15"/>
      <c r="M448" s="250"/>
      <c r="N448" s="255"/>
      <c r="O448" s="256"/>
      <c r="P448" s="256"/>
      <c r="Q448" s="256"/>
      <c r="R448" s="256"/>
      <c r="S448" s="256"/>
      <c r="T448" s="256"/>
      <c r="U448" s="256"/>
      <c r="V448" s="256"/>
      <c r="W448" s="256"/>
      <c r="X448" s="257"/>
      <c r="Y448" s="15"/>
      <c r="Z448" s="15"/>
      <c r="AA448" s="15"/>
      <c r="AB448" s="15"/>
      <c r="AC448" s="15"/>
      <c r="AD448" s="15"/>
      <c r="AE448" s="15"/>
      <c r="AT448" s="251" t="s">
        <v>228</v>
      </c>
      <c r="AU448" s="251" t="s">
        <v>93</v>
      </c>
      <c r="AV448" s="15" t="s">
        <v>98</v>
      </c>
      <c r="AW448" s="15" t="s">
        <v>4</v>
      </c>
      <c r="AX448" s="15" t="s">
        <v>88</v>
      </c>
      <c r="AY448" s="251" t="s">
        <v>220</v>
      </c>
    </row>
    <row r="449" s="14" customFormat="1">
      <c r="A449" s="14"/>
      <c r="B449" s="242"/>
      <c r="C449" s="14"/>
      <c r="D449" s="235" t="s">
        <v>228</v>
      </c>
      <c r="E449" s="14"/>
      <c r="F449" s="244" t="s">
        <v>2241</v>
      </c>
      <c r="G449" s="14"/>
      <c r="H449" s="245">
        <v>19.673999999999999</v>
      </c>
      <c r="I449" s="246"/>
      <c r="J449" s="246"/>
      <c r="K449" s="14"/>
      <c r="L449" s="14"/>
      <c r="M449" s="242"/>
      <c r="N449" s="247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4"/>
      <c r="Z449" s="14"/>
      <c r="AA449" s="14"/>
      <c r="AB449" s="14"/>
      <c r="AC449" s="14"/>
      <c r="AD449" s="14"/>
      <c r="AE449" s="14"/>
      <c r="AT449" s="243" t="s">
        <v>228</v>
      </c>
      <c r="AU449" s="243" t="s">
        <v>93</v>
      </c>
      <c r="AV449" s="14" t="s">
        <v>93</v>
      </c>
      <c r="AW449" s="14" t="s">
        <v>3</v>
      </c>
      <c r="AX449" s="14" t="s">
        <v>88</v>
      </c>
      <c r="AY449" s="243" t="s">
        <v>220</v>
      </c>
    </row>
    <row r="450" s="2" customFormat="1" ht="37.8" customHeight="1">
      <c r="A450" s="42"/>
      <c r="B450" s="186"/>
      <c r="C450" s="273" t="s">
        <v>2242</v>
      </c>
      <c r="D450" s="273" t="s">
        <v>564</v>
      </c>
      <c r="E450" s="274" t="s">
        <v>1391</v>
      </c>
      <c r="F450" s="275" t="s">
        <v>1392</v>
      </c>
      <c r="G450" s="276" t="s">
        <v>226</v>
      </c>
      <c r="H450" s="277">
        <v>20.329999999999998</v>
      </c>
      <c r="I450" s="278"/>
      <c r="J450" s="279"/>
      <c r="K450" s="280">
        <f>ROUND(P450*H450,2)</f>
        <v>0</v>
      </c>
      <c r="L450" s="279"/>
      <c r="M450" s="281"/>
      <c r="N450" s="282" t="s">
        <v>1</v>
      </c>
      <c r="O450" s="229" t="s">
        <v>45</v>
      </c>
      <c r="P450" s="230">
        <f>I450+J450</f>
        <v>0</v>
      </c>
      <c r="Q450" s="230">
        <f>ROUND(I450*H450,2)</f>
        <v>0</v>
      </c>
      <c r="R450" s="230">
        <f>ROUND(J450*H450,2)</f>
        <v>0</v>
      </c>
      <c r="S450" s="86"/>
      <c r="T450" s="231">
        <f>S450*H450</f>
        <v>0</v>
      </c>
      <c r="U450" s="231">
        <v>0.00040000000000000002</v>
      </c>
      <c r="V450" s="231">
        <f>U450*H450</f>
        <v>0.0081320000000000003</v>
      </c>
      <c r="W450" s="231">
        <v>0</v>
      </c>
      <c r="X450" s="232">
        <f>W450*H450</f>
        <v>0</v>
      </c>
      <c r="Y450" s="42"/>
      <c r="Z450" s="42"/>
      <c r="AA450" s="42"/>
      <c r="AB450" s="42"/>
      <c r="AC450" s="42"/>
      <c r="AD450" s="42"/>
      <c r="AE450" s="42"/>
      <c r="AR450" s="233" t="s">
        <v>567</v>
      </c>
      <c r="AT450" s="233" t="s">
        <v>564</v>
      </c>
      <c r="AU450" s="233" t="s">
        <v>93</v>
      </c>
      <c r="AY450" s="19" t="s">
        <v>220</v>
      </c>
      <c r="BE450" s="147">
        <f>IF(O450="základná",K450,0)</f>
        <v>0</v>
      </c>
      <c r="BF450" s="147">
        <f>IF(O450="znížená",K450,0)</f>
        <v>0</v>
      </c>
      <c r="BG450" s="147">
        <f>IF(O450="zákl. prenesená",K450,0)</f>
        <v>0</v>
      </c>
      <c r="BH450" s="147">
        <f>IF(O450="zníž. prenesená",K450,0)</f>
        <v>0</v>
      </c>
      <c r="BI450" s="147">
        <f>IF(O450="nulová",K450,0)</f>
        <v>0</v>
      </c>
      <c r="BJ450" s="19" t="s">
        <v>93</v>
      </c>
      <c r="BK450" s="147">
        <f>ROUND(P450*H450,2)</f>
        <v>0</v>
      </c>
      <c r="BL450" s="19" t="s">
        <v>387</v>
      </c>
      <c r="BM450" s="233" t="s">
        <v>2243</v>
      </c>
    </row>
    <row r="451" s="13" customFormat="1">
      <c r="A451" s="13"/>
      <c r="B451" s="234"/>
      <c r="C451" s="13"/>
      <c r="D451" s="235" t="s">
        <v>228</v>
      </c>
      <c r="E451" s="236" t="s">
        <v>1</v>
      </c>
      <c r="F451" s="237" t="s">
        <v>2143</v>
      </c>
      <c r="G451" s="13"/>
      <c r="H451" s="236" t="s">
        <v>1</v>
      </c>
      <c r="I451" s="238"/>
      <c r="J451" s="238"/>
      <c r="K451" s="13"/>
      <c r="L451" s="13"/>
      <c r="M451" s="234"/>
      <c r="N451" s="239"/>
      <c r="O451" s="240"/>
      <c r="P451" s="240"/>
      <c r="Q451" s="240"/>
      <c r="R451" s="240"/>
      <c r="S451" s="240"/>
      <c r="T451" s="240"/>
      <c r="U451" s="240"/>
      <c r="V451" s="240"/>
      <c r="W451" s="240"/>
      <c r="X451" s="241"/>
      <c r="Y451" s="13"/>
      <c r="Z451" s="13"/>
      <c r="AA451" s="13"/>
      <c r="AB451" s="13"/>
      <c r="AC451" s="13"/>
      <c r="AD451" s="13"/>
      <c r="AE451" s="13"/>
      <c r="AT451" s="236" t="s">
        <v>228</v>
      </c>
      <c r="AU451" s="236" t="s">
        <v>93</v>
      </c>
      <c r="AV451" s="13" t="s">
        <v>88</v>
      </c>
      <c r="AW451" s="13" t="s">
        <v>4</v>
      </c>
      <c r="AX451" s="13" t="s">
        <v>81</v>
      </c>
      <c r="AY451" s="236" t="s">
        <v>220</v>
      </c>
    </row>
    <row r="452" s="14" customFormat="1">
      <c r="A452" s="14"/>
      <c r="B452" s="242"/>
      <c r="C452" s="14"/>
      <c r="D452" s="235" t="s">
        <v>228</v>
      </c>
      <c r="E452" s="243" t="s">
        <v>1</v>
      </c>
      <c r="F452" s="244" t="s">
        <v>2144</v>
      </c>
      <c r="G452" s="14"/>
      <c r="H452" s="245">
        <v>20.329999999999998</v>
      </c>
      <c r="I452" s="246"/>
      <c r="J452" s="246"/>
      <c r="K452" s="14"/>
      <c r="L452" s="14"/>
      <c r="M452" s="242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Y452" s="14"/>
      <c r="Z452" s="14"/>
      <c r="AA452" s="14"/>
      <c r="AB452" s="14"/>
      <c r="AC452" s="14"/>
      <c r="AD452" s="14"/>
      <c r="AE452" s="14"/>
      <c r="AT452" s="243" t="s">
        <v>228</v>
      </c>
      <c r="AU452" s="243" t="s">
        <v>93</v>
      </c>
      <c r="AV452" s="14" t="s">
        <v>93</v>
      </c>
      <c r="AW452" s="14" t="s">
        <v>4</v>
      </c>
      <c r="AX452" s="14" t="s">
        <v>88</v>
      </c>
      <c r="AY452" s="243" t="s">
        <v>220</v>
      </c>
    </row>
    <row r="453" s="2" customFormat="1" ht="24.15" customHeight="1">
      <c r="A453" s="42"/>
      <c r="B453" s="186"/>
      <c r="C453" s="220" t="s">
        <v>2244</v>
      </c>
      <c r="D453" s="220" t="s">
        <v>223</v>
      </c>
      <c r="E453" s="221" t="s">
        <v>606</v>
      </c>
      <c r="F453" s="222" t="s">
        <v>607</v>
      </c>
      <c r="G453" s="223" t="s">
        <v>226</v>
      </c>
      <c r="H453" s="224">
        <v>29.564</v>
      </c>
      <c r="I453" s="225"/>
      <c r="J453" s="225"/>
      <c r="K453" s="226">
        <f>ROUND(P453*H453,2)</f>
        <v>0</v>
      </c>
      <c r="L453" s="227"/>
      <c r="M453" s="43"/>
      <c r="N453" s="228" t="s">
        <v>1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</v>
      </c>
      <c r="X453" s="232">
        <f>W453*H453</f>
        <v>0</v>
      </c>
      <c r="Y453" s="42"/>
      <c r="Z453" s="42"/>
      <c r="AA453" s="42"/>
      <c r="AB453" s="42"/>
      <c r="AC453" s="42"/>
      <c r="AD453" s="42"/>
      <c r="AE453" s="42"/>
      <c r="AR453" s="233" t="s">
        <v>105</v>
      </c>
      <c r="AT453" s="233" t="s">
        <v>223</v>
      </c>
      <c r="AU453" s="233" t="s">
        <v>93</v>
      </c>
      <c r="AY453" s="19" t="s">
        <v>220</v>
      </c>
      <c r="BE453" s="147">
        <f>IF(O453="základná",K453,0)</f>
        <v>0</v>
      </c>
      <c r="BF453" s="147">
        <f>IF(O453="znížená",K453,0)</f>
        <v>0</v>
      </c>
      <c r="BG453" s="147">
        <f>IF(O453="zákl. prenesená",K453,0)</f>
        <v>0</v>
      </c>
      <c r="BH453" s="147">
        <f>IF(O453="zníž. prenesená",K453,0)</f>
        <v>0</v>
      </c>
      <c r="BI453" s="147">
        <f>IF(O453="nulová",K453,0)</f>
        <v>0</v>
      </c>
      <c r="BJ453" s="19" t="s">
        <v>93</v>
      </c>
      <c r="BK453" s="147">
        <f>ROUND(P453*H453,2)</f>
        <v>0</v>
      </c>
      <c r="BL453" s="19" t="s">
        <v>105</v>
      </c>
      <c r="BM453" s="233" t="s">
        <v>2245</v>
      </c>
    </row>
    <row r="454" s="14" customFormat="1">
      <c r="A454" s="14"/>
      <c r="B454" s="242"/>
      <c r="C454" s="14"/>
      <c r="D454" s="235" t="s">
        <v>228</v>
      </c>
      <c r="E454" s="243" t="s">
        <v>1</v>
      </c>
      <c r="F454" s="244" t="s">
        <v>2216</v>
      </c>
      <c r="G454" s="14"/>
      <c r="H454" s="245">
        <v>29.564</v>
      </c>
      <c r="I454" s="246"/>
      <c r="J454" s="246"/>
      <c r="K454" s="14"/>
      <c r="L454" s="14"/>
      <c r="M454" s="242"/>
      <c r="N454" s="247"/>
      <c r="O454" s="248"/>
      <c r="P454" s="248"/>
      <c r="Q454" s="248"/>
      <c r="R454" s="248"/>
      <c r="S454" s="248"/>
      <c r="T454" s="248"/>
      <c r="U454" s="248"/>
      <c r="V454" s="248"/>
      <c r="W454" s="248"/>
      <c r="X454" s="249"/>
      <c r="Y454" s="14"/>
      <c r="Z454" s="14"/>
      <c r="AA454" s="14"/>
      <c r="AB454" s="14"/>
      <c r="AC454" s="14"/>
      <c r="AD454" s="14"/>
      <c r="AE454" s="14"/>
      <c r="AT454" s="243" t="s">
        <v>228</v>
      </c>
      <c r="AU454" s="243" t="s">
        <v>93</v>
      </c>
      <c r="AV454" s="14" t="s">
        <v>93</v>
      </c>
      <c r="AW454" s="14" t="s">
        <v>4</v>
      </c>
      <c r="AX454" s="14" t="s">
        <v>88</v>
      </c>
      <c r="AY454" s="243" t="s">
        <v>220</v>
      </c>
    </row>
    <row r="455" s="2" customFormat="1" ht="16.5" customHeight="1">
      <c r="A455" s="42"/>
      <c r="B455" s="186"/>
      <c r="C455" s="273" t="s">
        <v>2246</v>
      </c>
      <c r="D455" s="273" t="s">
        <v>564</v>
      </c>
      <c r="E455" s="274" t="s">
        <v>611</v>
      </c>
      <c r="F455" s="275" t="s">
        <v>612</v>
      </c>
      <c r="G455" s="276" t="s">
        <v>226</v>
      </c>
      <c r="H455" s="277">
        <v>29.564</v>
      </c>
      <c r="I455" s="278"/>
      <c r="J455" s="279"/>
      <c r="K455" s="280">
        <f>ROUND(P455*H455,2)</f>
        <v>0</v>
      </c>
      <c r="L455" s="279"/>
      <c r="M455" s="281"/>
      <c r="N455" s="282" t="s">
        <v>1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</v>
      </c>
      <c r="V455" s="231">
        <f>U455*H455</f>
        <v>0</v>
      </c>
      <c r="W455" s="231">
        <v>0</v>
      </c>
      <c r="X455" s="232">
        <f>W455*H455</f>
        <v>0</v>
      </c>
      <c r="Y455" s="42"/>
      <c r="Z455" s="42"/>
      <c r="AA455" s="42"/>
      <c r="AB455" s="42"/>
      <c r="AC455" s="42"/>
      <c r="AD455" s="42"/>
      <c r="AE455" s="42"/>
      <c r="AR455" s="233" t="s">
        <v>340</v>
      </c>
      <c r="AT455" s="233" t="s">
        <v>564</v>
      </c>
      <c r="AU455" s="233" t="s">
        <v>93</v>
      </c>
      <c r="AY455" s="19" t="s">
        <v>220</v>
      </c>
      <c r="BE455" s="147">
        <f>IF(O455="základná",K455,0)</f>
        <v>0</v>
      </c>
      <c r="BF455" s="147">
        <f>IF(O455="znížená",K455,0)</f>
        <v>0</v>
      </c>
      <c r="BG455" s="147">
        <f>IF(O455="zákl. prenesená",K455,0)</f>
        <v>0</v>
      </c>
      <c r="BH455" s="147">
        <f>IF(O455="zníž. prenesená",K455,0)</f>
        <v>0</v>
      </c>
      <c r="BI455" s="147">
        <f>IF(O455="nulová",K455,0)</f>
        <v>0</v>
      </c>
      <c r="BJ455" s="19" t="s">
        <v>93</v>
      </c>
      <c r="BK455" s="147">
        <f>ROUND(P455*H455,2)</f>
        <v>0</v>
      </c>
      <c r="BL455" s="19" t="s">
        <v>105</v>
      </c>
      <c r="BM455" s="233" t="s">
        <v>2247</v>
      </c>
    </row>
    <row r="456" s="14" customFormat="1">
      <c r="A456" s="14"/>
      <c r="B456" s="242"/>
      <c r="C456" s="14"/>
      <c r="D456" s="235" t="s">
        <v>228</v>
      </c>
      <c r="E456" s="243" t="s">
        <v>1</v>
      </c>
      <c r="F456" s="244" t="s">
        <v>2216</v>
      </c>
      <c r="G456" s="14"/>
      <c r="H456" s="245">
        <v>29.564</v>
      </c>
      <c r="I456" s="246"/>
      <c r="J456" s="246"/>
      <c r="K456" s="14"/>
      <c r="L456" s="14"/>
      <c r="M456" s="242"/>
      <c r="N456" s="247"/>
      <c r="O456" s="248"/>
      <c r="P456" s="248"/>
      <c r="Q456" s="248"/>
      <c r="R456" s="248"/>
      <c r="S456" s="248"/>
      <c r="T456" s="248"/>
      <c r="U456" s="248"/>
      <c r="V456" s="248"/>
      <c r="W456" s="248"/>
      <c r="X456" s="249"/>
      <c r="Y456" s="14"/>
      <c r="Z456" s="14"/>
      <c r="AA456" s="14"/>
      <c r="AB456" s="14"/>
      <c r="AC456" s="14"/>
      <c r="AD456" s="14"/>
      <c r="AE456" s="14"/>
      <c r="AT456" s="243" t="s">
        <v>228</v>
      </c>
      <c r="AU456" s="243" t="s">
        <v>93</v>
      </c>
      <c r="AV456" s="14" t="s">
        <v>93</v>
      </c>
      <c r="AW456" s="14" t="s">
        <v>4</v>
      </c>
      <c r="AX456" s="14" t="s">
        <v>88</v>
      </c>
      <c r="AY456" s="243" t="s">
        <v>220</v>
      </c>
    </row>
    <row r="457" s="2" customFormat="1" ht="24.15" customHeight="1">
      <c r="A457" s="42"/>
      <c r="B457" s="186"/>
      <c r="C457" s="220" t="s">
        <v>2248</v>
      </c>
      <c r="D457" s="220" t="s">
        <v>223</v>
      </c>
      <c r="E457" s="221" t="s">
        <v>617</v>
      </c>
      <c r="F457" s="222" t="s">
        <v>618</v>
      </c>
      <c r="G457" s="223" t="s">
        <v>393</v>
      </c>
      <c r="H457" s="266"/>
      <c r="I457" s="225"/>
      <c r="J457" s="225"/>
      <c r="K457" s="226">
        <f>ROUND(P457*H457,2)</f>
        <v>0</v>
      </c>
      <c r="L457" s="227"/>
      <c r="M457" s="43"/>
      <c r="N457" s="228" t="s">
        <v>1</v>
      </c>
      <c r="O457" s="229" t="s">
        <v>45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86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42"/>
      <c r="Z457" s="42"/>
      <c r="AA457" s="42"/>
      <c r="AB457" s="42"/>
      <c r="AC457" s="42"/>
      <c r="AD457" s="42"/>
      <c r="AE457" s="42"/>
      <c r="AR457" s="233" t="s">
        <v>387</v>
      </c>
      <c r="AT457" s="233" t="s">
        <v>223</v>
      </c>
      <c r="AU457" s="233" t="s">
        <v>93</v>
      </c>
      <c r="AY457" s="19" t="s">
        <v>220</v>
      </c>
      <c r="BE457" s="147">
        <f>IF(O457="základná",K457,0)</f>
        <v>0</v>
      </c>
      <c r="BF457" s="147">
        <f>IF(O457="znížená",K457,0)</f>
        <v>0</v>
      </c>
      <c r="BG457" s="147">
        <f>IF(O457="zákl. prenesená",K457,0)</f>
        <v>0</v>
      </c>
      <c r="BH457" s="147">
        <f>IF(O457="zníž. prenesená",K457,0)</f>
        <v>0</v>
      </c>
      <c r="BI457" s="147">
        <f>IF(O457="nulová",K457,0)</f>
        <v>0</v>
      </c>
      <c r="BJ457" s="19" t="s">
        <v>93</v>
      </c>
      <c r="BK457" s="147">
        <f>ROUND(P457*H457,2)</f>
        <v>0</v>
      </c>
      <c r="BL457" s="19" t="s">
        <v>387</v>
      </c>
      <c r="BM457" s="233" t="s">
        <v>2249</v>
      </c>
    </row>
    <row r="458" s="12" customFormat="1" ht="22.8" customHeight="1">
      <c r="A458" s="12"/>
      <c r="B458" s="206"/>
      <c r="C458" s="12"/>
      <c r="D458" s="207" t="s">
        <v>80</v>
      </c>
      <c r="E458" s="218" t="s">
        <v>1085</v>
      </c>
      <c r="F458" s="218" t="s">
        <v>1086</v>
      </c>
      <c r="G458" s="12"/>
      <c r="H458" s="12"/>
      <c r="I458" s="209"/>
      <c r="J458" s="209"/>
      <c r="K458" s="219">
        <f>BK458</f>
        <v>0</v>
      </c>
      <c r="L458" s="12"/>
      <c r="M458" s="206"/>
      <c r="N458" s="211"/>
      <c r="O458" s="212"/>
      <c r="P458" s="212"/>
      <c r="Q458" s="213">
        <f>SUM(Q459:Q500)</f>
        <v>0</v>
      </c>
      <c r="R458" s="213">
        <f>SUM(R459:R500)</f>
        <v>0</v>
      </c>
      <c r="S458" s="212"/>
      <c r="T458" s="214">
        <f>SUM(T459:T500)</f>
        <v>0</v>
      </c>
      <c r="U458" s="212"/>
      <c r="V458" s="214">
        <f>SUM(V459:V500)</f>
        <v>1.3329940999999999</v>
      </c>
      <c r="W458" s="212"/>
      <c r="X458" s="215">
        <f>SUM(X459:X500)</f>
        <v>0</v>
      </c>
      <c r="Y458" s="12"/>
      <c r="Z458" s="12"/>
      <c r="AA458" s="12"/>
      <c r="AB458" s="12"/>
      <c r="AC458" s="12"/>
      <c r="AD458" s="12"/>
      <c r="AE458" s="12"/>
      <c r="AR458" s="207" t="s">
        <v>93</v>
      </c>
      <c r="AT458" s="216" t="s">
        <v>80</v>
      </c>
      <c r="AU458" s="216" t="s">
        <v>88</v>
      </c>
      <c r="AY458" s="207" t="s">
        <v>220</v>
      </c>
      <c r="BK458" s="217">
        <f>SUM(BK459:BK500)</f>
        <v>0</v>
      </c>
    </row>
    <row r="459" s="2" customFormat="1" ht="24.15" customHeight="1">
      <c r="A459" s="42"/>
      <c r="B459" s="186"/>
      <c r="C459" s="220" t="s">
        <v>2250</v>
      </c>
      <c r="D459" s="220" t="s">
        <v>223</v>
      </c>
      <c r="E459" s="221" t="s">
        <v>2251</v>
      </c>
      <c r="F459" s="222" t="s">
        <v>2252</v>
      </c>
      <c r="G459" s="223" t="s">
        <v>302</v>
      </c>
      <c r="H459" s="224">
        <v>216.33000000000001</v>
      </c>
      <c r="I459" s="225"/>
      <c r="J459" s="225"/>
      <c r="K459" s="226">
        <f>ROUND(P459*H459,2)</f>
        <v>0</v>
      </c>
      <c r="L459" s="227"/>
      <c r="M459" s="43"/>
      <c r="N459" s="228" t="s">
        <v>1</v>
      </c>
      <c r="O459" s="229" t="s">
        <v>45</v>
      </c>
      <c r="P459" s="230">
        <f>I459+J459</f>
        <v>0</v>
      </c>
      <c r="Q459" s="230">
        <f>ROUND(I459*H459,2)</f>
        <v>0</v>
      </c>
      <c r="R459" s="230">
        <f>ROUND(J459*H459,2)</f>
        <v>0</v>
      </c>
      <c r="S459" s="86"/>
      <c r="T459" s="231">
        <f>S459*H459</f>
        <v>0</v>
      </c>
      <c r="U459" s="231">
        <v>0.00025999999999999998</v>
      </c>
      <c r="V459" s="231">
        <f>U459*H459</f>
        <v>0.056245799999999999</v>
      </c>
      <c r="W459" s="231">
        <v>0</v>
      </c>
      <c r="X459" s="232">
        <f>W459*H459</f>
        <v>0</v>
      </c>
      <c r="Y459" s="42"/>
      <c r="Z459" s="42"/>
      <c r="AA459" s="42"/>
      <c r="AB459" s="42"/>
      <c r="AC459" s="42"/>
      <c r="AD459" s="42"/>
      <c r="AE459" s="42"/>
      <c r="AR459" s="233" t="s">
        <v>387</v>
      </c>
      <c r="AT459" s="233" t="s">
        <v>223</v>
      </c>
      <c r="AU459" s="233" t="s">
        <v>93</v>
      </c>
      <c r="AY459" s="19" t="s">
        <v>220</v>
      </c>
      <c r="BE459" s="147">
        <f>IF(O459="základná",K459,0)</f>
        <v>0</v>
      </c>
      <c r="BF459" s="147">
        <f>IF(O459="znížená",K459,0)</f>
        <v>0</v>
      </c>
      <c r="BG459" s="147">
        <f>IF(O459="zákl. prenesená",K459,0)</f>
        <v>0</v>
      </c>
      <c r="BH459" s="147">
        <f>IF(O459="zníž. prenesená",K459,0)</f>
        <v>0</v>
      </c>
      <c r="BI459" s="147">
        <f>IF(O459="nulová",K459,0)</f>
        <v>0</v>
      </c>
      <c r="BJ459" s="19" t="s">
        <v>93</v>
      </c>
      <c r="BK459" s="147">
        <f>ROUND(P459*H459,2)</f>
        <v>0</v>
      </c>
      <c r="BL459" s="19" t="s">
        <v>387</v>
      </c>
      <c r="BM459" s="233" t="s">
        <v>2253</v>
      </c>
    </row>
    <row r="460" s="14" customFormat="1">
      <c r="A460" s="14"/>
      <c r="B460" s="242"/>
      <c r="C460" s="14"/>
      <c r="D460" s="235" t="s">
        <v>228</v>
      </c>
      <c r="E460" s="243" t="s">
        <v>1</v>
      </c>
      <c r="F460" s="244" t="s">
        <v>2254</v>
      </c>
      <c r="G460" s="14"/>
      <c r="H460" s="245">
        <v>4.5800000000000001</v>
      </c>
      <c r="I460" s="246"/>
      <c r="J460" s="246"/>
      <c r="K460" s="14"/>
      <c r="L460" s="14"/>
      <c r="M460" s="242"/>
      <c r="N460" s="247"/>
      <c r="O460" s="248"/>
      <c r="P460" s="248"/>
      <c r="Q460" s="248"/>
      <c r="R460" s="248"/>
      <c r="S460" s="248"/>
      <c r="T460" s="248"/>
      <c r="U460" s="248"/>
      <c r="V460" s="248"/>
      <c r="W460" s="248"/>
      <c r="X460" s="249"/>
      <c r="Y460" s="14"/>
      <c r="Z460" s="14"/>
      <c r="AA460" s="14"/>
      <c r="AB460" s="14"/>
      <c r="AC460" s="14"/>
      <c r="AD460" s="14"/>
      <c r="AE460" s="14"/>
      <c r="AT460" s="243" t="s">
        <v>228</v>
      </c>
      <c r="AU460" s="243" t="s">
        <v>93</v>
      </c>
      <c r="AV460" s="14" t="s">
        <v>93</v>
      </c>
      <c r="AW460" s="14" t="s">
        <v>4</v>
      </c>
      <c r="AX460" s="14" t="s">
        <v>81</v>
      </c>
      <c r="AY460" s="243" t="s">
        <v>220</v>
      </c>
    </row>
    <row r="461" s="14" customFormat="1">
      <c r="A461" s="14"/>
      <c r="B461" s="242"/>
      <c r="C461" s="14"/>
      <c r="D461" s="235" t="s">
        <v>228</v>
      </c>
      <c r="E461" s="243" t="s">
        <v>1</v>
      </c>
      <c r="F461" s="244" t="s">
        <v>2255</v>
      </c>
      <c r="G461" s="14"/>
      <c r="H461" s="245">
        <v>4.4000000000000004</v>
      </c>
      <c r="I461" s="246"/>
      <c r="J461" s="246"/>
      <c r="K461" s="14"/>
      <c r="L461" s="14"/>
      <c r="M461" s="242"/>
      <c r="N461" s="247"/>
      <c r="O461" s="248"/>
      <c r="P461" s="248"/>
      <c r="Q461" s="248"/>
      <c r="R461" s="248"/>
      <c r="S461" s="248"/>
      <c r="T461" s="248"/>
      <c r="U461" s="248"/>
      <c r="V461" s="248"/>
      <c r="W461" s="248"/>
      <c r="X461" s="249"/>
      <c r="Y461" s="14"/>
      <c r="Z461" s="14"/>
      <c r="AA461" s="14"/>
      <c r="AB461" s="14"/>
      <c r="AC461" s="14"/>
      <c r="AD461" s="14"/>
      <c r="AE461" s="14"/>
      <c r="AT461" s="243" t="s">
        <v>228</v>
      </c>
      <c r="AU461" s="243" t="s">
        <v>93</v>
      </c>
      <c r="AV461" s="14" t="s">
        <v>93</v>
      </c>
      <c r="AW461" s="14" t="s">
        <v>4</v>
      </c>
      <c r="AX461" s="14" t="s">
        <v>81</v>
      </c>
      <c r="AY461" s="243" t="s">
        <v>220</v>
      </c>
    </row>
    <row r="462" s="14" customFormat="1">
      <c r="A462" s="14"/>
      <c r="B462" s="242"/>
      <c r="C462" s="14"/>
      <c r="D462" s="235" t="s">
        <v>228</v>
      </c>
      <c r="E462" s="243" t="s">
        <v>1</v>
      </c>
      <c r="F462" s="244" t="s">
        <v>2256</v>
      </c>
      <c r="G462" s="14"/>
      <c r="H462" s="245">
        <v>4.5999999999999996</v>
      </c>
      <c r="I462" s="246"/>
      <c r="J462" s="246"/>
      <c r="K462" s="14"/>
      <c r="L462" s="14"/>
      <c r="M462" s="242"/>
      <c r="N462" s="247"/>
      <c r="O462" s="248"/>
      <c r="P462" s="248"/>
      <c r="Q462" s="248"/>
      <c r="R462" s="248"/>
      <c r="S462" s="248"/>
      <c r="T462" s="248"/>
      <c r="U462" s="248"/>
      <c r="V462" s="248"/>
      <c r="W462" s="248"/>
      <c r="X462" s="249"/>
      <c r="Y462" s="14"/>
      <c r="Z462" s="14"/>
      <c r="AA462" s="14"/>
      <c r="AB462" s="14"/>
      <c r="AC462" s="14"/>
      <c r="AD462" s="14"/>
      <c r="AE462" s="14"/>
      <c r="AT462" s="243" t="s">
        <v>228</v>
      </c>
      <c r="AU462" s="243" t="s">
        <v>93</v>
      </c>
      <c r="AV462" s="14" t="s">
        <v>93</v>
      </c>
      <c r="AW462" s="14" t="s">
        <v>4</v>
      </c>
      <c r="AX462" s="14" t="s">
        <v>81</v>
      </c>
      <c r="AY462" s="243" t="s">
        <v>220</v>
      </c>
    </row>
    <row r="463" s="14" customFormat="1">
      <c r="A463" s="14"/>
      <c r="B463" s="242"/>
      <c r="C463" s="14"/>
      <c r="D463" s="235" t="s">
        <v>228</v>
      </c>
      <c r="E463" s="243" t="s">
        <v>1</v>
      </c>
      <c r="F463" s="244" t="s">
        <v>2257</v>
      </c>
      <c r="G463" s="14"/>
      <c r="H463" s="245">
        <v>3.8999999999999999</v>
      </c>
      <c r="I463" s="246"/>
      <c r="J463" s="246"/>
      <c r="K463" s="14"/>
      <c r="L463" s="14"/>
      <c r="M463" s="242"/>
      <c r="N463" s="247"/>
      <c r="O463" s="248"/>
      <c r="P463" s="248"/>
      <c r="Q463" s="248"/>
      <c r="R463" s="248"/>
      <c r="S463" s="248"/>
      <c r="T463" s="248"/>
      <c r="U463" s="248"/>
      <c r="V463" s="248"/>
      <c r="W463" s="248"/>
      <c r="X463" s="249"/>
      <c r="Y463" s="14"/>
      <c r="Z463" s="14"/>
      <c r="AA463" s="14"/>
      <c r="AB463" s="14"/>
      <c r="AC463" s="14"/>
      <c r="AD463" s="14"/>
      <c r="AE463" s="14"/>
      <c r="AT463" s="243" t="s">
        <v>228</v>
      </c>
      <c r="AU463" s="243" t="s">
        <v>93</v>
      </c>
      <c r="AV463" s="14" t="s">
        <v>93</v>
      </c>
      <c r="AW463" s="14" t="s">
        <v>4</v>
      </c>
      <c r="AX463" s="14" t="s">
        <v>81</v>
      </c>
      <c r="AY463" s="243" t="s">
        <v>220</v>
      </c>
    </row>
    <row r="464" s="14" customFormat="1">
      <c r="A464" s="14"/>
      <c r="B464" s="242"/>
      <c r="C464" s="14"/>
      <c r="D464" s="235" t="s">
        <v>228</v>
      </c>
      <c r="E464" s="243" t="s">
        <v>1</v>
      </c>
      <c r="F464" s="244" t="s">
        <v>2258</v>
      </c>
      <c r="G464" s="14"/>
      <c r="H464" s="245">
        <v>39.850000000000001</v>
      </c>
      <c r="I464" s="246"/>
      <c r="J464" s="246"/>
      <c r="K464" s="14"/>
      <c r="L464" s="14"/>
      <c r="M464" s="242"/>
      <c r="N464" s="247"/>
      <c r="O464" s="248"/>
      <c r="P464" s="248"/>
      <c r="Q464" s="248"/>
      <c r="R464" s="248"/>
      <c r="S464" s="248"/>
      <c r="T464" s="248"/>
      <c r="U464" s="248"/>
      <c r="V464" s="248"/>
      <c r="W464" s="248"/>
      <c r="X464" s="249"/>
      <c r="Y464" s="14"/>
      <c r="Z464" s="14"/>
      <c r="AA464" s="14"/>
      <c r="AB464" s="14"/>
      <c r="AC464" s="14"/>
      <c r="AD464" s="14"/>
      <c r="AE464" s="14"/>
      <c r="AT464" s="243" t="s">
        <v>228</v>
      </c>
      <c r="AU464" s="243" t="s">
        <v>93</v>
      </c>
      <c r="AV464" s="14" t="s">
        <v>93</v>
      </c>
      <c r="AW464" s="14" t="s">
        <v>4</v>
      </c>
      <c r="AX464" s="14" t="s">
        <v>81</v>
      </c>
      <c r="AY464" s="243" t="s">
        <v>220</v>
      </c>
    </row>
    <row r="465" s="14" customFormat="1">
      <c r="A465" s="14"/>
      <c r="B465" s="242"/>
      <c r="C465" s="14"/>
      <c r="D465" s="235" t="s">
        <v>228</v>
      </c>
      <c r="E465" s="243" t="s">
        <v>1</v>
      </c>
      <c r="F465" s="244" t="s">
        <v>2259</v>
      </c>
      <c r="G465" s="14"/>
      <c r="H465" s="245">
        <v>6.2000000000000002</v>
      </c>
      <c r="I465" s="246"/>
      <c r="J465" s="246"/>
      <c r="K465" s="14"/>
      <c r="L465" s="14"/>
      <c r="M465" s="242"/>
      <c r="N465" s="247"/>
      <c r="O465" s="248"/>
      <c r="P465" s="248"/>
      <c r="Q465" s="248"/>
      <c r="R465" s="248"/>
      <c r="S465" s="248"/>
      <c r="T465" s="248"/>
      <c r="U465" s="248"/>
      <c r="V465" s="248"/>
      <c r="W465" s="248"/>
      <c r="X465" s="249"/>
      <c r="Y465" s="14"/>
      <c r="Z465" s="14"/>
      <c r="AA465" s="14"/>
      <c r="AB465" s="14"/>
      <c r="AC465" s="14"/>
      <c r="AD465" s="14"/>
      <c r="AE465" s="14"/>
      <c r="AT465" s="243" t="s">
        <v>228</v>
      </c>
      <c r="AU465" s="243" t="s">
        <v>93</v>
      </c>
      <c r="AV465" s="14" t="s">
        <v>93</v>
      </c>
      <c r="AW465" s="14" t="s">
        <v>4</v>
      </c>
      <c r="AX465" s="14" t="s">
        <v>81</v>
      </c>
      <c r="AY465" s="243" t="s">
        <v>220</v>
      </c>
    </row>
    <row r="466" s="14" customFormat="1">
      <c r="A466" s="14"/>
      <c r="B466" s="242"/>
      <c r="C466" s="14"/>
      <c r="D466" s="235" t="s">
        <v>228</v>
      </c>
      <c r="E466" s="243" t="s">
        <v>1</v>
      </c>
      <c r="F466" s="244" t="s">
        <v>2260</v>
      </c>
      <c r="G466" s="14"/>
      <c r="H466" s="245">
        <v>4</v>
      </c>
      <c r="I466" s="246"/>
      <c r="J466" s="246"/>
      <c r="K466" s="14"/>
      <c r="L466" s="14"/>
      <c r="M466" s="242"/>
      <c r="N466" s="247"/>
      <c r="O466" s="248"/>
      <c r="P466" s="248"/>
      <c r="Q466" s="248"/>
      <c r="R466" s="248"/>
      <c r="S466" s="248"/>
      <c r="T466" s="248"/>
      <c r="U466" s="248"/>
      <c r="V466" s="248"/>
      <c r="W466" s="248"/>
      <c r="X466" s="249"/>
      <c r="Y466" s="14"/>
      <c r="Z466" s="14"/>
      <c r="AA466" s="14"/>
      <c r="AB466" s="14"/>
      <c r="AC466" s="14"/>
      <c r="AD466" s="14"/>
      <c r="AE466" s="14"/>
      <c r="AT466" s="243" t="s">
        <v>228</v>
      </c>
      <c r="AU466" s="243" t="s">
        <v>93</v>
      </c>
      <c r="AV466" s="14" t="s">
        <v>93</v>
      </c>
      <c r="AW466" s="14" t="s">
        <v>4</v>
      </c>
      <c r="AX466" s="14" t="s">
        <v>81</v>
      </c>
      <c r="AY466" s="243" t="s">
        <v>220</v>
      </c>
    </row>
    <row r="467" s="14" customFormat="1">
      <c r="A467" s="14"/>
      <c r="B467" s="242"/>
      <c r="C467" s="14"/>
      <c r="D467" s="235" t="s">
        <v>228</v>
      </c>
      <c r="E467" s="243" t="s">
        <v>1</v>
      </c>
      <c r="F467" s="244" t="s">
        <v>2261</v>
      </c>
      <c r="G467" s="14"/>
      <c r="H467" s="245">
        <v>90</v>
      </c>
      <c r="I467" s="246"/>
      <c r="J467" s="246"/>
      <c r="K467" s="14"/>
      <c r="L467" s="14"/>
      <c r="M467" s="242"/>
      <c r="N467" s="247"/>
      <c r="O467" s="248"/>
      <c r="P467" s="248"/>
      <c r="Q467" s="248"/>
      <c r="R467" s="248"/>
      <c r="S467" s="248"/>
      <c r="T467" s="248"/>
      <c r="U467" s="248"/>
      <c r="V467" s="248"/>
      <c r="W467" s="248"/>
      <c r="X467" s="249"/>
      <c r="Y467" s="14"/>
      <c r="Z467" s="14"/>
      <c r="AA467" s="14"/>
      <c r="AB467" s="14"/>
      <c r="AC467" s="14"/>
      <c r="AD467" s="14"/>
      <c r="AE467" s="14"/>
      <c r="AT467" s="243" t="s">
        <v>228</v>
      </c>
      <c r="AU467" s="243" t="s">
        <v>93</v>
      </c>
      <c r="AV467" s="14" t="s">
        <v>93</v>
      </c>
      <c r="AW467" s="14" t="s">
        <v>4</v>
      </c>
      <c r="AX467" s="14" t="s">
        <v>81</v>
      </c>
      <c r="AY467" s="243" t="s">
        <v>220</v>
      </c>
    </row>
    <row r="468" s="14" customFormat="1">
      <c r="A468" s="14"/>
      <c r="B468" s="242"/>
      <c r="C468" s="14"/>
      <c r="D468" s="235" t="s">
        <v>228</v>
      </c>
      <c r="E468" s="243" t="s">
        <v>1</v>
      </c>
      <c r="F468" s="244" t="s">
        <v>2262</v>
      </c>
      <c r="G468" s="14"/>
      <c r="H468" s="245">
        <v>32.200000000000003</v>
      </c>
      <c r="I468" s="246"/>
      <c r="J468" s="246"/>
      <c r="K468" s="14"/>
      <c r="L468" s="14"/>
      <c r="M468" s="242"/>
      <c r="N468" s="247"/>
      <c r="O468" s="248"/>
      <c r="P468" s="248"/>
      <c r="Q468" s="248"/>
      <c r="R468" s="248"/>
      <c r="S468" s="248"/>
      <c r="T468" s="248"/>
      <c r="U468" s="248"/>
      <c r="V468" s="248"/>
      <c r="W468" s="248"/>
      <c r="X468" s="249"/>
      <c r="Y468" s="14"/>
      <c r="Z468" s="14"/>
      <c r="AA468" s="14"/>
      <c r="AB468" s="14"/>
      <c r="AC468" s="14"/>
      <c r="AD468" s="14"/>
      <c r="AE468" s="14"/>
      <c r="AT468" s="243" t="s">
        <v>228</v>
      </c>
      <c r="AU468" s="243" t="s">
        <v>93</v>
      </c>
      <c r="AV468" s="14" t="s">
        <v>93</v>
      </c>
      <c r="AW468" s="14" t="s">
        <v>4</v>
      </c>
      <c r="AX468" s="14" t="s">
        <v>81</v>
      </c>
      <c r="AY468" s="243" t="s">
        <v>220</v>
      </c>
    </row>
    <row r="469" s="14" customFormat="1">
      <c r="A469" s="14"/>
      <c r="B469" s="242"/>
      <c r="C469" s="14"/>
      <c r="D469" s="235" t="s">
        <v>228</v>
      </c>
      <c r="E469" s="243" t="s">
        <v>1</v>
      </c>
      <c r="F469" s="244" t="s">
        <v>2263</v>
      </c>
      <c r="G469" s="14"/>
      <c r="H469" s="245">
        <v>26.600000000000001</v>
      </c>
      <c r="I469" s="246"/>
      <c r="J469" s="246"/>
      <c r="K469" s="14"/>
      <c r="L469" s="14"/>
      <c r="M469" s="242"/>
      <c r="N469" s="247"/>
      <c r="O469" s="248"/>
      <c r="P469" s="248"/>
      <c r="Q469" s="248"/>
      <c r="R469" s="248"/>
      <c r="S469" s="248"/>
      <c r="T469" s="248"/>
      <c r="U469" s="248"/>
      <c r="V469" s="248"/>
      <c r="W469" s="248"/>
      <c r="X469" s="249"/>
      <c r="Y469" s="14"/>
      <c r="Z469" s="14"/>
      <c r="AA469" s="14"/>
      <c r="AB469" s="14"/>
      <c r="AC469" s="14"/>
      <c r="AD469" s="14"/>
      <c r="AE469" s="14"/>
      <c r="AT469" s="243" t="s">
        <v>228</v>
      </c>
      <c r="AU469" s="243" t="s">
        <v>93</v>
      </c>
      <c r="AV469" s="14" t="s">
        <v>93</v>
      </c>
      <c r="AW469" s="14" t="s">
        <v>4</v>
      </c>
      <c r="AX469" s="14" t="s">
        <v>81</v>
      </c>
      <c r="AY469" s="243" t="s">
        <v>220</v>
      </c>
    </row>
    <row r="470" s="15" customFormat="1">
      <c r="A470" s="15"/>
      <c r="B470" s="250"/>
      <c r="C470" s="15"/>
      <c r="D470" s="235" t="s">
        <v>228</v>
      </c>
      <c r="E470" s="251" t="s">
        <v>1</v>
      </c>
      <c r="F470" s="252" t="s">
        <v>242</v>
      </c>
      <c r="G470" s="15"/>
      <c r="H470" s="253">
        <v>216.33000000000001</v>
      </c>
      <c r="I470" s="254"/>
      <c r="J470" s="254"/>
      <c r="K470" s="15"/>
      <c r="L470" s="15"/>
      <c r="M470" s="250"/>
      <c r="N470" s="255"/>
      <c r="O470" s="256"/>
      <c r="P470" s="256"/>
      <c r="Q470" s="256"/>
      <c r="R470" s="256"/>
      <c r="S470" s="256"/>
      <c r="T470" s="256"/>
      <c r="U470" s="256"/>
      <c r="V470" s="256"/>
      <c r="W470" s="256"/>
      <c r="X470" s="257"/>
      <c r="Y470" s="15"/>
      <c r="Z470" s="15"/>
      <c r="AA470" s="15"/>
      <c r="AB470" s="15"/>
      <c r="AC470" s="15"/>
      <c r="AD470" s="15"/>
      <c r="AE470" s="15"/>
      <c r="AT470" s="251" t="s">
        <v>228</v>
      </c>
      <c r="AU470" s="251" t="s">
        <v>93</v>
      </c>
      <c r="AV470" s="15" t="s">
        <v>98</v>
      </c>
      <c r="AW470" s="15" t="s">
        <v>4</v>
      </c>
      <c r="AX470" s="15" t="s">
        <v>88</v>
      </c>
      <c r="AY470" s="251" t="s">
        <v>220</v>
      </c>
    </row>
    <row r="471" s="2" customFormat="1" ht="24.15" customHeight="1">
      <c r="A471" s="42"/>
      <c r="B471" s="186"/>
      <c r="C471" s="273" t="s">
        <v>2264</v>
      </c>
      <c r="D471" s="273" t="s">
        <v>564</v>
      </c>
      <c r="E471" s="274" t="s">
        <v>2265</v>
      </c>
      <c r="F471" s="275" t="s">
        <v>2266</v>
      </c>
      <c r="G471" s="276" t="s">
        <v>256</v>
      </c>
      <c r="H471" s="277">
        <v>0.53800000000000003</v>
      </c>
      <c r="I471" s="278"/>
      <c r="J471" s="279"/>
      <c r="K471" s="280">
        <f>ROUND(P471*H471,2)</f>
        <v>0</v>
      </c>
      <c r="L471" s="279"/>
      <c r="M471" s="281"/>
      <c r="N471" s="282" t="s">
        <v>1</v>
      </c>
      <c r="O471" s="229" t="s">
        <v>45</v>
      </c>
      <c r="P471" s="230">
        <f>I471+J471</f>
        <v>0</v>
      </c>
      <c r="Q471" s="230">
        <f>ROUND(I471*H471,2)</f>
        <v>0</v>
      </c>
      <c r="R471" s="230">
        <f>ROUND(J471*H471,2)</f>
        <v>0</v>
      </c>
      <c r="S471" s="86"/>
      <c r="T471" s="231">
        <f>S471*H471</f>
        <v>0</v>
      </c>
      <c r="U471" s="231">
        <v>0.44</v>
      </c>
      <c r="V471" s="231">
        <f>U471*H471</f>
        <v>0.23672000000000001</v>
      </c>
      <c r="W471" s="231">
        <v>0</v>
      </c>
      <c r="X471" s="232">
        <f>W471*H471</f>
        <v>0</v>
      </c>
      <c r="Y471" s="42"/>
      <c r="Z471" s="42"/>
      <c r="AA471" s="42"/>
      <c r="AB471" s="42"/>
      <c r="AC471" s="42"/>
      <c r="AD471" s="42"/>
      <c r="AE471" s="42"/>
      <c r="AR471" s="233" t="s">
        <v>567</v>
      </c>
      <c r="AT471" s="233" t="s">
        <v>564</v>
      </c>
      <c r="AU471" s="233" t="s">
        <v>93</v>
      </c>
      <c r="AY471" s="19" t="s">
        <v>220</v>
      </c>
      <c r="BE471" s="147">
        <f>IF(O471="základná",K471,0)</f>
        <v>0</v>
      </c>
      <c r="BF471" s="147">
        <f>IF(O471="znížená",K471,0)</f>
        <v>0</v>
      </c>
      <c r="BG471" s="147">
        <f>IF(O471="zákl. prenesená",K471,0)</f>
        <v>0</v>
      </c>
      <c r="BH471" s="147">
        <f>IF(O471="zníž. prenesená",K471,0)</f>
        <v>0</v>
      </c>
      <c r="BI471" s="147">
        <f>IF(O471="nulová",K471,0)</f>
        <v>0</v>
      </c>
      <c r="BJ471" s="19" t="s">
        <v>93</v>
      </c>
      <c r="BK471" s="147">
        <f>ROUND(P471*H471,2)</f>
        <v>0</v>
      </c>
      <c r="BL471" s="19" t="s">
        <v>387</v>
      </c>
      <c r="BM471" s="233" t="s">
        <v>2267</v>
      </c>
    </row>
    <row r="472" s="14" customFormat="1">
      <c r="A472" s="14"/>
      <c r="B472" s="242"/>
      <c r="C472" s="14"/>
      <c r="D472" s="235" t="s">
        <v>228</v>
      </c>
      <c r="E472" s="243" t="s">
        <v>1</v>
      </c>
      <c r="F472" s="244" t="s">
        <v>2268</v>
      </c>
      <c r="G472" s="14"/>
      <c r="H472" s="245">
        <v>0.033000000000000002</v>
      </c>
      <c r="I472" s="246"/>
      <c r="J472" s="246"/>
      <c r="K472" s="14"/>
      <c r="L472" s="14"/>
      <c r="M472" s="242"/>
      <c r="N472" s="247"/>
      <c r="O472" s="248"/>
      <c r="P472" s="248"/>
      <c r="Q472" s="248"/>
      <c r="R472" s="248"/>
      <c r="S472" s="248"/>
      <c r="T472" s="248"/>
      <c r="U472" s="248"/>
      <c r="V472" s="248"/>
      <c r="W472" s="248"/>
      <c r="X472" s="249"/>
      <c r="Y472" s="14"/>
      <c r="Z472" s="14"/>
      <c r="AA472" s="14"/>
      <c r="AB472" s="14"/>
      <c r="AC472" s="14"/>
      <c r="AD472" s="14"/>
      <c r="AE472" s="14"/>
      <c r="AT472" s="243" t="s">
        <v>228</v>
      </c>
      <c r="AU472" s="243" t="s">
        <v>93</v>
      </c>
      <c r="AV472" s="14" t="s">
        <v>93</v>
      </c>
      <c r="AW472" s="14" t="s">
        <v>4</v>
      </c>
      <c r="AX472" s="14" t="s">
        <v>81</v>
      </c>
      <c r="AY472" s="243" t="s">
        <v>220</v>
      </c>
    </row>
    <row r="473" s="14" customFormat="1">
      <c r="A473" s="14"/>
      <c r="B473" s="242"/>
      <c r="C473" s="14"/>
      <c r="D473" s="235" t="s">
        <v>228</v>
      </c>
      <c r="E473" s="243" t="s">
        <v>1</v>
      </c>
      <c r="F473" s="244" t="s">
        <v>2269</v>
      </c>
      <c r="G473" s="14"/>
      <c r="H473" s="245">
        <v>0.032000000000000001</v>
      </c>
      <c r="I473" s="246"/>
      <c r="J473" s="246"/>
      <c r="K473" s="14"/>
      <c r="L473" s="14"/>
      <c r="M473" s="242"/>
      <c r="N473" s="247"/>
      <c r="O473" s="248"/>
      <c r="P473" s="248"/>
      <c r="Q473" s="248"/>
      <c r="R473" s="248"/>
      <c r="S473" s="248"/>
      <c r="T473" s="248"/>
      <c r="U473" s="248"/>
      <c r="V473" s="248"/>
      <c r="W473" s="248"/>
      <c r="X473" s="249"/>
      <c r="Y473" s="14"/>
      <c r="Z473" s="14"/>
      <c r="AA473" s="14"/>
      <c r="AB473" s="14"/>
      <c r="AC473" s="14"/>
      <c r="AD473" s="14"/>
      <c r="AE473" s="14"/>
      <c r="AT473" s="243" t="s">
        <v>228</v>
      </c>
      <c r="AU473" s="243" t="s">
        <v>93</v>
      </c>
      <c r="AV473" s="14" t="s">
        <v>93</v>
      </c>
      <c r="AW473" s="14" t="s">
        <v>4</v>
      </c>
      <c r="AX473" s="14" t="s">
        <v>81</v>
      </c>
      <c r="AY473" s="243" t="s">
        <v>220</v>
      </c>
    </row>
    <row r="474" s="14" customFormat="1">
      <c r="A474" s="14"/>
      <c r="B474" s="242"/>
      <c r="C474" s="14"/>
      <c r="D474" s="235" t="s">
        <v>228</v>
      </c>
      <c r="E474" s="243" t="s">
        <v>1</v>
      </c>
      <c r="F474" s="244" t="s">
        <v>2270</v>
      </c>
      <c r="G474" s="14"/>
      <c r="H474" s="245">
        <v>0.23200000000000001</v>
      </c>
      <c r="I474" s="246"/>
      <c r="J474" s="246"/>
      <c r="K474" s="14"/>
      <c r="L474" s="14"/>
      <c r="M474" s="242"/>
      <c r="N474" s="247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14"/>
      <c r="Z474" s="14"/>
      <c r="AA474" s="14"/>
      <c r="AB474" s="14"/>
      <c r="AC474" s="14"/>
      <c r="AD474" s="14"/>
      <c r="AE474" s="14"/>
      <c r="AT474" s="243" t="s">
        <v>228</v>
      </c>
      <c r="AU474" s="243" t="s">
        <v>93</v>
      </c>
      <c r="AV474" s="14" t="s">
        <v>93</v>
      </c>
      <c r="AW474" s="14" t="s">
        <v>4</v>
      </c>
      <c r="AX474" s="14" t="s">
        <v>81</v>
      </c>
      <c r="AY474" s="243" t="s">
        <v>220</v>
      </c>
    </row>
    <row r="475" s="14" customFormat="1">
      <c r="A475" s="14"/>
      <c r="B475" s="242"/>
      <c r="C475" s="14"/>
      <c r="D475" s="235" t="s">
        <v>228</v>
      </c>
      <c r="E475" s="243" t="s">
        <v>1</v>
      </c>
      <c r="F475" s="244" t="s">
        <v>2271</v>
      </c>
      <c r="G475" s="14"/>
      <c r="H475" s="245">
        <v>0.192</v>
      </c>
      <c r="I475" s="246"/>
      <c r="J475" s="246"/>
      <c r="K475" s="14"/>
      <c r="L475" s="14"/>
      <c r="M475" s="242"/>
      <c r="N475" s="247"/>
      <c r="O475" s="248"/>
      <c r="P475" s="248"/>
      <c r="Q475" s="248"/>
      <c r="R475" s="248"/>
      <c r="S475" s="248"/>
      <c r="T475" s="248"/>
      <c r="U475" s="248"/>
      <c r="V475" s="248"/>
      <c r="W475" s="248"/>
      <c r="X475" s="249"/>
      <c r="Y475" s="14"/>
      <c r="Z475" s="14"/>
      <c r="AA475" s="14"/>
      <c r="AB475" s="14"/>
      <c r="AC475" s="14"/>
      <c r="AD475" s="14"/>
      <c r="AE475" s="14"/>
      <c r="AT475" s="243" t="s">
        <v>228</v>
      </c>
      <c r="AU475" s="243" t="s">
        <v>93</v>
      </c>
      <c r="AV475" s="14" t="s">
        <v>93</v>
      </c>
      <c r="AW475" s="14" t="s">
        <v>4</v>
      </c>
      <c r="AX475" s="14" t="s">
        <v>81</v>
      </c>
      <c r="AY475" s="243" t="s">
        <v>220</v>
      </c>
    </row>
    <row r="476" s="15" customFormat="1">
      <c r="A476" s="15"/>
      <c r="B476" s="250"/>
      <c r="C476" s="15"/>
      <c r="D476" s="235" t="s">
        <v>228</v>
      </c>
      <c r="E476" s="251" t="s">
        <v>1</v>
      </c>
      <c r="F476" s="252" t="s">
        <v>242</v>
      </c>
      <c r="G476" s="15"/>
      <c r="H476" s="253">
        <v>0.48899999999999999</v>
      </c>
      <c r="I476" s="254"/>
      <c r="J476" s="254"/>
      <c r="K476" s="15"/>
      <c r="L476" s="15"/>
      <c r="M476" s="250"/>
      <c r="N476" s="255"/>
      <c r="O476" s="256"/>
      <c r="P476" s="256"/>
      <c r="Q476" s="256"/>
      <c r="R476" s="256"/>
      <c r="S476" s="256"/>
      <c r="T476" s="256"/>
      <c r="U476" s="256"/>
      <c r="V476" s="256"/>
      <c r="W476" s="256"/>
      <c r="X476" s="257"/>
      <c r="Y476" s="15"/>
      <c r="Z476" s="15"/>
      <c r="AA476" s="15"/>
      <c r="AB476" s="15"/>
      <c r="AC476" s="15"/>
      <c r="AD476" s="15"/>
      <c r="AE476" s="15"/>
      <c r="AT476" s="251" t="s">
        <v>228</v>
      </c>
      <c r="AU476" s="251" t="s">
        <v>93</v>
      </c>
      <c r="AV476" s="15" t="s">
        <v>98</v>
      </c>
      <c r="AW476" s="15" t="s">
        <v>4</v>
      </c>
      <c r="AX476" s="15" t="s">
        <v>88</v>
      </c>
      <c r="AY476" s="251" t="s">
        <v>220</v>
      </c>
    </row>
    <row r="477" s="14" customFormat="1">
      <c r="A477" s="14"/>
      <c r="B477" s="242"/>
      <c r="C477" s="14"/>
      <c r="D477" s="235" t="s">
        <v>228</v>
      </c>
      <c r="E477" s="14"/>
      <c r="F477" s="244" t="s">
        <v>2272</v>
      </c>
      <c r="G477" s="14"/>
      <c r="H477" s="245">
        <v>0.53800000000000003</v>
      </c>
      <c r="I477" s="246"/>
      <c r="J477" s="246"/>
      <c r="K477" s="14"/>
      <c r="L477" s="14"/>
      <c r="M477" s="242"/>
      <c r="N477" s="247"/>
      <c r="O477" s="248"/>
      <c r="P477" s="248"/>
      <c r="Q477" s="248"/>
      <c r="R477" s="248"/>
      <c r="S477" s="248"/>
      <c r="T477" s="248"/>
      <c r="U477" s="248"/>
      <c r="V477" s="248"/>
      <c r="W477" s="248"/>
      <c r="X477" s="249"/>
      <c r="Y477" s="14"/>
      <c r="Z477" s="14"/>
      <c r="AA477" s="14"/>
      <c r="AB477" s="14"/>
      <c r="AC477" s="14"/>
      <c r="AD477" s="14"/>
      <c r="AE477" s="14"/>
      <c r="AT477" s="243" t="s">
        <v>228</v>
      </c>
      <c r="AU477" s="243" t="s">
        <v>93</v>
      </c>
      <c r="AV477" s="14" t="s">
        <v>93</v>
      </c>
      <c r="AW477" s="14" t="s">
        <v>3</v>
      </c>
      <c r="AX477" s="14" t="s">
        <v>88</v>
      </c>
      <c r="AY477" s="243" t="s">
        <v>220</v>
      </c>
    </row>
    <row r="478" s="2" customFormat="1" ht="24.15" customHeight="1">
      <c r="A478" s="42"/>
      <c r="B478" s="186"/>
      <c r="C478" s="273" t="s">
        <v>2273</v>
      </c>
      <c r="D478" s="273" t="s">
        <v>564</v>
      </c>
      <c r="E478" s="274" t="s">
        <v>2274</v>
      </c>
      <c r="F478" s="275" t="s">
        <v>2275</v>
      </c>
      <c r="G478" s="276" t="s">
        <v>256</v>
      </c>
      <c r="H478" s="277">
        <v>0.72199999999999998</v>
      </c>
      <c r="I478" s="278"/>
      <c r="J478" s="279"/>
      <c r="K478" s="280">
        <f>ROUND(P478*H478,2)</f>
        <v>0</v>
      </c>
      <c r="L478" s="279"/>
      <c r="M478" s="281"/>
      <c r="N478" s="282" t="s">
        <v>1</v>
      </c>
      <c r="O478" s="229" t="s">
        <v>45</v>
      </c>
      <c r="P478" s="230">
        <f>I478+J478</f>
        <v>0</v>
      </c>
      <c r="Q478" s="230">
        <f>ROUND(I478*H478,2)</f>
        <v>0</v>
      </c>
      <c r="R478" s="230">
        <f>ROUND(J478*H478,2)</f>
        <v>0</v>
      </c>
      <c r="S478" s="86"/>
      <c r="T478" s="231">
        <f>S478*H478</f>
        <v>0</v>
      </c>
      <c r="U478" s="231">
        <v>0.44</v>
      </c>
      <c r="V478" s="231">
        <f>U478*H478</f>
        <v>0.31768000000000002</v>
      </c>
      <c r="W478" s="231">
        <v>0</v>
      </c>
      <c r="X478" s="232">
        <f>W478*H478</f>
        <v>0</v>
      </c>
      <c r="Y478" s="42"/>
      <c r="Z478" s="42"/>
      <c r="AA478" s="42"/>
      <c r="AB478" s="42"/>
      <c r="AC478" s="42"/>
      <c r="AD478" s="42"/>
      <c r="AE478" s="42"/>
      <c r="AR478" s="233" t="s">
        <v>567</v>
      </c>
      <c r="AT478" s="233" t="s">
        <v>564</v>
      </c>
      <c r="AU478" s="233" t="s">
        <v>93</v>
      </c>
      <c r="AY478" s="19" t="s">
        <v>220</v>
      </c>
      <c r="BE478" s="147">
        <f>IF(O478="základná",K478,0)</f>
        <v>0</v>
      </c>
      <c r="BF478" s="147">
        <f>IF(O478="znížená",K478,0)</f>
        <v>0</v>
      </c>
      <c r="BG478" s="147">
        <f>IF(O478="zákl. prenesená",K478,0)</f>
        <v>0</v>
      </c>
      <c r="BH478" s="147">
        <f>IF(O478="zníž. prenesená",K478,0)</f>
        <v>0</v>
      </c>
      <c r="BI478" s="147">
        <f>IF(O478="nulová",K478,0)</f>
        <v>0</v>
      </c>
      <c r="BJ478" s="19" t="s">
        <v>93</v>
      </c>
      <c r="BK478" s="147">
        <f>ROUND(P478*H478,2)</f>
        <v>0</v>
      </c>
      <c r="BL478" s="19" t="s">
        <v>387</v>
      </c>
      <c r="BM478" s="233" t="s">
        <v>2276</v>
      </c>
    </row>
    <row r="479" s="14" customFormat="1">
      <c r="A479" s="14"/>
      <c r="B479" s="242"/>
      <c r="C479" s="14"/>
      <c r="D479" s="235" t="s">
        <v>228</v>
      </c>
      <c r="E479" s="243" t="s">
        <v>1</v>
      </c>
      <c r="F479" s="244" t="s">
        <v>2277</v>
      </c>
      <c r="G479" s="14"/>
      <c r="H479" s="245">
        <v>0.051999999999999998</v>
      </c>
      <c r="I479" s="246"/>
      <c r="J479" s="246"/>
      <c r="K479" s="14"/>
      <c r="L479" s="14"/>
      <c r="M479" s="242"/>
      <c r="N479" s="247"/>
      <c r="O479" s="248"/>
      <c r="P479" s="248"/>
      <c r="Q479" s="248"/>
      <c r="R479" s="248"/>
      <c r="S479" s="248"/>
      <c r="T479" s="248"/>
      <c r="U479" s="248"/>
      <c r="V479" s="248"/>
      <c r="W479" s="248"/>
      <c r="X479" s="249"/>
      <c r="Y479" s="14"/>
      <c r="Z479" s="14"/>
      <c r="AA479" s="14"/>
      <c r="AB479" s="14"/>
      <c r="AC479" s="14"/>
      <c r="AD479" s="14"/>
      <c r="AE479" s="14"/>
      <c r="AT479" s="243" t="s">
        <v>228</v>
      </c>
      <c r="AU479" s="243" t="s">
        <v>93</v>
      </c>
      <c r="AV479" s="14" t="s">
        <v>93</v>
      </c>
      <c r="AW479" s="14" t="s">
        <v>4</v>
      </c>
      <c r="AX479" s="14" t="s">
        <v>81</v>
      </c>
      <c r="AY479" s="243" t="s">
        <v>220</v>
      </c>
    </row>
    <row r="480" s="14" customFormat="1">
      <c r="A480" s="14"/>
      <c r="B480" s="242"/>
      <c r="C480" s="14"/>
      <c r="D480" s="235" t="s">
        <v>228</v>
      </c>
      <c r="E480" s="243" t="s">
        <v>1</v>
      </c>
      <c r="F480" s="244" t="s">
        <v>2278</v>
      </c>
      <c r="G480" s="14"/>
      <c r="H480" s="245">
        <v>0.043999999999999997</v>
      </c>
      <c r="I480" s="246"/>
      <c r="J480" s="246"/>
      <c r="K480" s="14"/>
      <c r="L480" s="14"/>
      <c r="M480" s="242"/>
      <c r="N480" s="247"/>
      <c r="O480" s="248"/>
      <c r="P480" s="248"/>
      <c r="Q480" s="248"/>
      <c r="R480" s="248"/>
      <c r="S480" s="248"/>
      <c r="T480" s="248"/>
      <c r="U480" s="248"/>
      <c r="V480" s="248"/>
      <c r="W480" s="248"/>
      <c r="X480" s="249"/>
      <c r="Y480" s="14"/>
      <c r="Z480" s="14"/>
      <c r="AA480" s="14"/>
      <c r="AB480" s="14"/>
      <c r="AC480" s="14"/>
      <c r="AD480" s="14"/>
      <c r="AE480" s="14"/>
      <c r="AT480" s="243" t="s">
        <v>228</v>
      </c>
      <c r="AU480" s="243" t="s">
        <v>93</v>
      </c>
      <c r="AV480" s="14" t="s">
        <v>93</v>
      </c>
      <c r="AW480" s="14" t="s">
        <v>4</v>
      </c>
      <c r="AX480" s="14" t="s">
        <v>81</v>
      </c>
      <c r="AY480" s="243" t="s">
        <v>220</v>
      </c>
    </row>
    <row r="481" s="14" customFormat="1">
      <c r="A481" s="14"/>
      <c r="B481" s="242"/>
      <c r="C481" s="14"/>
      <c r="D481" s="235" t="s">
        <v>228</v>
      </c>
      <c r="E481" s="243" t="s">
        <v>1</v>
      </c>
      <c r="F481" s="244" t="s">
        <v>2279</v>
      </c>
      <c r="G481" s="14"/>
      <c r="H481" s="245">
        <v>0.44600000000000001</v>
      </c>
      <c r="I481" s="246"/>
      <c r="J481" s="246"/>
      <c r="K481" s="14"/>
      <c r="L481" s="14"/>
      <c r="M481" s="242"/>
      <c r="N481" s="247"/>
      <c r="O481" s="248"/>
      <c r="P481" s="248"/>
      <c r="Q481" s="248"/>
      <c r="R481" s="248"/>
      <c r="S481" s="248"/>
      <c r="T481" s="248"/>
      <c r="U481" s="248"/>
      <c r="V481" s="248"/>
      <c r="W481" s="248"/>
      <c r="X481" s="249"/>
      <c r="Y481" s="14"/>
      <c r="Z481" s="14"/>
      <c r="AA481" s="14"/>
      <c r="AB481" s="14"/>
      <c r="AC481" s="14"/>
      <c r="AD481" s="14"/>
      <c r="AE481" s="14"/>
      <c r="AT481" s="243" t="s">
        <v>228</v>
      </c>
      <c r="AU481" s="243" t="s">
        <v>93</v>
      </c>
      <c r="AV481" s="14" t="s">
        <v>93</v>
      </c>
      <c r="AW481" s="14" t="s">
        <v>4</v>
      </c>
      <c r="AX481" s="14" t="s">
        <v>81</v>
      </c>
      <c r="AY481" s="243" t="s">
        <v>220</v>
      </c>
    </row>
    <row r="482" s="14" customFormat="1">
      <c r="A482" s="14"/>
      <c r="B482" s="242"/>
      <c r="C482" s="14"/>
      <c r="D482" s="235" t="s">
        <v>228</v>
      </c>
      <c r="E482" s="243" t="s">
        <v>1</v>
      </c>
      <c r="F482" s="244" t="s">
        <v>2280</v>
      </c>
      <c r="G482" s="14"/>
      <c r="H482" s="245">
        <v>0.069000000000000006</v>
      </c>
      <c r="I482" s="246"/>
      <c r="J482" s="246"/>
      <c r="K482" s="14"/>
      <c r="L482" s="14"/>
      <c r="M482" s="242"/>
      <c r="N482" s="247"/>
      <c r="O482" s="248"/>
      <c r="P482" s="248"/>
      <c r="Q482" s="248"/>
      <c r="R482" s="248"/>
      <c r="S482" s="248"/>
      <c r="T482" s="248"/>
      <c r="U482" s="248"/>
      <c r="V482" s="248"/>
      <c r="W482" s="248"/>
      <c r="X482" s="249"/>
      <c r="Y482" s="14"/>
      <c r="Z482" s="14"/>
      <c r="AA482" s="14"/>
      <c r="AB482" s="14"/>
      <c r="AC482" s="14"/>
      <c r="AD482" s="14"/>
      <c r="AE482" s="14"/>
      <c r="AT482" s="243" t="s">
        <v>228</v>
      </c>
      <c r="AU482" s="243" t="s">
        <v>93</v>
      </c>
      <c r="AV482" s="14" t="s">
        <v>93</v>
      </c>
      <c r="AW482" s="14" t="s">
        <v>4</v>
      </c>
      <c r="AX482" s="14" t="s">
        <v>81</v>
      </c>
      <c r="AY482" s="243" t="s">
        <v>220</v>
      </c>
    </row>
    <row r="483" s="14" customFormat="1">
      <c r="A483" s="14"/>
      <c r="B483" s="242"/>
      <c r="C483" s="14"/>
      <c r="D483" s="235" t="s">
        <v>228</v>
      </c>
      <c r="E483" s="243" t="s">
        <v>1</v>
      </c>
      <c r="F483" s="244" t="s">
        <v>2281</v>
      </c>
      <c r="G483" s="14"/>
      <c r="H483" s="245">
        <v>0.044999999999999998</v>
      </c>
      <c r="I483" s="246"/>
      <c r="J483" s="246"/>
      <c r="K483" s="14"/>
      <c r="L483" s="14"/>
      <c r="M483" s="242"/>
      <c r="N483" s="247"/>
      <c r="O483" s="248"/>
      <c r="P483" s="248"/>
      <c r="Q483" s="248"/>
      <c r="R483" s="248"/>
      <c r="S483" s="248"/>
      <c r="T483" s="248"/>
      <c r="U483" s="248"/>
      <c r="V483" s="248"/>
      <c r="W483" s="248"/>
      <c r="X483" s="249"/>
      <c r="Y483" s="14"/>
      <c r="Z483" s="14"/>
      <c r="AA483" s="14"/>
      <c r="AB483" s="14"/>
      <c r="AC483" s="14"/>
      <c r="AD483" s="14"/>
      <c r="AE483" s="14"/>
      <c r="AT483" s="243" t="s">
        <v>228</v>
      </c>
      <c r="AU483" s="243" t="s">
        <v>93</v>
      </c>
      <c r="AV483" s="14" t="s">
        <v>93</v>
      </c>
      <c r="AW483" s="14" t="s">
        <v>4</v>
      </c>
      <c r="AX483" s="14" t="s">
        <v>81</v>
      </c>
      <c r="AY483" s="243" t="s">
        <v>220</v>
      </c>
    </row>
    <row r="484" s="15" customFormat="1">
      <c r="A484" s="15"/>
      <c r="B484" s="250"/>
      <c r="C484" s="15"/>
      <c r="D484" s="235" t="s">
        <v>228</v>
      </c>
      <c r="E484" s="251" t="s">
        <v>1</v>
      </c>
      <c r="F484" s="252" t="s">
        <v>242</v>
      </c>
      <c r="G484" s="15"/>
      <c r="H484" s="253">
        <v>0.65600000000000003</v>
      </c>
      <c r="I484" s="254"/>
      <c r="J484" s="254"/>
      <c r="K484" s="15"/>
      <c r="L484" s="15"/>
      <c r="M484" s="250"/>
      <c r="N484" s="255"/>
      <c r="O484" s="256"/>
      <c r="P484" s="256"/>
      <c r="Q484" s="256"/>
      <c r="R484" s="256"/>
      <c r="S484" s="256"/>
      <c r="T484" s="256"/>
      <c r="U484" s="256"/>
      <c r="V484" s="256"/>
      <c r="W484" s="256"/>
      <c r="X484" s="257"/>
      <c r="Y484" s="15"/>
      <c r="Z484" s="15"/>
      <c r="AA484" s="15"/>
      <c r="AB484" s="15"/>
      <c r="AC484" s="15"/>
      <c r="AD484" s="15"/>
      <c r="AE484" s="15"/>
      <c r="AT484" s="251" t="s">
        <v>228</v>
      </c>
      <c r="AU484" s="251" t="s">
        <v>93</v>
      </c>
      <c r="AV484" s="15" t="s">
        <v>98</v>
      </c>
      <c r="AW484" s="15" t="s">
        <v>4</v>
      </c>
      <c r="AX484" s="15" t="s">
        <v>88</v>
      </c>
      <c r="AY484" s="251" t="s">
        <v>220</v>
      </c>
    </row>
    <row r="485" s="14" customFormat="1">
      <c r="A485" s="14"/>
      <c r="B485" s="242"/>
      <c r="C485" s="14"/>
      <c r="D485" s="235" t="s">
        <v>228</v>
      </c>
      <c r="E485" s="14"/>
      <c r="F485" s="244" t="s">
        <v>2282</v>
      </c>
      <c r="G485" s="14"/>
      <c r="H485" s="245">
        <v>0.72199999999999998</v>
      </c>
      <c r="I485" s="246"/>
      <c r="J485" s="246"/>
      <c r="K485" s="14"/>
      <c r="L485" s="14"/>
      <c r="M485" s="242"/>
      <c r="N485" s="247"/>
      <c r="O485" s="248"/>
      <c r="P485" s="248"/>
      <c r="Q485" s="248"/>
      <c r="R485" s="248"/>
      <c r="S485" s="248"/>
      <c r="T485" s="248"/>
      <c r="U485" s="248"/>
      <c r="V485" s="248"/>
      <c r="W485" s="248"/>
      <c r="X485" s="249"/>
      <c r="Y485" s="14"/>
      <c r="Z485" s="14"/>
      <c r="AA485" s="14"/>
      <c r="AB485" s="14"/>
      <c r="AC485" s="14"/>
      <c r="AD485" s="14"/>
      <c r="AE485" s="14"/>
      <c r="AT485" s="243" t="s">
        <v>228</v>
      </c>
      <c r="AU485" s="243" t="s">
        <v>93</v>
      </c>
      <c r="AV485" s="14" t="s">
        <v>93</v>
      </c>
      <c r="AW485" s="14" t="s">
        <v>3</v>
      </c>
      <c r="AX485" s="14" t="s">
        <v>88</v>
      </c>
      <c r="AY485" s="243" t="s">
        <v>220</v>
      </c>
    </row>
    <row r="486" s="2" customFormat="1" ht="24.15" customHeight="1">
      <c r="A486" s="42"/>
      <c r="B486" s="186"/>
      <c r="C486" s="273" t="s">
        <v>2283</v>
      </c>
      <c r="D486" s="273" t="s">
        <v>564</v>
      </c>
      <c r="E486" s="274" t="s">
        <v>2284</v>
      </c>
      <c r="F486" s="275" t="s">
        <v>2285</v>
      </c>
      <c r="G486" s="276" t="s">
        <v>256</v>
      </c>
      <c r="H486" s="277">
        <v>0.23799999999999999</v>
      </c>
      <c r="I486" s="278"/>
      <c r="J486" s="279"/>
      <c r="K486" s="280">
        <f>ROUND(P486*H486,2)</f>
        <v>0</v>
      </c>
      <c r="L486" s="279"/>
      <c r="M486" s="281"/>
      <c r="N486" s="282" t="s">
        <v>1</v>
      </c>
      <c r="O486" s="229" t="s">
        <v>45</v>
      </c>
      <c r="P486" s="230">
        <f>I486+J486</f>
        <v>0</v>
      </c>
      <c r="Q486" s="230">
        <f>ROUND(I486*H486,2)</f>
        <v>0</v>
      </c>
      <c r="R486" s="230">
        <f>ROUND(J486*H486,2)</f>
        <v>0</v>
      </c>
      <c r="S486" s="86"/>
      <c r="T486" s="231">
        <f>S486*H486</f>
        <v>0</v>
      </c>
      <c r="U486" s="231">
        <v>0.44</v>
      </c>
      <c r="V486" s="231">
        <f>U486*H486</f>
        <v>0.10471999999999999</v>
      </c>
      <c r="W486" s="231">
        <v>0</v>
      </c>
      <c r="X486" s="232">
        <f>W486*H486</f>
        <v>0</v>
      </c>
      <c r="Y486" s="42"/>
      <c r="Z486" s="42"/>
      <c r="AA486" s="42"/>
      <c r="AB486" s="42"/>
      <c r="AC486" s="42"/>
      <c r="AD486" s="42"/>
      <c r="AE486" s="42"/>
      <c r="AR486" s="233" t="s">
        <v>567</v>
      </c>
      <c r="AT486" s="233" t="s">
        <v>564</v>
      </c>
      <c r="AU486" s="233" t="s">
        <v>93</v>
      </c>
      <c r="AY486" s="19" t="s">
        <v>220</v>
      </c>
      <c r="BE486" s="147">
        <f>IF(O486="základná",K486,0)</f>
        <v>0</v>
      </c>
      <c r="BF486" s="147">
        <f>IF(O486="znížená",K486,0)</f>
        <v>0</v>
      </c>
      <c r="BG486" s="147">
        <f>IF(O486="zákl. prenesená",K486,0)</f>
        <v>0</v>
      </c>
      <c r="BH486" s="147">
        <f>IF(O486="zníž. prenesená",K486,0)</f>
        <v>0</v>
      </c>
      <c r="BI486" s="147">
        <f>IF(O486="nulová",K486,0)</f>
        <v>0</v>
      </c>
      <c r="BJ486" s="19" t="s">
        <v>93</v>
      </c>
      <c r="BK486" s="147">
        <f>ROUND(P486*H486,2)</f>
        <v>0</v>
      </c>
      <c r="BL486" s="19" t="s">
        <v>387</v>
      </c>
      <c r="BM486" s="233" t="s">
        <v>2286</v>
      </c>
    </row>
    <row r="487" s="14" customFormat="1">
      <c r="A487" s="14"/>
      <c r="B487" s="242"/>
      <c r="C487" s="14"/>
      <c r="D487" s="235" t="s">
        <v>228</v>
      </c>
      <c r="E487" s="243" t="s">
        <v>1</v>
      </c>
      <c r="F487" s="244" t="s">
        <v>2287</v>
      </c>
      <c r="G487" s="14"/>
      <c r="H487" s="245">
        <v>0.216</v>
      </c>
      <c r="I487" s="246"/>
      <c r="J487" s="246"/>
      <c r="K487" s="14"/>
      <c r="L487" s="14"/>
      <c r="M487" s="242"/>
      <c r="N487" s="247"/>
      <c r="O487" s="248"/>
      <c r="P487" s="248"/>
      <c r="Q487" s="248"/>
      <c r="R487" s="248"/>
      <c r="S487" s="248"/>
      <c r="T487" s="248"/>
      <c r="U487" s="248"/>
      <c r="V487" s="248"/>
      <c r="W487" s="248"/>
      <c r="X487" s="249"/>
      <c r="Y487" s="14"/>
      <c r="Z487" s="14"/>
      <c r="AA487" s="14"/>
      <c r="AB487" s="14"/>
      <c r="AC487" s="14"/>
      <c r="AD487" s="14"/>
      <c r="AE487" s="14"/>
      <c r="AT487" s="243" t="s">
        <v>228</v>
      </c>
      <c r="AU487" s="243" t="s">
        <v>93</v>
      </c>
      <c r="AV487" s="14" t="s">
        <v>93</v>
      </c>
      <c r="AW487" s="14" t="s">
        <v>4</v>
      </c>
      <c r="AX487" s="14" t="s">
        <v>88</v>
      </c>
      <c r="AY487" s="243" t="s">
        <v>220</v>
      </c>
    </row>
    <row r="488" s="14" customFormat="1">
      <c r="A488" s="14"/>
      <c r="B488" s="242"/>
      <c r="C488" s="14"/>
      <c r="D488" s="235" t="s">
        <v>228</v>
      </c>
      <c r="E488" s="14"/>
      <c r="F488" s="244" t="s">
        <v>2288</v>
      </c>
      <c r="G488" s="14"/>
      <c r="H488" s="245">
        <v>0.23799999999999999</v>
      </c>
      <c r="I488" s="246"/>
      <c r="J488" s="246"/>
      <c r="K488" s="14"/>
      <c r="L488" s="14"/>
      <c r="M488" s="242"/>
      <c r="N488" s="247"/>
      <c r="O488" s="248"/>
      <c r="P488" s="248"/>
      <c r="Q488" s="248"/>
      <c r="R488" s="248"/>
      <c r="S488" s="248"/>
      <c r="T488" s="248"/>
      <c r="U488" s="248"/>
      <c r="V488" s="248"/>
      <c r="W488" s="248"/>
      <c r="X488" s="249"/>
      <c r="Y488" s="14"/>
      <c r="Z488" s="14"/>
      <c r="AA488" s="14"/>
      <c r="AB488" s="14"/>
      <c r="AC488" s="14"/>
      <c r="AD488" s="14"/>
      <c r="AE488" s="14"/>
      <c r="AT488" s="243" t="s">
        <v>228</v>
      </c>
      <c r="AU488" s="243" t="s">
        <v>93</v>
      </c>
      <c r="AV488" s="14" t="s">
        <v>93</v>
      </c>
      <c r="AW488" s="14" t="s">
        <v>3</v>
      </c>
      <c r="AX488" s="14" t="s">
        <v>88</v>
      </c>
      <c r="AY488" s="243" t="s">
        <v>220</v>
      </c>
    </row>
    <row r="489" s="2" customFormat="1" ht="24.15" customHeight="1">
      <c r="A489" s="42"/>
      <c r="B489" s="186"/>
      <c r="C489" s="220" t="s">
        <v>2289</v>
      </c>
      <c r="D489" s="220" t="s">
        <v>223</v>
      </c>
      <c r="E489" s="221" t="s">
        <v>2290</v>
      </c>
      <c r="F489" s="222" t="s">
        <v>2291</v>
      </c>
      <c r="G489" s="223" t="s">
        <v>302</v>
      </c>
      <c r="H489" s="224">
        <v>3.9049999999999998</v>
      </c>
      <c r="I489" s="225"/>
      <c r="J489" s="225"/>
      <c r="K489" s="226">
        <f>ROUND(P489*H489,2)</f>
        <v>0</v>
      </c>
      <c r="L489" s="227"/>
      <c r="M489" s="43"/>
      <c r="N489" s="228" t="s">
        <v>1</v>
      </c>
      <c r="O489" s="229" t="s">
        <v>45</v>
      </c>
      <c r="P489" s="230">
        <f>I489+J489</f>
        <v>0</v>
      </c>
      <c r="Q489" s="230">
        <f>ROUND(I489*H489,2)</f>
        <v>0</v>
      </c>
      <c r="R489" s="230">
        <f>ROUND(J489*H489,2)</f>
        <v>0</v>
      </c>
      <c r="S489" s="86"/>
      <c r="T489" s="231">
        <f>S489*H489</f>
        <v>0</v>
      </c>
      <c r="U489" s="231">
        <v>0.00025999999999999998</v>
      </c>
      <c r="V489" s="231">
        <f>U489*H489</f>
        <v>0.0010152999999999998</v>
      </c>
      <c r="W489" s="231">
        <v>0</v>
      </c>
      <c r="X489" s="232">
        <f>W489*H489</f>
        <v>0</v>
      </c>
      <c r="Y489" s="42"/>
      <c r="Z489" s="42"/>
      <c r="AA489" s="42"/>
      <c r="AB489" s="42"/>
      <c r="AC489" s="42"/>
      <c r="AD489" s="42"/>
      <c r="AE489" s="42"/>
      <c r="AR489" s="233" t="s">
        <v>387</v>
      </c>
      <c r="AT489" s="233" t="s">
        <v>223</v>
      </c>
      <c r="AU489" s="233" t="s">
        <v>93</v>
      </c>
      <c r="AY489" s="19" t="s">
        <v>220</v>
      </c>
      <c r="BE489" s="147">
        <f>IF(O489="základná",K489,0)</f>
        <v>0</v>
      </c>
      <c r="BF489" s="147">
        <f>IF(O489="znížená",K489,0)</f>
        <v>0</v>
      </c>
      <c r="BG489" s="147">
        <f>IF(O489="zákl. prenesená",K489,0)</f>
        <v>0</v>
      </c>
      <c r="BH489" s="147">
        <f>IF(O489="zníž. prenesená",K489,0)</f>
        <v>0</v>
      </c>
      <c r="BI489" s="147">
        <f>IF(O489="nulová",K489,0)</f>
        <v>0</v>
      </c>
      <c r="BJ489" s="19" t="s">
        <v>93</v>
      </c>
      <c r="BK489" s="147">
        <f>ROUND(P489*H489,2)</f>
        <v>0</v>
      </c>
      <c r="BL489" s="19" t="s">
        <v>387</v>
      </c>
      <c r="BM489" s="233" t="s">
        <v>2292</v>
      </c>
    </row>
    <row r="490" s="14" customFormat="1">
      <c r="A490" s="14"/>
      <c r="B490" s="242"/>
      <c r="C490" s="14"/>
      <c r="D490" s="235" t="s">
        <v>228</v>
      </c>
      <c r="E490" s="243" t="s">
        <v>1</v>
      </c>
      <c r="F490" s="244" t="s">
        <v>2293</v>
      </c>
      <c r="G490" s="14"/>
      <c r="H490" s="245">
        <v>3.9049999999999998</v>
      </c>
      <c r="I490" s="246"/>
      <c r="J490" s="246"/>
      <c r="K490" s="14"/>
      <c r="L490" s="14"/>
      <c r="M490" s="242"/>
      <c r="N490" s="247"/>
      <c r="O490" s="248"/>
      <c r="P490" s="248"/>
      <c r="Q490" s="248"/>
      <c r="R490" s="248"/>
      <c r="S490" s="248"/>
      <c r="T490" s="248"/>
      <c r="U490" s="248"/>
      <c r="V490" s="248"/>
      <c r="W490" s="248"/>
      <c r="X490" s="249"/>
      <c r="Y490" s="14"/>
      <c r="Z490" s="14"/>
      <c r="AA490" s="14"/>
      <c r="AB490" s="14"/>
      <c r="AC490" s="14"/>
      <c r="AD490" s="14"/>
      <c r="AE490" s="14"/>
      <c r="AT490" s="243" t="s">
        <v>228</v>
      </c>
      <c r="AU490" s="243" t="s">
        <v>93</v>
      </c>
      <c r="AV490" s="14" t="s">
        <v>93</v>
      </c>
      <c r="AW490" s="14" t="s">
        <v>4</v>
      </c>
      <c r="AX490" s="14" t="s">
        <v>88</v>
      </c>
      <c r="AY490" s="243" t="s">
        <v>220</v>
      </c>
    </row>
    <row r="491" s="2" customFormat="1" ht="24.15" customHeight="1">
      <c r="A491" s="42"/>
      <c r="B491" s="186"/>
      <c r="C491" s="273" t="s">
        <v>2294</v>
      </c>
      <c r="D491" s="273" t="s">
        <v>564</v>
      </c>
      <c r="E491" s="274" t="s">
        <v>2295</v>
      </c>
      <c r="F491" s="275" t="s">
        <v>2296</v>
      </c>
      <c r="G491" s="276" t="s">
        <v>256</v>
      </c>
      <c r="H491" s="277">
        <v>0.10299999999999999</v>
      </c>
      <c r="I491" s="278"/>
      <c r="J491" s="279"/>
      <c r="K491" s="280">
        <f>ROUND(P491*H491,2)</f>
        <v>0</v>
      </c>
      <c r="L491" s="279"/>
      <c r="M491" s="281"/>
      <c r="N491" s="282" t="s">
        <v>1</v>
      </c>
      <c r="O491" s="229" t="s">
        <v>45</v>
      </c>
      <c r="P491" s="230">
        <f>I491+J491</f>
        <v>0</v>
      </c>
      <c r="Q491" s="230">
        <f>ROUND(I491*H491,2)</f>
        <v>0</v>
      </c>
      <c r="R491" s="230">
        <f>ROUND(J491*H491,2)</f>
        <v>0</v>
      </c>
      <c r="S491" s="86"/>
      <c r="T491" s="231">
        <f>S491*H491</f>
        <v>0</v>
      </c>
      <c r="U491" s="231">
        <v>0.44</v>
      </c>
      <c r="V491" s="231">
        <f>U491*H491</f>
        <v>0.045319999999999999</v>
      </c>
      <c r="W491" s="231">
        <v>0</v>
      </c>
      <c r="X491" s="232">
        <f>W491*H491</f>
        <v>0</v>
      </c>
      <c r="Y491" s="42"/>
      <c r="Z491" s="42"/>
      <c r="AA491" s="42"/>
      <c r="AB491" s="42"/>
      <c r="AC491" s="42"/>
      <c r="AD491" s="42"/>
      <c r="AE491" s="42"/>
      <c r="AR491" s="233" t="s">
        <v>567</v>
      </c>
      <c r="AT491" s="233" t="s">
        <v>564</v>
      </c>
      <c r="AU491" s="233" t="s">
        <v>93</v>
      </c>
      <c r="AY491" s="19" t="s">
        <v>220</v>
      </c>
      <c r="BE491" s="147">
        <f>IF(O491="základná",K491,0)</f>
        <v>0</v>
      </c>
      <c r="BF491" s="147">
        <f>IF(O491="znížená",K491,0)</f>
        <v>0</v>
      </c>
      <c r="BG491" s="147">
        <f>IF(O491="zákl. prenesená",K491,0)</f>
        <v>0</v>
      </c>
      <c r="BH491" s="147">
        <f>IF(O491="zníž. prenesená",K491,0)</f>
        <v>0</v>
      </c>
      <c r="BI491" s="147">
        <f>IF(O491="nulová",K491,0)</f>
        <v>0</v>
      </c>
      <c r="BJ491" s="19" t="s">
        <v>93</v>
      </c>
      <c r="BK491" s="147">
        <f>ROUND(P491*H491,2)</f>
        <v>0</v>
      </c>
      <c r="BL491" s="19" t="s">
        <v>387</v>
      </c>
      <c r="BM491" s="233" t="s">
        <v>2297</v>
      </c>
    </row>
    <row r="492" s="14" customFormat="1">
      <c r="A492" s="14"/>
      <c r="B492" s="242"/>
      <c r="C492" s="14"/>
      <c r="D492" s="235" t="s">
        <v>228</v>
      </c>
      <c r="E492" s="243" t="s">
        <v>1</v>
      </c>
      <c r="F492" s="244" t="s">
        <v>2298</v>
      </c>
      <c r="G492" s="14"/>
      <c r="H492" s="245">
        <v>0.094</v>
      </c>
      <c r="I492" s="246"/>
      <c r="J492" s="246"/>
      <c r="K492" s="14"/>
      <c r="L492" s="14"/>
      <c r="M492" s="242"/>
      <c r="N492" s="247"/>
      <c r="O492" s="248"/>
      <c r="P492" s="248"/>
      <c r="Q492" s="248"/>
      <c r="R492" s="248"/>
      <c r="S492" s="248"/>
      <c r="T492" s="248"/>
      <c r="U492" s="248"/>
      <c r="V492" s="248"/>
      <c r="W492" s="248"/>
      <c r="X492" s="249"/>
      <c r="Y492" s="14"/>
      <c r="Z492" s="14"/>
      <c r="AA492" s="14"/>
      <c r="AB492" s="14"/>
      <c r="AC492" s="14"/>
      <c r="AD492" s="14"/>
      <c r="AE492" s="14"/>
      <c r="AT492" s="243" t="s">
        <v>228</v>
      </c>
      <c r="AU492" s="243" t="s">
        <v>93</v>
      </c>
      <c r="AV492" s="14" t="s">
        <v>93</v>
      </c>
      <c r="AW492" s="14" t="s">
        <v>4</v>
      </c>
      <c r="AX492" s="14" t="s">
        <v>88</v>
      </c>
      <c r="AY492" s="243" t="s">
        <v>220</v>
      </c>
    </row>
    <row r="493" s="14" customFormat="1">
      <c r="A493" s="14"/>
      <c r="B493" s="242"/>
      <c r="C493" s="14"/>
      <c r="D493" s="235" t="s">
        <v>228</v>
      </c>
      <c r="E493" s="14"/>
      <c r="F493" s="244" t="s">
        <v>2299</v>
      </c>
      <c r="G493" s="14"/>
      <c r="H493" s="245">
        <v>0.10299999999999999</v>
      </c>
      <c r="I493" s="246"/>
      <c r="J493" s="246"/>
      <c r="K493" s="14"/>
      <c r="L493" s="14"/>
      <c r="M493" s="242"/>
      <c r="N493" s="247"/>
      <c r="O493" s="248"/>
      <c r="P493" s="248"/>
      <c r="Q493" s="248"/>
      <c r="R493" s="248"/>
      <c r="S493" s="248"/>
      <c r="T493" s="248"/>
      <c r="U493" s="248"/>
      <c r="V493" s="248"/>
      <c r="W493" s="248"/>
      <c r="X493" s="249"/>
      <c r="Y493" s="14"/>
      <c r="Z493" s="14"/>
      <c r="AA493" s="14"/>
      <c r="AB493" s="14"/>
      <c r="AC493" s="14"/>
      <c r="AD493" s="14"/>
      <c r="AE493" s="14"/>
      <c r="AT493" s="243" t="s">
        <v>228</v>
      </c>
      <c r="AU493" s="243" t="s">
        <v>93</v>
      </c>
      <c r="AV493" s="14" t="s">
        <v>93</v>
      </c>
      <c r="AW493" s="14" t="s">
        <v>3</v>
      </c>
      <c r="AX493" s="14" t="s">
        <v>88</v>
      </c>
      <c r="AY493" s="243" t="s">
        <v>220</v>
      </c>
    </row>
    <row r="494" s="2" customFormat="1" ht="44.25" customHeight="1">
      <c r="A494" s="42"/>
      <c r="B494" s="186"/>
      <c r="C494" s="220" t="s">
        <v>2300</v>
      </c>
      <c r="D494" s="220" t="s">
        <v>223</v>
      </c>
      <c r="E494" s="221" t="s">
        <v>2301</v>
      </c>
      <c r="F494" s="222" t="s">
        <v>2302</v>
      </c>
      <c r="G494" s="223" t="s">
        <v>256</v>
      </c>
      <c r="H494" s="224">
        <v>1.601</v>
      </c>
      <c r="I494" s="225"/>
      <c r="J494" s="225"/>
      <c r="K494" s="226">
        <f>ROUND(P494*H494,2)</f>
        <v>0</v>
      </c>
      <c r="L494" s="227"/>
      <c r="M494" s="43"/>
      <c r="N494" s="228" t="s">
        <v>1</v>
      </c>
      <c r="O494" s="229" t="s">
        <v>45</v>
      </c>
      <c r="P494" s="230">
        <f>I494+J494</f>
        <v>0</v>
      </c>
      <c r="Q494" s="230">
        <f>ROUND(I494*H494,2)</f>
        <v>0</v>
      </c>
      <c r="R494" s="230">
        <f>ROUND(J494*H494,2)</f>
        <v>0</v>
      </c>
      <c r="S494" s="86"/>
      <c r="T494" s="231">
        <f>S494*H494</f>
        <v>0</v>
      </c>
      <c r="U494" s="231">
        <v>0.023099999999999999</v>
      </c>
      <c r="V494" s="231">
        <f>U494*H494</f>
        <v>0.036983099999999998</v>
      </c>
      <c r="W494" s="231">
        <v>0</v>
      </c>
      <c r="X494" s="232">
        <f>W494*H494</f>
        <v>0</v>
      </c>
      <c r="Y494" s="42"/>
      <c r="Z494" s="42"/>
      <c r="AA494" s="42"/>
      <c r="AB494" s="42"/>
      <c r="AC494" s="42"/>
      <c r="AD494" s="42"/>
      <c r="AE494" s="42"/>
      <c r="AR494" s="233" t="s">
        <v>387</v>
      </c>
      <c r="AT494" s="233" t="s">
        <v>223</v>
      </c>
      <c r="AU494" s="233" t="s">
        <v>93</v>
      </c>
      <c r="AY494" s="19" t="s">
        <v>220</v>
      </c>
      <c r="BE494" s="147">
        <f>IF(O494="základná",K494,0)</f>
        <v>0</v>
      </c>
      <c r="BF494" s="147">
        <f>IF(O494="znížená",K494,0)</f>
        <v>0</v>
      </c>
      <c r="BG494" s="147">
        <f>IF(O494="zákl. prenesená",K494,0)</f>
        <v>0</v>
      </c>
      <c r="BH494" s="147">
        <f>IF(O494="zníž. prenesená",K494,0)</f>
        <v>0</v>
      </c>
      <c r="BI494" s="147">
        <f>IF(O494="nulová",K494,0)</f>
        <v>0</v>
      </c>
      <c r="BJ494" s="19" t="s">
        <v>93</v>
      </c>
      <c r="BK494" s="147">
        <f>ROUND(P494*H494,2)</f>
        <v>0</v>
      </c>
      <c r="BL494" s="19" t="s">
        <v>387</v>
      </c>
      <c r="BM494" s="233" t="s">
        <v>2303</v>
      </c>
    </row>
    <row r="495" s="14" customFormat="1">
      <c r="A495" s="14"/>
      <c r="B495" s="242"/>
      <c r="C495" s="14"/>
      <c r="D495" s="235" t="s">
        <v>228</v>
      </c>
      <c r="E495" s="243" t="s">
        <v>1</v>
      </c>
      <c r="F495" s="244" t="s">
        <v>2304</v>
      </c>
      <c r="G495" s="14"/>
      <c r="H495" s="245">
        <v>1.601</v>
      </c>
      <c r="I495" s="246"/>
      <c r="J495" s="246"/>
      <c r="K495" s="14"/>
      <c r="L495" s="14"/>
      <c r="M495" s="242"/>
      <c r="N495" s="247"/>
      <c r="O495" s="248"/>
      <c r="P495" s="248"/>
      <c r="Q495" s="248"/>
      <c r="R495" s="248"/>
      <c r="S495" s="248"/>
      <c r="T495" s="248"/>
      <c r="U495" s="248"/>
      <c r="V495" s="248"/>
      <c r="W495" s="248"/>
      <c r="X495" s="249"/>
      <c r="Y495" s="14"/>
      <c r="Z495" s="14"/>
      <c r="AA495" s="14"/>
      <c r="AB495" s="14"/>
      <c r="AC495" s="14"/>
      <c r="AD495" s="14"/>
      <c r="AE495" s="14"/>
      <c r="AT495" s="243" t="s">
        <v>228</v>
      </c>
      <c r="AU495" s="243" t="s">
        <v>93</v>
      </c>
      <c r="AV495" s="14" t="s">
        <v>93</v>
      </c>
      <c r="AW495" s="14" t="s">
        <v>4</v>
      </c>
      <c r="AX495" s="14" t="s">
        <v>88</v>
      </c>
      <c r="AY495" s="243" t="s">
        <v>220</v>
      </c>
    </row>
    <row r="496" s="2" customFormat="1" ht="24.15" customHeight="1">
      <c r="A496" s="42"/>
      <c r="B496" s="186"/>
      <c r="C496" s="220" t="s">
        <v>2305</v>
      </c>
      <c r="D496" s="220" t="s">
        <v>223</v>
      </c>
      <c r="E496" s="221" t="s">
        <v>2306</v>
      </c>
      <c r="F496" s="222" t="s">
        <v>2307</v>
      </c>
      <c r="G496" s="223" t="s">
        <v>226</v>
      </c>
      <c r="H496" s="224">
        <v>60.374000000000002</v>
      </c>
      <c r="I496" s="225"/>
      <c r="J496" s="225"/>
      <c r="K496" s="226">
        <f>ROUND(P496*H496,2)</f>
        <v>0</v>
      </c>
      <c r="L496" s="227"/>
      <c r="M496" s="43"/>
      <c r="N496" s="228" t="s">
        <v>1</v>
      </c>
      <c r="O496" s="229" t="s">
        <v>45</v>
      </c>
      <c r="P496" s="230">
        <f>I496+J496</f>
        <v>0</v>
      </c>
      <c r="Q496" s="230">
        <f>ROUND(I496*H496,2)</f>
        <v>0</v>
      </c>
      <c r="R496" s="230">
        <f>ROUND(J496*H496,2)</f>
        <v>0</v>
      </c>
      <c r="S496" s="86"/>
      <c r="T496" s="231">
        <f>S496*H496</f>
        <v>0</v>
      </c>
      <c r="U496" s="231">
        <v>0.0088500000000000002</v>
      </c>
      <c r="V496" s="231">
        <f>U496*H496</f>
        <v>0.5343099</v>
      </c>
      <c r="W496" s="231">
        <v>0</v>
      </c>
      <c r="X496" s="232">
        <f>W496*H496</f>
        <v>0</v>
      </c>
      <c r="Y496" s="42"/>
      <c r="Z496" s="42"/>
      <c r="AA496" s="42"/>
      <c r="AB496" s="42"/>
      <c r="AC496" s="42"/>
      <c r="AD496" s="42"/>
      <c r="AE496" s="42"/>
      <c r="AR496" s="233" t="s">
        <v>387</v>
      </c>
      <c r="AT496" s="233" t="s">
        <v>223</v>
      </c>
      <c r="AU496" s="233" t="s">
        <v>93</v>
      </c>
      <c r="AY496" s="19" t="s">
        <v>220</v>
      </c>
      <c r="BE496" s="147">
        <f>IF(O496="základná",K496,0)</f>
        <v>0</v>
      </c>
      <c r="BF496" s="147">
        <f>IF(O496="znížená",K496,0)</f>
        <v>0</v>
      </c>
      <c r="BG496" s="147">
        <f>IF(O496="zákl. prenesená",K496,0)</f>
        <v>0</v>
      </c>
      <c r="BH496" s="147">
        <f>IF(O496="zníž. prenesená",K496,0)</f>
        <v>0</v>
      </c>
      <c r="BI496" s="147">
        <f>IF(O496="nulová",K496,0)</f>
        <v>0</v>
      </c>
      <c r="BJ496" s="19" t="s">
        <v>93</v>
      </c>
      <c r="BK496" s="147">
        <f>ROUND(P496*H496,2)</f>
        <v>0</v>
      </c>
      <c r="BL496" s="19" t="s">
        <v>387</v>
      </c>
      <c r="BM496" s="233" t="s">
        <v>2308</v>
      </c>
    </row>
    <row r="497" s="14" customFormat="1">
      <c r="A497" s="14"/>
      <c r="B497" s="242"/>
      <c r="C497" s="14"/>
      <c r="D497" s="235" t="s">
        <v>228</v>
      </c>
      <c r="E497" s="243" t="s">
        <v>1</v>
      </c>
      <c r="F497" s="244" t="s">
        <v>2309</v>
      </c>
      <c r="G497" s="14"/>
      <c r="H497" s="245">
        <v>44.137</v>
      </c>
      <c r="I497" s="246"/>
      <c r="J497" s="246"/>
      <c r="K497" s="14"/>
      <c r="L497" s="14"/>
      <c r="M497" s="242"/>
      <c r="N497" s="247"/>
      <c r="O497" s="248"/>
      <c r="P497" s="248"/>
      <c r="Q497" s="248"/>
      <c r="R497" s="248"/>
      <c r="S497" s="248"/>
      <c r="T497" s="248"/>
      <c r="U497" s="248"/>
      <c r="V497" s="248"/>
      <c r="W497" s="248"/>
      <c r="X497" s="249"/>
      <c r="Y497" s="14"/>
      <c r="Z497" s="14"/>
      <c r="AA497" s="14"/>
      <c r="AB497" s="14"/>
      <c r="AC497" s="14"/>
      <c r="AD497" s="14"/>
      <c r="AE497" s="14"/>
      <c r="AT497" s="243" t="s">
        <v>228</v>
      </c>
      <c r="AU497" s="243" t="s">
        <v>93</v>
      </c>
      <c r="AV497" s="14" t="s">
        <v>93</v>
      </c>
      <c r="AW497" s="14" t="s">
        <v>4</v>
      </c>
      <c r="AX497" s="14" t="s">
        <v>81</v>
      </c>
      <c r="AY497" s="243" t="s">
        <v>220</v>
      </c>
    </row>
    <row r="498" s="14" customFormat="1">
      <c r="A498" s="14"/>
      <c r="B498" s="242"/>
      <c r="C498" s="14"/>
      <c r="D498" s="235" t="s">
        <v>228</v>
      </c>
      <c r="E498" s="243" t="s">
        <v>1</v>
      </c>
      <c r="F498" s="244" t="s">
        <v>2310</v>
      </c>
      <c r="G498" s="14"/>
      <c r="H498" s="245">
        <v>16.236999999999998</v>
      </c>
      <c r="I498" s="246"/>
      <c r="J498" s="246"/>
      <c r="K498" s="14"/>
      <c r="L498" s="14"/>
      <c r="M498" s="242"/>
      <c r="N498" s="247"/>
      <c r="O498" s="248"/>
      <c r="P498" s="248"/>
      <c r="Q498" s="248"/>
      <c r="R498" s="248"/>
      <c r="S498" s="248"/>
      <c r="T498" s="248"/>
      <c r="U498" s="248"/>
      <c r="V498" s="248"/>
      <c r="W498" s="248"/>
      <c r="X498" s="249"/>
      <c r="Y498" s="14"/>
      <c r="Z498" s="14"/>
      <c r="AA498" s="14"/>
      <c r="AB498" s="14"/>
      <c r="AC498" s="14"/>
      <c r="AD498" s="14"/>
      <c r="AE498" s="14"/>
      <c r="AT498" s="243" t="s">
        <v>228</v>
      </c>
      <c r="AU498" s="243" t="s">
        <v>93</v>
      </c>
      <c r="AV498" s="14" t="s">
        <v>93</v>
      </c>
      <c r="AW498" s="14" t="s">
        <v>4</v>
      </c>
      <c r="AX498" s="14" t="s">
        <v>81</v>
      </c>
      <c r="AY498" s="243" t="s">
        <v>220</v>
      </c>
    </row>
    <row r="499" s="15" customFormat="1">
      <c r="A499" s="15"/>
      <c r="B499" s="250"/>
      <c r="C499" s="15"/>
      <c r="D499" s="235" t="s">
        <v>228</v>
      </c>
      <c r="E499" s="251" t="s">
        <v>1</v>
      </c>
      <c r="F499" s="252" t="s">
        <v>242</v>
      </c>
      <c r="G499" s="15"/>
      <c r="H499" s="253">
        <v>60.374000000000002</v>
      </c>
      <c r="I499" s="254"/>
      <c r="J499" s="254"/>
      <c r="K499" s="15"/>
      <c r="L499" s="15"/>
      <c r="M499" s="250"/>
      <c r="N499" s="255"/>
      <c r="O499" s="256"/>
      <c r="P499" s="256"/>
      <c r="Q499" s="256"/>
      <c r="R499" s="256"/>
      <c r="S499" s="256"/>
      <c r="T499" s="256"/>
      <c r="U499" s="256"/>
      <c r="V499" s="256"/>
      <c r="W499" s="256"/>
      <c r="X499" s="257"/>
      <c r="Y499" s="15"/>
      <c r="Z499" s="15"/>
      <c r="AA499" s="15"/>
      <c r="AB499" s="15"/>
      <c r="AC499" s="15"/>
      <c r="AD499" s="15"/>
      <c r="AE499" s="15"/>
      <c r="AT499" s="251" t="s">
        <v>228</v>
      </c>
      <c r="AU499" s="251" t="s">
        <v>93</v>
      </c>
      <c r="AV499" s="15" t="s">
        <v>98</v>
      </c>
      <c r="AW499" s="15" t="s">
        <v>4</v>
      </c>
      <c r="AX499" s="15" t="s">
        <v>88</v>
      </c>
      <c r="AY499" s="251" t="s">
        <v>220</v>
      </c>
    </row>
    <row r="500" s="2" customFormat="1" ht="24.15" customHeight="1">
      <c r="A500" s="42"/>
      <c r="B500" s="186"/>
      <c r="C500" s="220" t="s">
        <v>2311</v>
      </c>
      <c r="D500" s="220" t="s">
        <v>223</v>
      </c>
      <c r="E500" s="221" t="s">
        <v>1091</v>
      </c>
      <c r="F500" s="222" t="s">
        <v>1092</v>
      </c>
      <c r="G500" s="223" t="s">
        <v>393</v>
      </c>
      <c r="H500" s="266"/>
      <c r="I500" s="225"/>
      <c r="J500" s="225"/>
      <c r="K500" s="226">
        <f>ROUND(P500*H500,2)</f>
        <v>0</v>
      </c>
      <c r="L500" s="227"/>
      <c r="M500" s="43"/>
      <c r="N500" s="228" t="s">
        <v>1</v>
      </c>
      <c r="O500" s="229" t="s">
        <v>45</v>
      </c>
      <c r="P500" s="230">
        <f>I500+J500</f>
        <v>0</v>
      </c>
      <c r="Q500" s="230">
        <f>ROUND(I500*H500,2)</f>
        <v>0</v>
      </c>
      <c r="R500" s="230">
        <f>ROUND(J500*H500,2)</f>
        <v>0</v>
      </c>
      <c r="S500" s="86"/>
      <c r="T500" s="231">
        <f>S500*H500</f>
        <v>0</v>
      </c>
      <c r="U500" s="231">
        <v>0</v>
      </c>
      <c r="V500" s="231">
        <f>U500*H500</f>
        <v>0</v>
      </c>
      <c r="W500" s="231">
        <v>0</v>
      </c>
      <c r="X500" s="232">
        <f>W500*H500</f>
        <v>0</v>
      </c>
      <c r="Y500" s="42"/>
      <c r="Z500" s="42"/>
      <c r="AA500" s="42"/>
      <c r="AB500" s="42"/>
      <c r="AC500" s="42"/>
      <c r="AD500" s="42"/>
      <c r="AE500" s="42"/>
      <c r="AR500" s="233" t="s">
        <v>387</v>
      </c>
      <c r="AT500" s="233" t="s">
        <v>223</v>
      </c>
      <c r="AU500" s="233" t="s">
        <v>93</v>
      </c>
      <c r="AY500" s="19" t="s">
        <v>220</v>
      </c>
      <c r="BE500" s="147">
        <f>IF(O500="základná",K500,0)</f>
        <v>0</v>
      </c>
      <c r="BF500" s="147">
        <f>IF(O500="znížená",K500,0)</f>
        <v>0</v>
      </c>
      <c r="BG500" s="147">
        <f>IF(O500="zákl. prenesená",K500,0)</f>
        <v>0</v>
      </c>
      <c r="BH500" s="147">
        <f>IF(O500="zníž. prenesená",K500,0)</f>
        <v>0</v>
      </c>
      <c r="BI500" s="147">
        <f>IF(O500="nulová",K500,0)</f>
        <v>0</v>
      </c>
      <c r="BJ500" s="19" t="s">
        <v>93</v>
      </c>
      <c r="BK500" s="147">
        <f>ROUND(P500*H500,2)</f>
        <v>0</v>
      </c>
      <c r="BL500" s="19" t="s">
        <v>387</v>
      </c>
      <c r="BM500" s="233" t="s">
        <v>2312</v>
      </c>
    </row>
    <row r="501" s="12" customFormat="1" ht="22.8" customHeight="1">
      <c r="A501" s="12"/>
      <c r="B501" s="206"/>
      <c r="C501" s="12"/>
      <c r="D501" s="207" t="s">
        <v>80</v>
      </c>
      <c r="E501" s="218" t="s">
        <v>520</v>
      </c>
      <c r="F501" s="218" t="s">
        <v>521</v>
      </c>
      <c r="G501" s="12"/>
      <c r="H501" s="12"/>
      <c r="I501" s="209"/>
      <c r="J501" s="209"/>
      <c r="K501" s="219">
        <f>BK501</f>
        <v>0</v>
      </c>
      <c r="L501" s="12"/>
      <c r="M501" s="206"/>
      <c r="N501" s="211"/>
      <c r="O501" s="212"/>
      <c r="P501" s="212"/>
      <c r="Q501" s="213">
        <f>SUM(Q502:Q514)</f>
        <v>0</v>
      </c>
      <c r="R501" s="213">
        <f>SUM(R502:R514)</f>
        <v>0</v>
      </c>
      <c r="S501" s="212"/>
      <c r="T501" s="214">
        <f>SUM(T502:T514)</f>
        <v>0</v>
      </c>
      <c r="U501" s="212"/>
      <c r="V501" s="214">
        <f>SUM(V502:V514)</f>
        <v>0.0592395</v>
      </c>
      <c r="W501" s="212"/>
      <c r="X501" s="215">
        <f>SUM(X502:X514)</f>
        <v>0</v>
      </c>
      <c r="Y501" s="12"/>
      <c r="Z501" s="12"/>
      <c r="AA501" s="12"/>
      <c r="AB501" s="12"/>
      <c r="AC501" s="12"/>
      <c r="AD501" s="12"/>
      <c r="AE501" s="12"/>
      <c r="AR501" s="207" t="s">
        <v>93</v>
      </c>
      <c r="AT501" s="216" t="s">
        <v>80</v>
      </c>
      <c r="AU501" s="216" t="s">
        <v>88</v>
      </c>
      <c r="AY501" s="207" t="s">
        <v>220</v>
      </c>
      <c r="BK501" s="217">
        <f>SUM(BK502:BK514)</f>
        <v>0</v>
      </c>
    </row>
    <row r="502" s="2" customFormat="1" ht="24.15" customHeight="1">
      <c r="A502" s="42"/>
      <c r="B502" s="186"/>
      <c r="C502" s="220" t="s">
        <v>2313</v>
      </c>
      <c r="D502" s="220" t="s">
        <v>223</v>
      </c>
      <c r="E502" s="221" t="s">
        <v>1181</v>
      </c>
      <c r="F502" s="222" t="s">
        <v>1182</v>
      </c>
      <c r="G502" s="223" t="s">
        <v>302</v>
      </c>
      <c r="H502" s="224">
        <v>9.0500000000000007</v>
      </c>
      <c r="I502" s="225"/>
      <c r="J502" s="225"/>
      <c r="K502" s="226">
        <f>ROUND(P502*H502,2)</f>
        <v>0</v>
      </c>
      <c r="L502" s="227"/>
      <c r="M502" s="43"/>
      <c r="N502" s="228" t="s">
        <v>1</v>
      </c>
      <c r="O502" s="229" t="s">
        <v>45</v>
      </c>
      <c r="P502" s="230">
        <f>I502+J502</f>
        <v>0</v>
      </c>
      <c r="Q502" s="230">
        <f>ROUND(I502*H502,2)</f>
        <v>0</v>
      </c>
      <c r="R502" s="230">
        <f>ROUND(J502*H502,2)</f>
        <v>0</v>
      </c>
      <c r="S502" s="86"/>
      <c r="T502" s="231">
        <f>S502*H502</f>
        <v>0</v>
      </c>
      <c r="U502" s="231">
        <v>0.00215</v>
      </c>
      <c r="V502" s="231">
        <f>U502*H502</f>
        <v>0.019457500000000003</v>
      </c>
      <c r="W502" s="231">
        <v>0</v>
      </c>
      <c r="X502" s="232">
        <f>W502*H502</f>
        <v>0</v>
      </c>
      <c r="Y502" s="42"/>
      <c r="Z502" s="42"/>
      <c r="AA502" s="42"/>
      <c r="AB502" s="42"/>
      <c r="AC502" s="42"/>
      <c r="AD502" s="42"/>
      <c r="AE502" s="42"/>
      <c r="AR502" s="233" t="s">
        <v>387</v>
      </c>
      <c r="AT502" s="233" t="s">
        <v>223</v>
      </c>
      <c r="AU502" s="233" t="s">
        <v>93</v>
      </c>
      <c r="AY502" s="19" t="s">
        <v>220</v>
      </c>
      <c r="BE502" s="147">
        <f>IF(O502="základná",K502,0)</f>
        <v>0</v>
      </c>
      <c r="BF502" s="147">
        <f>IF(O502="znížená",K502,0)</f>
        <v>0</v>
      </c>
      <c r="BG502" s="147">
        <f>IF(O502="zákl. prenesená",K502,0)</f>
        <v>0</v>
      </c>
      <c r="BH502" s="147">
        <f>IF(O502="zníž. prenesená",K502,0)</f>
        <v>0</v>
      </c>
      <c r="BI502" s="147">
        <f>IF(O502="nulová",K502,0)</f>
        <v>0</v>
      </c>
      <c r="BJ502" s="19" t="s">
        <v>93</v>
      </c>
      <c r="BK502" s="147">
        <f>ROUND(P502*H502,2)</f>
        <v>0</v>
      </c>
      <c r="BL502" s="19" t="s">
        <v>387</v>
      </c>
      <c r="BM502" s="233" t="s">
        <v>2314</v>
      </c>
    </row>
    <row r="503" s="14" customFormat="1">
      <c r="A503" s="14"/>
      <c r="B503" s="242"/>
      <c r="C503" s="14"/>
      <c r="D503" s="235" t="s">
        <v>228</v>
      </c>
      <c r="E503" s="243" t="s">
        <v>1</v>
      </c>
      <c r="F503" s="244" t="s">
        <v>2315</v>
      </c>
      <c r="G503" s="14"/>
      <c r="H503" s="245">
        <v>9.0500000000000007</v>
      </c>
      <c r="I503" s="246"/>
      <c r="J503" s="246"/>
      <c r="K503" s="14"/>
      <c r="L503" s="14"/>
      <c r="M503" s="242"/>
      <c r="N503" s="247"/>
      <c r="O503" s="248"/>
      <c r="P503" s="248"/>
      <c r="Q503" s="248"/>
      <c r="R503" s="248"/>
      <c r="S503" s="248"/>
      <c r="T503" s="248"/>
      <c r="U503" s="248"/>
      <c r="V503" s="248"/>
      <c r="W503" s="248"/>
      <c r="X503" s="249"/>
      <c r="Y503" s="14"/>
      <c r="Z503" s="14"/>
      <c r="AA503" s="14"/>
      <c r="AB503" s="14"/>
      <c r="AC503" s="14"/>
      <c r="AD503" s="14"/>
      <c r="AE503" s="14"/>
      <c r="AT503" s="243" t="s">
        <v>228</v>
      </c>
      <c r="AU503" s="243" t="s">
        <v>93</v>
      </c>
      <c r="AV503" s="14" t="s">
        <v>93</v>
      </c>
      <c r="AW503" s="14" t="s">
        <v>4</v>
      </c>
      <c r="AX503" s="14" t="s">
        <v>88</v>
      </c>
      <c r="AY503" s="243" t="s">
        <v>220</v>
      </c>
    </row>
    <row r="504" s="2" customFormat="1" ht="24.15" customHeight="1">
      <c r="A504" s="42"/>
      <c r="B504" s="186"/>
      <c r="C504" s="220" t="s">
        <v>2316</v>
      </c>
      <c r="D504" s="220" t="s">
        <v>223</v>
      </c>
      <c r="E504" s="221" t="s">
        <v>1185</v>
      </c>
      <c r="F504" s="222" t="s">
        <v>1186</v>
      </c>
      <c r="G504" s="223" t="s">
        <v>583</v>
      </c>
      <c r="H504" s="224">
        <v>2</v>
      </c>
      <c r="I504" s="225"/>
      <c r="J504" s="225"/>
      <c r="K504" s="226">
        <f>ROUND(P504*H504,2)</f>
        <v>0</v>
      </c>
      <c r="L504" s="227"/>
      <c r="M504" s="43"/>
      <c r="N504" s="228" t="s">
        <v>1</v>
      </c>
      <c r="O504" s="229" t="s">
        <v>45</v>
      </c>
      <c r="P504" s="230">
        <f>I504+J504</f>
        <v>0</v>
      </c>
      <c r="Q504" s="230">
        <f>ROUND(I504*H504,2)</f>
        <v>0</v>
      </c>
      <c r="R504" s="230">
        <f>ROUND(J504*H504,2)</f>
        <v>0</v>
      </c>
      <c r="S504" s="86"/>
      <c r="T504" s="231">
        <f>S504*H504</f>
        <v>0</v>
      </c>
      <c r="U504" s="231">
        <v>0.0018799999999999999</v>
      </c>
      <c r="V504" s="231">
        <f>U504*H504</f>
        <v>0.0037599999999999999</v>
      </c>
      <c r="W504" s="231">
        <v>0</v>
      </c>
      <c r="X504" s="232">
        <f>W504*H504</f>
        <v>0</v>
      </c>
      <c r="Y504" s="42"/>
      <c r="Z504" s="42"/>
      <c r="AA504" s="42"/>
      <c r="AB504" s="42"/>
      <c r="AC504" s="42"/>
      <c r="AD504" s="42"/>
      <c r="AE504" s="42"/>
      <c r="AR504" s="233" t="s">
        <v>387</v>
      </c>
      <c r="AT504" s="233" t="s">
        <v>223</v>
      </c>
      <c r="AU504" s="233" t="s">
        <v>93</v>
      </c>
      <c r="AY504" s="19" t="s">
        <v>220</v>
      </c>
      <c r="BE504" s="147">
        <f>IF(O504="základná",K504,0)</f>
        <v>0</v>
      </c>
      <c r="BF504" s="147">
        <f>IF(O504="znížená",K504,0)</f>
        <v>0</v>
      </c>
      <c r="BG504" s="147">
        <f>IF(O504="zákl. prenesená",K504,0)</f>
        <v>0</v>
      </c>
      <c r="BH504" s="147">
        <f>IF(O504="zníž. prenesená",K504,0)</f>
        <v>0</v>
      </c>
      <c r="BI504" s="147">
        <f>IF(O504="nulová",K504,0)</f>
        <v>0</v>
      </c>
      <c r="BJ504" s="19" t="s">
        <v>93</v>
      </c>
      <c r="BK504" s="147">
        <f>ROUND(P504*H504,2)</f>
        <v>0</v>
      </c>
      <c r="BL504" s="19" t="s">
        <v>387</v>
      </c>
      <c r="BM504" s="233" t="s">
        <v>2317</v>
      </c>
    </row>
    <row r="505" s="2" customFormat="1" ht="33" customHeight="1">
      <c r="A505" s="42"/>
      <c r="B505" s="186"/>
      <c r="C505" s="220" t="s">
        <v>2318</v>
      </c>
      <c r="D505" s="220" t="s">
        <v>223</v>
      </c>
      <c r="E505" s="221" t="s">
        <v>2319</v>
      </c>
      <c r="F505" s="222" t="s">
        <v>2320</v>
      </c>
      <c r="G505" s="223" t="s">
        <v>302</v>
      </c>
      <c r="H505" s="224">
        <v>6.5999999999999996</v>
      </c>
      <c r="I505" s="225"/>
      <c r="J505" s="225"/>
      <c r="K505" s="226">
        <f>ROUND(P505*H505,2)</f>
        <v>0</v>
      </c>
      <c r="L505" s="227"/>
      <c r="M505" s="43"/>
      <c r="N505" s="228" t="s">
        <v>1</v>
      </c>
      <c r="O505" s="229" t="s">
        <v>45</v>
      </c>
      <c r="P505" s="230">
        <f>I505+J505</f>
        <v>0</v>
      </c>
      <c r="Q505" s="230">
        <f>ROUND(I505*H505,2)</f>
        <v>0</v>
      </c>
      <c r="R505" s="230">
        <f>ROUND(J505*H505,2)</f>
        <v>0</v>
      </c>
      <c r="S505" s="86"/>
      <c r="T505" s="231">
        <f>S505*H505</f>
        <v>0</v>
      </c>
      <c r="U505" s="231">
        <v>0.00147</v>
      </c>
      <c r="V505" s="231">
        <f>U505*H505</f>
        <v>0.0097019999999999988</v>
      </c>
      <c r="W505" s="231">
        <v>0</v>
      </c>
      <c r="X505" s="232">
        <f>W505*H505</f>
        <v>0</v>
      </c>
      <c r="Y505" s="42"/>
      <c r="Z505" s="42"/>
      <c r="AA505" s="42"/>
      <c r="AB505" s="42"/>
      <c r="AC505" s="42"/>
      <c r="AD505" s="42"/>
      <c r="AE505" s="42"/>
      <c r="AR505" s="233" t="s">
        <v>387</v>
      </c>
      <c r="AT505" s="233" t="s">
        <v>223</v>
      </c>
      <c r="AU505" s="233" t="s">
        <v>93</v>
      </c>
      <c r="AY505" s="19" t="s">
        <v>220</v>
      </c>
      <c r="BE505" s="147">
        <f>IF(O505="základná",K505,0)</f>
        <v>0</v>
      </c>
      <c r="BF505" s="147">
        <f>IF(O505="znížená",K505,0)</f>
        <v>0</v>
      </c>
      <c r="BG505" s="147">
        <f>IF(O505="zákl. prenesená",K505,0)</f>
        <v>0</v>
      </c>
      <c r="BH505" s="147">
        <f>IF(O505="zníž. prenesená",K505,0)</f>
        <v>0</v>
      </c>
      <c r="BI505" s="147">
        <f>IF(O505="nulová",K505,0)</f>
        <v>0</v>
      </c>
      <c r="BJ505" s="19" t="s">
        <v>93</v>
      </c>
      <c r="BK505" s="147">
        <f>ROUND(P505*H505,2)</f>
        <v>0</v>
      </c>
      <c r="BL505" s="19" t="s">
        <v>387</v>
      </c>
      <c r="BM505" s="233" t="s">
        <v>2321</v>
      </c>
    </row>
    <row r="506" s="13" customFormat="1">
      <c r="A506" s="13"/>
      <c r="B506" s="234"/>
      <c r="C506" s="13"/>
      <c r="D506" s="235" t="s">
        <v>228</v>
      </c>
      <c r="E506" s="236" t="s">
        <v>1</v>
      </c>
      <c r="F506" s="237" t="s">
        <v>2170</v>
      </c>
      <c r="G506" s="13"/>
      <c r="H506" s="236" t="s">
        <v>1</v>
      </c>
      <c r="I506" s="238"/>
      <c r="J506" s="238"/>
      <c r="K506" s="13"/>
      <c r="L506" s="13"/>
      <c r="M506" s="234"/>
      <c r="N506" s="239"/>
      <c r="O506" s="240"/>
      <c r="P506" s="240"/>
      <c r="Q506" s="240"/>
      <c r="R506" s="240"/>
      <c r="S506" s="240"/>
      <c r="T506" s="240"/>
      <c r="U506" s="240"/>
      <c r="V506" s="240"/>
      <c r="W506" s="240"/>
      <c r="X506" s="241"/>
      <c r="Y506" s="13"/>
      <c r="Z506" s="13"/>
      <c r="AA506" s="13"/>
      <c r="AB506" s="13"/>
      <c r="AC506" s="13"/>
      <c r="AD506" s="13"/>
      <c r="AE506" s="13"/>
      <c r="AT506" s="236" t="s">
        <v>228</v>
      </c>
      <c r="AU506" s="236" t="s">
        <v>93</v>
      </c>
      <c r="AV506" s="13" t="s">
        <v>88</v>
      </c>
      <c r="AW506" s="13" t="s">
        <v>4</v>
      </c>
      <c r="AX506" s="13" t="s">
        <v>81</v>
      </c>
      <c r="AY506" s="236" t="s">
        <v>220</v>
      </c>
    </row>
    <row r="507" s="14" customFormat="1">
      <c r="A507" s="14"/>
      <c r="B507" s="242"/>
      <c r="C507" s="14"/>
      <c r="D507" s="235" t="s">
        <v>228</v>
      </c>
      <c r="E507" s="243" t="s">
        <v>1</v>
      </c>
      <c r="F507" s="244" t="s">
        <v>2200</v>
      </c>
      <c r="G507" s="14"/>
      <c r="H507" s="245">
        <v>0.90000000000000002</v>
      </c>
      <c r="I507" s="246"/>
      <c r="J507" s="246"/>
      <c r="K507" s="14"/>
      <c r="L507" s="14"/>
      <c r="M507" s="242"/>
      <c r="N507" s="247"/>
      <c r="O507" s="248"/>
      <c r="P507" s="248"/>
      <c r="Q507" s="248"/>
      <c r="R507" s="248"/>
      <c r="S507" s="248"/>
      <c r="T507" s="248"/>
      <c r="U507" s="248"/>
      <c r="V507" s="248"/>
      <c r="W507" s="248"/>
      <c r="X507" s="249"/>
      <c r="Y507" s="14"/>
      <c r="Z507" s="14"/>
      <c r="AA507" s="14"/>
      <c r="AB507" s="14"/>
      <c r="AC507" s="14"/>
      <c r="AD507" s="14"/>
      <c r="AE507" s="14"/>
      <c r="AT507" s="243" t="s">
        <v>228</v>
      </c>
      <c r="AU507" s="243" t="s">
        <v>93</v>
      </c>
      <c r="AV507" s="14" t="s">
        <v>93</v>
      </c>
      <c r="AW507" s="14" t="s">
        <v>4</v>
      </c>
      <c r="AX507" s="14" t="s">
        <v>81</v>
      </c>
      <c r="AY507" s="243" t="s">
        <v>220</v>
      </c>
    </row>
    <row r="508" s="14" customFormat="1">
      <c r="A508" s="14"/>
      <c r="B508" s="242"/>
      <c r="C508" s="14"/>
      <c r="D508" s="235" t="s">
        <v>228</v>
      </c>
      <c r="E508" s="243" t="s">
        <v>1</v>
      </c>
      <c r="F508" s="244" t="s">
        <v>2201</v>
      </c>
      <c r="G508" s="14"/>
      <c r="H508" s="245">
        <v>2.3999999999999999</v>
      </c>
      <c r="I508" s="246"/>
      <c r="J508" s="246"/>
      <c r="K508" s="14"/>
      <c r="L508" s="14"/>
      <c r="M508" s="242"/>
      <c r="N508" s="247"/>
      <c r="O508" s="248"/>
      <c r="P508" s="248"/>
      <c r="Q508" s="248"/>
      <c r="R508" s="248"/>
      <c r="S508" s="248"/>
      <c r="T508" s="248"/>
      <c r="U508" s="248"/>
      <c r="V508" s="248"/>
      <c r="W508" s="248"/>
      <c r="X508" s="249"/>
      <c r="Y508" s="14"/>
      <c r="Z508" s="14"/>
      <c r="AA508" s="14"/>
      <c r="AB508" s="14"/>
      <c r="AC508" s="14"/>
      <c r="AD508" s="14"/>
      <c r="AE508" s="14"/>
      <c r="AT508" s="243" t="s">
        <v>228</v>
      </c>
      <c r="AU508" s="243" t="s">
        <v>93</v>
      </c>
      <c r="AV508" s="14" t="s">
        <v>93</v>
      </c>
      <c r="AW508" s="14" t="s">
        <v>4</v>
      </c>
      <c r="AX508" s="14" t="s">
        <v>81</v>
      </c>
      <c r="AY508" s="243" t="s">
        <v>220</v>
      </c>
    </row>
    <row r="509" s="14" customFormat="1">
      <c r="A509" s="14"/>
      <c r="B509" s="242"/>
      <c r="C509" s="14"/>
      <c r="D509" s="235" t="s">
        <v>228</v>
      </c>
      <c r="E509" s="243" t="s">
        <v>1</v>
      </c>
      <c r="F509" s="244" t="s">
        <v>2202</v>
      </c>
      <c r="G509" s="14"/>
      <c r="H509" s="245">
        <v>0.90000000000000002</v>
      </c>
      <c r="I509" s="246"/>
      <c r="J509" s="246"/>
      <c r="K509" s="14"/>
      <c r="L509" s="14"/>
      <c r="M509" s="242"/>
      <c r="N509" s="247"/>
      <c r="O509" s="248"/>
      <c r="P509" s="248"/>
      <c r="Q509" s="248"/>
      <c r="R509" s="248"/>
      <c r="S509" s="248"/>
      <c r="T509" s="248"/>
      <c r="U509" s="248"/>
      <c r="V509" s="248"/>
      <c r="W509" s="248"/>
      <c r="X509" s="249"/>
      <c r="Y509" s="14"/>
      <c r="Z509" s="14"/>
      <c r="AA509" s="14"/>
      <c r="AB509" s="14"/>
      <c r="AC509" s="14"/>
      <c r="AD509" s="14"/>
      <c r="AE509" s="14"/>
      <c r="AT509" s="243" t="s">
        <v>228</v>
      </c>
      <c r="AU509" s="243" t="s">
        <v>93</v>
      </c>
      <c r="AV509" s="14" t="s">
        <v>93</v>
      </c>
      <c r="AW509" s="14" t="s">
        <v>4</v>
      </c>
      <c r="AX509" s="14" t="s">
        <v>81</v>
      </c>
      <c r="AY509" s="243" t="s">
        <v>220</v>
      </c>
    </row>
    <row r="510" s="14" customFormat="1">
      <c r="A510" s="14"/>
      <c r="B510" s="242"/>
      <c r="C510" s="14"/>
      <c r="D510" s="235" t="s">
        <v>228</v>
      </c>
      <c r="E510" s="243" t="s">
        <v>1</v>
      </c>
      <c r="F510" s="244" t="s">
        <v>2203</v>
      </c>
      <c r="G510" s="14"/>
      <c r="H510" s="245">
        <v>2.3999999999999999</v>
      </c>
      <c r="I510" s="246"/>
      <c r="J510" s="246"/>
      <c r="K510" s="14"/>
      <c r="L510" s="14"/>
      <c r="M510" s="242"/>
      <c r="N510" s="247"/>
      <c r="O510" s="248"/>
      <c r="P510" s="248"/>
      <c r="Q510" s="248"/>
      <c r="R510" s="248"/>
      <c r="S510" s="248"/>
      <c r="T510" s="248"/>
      <c r="U510" s="248"/>
      <c r="V510" s="248"/>
      <c r="W510" s="248"/>
      <c r="X510" s="249"/>
      <c r="Y510" s="14"/>
      <c r="Z510" s="14"/>
      <c r="AA510" s="14"/>
      <c r="AB510" s="14"/>
      <c r="AC510" s="14"/>
      <c r="AD510" s="14"/>
      <c r="AE510" s="14"/>
      <c r="AT510" s="243" t="s">
        <v>228</v>
      </c>
      <c r="AU510" s="243" t="s">
        <v>93</v>
      </c>
      <c r="AV510" s="14" t="s">
        <v>93</v>
      </c>
      <c r="AW510" s="14" t="s">
        <v>4</v>
      </c>
      <c r="AX510" s="14" t="s">
        <v>81</v>
      </c>
      <c r="AY510" s="243" t="s">
        <v>220</v>
      </c>
    </row>
    <row r="511" s="15" customFormat="1">
      <c r="A511" s="15"/>
      <c r="B511" s="250"/>
      <c r="C511" s="15"/>
      <c r="D511" s="235" t="s">
        <v>228</v>
      </c>
      <c r="E511" s="251" t="s">
        <v>1</v>
      </c>
      <c r="F511" s="252" t="s">
        <v>242</v>
      </c>
      <c r="G511" s="15"/>
      <c r="H511" s="253">
        <v>6.5999999999999996</v>
      </c>
      <c r="I511" s="254"/>
      <c r="J511" s="254"/>
      <c r="K511" s="15"/>
      <c r="L511" s="15"/>
      <c r="M511" s="250"/>
      <c r="N511" s="255"/>
      <c r="O511" s="256"/>
      <c r="P511" s="256"/>
      <c r="Q511" s="256"/>
      <c r="R511" s="256"/>
      <c r="S511" s="256"/>
      <c r="T511" s="256"/>
      <c r="U511" s="256"/>
      <c r="V511" s="256"/>
      <c r="W511" s="256"/>
      <c r="X511" s="257"/>
      <c r="Y511" s="15"/>
      <c r="Z511" s="15"/>
      <c r="AA511" s="15"/>
      <c r="AB511" s="15"/>
      <c r="AC511" s="15"/>
      <c r="AD511" s="15"/>
      <c r="AE511" s="15"/>
      <c r="AT511" s="251" t="s">
        <v>228</v>
      </c>
      <c r="AU511" s="251" t="s">
        <v>93</v>
      </c>
      <c r="AV511" s="15" t="s">
        <v>98</v>
      </c>
      <c r="AW511" s="15" t="s">
        <v>4</v>
      </c>
      <c r="AX511" s="15" t="s">
        <v>88</v>
      </c>
      <c r="AY511" s="251" t="s">
        <v>220</v>
      </c>
    </row>
    <row r="512" s="2" customFormat="1" ht="24.15" customHeight="1">
      <c r="A512" s="42"/>
      <c r="B512" s="186"/>
      <c r="C512" s="220" t="s">
        <v>2322</v>
      </c>
      <c r="D512" s="220" t="s">
        <v>223</v>
      </c>
      <c r="E512" s="221" t="s">
        <v>1191</v>
      </c>
      <c r="F512" s="222" t="s">
        <v>1192</v>
      </c>
      <c r="G512" s="223" t="s">
        <v>302</v>
      </c>
      <c r="H512" s="224">
        <v>9.4000000000000004</v>
      </c>
      <c r="I512" s="225"/>
      <c r="J512" s="225"/>
      <c r="K512" s="226">
        <f>ROUND(P512*H512,2)</f>
        <v>0</v>
      </c>
      <c r="L512" s="227"/>
      <c r="M512" s="43"/>
      <c r="N512" s="228" t="s">
        <v>1</v>
      </c>
      <c r="O512" s="229" t="s">
        <v>45</v>
      </c>
      <c r="P512" s="230">
        <f>I512+J512</f>
        <v>0</v>
      </c>
      <c r="Q512" s="230">
        <f>ROUND(I512*H512,2)</f>
        <v>0</v>
      </c>
      <c r="R512" s="230">
        <f>ROUND(J512*H512,2)</f>
        <v>0</v>
      </c>
      <c r="S512" s="86"/>
      <c r="T512" s="231">
        <f>S512*H512</f>
        <v>0</v>
      </c>
      <c r="U512" s="231">
        <v>0.0028</v>
      </c>
      <c r="V512" s="231">
        <f>U512*H512</f>
        <v>0.02632</v>
      </c>
      <c r="W512" s="231">
        <v>0</v>
      </c>
      <c r="X512" s="232">
        <f>W512*H512</f>
        <v>0</v>
      </c>
      <c r="Y512" s="42"/>
      <c r="Z512" s="42"/>
      <c r="AA512" s="42"/>
      <c r="AB512" s="42"/>
      <c r="AC512" s="42"/>
      <c r="AD512" s="42"/>
      <c r="AE512" s="42"/>
      <c r="AR512" s="233" t="s">
        <v>387</v>
      </c>
      <c r="AT512" s="233" t="s">
        <v>223</v>
      </c>
      <c r="AU512" s="233" t="s">
        <v>93</v>
      </c>
      <c r="AY512" s="19" t="s">
        <v>220</v>
      </c>
      <c r="BE512" s="147">
        <f>IF(O512="základná",K512,0)</f>
        <v>0</v>
      </c>
      <c r="BF512" s="147">
        <f>IF(O512="znížená",K512,0)</f>
        <v>0</v>
      </c>
      <c r="BG512" s="147">
        <f>IF(O512="zákl. prenesená",K512,0)</f>
        <v>0</v>
      </c>
      <c r="BH512" s="147">
        <f>IF(O512="zníž. prenesená",K512,0)</f>
        <v>0</v>
      </c>
      <c r="BI512" s="147">
        <f>IF(O512="nulová",K512,0)</f>
        <v>0</v>
      </c>
      <c r="BJ512" s="19" t="s">
        <v>93</v>
      </c>
      <c r="BK512" s="147">
        <f>ROUND(P512*H512,2)</f>
        <v>0</v>
      </c>
      <c r="BL512" s="19" t="s">
        <v>387</v>
      </c>
      <c r="BM512" s="233" t="s">
        <v>2323</v>
      </c>
    </row>
    <row r="513" s="14" customFormat="1">
      <c r="A513" s="14"/>
      <c r="B513" s="242"/>
      <c r="C513" s="14"/>
      <c r="D513" s="235" t="s">
        <v>228</v>
      </c>
      <c r="E513" s="243" t="s">
        <v>1</v>
      </c>
      <c r="F513" s="244" t="s">
        <v>2324</v>
      </c>
      <c r="G513" s="14"/>
      <c r="H513" s="245">
        <v>9.4000000000000004</v>
      </c>
      <c r="I513" s="246"/>
      <c r="J513" s="246"/>
      <c r="K513" s="14"/>
      <c r="L513" s="14"/>
      <c r="M513" s="242"/>
      <c r="N513" s="247"/>
      <c r="O513" s="248"/>
      <c r="P513" s="248"/>
      <c r="Q513" s="248"/>
      <c r="R513" s="248"/>
      <c r="S513" s="248"/>
      <c r="T513" s="248"/>
      <c r="U513" s="248"/>
      <c r="V513" s="248"/>
      <c r="W513" s="248"/>
      <c r="X513" s="249"/>
      <c r="Y513" s="14"/>
      <c r="Z513" s="14"/>
      <c r="AA513" s="14"/>
      <c r="AB513" s="14"/>
      <c r="AC513" s="14"/>
      <c r="AD513" s="14"/>
      <c r="AE513" s="14"/>
      <c r="AT513" s="243" t="s">
        <v>228</v>
      </c>
      <c r="AU513" s="243" t="s">
        <v>93</v>
      </c>
      <c r="AV513" s="14" t="s">
        <v>93</v>
      </c>
      <c r="AW513" s="14" t="s">
        <v>4</v>
      </c>
      <c r="AX513" s="14" t="s">
        <v>88</v>
      </c>
      <c r="AY513" s="243" t="s">
        <v>220</v>
      </c>
    </row>
    <row r="514" s="2" customFormat="1" ht="24.15" customHeight="1">
      <c r="A514" s="42"/>
      <c r="B514" s="186"/>
      <c r="C514" s="220" t="s">
        <v>2325</v>
      </c>
      <c r="D514" s="220" t="s">
        <v>223</v>
      </c>
      <c r="E514" s="221" t="s">
        <v>543</v>
      </c>
      <c r="F514" s="222" t="s">
        <v>544</v>
      </c>
      <c r="G514" s="223" t="s">
        <v>393</v>
      </c>
      <c r="H514" s="266"/>
      <c r="I514" s="225"/>
      <c r="J514" s="225"/>
      <c r="K514" s="226">
        <f>ROUND(P514*H514,2)</f>
        <v>0</v>
      </c>
      <c r="L514" s="227"/>
      <c r="M514" s="43"/>
      <c r="N514" s="228" t="s">
        <v>1</v>
      </c>
      <c r="O514" s="229" t="s">
        <v>45</v>
      </c>
      <c r="P514" s="230">
        <f>I514+J514</f>
        <v>0</v>
      </c>
      <c r="Q514" s="230">
        <f>ROUND(I514*H514,2)</f>
        <v>0</v>
      </c>
      <c r="R514" s="230">
        <f>ROUND(J514*H514,2)</f>
        <v>0</v>
      </c>
      <c r="S514" s="86"/>
      <c r="T514" s="231">
        <f>S514*H514</f>
        <v>0</v>
      </c>
      <c r="U514" s="231">
        <v>0</v>
      </c>
      <c r="V514" s="231">
        <f>U514*H514</f>
        <v>0</v>
      </c>
      <c r="W514" s="231">
        <v>0</v>
      </c>
      <c r="X514" s="232">
        <f>W514*H514</f>
        <v>0</v>
      </c>
      <c r="Y514" s="42"/>
      <c r="Z514" s="42"/>
      <c r="AA514" s="42"/>
      <c r="AB514" s="42"/>
      <c r="AC514" s="42"/>
      <c r="AD514" s="42"/>
      <c r="AE514" s="42"/>
      <c r="AR514" s="233" t="s">
        <v>387</v>
      </c>
      <c r="AT514" s="233" t="s">
        <v>223</v>
      </c>
      <c r="AU514" s="233" t="s">
        <v>93</v>
      </c>
      <c r="AY514" s="19" t="s">
        <v>220</v>
      </c>
      <c r="BE514" s="147">
        <f>IF(O514="základná",K514,0)</f>
        <v>0</v>
      </c>
      <c r="BF514" s="147">
        <f>IF(O514="znížená",K514,0)</f>
        <v>0</v>
      </c>
      <c r="BG514" s="147">
        <f>IF(O514="zákl. prenesená",K514,0)</f>
        <v>0</v>
      </c>
      <c r="BH514" s="147">
        <f>IF(O514="zníž. prenesená",K514,0)</f>
        <v>0</v>
      </c>
      <c r="BI514" s="147">
        <f>IF(O514="nulová",K514,0)</f>
        <v>0</v>
      </c>
      <c r="BJ514" s="19" t="s">
        <v>93</v>
      </c>
      <c r="BK514" s="147">
        <f>ROUND(P514*H514,2)</f>
        <v>0</v>
      </c>
      <c r="BL514" s="19" t="s">
        <v>387</v>
      </c>
      <c r="BM514" s="233" t="s">
        <v>2326</v>
      </c>
    </row>
    <row r="515" s="12" customFormat="1" ht="22.8" customHeight="1">
      <c r="A515" s="12"/>
      <c r="B515" s="206"/>
      <c r="C515" s="12"/>
      <c r="D515" s="207" t="s">
        <v>80</v>
      </c>
      <c r="E515" s="218" t="s">
        <v>628</v>
      </c>
      <c r="F515" s="218" t="s">
        <v>629</v>
      </c>
      <c r="G515" s="12"/>
      <c r="H515" s="12"/>
      <c r="I515" s="209"/>
      <c r="J515" s="209"/>
      <c r="K515" s="219">
        <f>BK515</f>
        <v>0</v>
      </c>
      <c r="L515" s="12"/>
      <c r="M515" s="206"/>
      <c r="N515" s="211"/>
      <c r="O515" s="212"/>
      <c r="P515" s="212"/>
      <c r="Q515" s="213">
        <f>SUM(Q516:Q555)</f>
        <v>0</v>
      </c>
      <c r="R515" s="213">
        <f>SUM(R516:R555)</f>
        <v>0</v>
      </c>
      <c r="S515" s="212"/>
      <c r="T515" s="214">
        <f>SUM(T516:T555)</f>
        <v>0</v>
      </c>
      <c r="U515" s="212"/>
      <c r="V515" s="214">
        <f>SUM(V516:V555)</f>
        <v>0.4346892</v>
      </c>
      <c r="W515" s="212"/>
      <c r="X515" s="215">
        <f>SUM(X516:X555)</f>
        <v>0</v>
      </c>
      <c r="Y515" s="12"/>
      <c r="Z515" s="12"/>
      <c r="AA515" s="12"/>
      <c r="AB515" s="12"/>
      <c r="AC515" s="12"/>
      <c r="AD515" s="12"/>
      <c r="AE515" s="12"/>
      <c r="AR515" s="207" t="s">
        <v>93</v>
      </c>
      <c r="AT515" s="216" t="s">
        <v>80</v>
      </c>
      <c r="AU515" s="216" t="s">
        <v>88</v>
      </c>
      <c r="AY515" s="207" t="s">
        <v>220</v>
      </c>
      <c r="BK515" s="217">
        <f>SUM(BK516:BK555)</f>
        <v>0</v>
      </c>
    </row>
    <row r="516" s="2" customFormat="1" ht="33" customHeight="1">
      <c r="A516" s="42"/>
      <c r="B516" s="186"/>
      <c r="C516" s="220" t="s">
        <v>2327</v>
      </c>
      <c r="D516" s="220" t="s">
        <v>223</v>
      </c>
      <c r="E516" s="221" t="s">
        <v>630</v>
      </c>
      <c r="F516" s="222" t="s">
        <v>631</v>
      </c>
      <c r="G516" s="223" t="s">
        <v>302</v>
      </c>
      <c r="H516" s="224">
        <v>24.52</v>
      </c>
      <c r="I516" s="225"/>
      <c r="J516" s="225"/>
      <c r="K516" s="226">
        <f>ROUND(P516*H516,2)</f>
        <v>0</v>
      </c>
      <c r="L516" s="227"/>
      <c r="M516" s="43"/>
      <c r="N516" s="228" t="s">
        <v>1</v>
      </c>
      <c r="O516" s="229" t="s">
        <v>45</v>
      </c>
      <c r="P516" s="230">
        <f>I516+J516</f>
        <v>0</v>
      </c>
      <c r="Q516" s="230">
        <f>ROUND(I516*H516,2)</f>
        <v>0</v>
      </c>
      <c r="R516" s="230">
        <f>ROUND(J516*H516,2)</f>
        <v>0</v>
      </c>
      <c r="S516" s="86"/>
      <c r="T516" s="231">
        <f>S516*H516</f>
        <v>0</v>
      </c>
      <c r="U516" s="231">
        <v>0.00021000000000000001</v>
      </c>
      <c r="V516" s="231">
        <f>U516*H516</f>
        <v>0.0051492000000000005</v>
      </c>
      <c r="W516" s="231">
        <v>0</v>
      </c>
      <c r="X516" s="232">
        <f>W516*H516</f>
        <v>0</v>
      </c>
      <c r="Y516" s="42"/>
      <c r="Z516" s="42"/>
      <c r="AA516" s="42"/>
      <c r="AB516" s="42"/>
      <c r="AC516" s="42"/>
      <c r="AD516" s="42"/>
      <c r="AE516" s="42"/>
      <c r="AR516" s="233" t="s">
        <v>387</v>
      </c>
      <c r="AT516" s="233" t="s">
        <v>223</v>
      </c>
      <c r="AU516" s="233" t="s">
        <v>93</v>
      </c>
      <c r="AY516" s="19" t="s">
        <v>220</v>
      </c>
      <c r="BE516" s="147">
        <f>IF(O516="základná",K516,0)</f>
        <v>0</v>
      </c>
      <c r="BF516" s="147">
        <f>IF(O516="znížená",K516,0)</f>
        <v>0</v>
      </c>
      <c r="BG516" s="147">
        <f>IF(O516="zákl. prenesená",K516,0)</f>
        <v>0</v>
      </c>
      <c r="BH516" s="147">
        <f>IF(O516="zníž. prenesená",K516,0)</f>
        <v>0</v>
      </c>
      <c r="BI516" s="147">
        <f>IF(O516="nulová",K516,0)</f>
        <v>0</v>
      </c>
      <c r="BJ516" s="19" t="s">
        <v>93</v>
      </c>
      <c r="BK516" s="147">
        <f>ROUND(P516*H516,2)</f>
        <v>0</v>
      </c>
      <c r="BL516" s="19" t="s">
        <v>387</v>
      </c>
      <c r="BM516" s="233" t="s">
        <v>2328</v>
      </c>
    </row>
    <row r="517" s="14" customFormat="1">
      <c r="A517" s="14"/>
      <c r="B517" s="242"/>
      <c r="C517" s="14"/>
      <c r="D517" s="235" t="s">
        <v>228</v>
      </c>
      <c r="E517" s="243" t="s">
        <v>1</v>
      </c>
      <c r="F517" s="244" t="s">
        <v>2329</v>
      </c>
      <c r="G517" s="14"/>
      <c r="H517" s="245">
        <v>11.76</v>
      </c>
      <c r="I517" s="246"/>
      <c r="J517" s="246"/>
      <c r="K517" s="14"/>
      <c r="L517" s="14"/>
      <c r="M517" s="242"/>
      <c r="N517" s="247"/>
      <c r="O517" s="248"/>
      <c r="P517" s="248"/>
      <c r="Q517" s="248"/>
      <c r="R517" s="248"/>
      <c r="S517" s="248"/>
      <c r="T517" s="248"/>
      <c r="U517" s="248"/>
      <c r="V517" s="248"/>
      <c r="W517" s="248"/>
      <c r="X517" s="249"/>
      <c r="Y517" s="14"/>
      <c r="Z517" s="14"/>
      <c r="AA517" s="14"/>
      <c r="AB517" s="14"/>
      <c r="AC517" s="14"/>
      <c r="AD517" s="14"/>
      <c r="AE517" s="14"/>
      <c r="AT517" s="243" t="s">
        <v>228</v>
      </c>
      <c r="AU517" s="243" t="s">
        <v>93</v>
      </c>
      <c r="AV517" s="14" t="s">
        <v>93</v>
      </c>
      <c r="AW517" s="14" t="s">
        <v>4</v>
      </c>
      <c r="AX517" s="14" t="s">
        <v>81</v>
      </c>
      <c r="AY517" s="243" t="s">
        <v>220</v>
      </c>
    </row>
    <row r="518" s="14" customFormat="1">
      <c r="A518" s="14"/>
      <c r="B518" s="242"/>
      <c r="C518" s="14"/>
      <c r="D518" s="235" t="s">
        <v>228</v>
      </c>
      <c r="E518" s="243" t="s">
        <v>1</v>
      </c>
      <c r="F518" s="244" t="s">
        <v>2330</v>
      </c>
      <c r="G518" s="14"/>
      <c r="H518" s="245">
        <v>7</v>
      </c>
      <c r="I518" s="246"/>
      <c r="J518" s="246"/>
      <c r="K518" s="14"/>
      <c r="L518" s="14"/>
      <c r="M518" s="242"/>
      <c r="N518" s="247"/>
      <c r="O518" s="248"/>
      <c r="P518" s="248"/>
      <c r="Q518" s="248"/>
      <c r="R518" s="248"/>
      <c r="S518" s="248"/>
      <c r="T518" s="248"/>
      <c r="U518" s="248"/>
      <c r="V518" s="248"/>
      <c r="W518" s="248"/>
      <c r="X518" s="249"/>
      <c r="Y518" s="14"/>
      <c r="Z518" s="14"/>
      <c r="AA518" s="14"/>
      <c r="AB518" s="14"/>
      <c r="AC518" s="14"/>
      <c r="AD518" s="14"/>
      <c r="AE518" s="14"/>
      <c r="AT518" s="243" t="s">
        <v>228</v>
      </c>
      <c r="AU518" s="243" t="s">
        <v>93</v>
      </c>
      <c r="AV518" s="14" t="s">
        <v>93</v>
      </c>
      <c r="AW518" s="14" t="s">
        <v>4</v>
      </c>
      <c r="AX518" s="14" t="s">
        <v>81</v>
      </c>
      <c r="AY518" s="243" t="s">
        <v>220</v>
      </c>
    </row>
    <row r="519" s="14" customFormat="1">
      <c r="A519" s="14"/>
      <c r="B519" s="242"/>
      <c r="C519" s="14"/>
      <c r="D519" s="235" t="s">
        <v>228</v>
      </c>
      <c r="E519" s="243" t="s">
        <v>1</v>
      </c>
      <c r="F519" s="244" t="s">
        <v>2331</v>
      </c>
      <c r="G519" s="14"/>
      <c r="H519" s="245">
        <v>5.7599999999999998</v>
      </c>
      <c r="I519" s="246"/>
      <c r="J519" s="246"/>
      <c r="K519" s="14"/>
      <c r="L519" s="14"/>
      <c r="M519" s="242"/>
      <c r="N519" s="247"/>
      <c r="O519" s="248"/>
      <c r="P519" s="248"/>
      <c r="Q519" s="248"/>
      <c r="R519" s="248"/>
      <c r="S519" s="248"/>
      <c r="T519" s="248"/>
      <c r="U519" s="248"/>
      <c r="V519" s="248"/>
      <c r="W519" s="248"/>
      <c r="X519" s="249"/>
      <c r="Y519" s="14"/>
      <c r="Z519" s="14"/>
      <c r="AA519" s="14"/>
      <c r="AB519" s="14"/>
      <c r="AC519" s="14"/>
      <c r="AD519" s="14"/>
      <c r="AE519" s="14"/>
      <c r="AT519" s="243" t="s">
        <v>228</v>
      </c>
      <c r="AU519" s="243" t="s">
        <v>93</v>
      </c>
      <c r="AV519" s="14" t="s">
        <v>93</v>
      </c>
      <c r="AW519" s="14" t="s">
        <v>4</v>
      </c>
      <c r="AX519" s="14" t="s">
        <v>81</v>
      </c>
      <c r="AY519" s="243" t="s">
        <v>220</v>
      </c>
    </row>
    <row r="520" s="15" customFormat="1">
      <c r="A520" s="15"/>
      <c r="B520" s="250"/>
      <c r="C520" s="15"/>
      <c r="D520" s="235" t="s">
        <v>228</v>
      </c>
      <c r="E520" s="251" t="s">
        <v>1</v>
      </c>
      <c r="F520" s="252" t="s">
        <v>242</v>
      </c>
      <c r="G520" s="15"/>
      <c r="H520" s="253">
        <v>24.52</v>
      </c>
      <c r="I520" s="254"/>
      <c r="J520" s="254"/>
      <c r="K520" s="15"/>
      <c r="L520" s="15"/>
      <c r="M520" s="250"/>
      <c r="N520" s="255"/>
      <c r="O520" s="256"/>
      <c r="P520" s="256"/>
      <c r="Q520" s="256"/>
      <c r="R520" s="256"/>
      <c r="S520" s="256"/>
      <c r="T520" s="256"/>
      <c r="U520" s="256"/>
      <c r="V520" s="256"/>
      <c r="W520" s="256"/>
      <c r="X520" s="257"/>
      <c r="Y520" s="15"/>
      <c r="Z520" s="15"/>
      <c r="AA520" s="15"/>
      <c r="AB520" s="15"/>
      <c r="AC520" s="15"/>
      <c r="AD520" s="15"/>
      <c r="AE520" s="15"/>
      <c r="AT520" s="251" t="s">
        <v>228</v>
      </c>
      <c r="AU520" s="251" t="s">
        <v>93</v>
      </c>
      <c r="AV520" s="15" t="s">
        <v>98</v>
      </c>
      <c r="AW520" s="15" t="s">
        <v>4</v>
      </c>
      <c r="AX520" s="15" t="s">
        <v>88</v>
      </c>
      <c r="AY520" s="251" t="s">
        <v>220</v>
      </c>
    </row>
    <row r="521" s="2" customFormat="1" ht="55.5" customHeight="1">
      <c r="A521" s="42"/>
      <c r="B521" s="186"/>
      <c r="C521" s="273" t="s">
        <v>2332</v>
      </c>
      <c r="D521" s="273" t="s">
        <v>564</v>
      </c>
      <c r="E521" s="274" t="s">
        <v>651</v>
      </c>
      <c r="F521" s="275" t="s">
        <v>652</v>
      </c>
      <c r="G521" s="276" t="s">
        <v>302</v>
      </c>
      <c r="H521" s="277">
        <v>51.491999999999997</v>
      </c>
      <c r="I521" s="278"/>
      <c r="J521" s="279"/>
      <c r="K521" s="280">
        <f>ROUND(P521*H521,2)</f>
        <v>0</v>
      </c>
      <c r="L521" s="279"/>
      <c r="M521" s="281"/>
      <c r="N521" s="282" t="s">
        <v>1</v>
      </c>
      <c r="O521" s="229" t="s">
        <v>45</v>
      </c>
      <c r="P521" s="230">
        <f>I521+J521</f>
        <v>0</v>
      </c>
      <c r="Q521" s="230">
        <f>ROUND(I521*H521,2)</f>
        <v>0</v>
      </c>
      <c r="R521" s="230">
        <f>ROUND(J521*H521,2)</f>
        <v>0</v>
      </c>
      <c r="S521" s="86"/>
      <c r="T521" s="231">
        <f>S521*H521</f>
        <v>0</v>
      </c>
      <c r="U521" s="231">
        <v>0.00010000000000000001</v>
      </c>
      <c r="V521" s="231">
        <f>U521*H521</f>
        <v>0.0051491999999999996</v>
      </c>
      <c r="W521" s="231">
        <v>0</v>
      </c>
      <c r="X521" s="232">
        <f>W521*H521</f>
        <v>0</v>
      </c>
      <c r="Y521" s="42"/>
      <c r="Z521" s="42"/>
      <c r="AA521" s="42"/>
      <c r="AB521" s="42"/>
      <c r="AC521" s="42"/>
      <c r="AD521" s="42"/>
      <c r="AE521" s="42"/>
      <c r="AR521" s="233" t="s">
        <v>567</v>
      </c>
      <c r="AT521" s="233" t="s">
        <v>564</v>
      </c>
      <c r="AU521" s="233" t="s">
        <v>93</v>
      </c>
      <c r="AY521" s="19" t="s">
        <v>220</v>
      </c>
      <c r="BE521" s="147">
        <f>IF(O521="základná",K521,0)</f>
        <v>0</v>
      </c>
      <c r="BF521" s="147">
        <f>IF(O521="znížená",K521,0)</f>
        <v>0</v>
      </c>
      <c r="BG521" s="147">
        <f>IF(O521="zákl. prenesená",K521,0)</f>
        <v>0</v>
      </c>
      <c r="BH521" s="147">
        <f>IF(O521="zníž. prenesená",K521,0)</f>
        <v>0</v>
      </c>
      <c r="BI521" s="147">
        <f>IF(O521="nulová",K521,0)</f>
        <v>0</v>
      </c>
      <c r="BJ521" s="19" t="s">
        <v>93</v>
      </c>
      <c r="BK521" s="147">
        <f>ROUND(P521*H521,2)</f>
        <v>0</v>
      </c>
      <c r="BL521" s="19" t="s">
        <v>387</v>
      </c>
      <c r="BM521" s="233" t="s">
        <v>2333</v>
      </c>
    </row>
    <row r="522" s="14" customFormat="1">
      <c r="A522" s="14"/>
      <c r="B522" s="242"/>
      <c r="C522" s="14"/>
      <c r="D522" s="235" t="s">
        <v>228</v>
      </c>
      <c r="E522" s="243" t="s">
        <v>1</v>
      </c>
      <c r="F522" s="244" t="s">
        <v>2329</v>
      </c>
      <c r="G522" s="14"/>
      <c r="H522" s="245">
        <v>11.76</v>
      </c>
      <c r="I522" s="246"/>
      <c r="J522" s="246"/>
      <c r="K522" s="14"/>
      <c r="L522" s="14"/>
      <c r="M522" s="242"/>
      <c r="N522" s="247"/>
      <c r="O522" s="248"/>
      <c r="P522" s="248"/>
      <c r="Q522" s="248"/>
      <c r="R522" s="248"/>
      <c r="S522" s="248"/>
      <c r="T522" s="248"/>
      <c r="U522" s="248"/>
      <c r="V522" s="248"/>
      <c r="W522" s="248"/>
      <c r="X522" s="249"/>
      <c r="Y522" s="14"/>
      <c r="Z522" s="14"/>
      <c r="AA522" s="14"/>
      <c r="AB522" s="14"/>
      <c r="AC522" s="14"/>
      <c r="AD522" s="14"/>
      <c r="AE522" s="14"/>
      <c r="AT522" s="243" t="s">
        <v>228</v>
      </c>
      <c r="AU522" s="243" t="s">
        <v>93</v>
      </c>
      <c r="AV522" s="14" t="s">
        <v>93</v>
      </c>
      <c r="AW522" s="14" t="s">
        <v>4</v>
      </c>
      <c r="AX522" s="14" t="s">
        <v>81</v>
      </c>
      <c r="AY522" s="243" t="s">
        <v>220</v>
      </c>
    </row>
    <row r="523" s="14" customFormat="1">
      <c r="A523" s="14"/>
      <c r="B523" s="242"/>
      <c r="C523" s="14"/>
      <c r="D523" s="235" t="s">
        <v>228</v>
      </c>
      <c r="E523" s="243" t="s">
        <v>1</v>
      </c>
      <c r="F523" s="244" t="s">
        <v>2330</v>
      </c>
      <c r="G523" s="14"/>
      <c r="H523" s="245">
        <v>7</v>
      </c>
      <c r="I523" s="246"/>
      <c r="J523" s="246"/>
      <c r="K523" s="14"/>
      <c r="L523" s="14"/>
      <c r="M523" s="242"/>
      <c r="N523" s="247"/>
      <c r="O523" s="248"/>
      <c r="P523" s="248"/>
      <c r="Q523" s="248"/>
      <c r="R523" s="248"/>
      <c r="S523" s="248"/>
      <c r="T523" s="248"/>
      <c r="U523" s="248"/>
      <c r="V523" s="248"/>
      <c r="W523" s="248"/>
      <c r="X523" s="249"/>
      <c r="Y523" s="14"/>
      <c r="Z523" s="14"/>
      <c r="AA523" s="14"/>
      <c r="AB523" s="14"/>
      <c r="AC523" s="14"/>
      <c r="AD523" s="14"/>
      <c r="AE523" s="14"/>
      <c r="AT523" s="243" t="s">
        <v>228</v>
      </c>
      <c r="AU523" s="243" t="s">
        <v>93</v>
      </c>
      <c r="AV523" s="14" t="s">
        <v>93</v>
      </c>
      <c r="AW523" s="14" t="s">
        <v>4</v>
      </c>
      <c r="AX523" s="14" t="s">
        <v>81</v>
      </c>
      <c r="AY523" s="243" t="s">
        <v>220</v>
      </c>
    </row>
    <row r="524" s="14" customFormat="1">
      <c r="A524" s="14"/>
      <c r="B524" s="242"/>
      <c r="C524" s="14"/>
      <c r="D524" s="235" t="s">
        <v>228</v>
      </c>
      <c r="E524" s="243" t="s">
        <v>1</v>
      </c>
      <c r="F524" s="244" t="s">
        <v>2331</v>
      </c>
      <c r="G524" s="14"/>
      <c r="H524" s="245">
        <v>5.7599999999999998</v>
      </c>
      <c r="I524" s="246"/>
      <c r="J524" s="246"/>
      <c r="K524" s="14"/>
      <c r="L524" s="14"/>
      <c r="M524" s="242"/>
      <c r="N524" s="247"/>
      <c r="O524" s="248"/>
      <c r="P524" s="248"/>
      <c r="Q524" s="248"/>
      <c r="R524" s="248"/>
      <c r="S524" s="248"/>
      <c r="T524" s="248"/>
      <c r="U524" s="248"/>
      <c r="V524" s="248"/>
      <c r="W524" s="248"/>
      <c r="X524" s="249"/>
      <c r="Y524" s="14"/>
      <c r="Z524" s="14"/>
      <c r="AA524" s="14"/>
      <c r="AB524" s="14"/>
      <c r="AC524" s="14"/>
      <c r="AD524" s="14"/>
      <c r="AE524" s="14"/>
      <c r="AT524" s="243" t="s">
        <v>228</v>
      </c>
      <c r="AU524" s="243" t="s">
        <v>93</v>
      </c>
      <c r="AV524" s="14" t="s">
        <v>93</v>
      </c>
      <c r="AW524" s="14" t="s">
        <v>4</v>
      </c>
      <c r="AX524" s="14" t="s">
        <v>81</v>
      </c>
      <c r="AY524" s="243" t="s">
        <v>220</v>
      </c>
    </row>
    <row r="525" s="15" customFormat="1">
      <c r="A525" s="15"/>
      <c r="B525" s="250"/>
      <c r="C525" s="15"/>
      <c r="D525" s="235" t="s">
        <v>228</v>
      </c>
      <c r="E525" s="251" t="s">
        <v>1</v>
      </c>
      <c r="F525" s="252" t="s">
        <v>242</v>
      </c>
      <c r="G525" s="15"/>
      <c r="H525" s="253">
        <v>24.52</v>
      </c>
      <c r="I525" s="254"/>
      <c r="J525" s="254"/>
      <c r="K525" s="15"/>
      <c r="L525" s="15"/>
      <c r="M525" s="250"/>
      <c r="N525" s="255"/>
      <c r="O525" s="256"/>
      <c r="P525" s="256"/>
      <c r="Q525" s="256"/>
      <c r="R525" s="256"/>
      <c r="S525" s="256"/>
      <c r="T525" s="256"/>
      <c r="U525" s="256"/>
      <c r="V525" s="256"/>
      <c r="W525" s="256"/>
      <c r="X525" s="257"/>
      <c r="Y525" s="15"/>
      <c r="Z525" s="15"/>
      <c r="AA525" s="15"/>
      <c r="AB525" s="15"/>
      <c r="AC525" s="15"/>
      <c r="AD525" s="15"/>
      <c r="AE525" s="15"/>
      <c r="AT525" s="251" t="s">
        <v>228</v>
      </c>
      <c r="AU525" s="251" t="s">
        <v>93</v>
      </c>
      <c r="AV525" s="15" t="s">
        <v>98</v>
      </c>
      <c r="AW525" s="15" t="s">
        <v>4</v>
      </c>
      <c r="AX525" s="15" t="s">
        <v>88</v>
      </c>
      <c r="AY525" s="251" t="s">
        <v>220</v>
      </c>
    </row>
    <row r="526" s="14" customFormat="1">
      <c r="A526" s="14"/>
      <c r="B526" s="242"/>
      <c r="C526" s="14"/>
      <c r="D526" s="235" t="s">
        <v>228</v>
      </c>
      <c r="E526" s="14"/>
      <c r="F526" s="244" t="s">
        <v>2334</v>
      </c>
      <c r="G526" s="14"/>
      <c r="H526" s="245">
        <v>51.491999999999997</v>
      </c>
      <c r="I526" s="246"/>
      <c r="J526" s="246"/>
      <c r="K526" s="14"/>
      <c r="L526" s="14"/>
      <c r="M526" s="242"/>
      <c r="N526" s="247"/>
      <c r="O526" s="248"/>
      <c r="P526" s="248"/>
      <c r="Q526" s="248"/>
      <c r="R526" s="248"/>
      <c r="S526" s="248"/>
      <c r="T526" s="248"/>
      <c r="U526" s="248"/>
      <c r="V526" s="248"/>
      <c r="W526" s="248"/>
      <c r="X526" s="249"/>
      <c r="Y526" s="14"/>
      <c r="Z526" s="14"/>
      <c r="AA526" s="14"/>
      <c r="AB526" s="14"/>
      <c r="AC526" s="14"/>
      <c r="AD526" s="14"/>
      <c r="AE526" s="14"/>
      <c r="AT526" s="243" t="s">
        <v>228</v>
      </c>
      <c r="AU526" s="243" t="s">
        <v>93</v>
      </c>
      <c r="AV526" s="14" t="s">
        <v>93</v>
      </c>
      <c r="AW526" s="14" t="s">
        <v>3</v>
      </c>
      <c r="AX526" s="14" t="s">
        <v>88</v>
      </c>
      <c r="AY526" s="243" t="s">
        <v>220</v>
      </c>
    </row>
    <row r="527" s="2" customFormat="1" ht="16.5" customHeight="1">
      <c r="A527" s="42"/>
      <c r="B527" s="186"/>
      <c r="C527" s="273" t="s">
        <v>2335</v>
      </c>
      <c r="D527" s="273" t="s">
        <v>564</v>
      </c>
      <c r="E527" s="274" t="s">
        <v>654</v>
      </c>
      <c r="F527" s="275" t="s">
        <v>655</v>
      </c>
      <c r="G527" s="276" t="s">
        <v>226</v>
      </c>
      <c r="H527" s="277">
        <v>6.4909999999999997</v>
      </c>
      <c r="I527" s="278"/>
      <c r="J527" s="279"/>
      <c r="K527" s="280">
        <f>ROUND(P527*H527,2)</f>
        <v>0</v>
      </c>
      <c r="L527" s="279"/>
      <c r="M527" s="281"/>
      <c r="N527" s="282" t="s">
        <v>1</v>
      </c>
      <c r="O527" s="229" t="s">
        <v>45</v>
      </c>
      <c r="P527" s="230">
        <f>I527+J527</f>
        <v>0</v>
      </c>
      <c r="Q527" s="230">
        <f>ROUND(I527*H527,2)</f>
        <v>0</v>
      </c>
      <c r="R527" s="230">
        <f>ROUND(J527*H527,2)</f>
        <v>0</v>
      </c>
      <c r="S527" s="86"/>
      <c r="T527" s="231">
        <f>S527*H527</f>
        <v>0</v>
      </c>
      <c r="U527" s="231">
        <v>0.051999999999999998</v>
      </c>
      <c r="V527" s="231">
        <f>U527*H527</f>
        <v>0.33753199999999994</v>
      </c>
      <c r="W527" s="231">
        <v>0</v>
      </c>
      <c r="X527" s="232">
        <f>W527*H527</f>
        <v>0</v>
      </c>
      <c r="Y527" s="42"/>
      <c r="Z527" s="42"/>
      <c r="AA527" s="42"/>
      <c r="AB527" s="42"/>
      <c r="AC527" s="42"/>
      <c r="AD527" s="42"/>
      <c r="AE527" s="42"/>
      <c r="AR527" s="233" t="s">
        <v>567</v>
      </c>
      <c r="AT527" s="233" t="s">
        <v>564</v>
      </c>
      <c r="AU527" s="233" t="s">
        <v>93</v>
      </c>
      <c r="AY527" s="19" t="s">
        <v>220</v>
      </c>
      <c r="BE527" s="147">
        <f>IF(O527="základná",K527,0)</f>
        <v>0</v>
      </c>
      <c r="BF527" s="147">
        <f>IF(O527="znížená",K527,0)</f>
        <v>0</v>
      </c>
      <c r="BG527" s="147">
        <f>IF(O527="zákl. prenesená",K527,0)</f>
        <v>0</v>
      </c>
      <c r="BH527" s="147">
        <f>IF(O527="zníž. prenesená",K527,0)</f>
        <v>0</v>
      </c>
      <c r="BI527" s="147">
        <f>IF(O527="nulová",K527,0)</f>
        <v>0</v>
      </c>
      <c r="BJ527" s="19" t="s">
        <v>93</v>
      </c>
      <c r="BK527" s="147">
        <f>ROUND(P527*H527,2)</f>
        <v>0</v>
      </c>
      <c r="BL527" s="19" t="s">
        <v>387</v>
      </c>
      <c r="BM527" s="233" t="s">
        <v>2336</v>
      </c>
    </row>
    <row r="528" s="14" customFormat="1">
      <c r="A528" s="14"/>
      <c r="B528" s="242"/>
      <c r="C528" s="14"/>
      <c r="D528" s="235" t="s">
        <v>228</v>
      </c>
      <c r="E528" s="243" t="s">
        <v>1</v>
      </c>
      <c r="F528" s="244" t="s">
        <v>2337</v>
      </c>
      <c r="G528" s="14"/>
      <c r="H528" s="245">
        <v>4.1420000000000003</v>
      </c>
      <c r="I528" s="246"/>
      <c r="J528" s="246"/>
      <c r="K528" s="14"/>
      <c r="L528" s="14"/>
      <c r="M528" s="242"/>
      <c r="N528" s="247"/>
      <c r="O528" s="248"/>
      <c r="P528" s="248"/>
      <c r="Q528" s="248"/>
      <c r="R528" s="248"/>
      <c r="S528" s="248"/>
      <c r="T528" s="248"/>
      <c r="U528" s="248"/>
      <c r="V528" s="248"/>
      <c r="W528" s="248"/>
      <c r="X528" s="249"/>
      <c r="Y528" s="14"/>
      <c r="Z528" s="14"/>
      <c r="AA528" s="14"/>
      <c r="AB528" s="14"/>
      <c r="AC528" s="14"/>
      <c r="AD528" s="14"/>
      <c r="AE528" s="14"/>
      <c r="AT528" s="243" t="s">
        <v>228</v>
      </c>
      <c r="AU528" s="243" t="s">
        <v>93</v>
      </c>
      <c r="AV528" s="14" t="s">
        <v>93</v>
      </c>
      <c r="AW528" s="14" t="s">
        <v>4</v>
      </c>
      <c r="AX528" s="14" t="s">
        <v>81</v>
      </c>
      <c r="AY528" s="243" t="s">
        <v>220</v>
      </c>
    </row>
    <row r="529" s="14" customFormat="1">
      <c r="A529" s="14"/>
      <c r="B529" s="242"/>
      <c r="C529" s="14"/>
      <c r="D529" s="235" t="s">
        <v>228</v>
      </c>
      <c r="E529" s="243" t="s">
        <v>1</v>
      </c>
      <c r="F529" s="244" t="s">
        <v>2338</v>
      </c>
      <c r="G529" s="14"/>
      <c r="H529" s="245">
        <v>1.357</v>
      </c>
      <c r="I529" s="246"/>
      <c r="J529" s="246"/>
      <c r="K529" s="14"/>
      <c r="L529" s="14"/>
      <c r="M529" s="242"/>
      <c r="N529" s="247"/>
      <c r="O529" s="248"/>
      <c r="P529" s="248"/>
      <c r="Q529" s="248"/>
      <c r="R529" s="248"/>
      <c r="S529" s="248"/>
      <c r="T529" s="248"/>
      <c r="U529" s="248"/>
      <c r="V529" s="248"/>
      <c r="W529" s="248"/>
      <c r="X529" s="249"/>
      <c r="Y529" s="14"/>
      <c r="Z529" s="14"/>
      <c r="AA529" s="14"/>
      <c r="AB529" s="14"/>
      <c r="AC529" s="14"/>
      <c r="AD529" s="14"/>
      <c r="AE529" s="14"/>
      <c r="AT529" s="243" t="s">
        <v>228</v>
      </c>
      <c r="AU529" s="243" t="s">
        <v>93</v>
      </c>
      <c r="AV529" s="14" t="s">
        <v>93</v>
      </c>
      <c r="AW529" s="14" t="s">
        <v>4</v>
      </c>
      <c r="AX529" s="14" t="s">
        <v>81</v>
      </c>
      <c r="AY529" s="243" t="s">
        <v>220</v>
      </c>
    </row>
    <row r="530" s="14" customFormat="1">
      <c r="A530" s="14"/>
      <c r="B530" s="242"/>
      <c r="C530" s="14"/>
      <c r="D530" s="235" t="s">
        <v>228</v>
      </c>
      <c r="E530" s="243" t="s">
        <v>1</v>
      </c>
      <c r="F530" s="244" t="s">
        <v>2339</v>
      </c>
      <c r="G530" s="14"/>
      <c r="H530" s="245">
        <v>0.99199999999999999</v>
      </c>
      <c r="I530" s="246"/>
      <c r="J530" s="246"/>
      <c r="K530" s="14"/>
      <c r="L530" s="14"/>
      <c r="M530" s="242"/>
      <c r="N530" s="247"/>
      <c r="O530" s="248"/>
      <c r="P530" s="248"/>
      <c r="Q530" s="248"/>
      <c r="R530" s="248"/>
      <c r="S530" s="248"/>
      <c r="T530" s="248"/>
      <c r="U530" s="248"/>
      <c r="V530" s="248"/>
      <c r="W530" s="248"/>
      <c r="X530" s="249"/>
      <c r="Y530" s="14"/>
      <c r="Z530" s="14"/>
      <c r="AA530" s="14"/>
      <c r="AB530" s="14"/>
      <c r="AC530" s="14"/>
      <c r="AD530" s="14"/>
      <c r="AE530" s="14"/>
      <c r="AT530" s="243" t="s">
        <v>228</v>
      </c>
      <c r="AU530" s="243" t="s">
        <v>93</v>
      </c>
      <c r="AV530" s="14" t="s">
        <v>93</v>
      </c>
      <c r="AW530" s="14" t="s">
        <v>4</v>
      </c>
      <c r="AX530" s="14" t="s">
        <v>81</v>
      </c>
      <c r="AY530" s="243" t="s">
        <v>220</v>
      </c>
    </row>
    <row r="531" s="15" customFormat="1">
      <c r="A531" s="15"/>
      <c r="B531" s="250"/>
      <c r="C531" s="15"/>
      <c r="D531" s="235" t="s">
        <v>228</v>
      </c>
      <c r="E531" s="251" t="s">
        <v>1</v>
      </c>
      <c r="F531" s="252" t="s">
        <v>242</v>
      </c>
      <c r="G531" s="15"/>
      <c r="H531" s="253">
        <v>6.4909999999999997</v>
      </c>
      <c r="I531" s="254"/>
      <c r="J531" s="254"/>
      <c r="K531" s="15"/>
      <c r="L531" s="15"/>
      <c r="M531" s="250"/>
      <c r="N531" s="255"/>
      <c r="O531" s="256"/>
      <c r="P531" s="256"/>
      <c r="Q531" s="256"/>
      <c r="R531" s="256"/>
      <c r="S531" s="256"/>
      <c r="T531" s="256"/>
      <c r="U531" s="256"/>
      <c r="V531" s="256"/>
      <c r="W531" s="256"/>
      <c r="X531" s="257"/>
      <c r="Y531" s="15"/>
      <c r="Z531" s="15"/>
      <c r="AA531" s="15"/>
      <c r="AB531" s="15"/>
      <c r="AC531" s="15"/>
      <c r="AD531" s="15"/>
      <c r="AE531" s="15"/>
      <c r="AT531" s="251" t="s">
        <v>228</v>
      </c>
      <c r="AU531" s="251" t="s">
        <v>93</v>
      </c>
      <c r="AV531" s="15" t="s">
        <v>98</v>
      </c>
      <c r="AW531" s="15" t="s">
        <v>4</v>
      </c>
      <c r="AX531" s="15" t="s">
        <v>88</v>
      </c>
      <c r="AY531" s="251" t="s">
        <v>220</v>
      </c>
    </row>
    <row r="532" s="2" customFormat="1" ht="33" customHeight="1">
      <c r="A532" s="42"/>
      <c r="B532" s="186"/>
      <c r="C532" s="220" t="s">
        <v>2340</v>
      </c>
      <c r="D532" s="220" t="s">
        <v>223</v>
      </c>
      <c r="E532" s="221" t="s">
        <v>1646</v>
      </c>
      <c r="F532" s="222" t="s">
        <v>1647</v>
      </c>
      <c r="G532" s="223" t="s">
        <v>583</v>
      </c>
      <c r="H532" s="224">
        <v>3</v>
      </c>
      <c r="I532" s="225"/>
      <c r="J532" s="225"/>
      <c r="K532" s="226">
        <f>ROUND(P532*H532,2)</f>
        <v>0</v>
      </c>
      <c r="L532" s="227"/>
      <c r="M532" s="43"/>
      <c r="N532" s="228" t="s">
        <v>1</v>
      </c>
      <c r="O532" s="229" t="s">
        <v>45</v>
      </c>
      <c r="P532" s="230">
        <f>I532+J532</f>
        <v>0</v>
      </c>
      <c r="Q532" s="230">
        <f>ROUND(I532*H532,2)</f>
        <v>0</v>
      </c>
      <c r="R532" s="230">
        <f>ROUND(J532*H532,2)</f>
        <v>0</v>
      </c>
      <c r="S532" s="86"/>
      <c r="T532" s="231">
        <f>S532*H532</f>
        <v>0</v>
      </c>
      <c r="U532" s="231">
        <v>0</v>
      </c>
      <c r="V532" s="231">
        <f>U532*H532</f>
        <v>0</v>
      </c>
      <c r="W532" s="231">
        <v>0</v>
      </c>
      <c r="X532" s="232">
        <f>W532*H532</f>
        <v>0</v>
      </c>
      <c r="Y532" s="42"/>
      <c r="Z532" s="42"/>
      <c r="AA532" s="42"/>
      <c r="AB532" s="42"/>
      <c r="AC532" s="42"/>
      <c r="AD532" s="42"/>
      <c r="AE532" s="42"/>
      <c r="AR532" s="233" t="s">
        <v>387</v>
      </c>
      <c r="AT532" s="233" t="s">
        <v>223</v>
      </c>
      <c r="AU532" s="233" t="s">
        <v>93</v>
      </c>
      <c r="AY532" s="19" t="s">
        <v>220</v>
      </c>
      <c r="BE532" s="147">
        <f>IF(O532="základná",K532,0)</f>
        <v>0</v>
      </c>
      <c r="BF532" s="147">
        <f>IF(O532="znížená",K532,0)</f>
        <v>0</v>
      </c>
      <c r="BG532" s="147">
        <f>IF(O532="zákl. prenesená",K532,0)</f>
        <v>0</v>
      </c>
      <c r="BH532" s="147">
        <f>IF(O532="zníž. prenesená",K532,0)</f>
        <v>0</v>
      </c>
      <c r="BI532" s="147">
        <f>IF(O532="nulová",K532,0)</f>
        <v>0</v>
      </c>
      <c r="BJ532" s="19" t="s">
        <v>93</v>
      </c>
      <c r="BK532" s="147">
        <f>ROUND(P532*H532,2)</f>
        <v>0</v>
      </c>
      <c r="BL532" s="19" t="s">
        <v>387</v>
      </c>
      <c r="BM532" s="233" t="s">
        <v>2341</v>
      </c>
    </row>
    <row r="533" s="14" customFormat="1">
      <c r="A533" s="14"/>
      <c r="B533" s="242"/>
      <c r="C533" s="14"/>
      <c r="D533" s="235" t="s">
        <v>228</v>
      </c>
      <c r="E533" s="243" t="s">
        <v>1</v>
      </c>
      <c r="F533" s="244" t="s">
        <v>1935</v>
      </c>
      <c r="G533" s="14"/>
      <c r="H533" s="245">
        <v>1</v>
      </c>
      <c r="I533" s="246"/>
      <c r="J533" s="246"/>
      <c r="K533" s="14"/>
      <c r="L533" s="14"/>
      <c r="M533" s="242"/>
      <c r="N533" s="247"/>
      <c r="O533" s="248"/>
      <c r="P533" s="248"/>
      <c r="Q533" s="248"/>
      <c r="R533" s="248"/>
      <c r="S533" s="248"/>
      <c r="T533" s="248"/>
      <c r="U533" s="248"/>
      <c r="V533" s="248"/>
      <c r="W533" s="248"/>
      <c r="X533" s="249"/>
      <c r="Y533" s="14"/>
      <c r="Z533" s="14"/>
      <c r="AA533" s="14"/>
      <c r="AB533" s="14"/>
      <c r="AC533" s="14"/>
      <c r="AD533" s="14"/>
      <c r="AE533" s="14"/>
      <c r="AT533" s="243" t="s">
        <v>228</v>
      </c>
      <c r="AU533" s="243" t="s">
        <v>93</v>
      </c>
      <c r="AV533" s="14" t="s">
        <v>93</v>
      </c>
      <c r="AW533" s="14" t="s">
        <v>4</v>
      </c>
      <c r="AX533" s="14" t="s">
        <v>81</v>
      </c>
      <c r="AY533" s="243" t="s">
        <v>220</v>
      </c>
    </row>
    <row r="534" s="14" customFormat="1">
      <c r="A534" s="14"/>
      <c r="B534" s="242"/>
      <c r="C534" s="14"/>
      <c r="D534" s="235" t="s">
        <v>228</v>
      </c>
      <c r="E534" s="243" t="s">
        <v>1</v>
      </c>
      <c r="F534" s="244" t="s">
        <v>1936</v>
      </c>
      <c r="G534" s="14"/>
      <c r="H534" s="245">
        <v>2</v>
      </c>
      <c r="I534" s="246"/>
      <c r="J534" s="246"/>
      <c r="K534" s="14"/>
      <c r="L534" s="14"/>
      <c r="M534" s="242"/>
      <c r="N534" s="247"/>
      <c r="O534" s="248"/>
      <c r="P534" s="248"/>
      <c r="Q534" s="248"/>
      <c r="R534" s="248"/>
      <c r="S534" s="248"/>
      <c r="T534" s="248"/>
      <c r="U534" s="248"/>
      <c r="V534" s="248"/>
      <c r="W534" s="248"/>
      <c r="X534" s="249"/>
      <c r="Y534" s="14"/>
      <c r="Z534" s="14"/>
      <c r="AA534" s="14"/>
      <c r="AB534" s="14"/>
      <c r="AC534" s="14"/>
      <c r="AD534" s="14"/>
      <c r="AE534" s="14"/>
      <c r="AT534" s="243" t="s">
        <v>228</v>
      </c>
      <c r="AU534" s="243" t="s">
        <v>93</v>
      </c>
      <c r="AV534" s="14" t="s">
        <v>93</v>
      </c>
      <c r="AW534" s="14" t="s">
        <v>4</v>
      </c>
      <c r="AX534" s="14" t="s">
        <v>81</v>
      </c>
      <c r="AY534" s="243" t="s">
        <v>220</v>
      </c>
    </row>
    <row r="535" s="15" customFormat="1">
      <c r="A535" s="15"/>
      <c r="B535" s="250"/>
      <c r="C535" s="15"/>
      <c r="D535" s="235" t="s">
        <v>228</v>
      </c>
      <c r="E535" s="251" t="s">
        <v>1</v>
      </c>
      <c r="F535" s="252" t="s">
        <v>242</v>
      </c>
      <c r="G535" s="15"/>
      <c r="H535" s="253">
        <v>3</v>
      </c>
      <c r="I535" s="254"/>
      <c r="J535" s="254"/>
      <c r="K535" s="15"/>
      <c r="L535" s="15"/>
      <c r="M535" s="250"/>
      <c r="N535" s="255"/>
      <c r="O535" s="256"/>
      <c r="P535" s="256"/>
      <c r="Q535" s="256"/>
      <c r="R535" s="256"/>
      <c r="S535" s="256"/>
      <c r="T535" s="256"/>
      <c r="U535" s="256"/>
      <c r="V535" s="256"/>
      <c r="W535" s="256"/>
      <c r="X535" s="257"/>
      <c r="Y535" s="15"/>
      <c r="Z535" s="15"/>
      <c r="AA535" s="15"/>
      <c r="AB535" s="15"/>
      <c r="AC535" s="15"/>
      <c r="AD535" s="15"/>
      <c r="AE535" s="15"/>
      <c r="AT535" s="251" t="s">
        <v>228</v>
      </c>
      <c r="AU535" s="251" t="s">
        <v>93</v>
      </c>
      <c r="AV535" s="15" t="s">
        <v>98</v>
      </c>
      <c r="AW535" s="15" t="s">
        <v>4</v>
      </c>
      <c r="AX535" s="15" t="s">
        <v>88</v>
      </c>
      <c r="AY535" s="251" t="s">
        <v>220</v>
      </c>
    </row>
    <row r="536" s="2" customFormat="1" ht="24.15" customHeight="1">
      <c r="A536" s="42"/>
      <c r="B536" s="186"/>
      <c r="C536" s="273" t="s">
        <v>2342</v>
      </c>
      <c r="D536" s="273" t="s">
        <v>564</v>
      </c>
      <c r="E536" s="274" t="s">
        <v>1316</v>
      </c>
      <c r="F536" s="275" t="s">
        <v>1317</v>
      </c>
      <c r="G536" s="276" t="s">
        <v>583</v>
      </c>
      <c r="H536" s="277">
        <v>3</v>
      </c>
      <c r="I536" s="278"/>
      <c r="J536" s="279"/>
      <c r="K536" s="280">
        <f>ROUND(P536*H536,2)</f>
        <v>0</v>
      </c>
      <c r="L536" s="279"/>
      <c r="M536" s="281"/>
      <c r="N536" s="282" t="s">
        <v>1</v>
      </c>
      <c r="O536" s="229" t="s">
        <v>45</v>
      </c>
      <c r="P536" s="230">
        <f>I536+J536</f>
        <v>0</v>
      </c>
      <c r="Q536" s="230">
        <f>ROUND(I536*H536,2)</f>
        <v>0</v>
      </c>
      <c r="R536" s="230">
        <f>ROUND(J536*H536,2)</f>
        <v>0</v>
      </c>
      <c r="S536" s="86"/>
      <c r="T536" s="231">
        <f>S536*H536</f>
        <v>0</v>
      </c>
      <c r="U536" s="231">
        <v>0.001</v>
      </c>
      <c r="V536" s="231">
        <f>U536*H536</f>
        <v>0.0030000000000000001</v>
      </c>
      <c r="W536" s="231">
        <v>0</v>
      </c>
      <c r="X536" s="232">
        <f>W536*H536</f>
        <v>0</v>
      </c>
      <c r="Y536" s="42"/>
      <c r="Z536" s="42"/>
      <c r="AA536" s="42"/>
      <c r="AB536" s="42"/>
      <c r="AC536" s="42"/>
      <c r="AD536" s="42"/>
      <c r="AE536" s="42"/>
      <c r="AR536" s="233" t="s">
        <v>567</v>
      </c>
      <c r="AT536" s="233" t="s">
        <v>564</v>
      </c>
      <c r="AU536" s="233" t="s">
        <v>93</v>
      </c>
      <c r="AY536" s="19" t="s">
        <v>220</v>
      </c>
      <c r="BE536" s="147">
        <f>IF(O536="základná",K536,0)</f>
        <v>0</v>
      </c>
      <c r="BF536" s="147">
        <f>IF(O536="znížená",K536,0)</f>
        <v>0</v>
      </c>
      <c r="BG536" s="147">
        <f>IF(O536="zákl. prenesená",K536,0)</f>
        <v>0</v>
      </c>
      <c r="BH536" s="147">
        <f>IF(O536="zníž. prenesená",K536,0)</f>
        <v>0</v>
      </c>
      <c r="BI536" s="147">
        <f>IF(O536="nulová",K536,0)</f>
        <v>0</v>
      </c>
      <c r="BJ536" s="19" t="s">
        <v>93</v>
      </c>
      <c r="BK536" s="147">
        <f>ROUND(P536*H536,2)</f>
        <v>0</v>
      </c>
      <c r="BL536" s="19" t="s">
        <v>387</v>
      </c>
      <c r="BM536" s="233" t="s">
        <v>2343</v>
      </c>
    </row>
    <row r="537" s="14" customFormat="1">
      <c r="A537" s="14"/>
      <c r="B537" s="242"/>
      <c r="C537" s="14"/>
      <c r="D537" s="235" t="s">
        <v>228</v>
      </c>
      <c r="E537" s="243" t="s">
        <v>1</v>
      </c>
      <c r="F537" s="244" t="s">
        <v>1935</v>
      </c>
      <c r="G537" s="14"/>
      <c r="H537" s="245">
        <v>1</v>
      </c>
      <c r="I537" s="246"/>
      <c r="J537" s="246"/>
      <c r="K537" s="14"/>
      <c r="L537" s="14"/>
      <c r="M537" s="242"/>
      <c r="N537" s="247"/>
      <c r="O537" s="248"/>
      <c r="P537" s="248"/>
      <c r="Q537" s="248"/>
      <c r="R537" s="248"/>
      <c r="S537" s="248"/>
      <c r="T537" s="248"/>
      <c r="U537" s="248"/>
      <c r="V537" s="248"/>
      <c r="W537" s="248"/>
      <c r="X537" s="249"/>
      <c r="Y537" s="14"/>
      <c r="Z537" s="14"/>
      <c r="AA537" s="14"/>
      <c r="AB537" s="14"/>
      <c r="AC537" s="14"/>
      <c r="AD537" s="14"/>
      <c r="AE537" s="14"/>
      <c r="AT537" s="243" t="s">
        <v>228</v>
      </c>
      <c r="AU537" s="243" t="s">
        <v>93</v>
      </c>
      <c r="AV537" s="14" t="s">
        <v>93</v>
      </c>
      <c r="AW537" s="14" t="s">
        <v>4</v>
      </c>
      <c r="AX537" s="14" t="s">
        <v>81</v>
      </c>
      <c r="AY537" s="243" t="s">
        <v>220</v>
      </c>
    </row>
    <row r="538" s="14" customFormat="1">
      <c r="A538" s="14"/>
      <c r="B538" s="242"/>
      <c r="C538" s="14"/>
      <c r="D538" s="235" t="s">
        <v>228</v>
      </c>
      <c r="E538" s="243" t="s">
        <v>1</v>
      </c>
      <c r="F538" s="244" t="s">
        <v>1936</v>
      </c>
      <c r="G538" s="14"/>
      <c r="H538" s="245">
        <v>2</v>
      </c>
      <c r="I538" s="246"/>
      <c r="J538" s="246"/>
      <c r="K538" s="14"/>
      <c r="L538" s="14"/>
      <c r="M538" s="242"/>
      <c r="N538" s="247"/>
      <c r="O538" s="248"/>
      <c r="P538" s="248"/>
      <c r="Q538" s="248"/>
      <c r="R538" s="248"/>
      <c r="S538" s="248"/>
      <c r="T538" s="248"/>
      <c r="U538" s="248"/>
      <c r="V538" s="248"/>
      <c r="W538" s="248"/>
      <c r="X538" s="249"/>
      <c r="Y538" s="14"/>
      <c r="Z538" s="14"/>
      <c r="AA538" s="14"/>
      <c r="AB538" s="14"/>
      <c r="AC538" s="14"/>
      <c r="AD538" s="14"/>
      <c r="AE538" s="14"/>
      <c r="AT538" s="243" t="s">
        <v>228</v>
      </c>
      <c r="AU538" s="243" t="s">
        <v>93</v>
      </c>
      <c r="AV538" s="14" t="s">
        <v>93</v>
      </c>
      <c r="AW538" s="14" t="s">
        <v>4</v>
      </c>
      <c r="AX538" s="14" t="s">
        <v>81</v>
      </c>
      <c r="AY538" s="243" t="s">
        <v>220</v>
      </c>
    </row>
    <row r="539" s="15" customFormat="1">
      <c r="A539" s="15"/>
      <c r="B539" s="250"/>
      <c r="C539" s="15"/>
      <c r="D539" s="235" t="s">
        <v>228</v>
      </c>
      <c r="E539" s="251" t="s">
        <v>1</v>
      </c>
      <c r="F539" s="252" t="s">
        <v>242</v>
      </c>
      <c r="G539" s="15"/>
      <c r="H539" s="253">
        <v>3</v>
      </c>
      <c r="I539" s="254"/>
      <c r="J539" s="254"/>
      <c r="K539" s="15"/>
      <c r="L539" s="15"/>
      <c r="M539" s="250"/>
      <c r="N539" s="255"/>
      <c r="O539" s="256"/>
      <c r="P539" s="256"/>
      <c r="Q539" s="256"/>
      <c r="R539" s="256"/>
      <c r="S539" s="256"/>
      <c r="T539" s="256"/>
      <c r="U539" s="256"/>
      <c r="V539" s="256"/>
      <c r="W539" s="256"/>
      <c r="X539" s="257"/>
      <c r="Y539" s="15"/>
      <c r="Z539" s="15"/>
      <c r="AA539" s="15"/>
      <c r="AB539" s="15"/>
      <c r="AC539" s="15"/>
      <c r="AD539" s="15"/>
      <c r="AE539" s="15"/>
      <c r="AT539" s="251" t="s">
        <v>228</v>
      </c>
      <c r="AU539" s="251" t="s">
        <v>93</v>
      </c>
      <c r="AV539" s="15" t="s">
        <v>98</v>
      </c>
      <c r="AW539" s="15" t="s">
        <v>4</v>
      </c>
      <c r="AX539" s="15" t="s">
        <v>88</v>
      </c>
      <c r="AY539" s="251" t="s">
        <v>220</v>
      </c>
    </row>
    <row r="540" s="2" customFormat="1" ht="24.15" customHeight="1">
      <c r="A540" s="42"/>
      <c r="B540" s="186"/>
      <c r="C540" s="273" t="s">
        <v>2344</v>
      </c>
      <c r="D540" s="273" t="s">
        <v>564</v>
      </c>
      <c r="E540" s="274" t="s">
        <v>1658</v>
      </c>
      <c r="F540" s="275" t="s">
        <v>1659</v>
      </c>
      <c r="G540" s="276" t="s">
        <v>583</v>
      </c>
      <c r="H540" s="277">
        <v>3</v>
      </c>
      <c r="I540" s="278"/>
      <c r="J540" s="279"/>
      <c r="K540" s="280">
        <f>ROUND(P540*H540,2)</f>
        <v>0</v>
      </c>
      <c r="L540" s="279"/>
      <c r="M540" s="281"/>
      <c r="N540" s="282" t="s">
        <v>1</v>
      </c>
      <c r="O540" s="229" t="s">
        <v>45</v>
      </c>
      <c r="P540" s="230">
        <f>I540+J540</f>
        <v>0</v>
      </c>
      <c r="Q540" s="230">
        <f>ROUND(I540*H540,2)</f>
        <v>0</v>
      </c>
      <c r="R540" s="230">
        <f>ROUND(J540*H540,2)</f>
        <v>0</v>
      </c>
      <c r="S540" s="86"/>
      <c r="T540" s="231">
        <f>S540*H540</f>
        <v>0</v>
      </c>
      <c r="U540" s="231">
        <v>0.025000000000000001</v>
      </c>
      <c r="V540" s="231">
        <f>U540*H540</f>
        <v>0.075000000000000011</v>
      </c>
      <c r="W540" s="231">
        <v>0</v>
      </c>
      <c r="X540" s="232">
        <f>W540*H540</f>
        <v>0</v>
      </c>
      <c r="Y540" s="42"/>
      <c r="Z540" s="42"/>
      <c r="AA540" s="42"/>
      <c r="AB540" s="42"/>
      <c r="AC540" s="42"/>
      <c r="AD540" s="42"/>
      <c r="AE540" s="42"/>
      <c r="AR540" s="233" t="s">
        <v>567</v>
      </c>
      <c r="AT540" s="233" t="s">
        <v>564</v>
      </c>
      <c r="AU540" s="233" t="s">
        <v>93</v>
      </c>
      <c r="AY540" s="19" t="s">
        <v>220</v>
      </c>
      <c r="BE540" s="147">
        <f>IF(O540="základná",K540,0)</f>
        <v>0</v>
      </c>
      <c r="BF540" s="147">
        <f>IF(O540="znížená",K540,0)</f>
        <v>0</v>
      </c>
      <c r="BG540" s="147">
        <f>IF(O540="zákl. prenesená",K540,0)</f>
        <v>0</v>
      </c>
      <c r="BH540" s="147">
        <f>IF(O540="zníž. prenesená",K540,0)</f>
        <v>0</v>
      </c>
      <c r="BI540" s="147">
        <f>IF(O540="nulová",K540,0)</f>
        <v>0</v>
      </c>
      <c r="BJ540" s="19" t="s">
        <v>93</v>
      </c>
      <c r="BK540" s="147">
        <f>ROUND(P540*H540,2)</f>
        <v>0</v>
      </c>
      <c r="BL540" s="19" t="s">
        <v>387</v>
      </c>
      <c r="BM540" s="233" t="s">
        <v>2345</v>
      </c>
    </row>
    <row r="541" s="14" customFormat="1">
      <c r="A541" s="14"/>
      <c r="B541" s="242"/>
      <c r="C541" s="14"/>
      <c r="D541" s="235" t="s">
        <v>228</v>
      </c>
      <c r="E541" s="243" t="s">
        <v>1</v>
      </c>
      <c r="F541" s="244" t="s">
        <v>1935</v>
      </c>
      <c r="G541" s="14"/>
      <c r="H541" s="245">
        <v>1</v>
      </c>
      <c r="I541" s="246"/>
      <c r="J541" s="246"/>
      <c r="K541" s="14"/>
      <c r="L541" s="14"/>
      <c r="M541" s="242"/>
      <c r="N541" s="247"/>
      <c r="O541" s="248"/>
      <c r="P541" s="248"/>
      <c r="Q541" s="248"/>
      <c r="R541" s="248"/>
      <c r="S541" s="248"/>
      <c r="T541" s="248"/>
      <c r="U541" s="248"/>
      <c r="V541" s="248"/>
      <c r="W541" s="248"/>
      <c r="X541" s="249"/>
      <c r="Y541" s="14"/>
      <c r="Z541" s="14"/>
      <c r="AA541" s="14"/>
      <c r="AB541" s="14"/>
      <c r="AC541" s="14"/>
      <c r="AD541" s="14"/>
      <c r="AE541" s="14"/>
      <c r="AT541" s="243" t="s">
        <v>228</v>
      </c>
      <c r="AU541" s="243" t="s">
        <v>93</v>
      </c>
      <c r="AV541" s="14" t="s">
        <v>93</v>
      </c>
      <c r="AW541" s="14" t="s">
        <v>4</v>
      </c>
      <c r="AX541" s="14" t="s">
        <v>81</v>
      </c>
      <c r="AY541" s="243" t="s">
        <v>220</v>
      </c>
    </row>
    <row r="542" s="14" customFormat="1">
      <c r="A542" s="14"/>
      <c r="B542" s="242"/>
      <c r="C542" s="14"/>
      <c r="D542" s="235" t="s">
        <v>228</v>
      </c>
      <c r="E542" s="243" t="s">
        <v>1</v>
      </c>
      <c r="F542" s="244" t="s">
        <v>1936</v>
      </c>
      <c r="G542" s="14"/>
      <c r="H542" s="245">
        <v>2</v>
      </c>
      <c r="I542" s="246"/>
      <c r="J542" s="246"/>
      <c r="K542" s="14"/>
      <c r="L542" s="14"/>
      <c r="M542" s="242"/>
      <c r="N542" s="247"/>
      <c r="O542" s="248"/>
      <c r="P542" s="248"/>
      <c r="Q542" s="248"/>
      <c r="R542" s="248"/>
      <c r="S542" s="248"/>
      <c r="T542" s="248"/>
      <c r="U542" s="248"/>
      <c r="V542" s="248"/>
      <c r="W542" s="248"/>
      <c r="X542" s="249"/>
      <c r="Y542" s="14"/>
      <c r="Z542" s="14"/>
      <c r="AA542" s="14"/>
      <c r="AB542" s="14"/>
      <c r="AC542" s="14"/>
      <c r="AD542" s="14"/>
      <c r="AE542" s="14"/>
      <c r="AT542" s="243" t="s">
        <v>228</v>
      </c>
      <c r="AU542" s="243" t="s">
        <v>93</v>
      </c>
      <c r="AV542" s="14" t="s">
        <v>93</v>
      </c>
      <c r="AW542" s="14" t="s">
        <v>4</v>
      </c>
      <c r="AX542" s="14" t="s">
        <v>81</v>
      </c>
      <c r="AY542" s="243" t="s">
        <v>220</v>
      </c>
    </row>
    <row r="543" s="15" customFormat="1">
      <c r="A543" s="15"/>
      <c r="B543" s="250"/>
      <c r="C543" s="15"/>
      <c r="D543" s="235" t="s">
        <v>228</v>
      </c>
      <c r="E543" s="251" t="s">
        <v>1</v>
      </c>
      <c r="F543" s="252" t="s">
        <v>242</v>
      </c>
      <c r="G543" s="15"/>
      <c r="H543" s="253">
        <v>3</v>
      </c>
      <c r="I543" s="254"/>
      <c r="J543" s="254"/>
      <c r="K543" s="15"/>
      <c r="L543" s="15"/>
      <c r="M543" s="250"/>
      <c r="N543" s="255"/>
      <c r="O543" s="256"/>
      <c r="P543" s="256"/>
      <c r="Q543" s="256"/>
      <c r="R543" s="256"/>
      <c r="S543" s="256"/>
      <c r="T543" s="256"/>
      <c r="U543" s="256"/>
      <c r="V543" s="256"/>
      <c r="W543" s="256"/>
      <c r="X543" s="257"/>
      <c r="Y543" s="15"/>
      <c r="Z543" s="15"/>
      <c r="AA543" s="15"/>
      <c r="AB543" s="15"/>
      <c r="AC543" s="15"/>
      <c r="AD543" s="15"/>
      <c r="AE543" s="15"/>
      <c r="AT543" s="251" t="s">
        <v>228</v>
      </c>
      <c r="AU543" s="251" t="s">
        <v>93</v>
      </c>
      <c r="AV543" s="15" t="s">
        <v>98</v>
      </c>
      <c r="AW543" s="15" t="s">
        <v>4</v>
      </c>
      <c r="AX543" s="15" t="s">
        <v>88</v>
      </c>
      <c r="AY543" s="251" t="s">
        <v>220</v>
      </c>
    </row>
    <row r="544" s="2" customFormat="1" ht="24.15" customHeight="1">
      <c r="A544" s="42"/>
      <c r="B544" s="186"/>
      <c r="C544" s="220" t="s">
        <v>2346</v>
      </c>
      <c r="D544" s="220" t="s">
        <v>223</v>
      </c>
      <c r="E544" s="221" t="s">
        <v>693</v>
      </c>
      <c r="F544" s="222" t="s">
        <v>694</v>
      </c>
      <c r="G544" s="223" t="s">
        <v>583</v>
      </c>
      <c r="H544" s="224">
        <v>2</v>
      </c>
      <c r="I544" s="225"/>
      <c r="J544" s="225"/>
      <c r="K544" s="226">
        <f>ROUND(P544*H544,2)</f>
        <v>0</v>
      </c>
      <c r="L544" s="227"/>
      <c r="M544" s="43"/>
      <c r="N544" s="228" t="s">
        <v>1</v>
      </c>
      <c r="O544" s="229" t="s">
        <v>45</v>
      </c>
      <c r="P544" s="230">
        <f>I544+J544</f>
        <v>0</v>
      </c>
      <c r="Q544" s="230">
        <f>ROUND(I544*H544,2)</f>
        <v>0</v>
      </c>
      <c r="R544" s="230">
        <f>ROUND(J544*H544,2)</f>
        <v>0</v>
      </c>
      <c r="S544" s="86"/>
      <c r="T544" s="231">
        <f>S544*H544</f>
        <v>0</v>
      </c>
      <c r="U544" s="231">
        <v>0.00025000000000000001</v>
      </c>
      <c r="V544" s="231">
        <f>U544*H544</f>
        <v>0.00050000000000000001</v>
      </c>
      <c r="W544" s="231">
        <v>0</v>
      </c>
      <c r="X544" s="232">
        <f>W544*H544</f>
        <v>0</v>
      </c>
      <c r="Y544" s="42"/>
      <c r="Z544" s="42"/>
      <c r="AA544" s="42"/>
      <c r="AB544" s="42"/>
      <c r="AC544" s="42"/>
      <c r="AD544" s="42"/>
      <c r="AE544" s="42"/>
      <c r="AR544" s="233" t="s">
        <v>387</v>
      </c>
      <c r="AT544" s="233" t="s">
        <v>223</v>
      </c>
      <c r="AU544" s="233" t="s">
        <v>93</v>
      </c>
      <c r="AY544" s="19" t="s">
        <v>220</v>
      </c>
      <c r="BE544" s="147">
        <f>IF(O544="základná",K544,0)</f>
        <v>0</v>
      </c>
      <c r="BF544" s="147">
        <f>IF(O544="znížená",K544,0)</f>
        <v>0</v>
      </c>
      <c r="BG544" s="147">
        <f>IF(O544="zákl. prenesená",K544,0)</f>
        <v>0</v>
      </c>
      <c r="BH544" s="147">
        <f>IF(O544="zníž. prenesená",K544,0)</f>
        <v>0</v>
      </c>
      <c r="BI544" s="147">
        <f>IF(O544="nulová",K544,0)</f>
        <v>0</v>
      </c>
      <c r="BJ544" s="19" t="s">
        <v>93</v>
      </c>
      <c r="BK544" s="147">
        <f>ROUND(P544*H544,2)</f>
        <v>0</v>
      </c>
      <c r="BL544" s="19" t="s">
        <v>387</v>
      </c>
      <c r="BM544" s="233" t="s">
        <v>2347</v>
      </c>
    </row>
    <row r="545" s="14" customFormat="1">
      <c r="A545" s="14"/>
      <c r="B545" s="242"/>
      <c r="C545" s="14"/>
      <c r="D545" s="235" t="s">
        <v>228</v>
      </c>
      <c r="E545" s="243" t="s">
        <v>1</v>
      </c>
      <c r="F545" s="244" t="s">
        <v>2348</v>
      </c>
      <c r="G545" s="14"/>
      <c r="H545" s="245">
        <v>2</v>
      </c>
      <c r="I545" s="246"/>
      <c r="J545" s="246"/>
      <c r="K545" s="14"/>
      <c r="L545" s="14"/>
      <c r="M545" s="242"/>
      <c r="N545" s="247"/>
      <c r="O545" s="248"/>
      <c r="P545" s="248"/>
      <c r="Q545" s="248"/>
      <c r="R545" s="248"/>
      <c r="S545" s="248"/>
      <c r="T545" s="248"/>
      <c r="U545" s="248"/>
      <c r="V545" s="248"/>
      <c r="W545" s="248"/>
      <c r="X545" s="249"/>
      <c r="Y545" s="14"/>
      <c r="Z545" s="14"/>
      <c r="AA545" s="14"/>
      <c r="AB545" s="14"/>
      <c r="AC545" s="14"/>
      <c r="AD545" s="14"/>
      <c r="AE545" s="14"/>
      <c r="AT545" s="243" t="s">
        <v>228</v>
      </c>
      <c r="AU545" s="243" t="s">
        <v>93</v>
      </c>
      <c r="AV545" s="14" t="s">
        <v>93</v>
      </c>
      <c r="AW545" s="14" t="s">
        <v>4</v>
      </c>
      <c r="AX545" s="14" t="s">
        <v>88</v>
      </c>
      <c r="AY545" s="243" t="s">
        <v>220</v>
      </c>
    </row>
    <row r="546" s="2" customFormat="1" ht="24.15" customHeight="1">
      <c r="A546" s="42"/>
      <c r="B546" s="186"/>
      <c r="C546" s="220" t="s">
        <v>2349</v>
      </c>
      <c r="D546" s="220" t="s">
        <v>223</v>
      </c>
      <c r="E546" s="221" t="s">
        <v>699</v>
      </c>
      <c r="F546" s="222" t="s">
        <v>700</v>
      </c>
      <c r="G546" s="223" t="s">
        <v>583</v>
      </c>
      <c r="H546" s="224">
        <v>4</v>
      </c>
      <c r="I546" s="225"/>
      <c r="J546" s="225"/>
      <c r="K546" s="226">
        <f>ROUND(P546*H546,2)</f>
        <v>0</v>
      </c>
      <c r="L546" s="227"/>
      <c r="M546" s="43"/>
      <c r="N546" s="228" t="s">
        <v>1</v>
      </c>
      <c r="O546" s="229" t="s">
        <v>45</v>
      </c>
      <c r="P546" s="230">
        <f>I546+J546</f>
        <v>0</v>
      </c>
      <c r="Q546" s="230">
        <f>ROUND(I546*H546,2)</f>
        <v>0</v>
      </c>
      <c r="R546" s="230">
        <f>ROUND(J546*H546,2)</f>
        <v>0</v>
      </c>
      <c r="S546" s="86"/>
      <c r="T546" s="231">
        <f>S546*H546</f>
        <v>0</v>
      </c>
      <c r="U546" s="231">
        <v>0.00025999999999999998</v>
      </c>
      <c r="V546" s="231">
        <f>U546*H546</f>
        <v>0.0010399999999999999</v>
      </c>
      <c r="W546" s="231">
        <v>0</v>
      </c>
      <c r="X546" s="232">
        <f>W546*H546</f>
        <v>0</v>
      </c>
      <c r="Y546" s="42"/>
      <c r="Z546" s="42"/>
      <c r="AA546" s="42"/>
      <c r="AB546" s="42"/>
      <c r="AC546" s="42"/>
      <c r="AD546" s="42"/>
      <c r="AE546" s="42"/>
      <c r="AR546" s="233" t="s">
        <v>387</v>
      </c>
      <c r="AT546" s="233" t="s">
        <v>223</v>
      </c>
      <c r="AU546" s="233" t="s">
        <v>93</v>
      </c>
      <c r="AY546" s="19" t="s">
        <v>220</v>
      </c>
      <c r="BE546" s="147">
        <f>IF(O546="základná",K546,0)</f>
        <v>0</v>
      </c>
      <c r="BF546" s="147">
        <f>IF(O546="znížená",K546,0)</f>
        <v>0</v>
      </c>
      <c r="BG546" s="147">
        <f>IF(O546="zákl. prenesená",K546,0)</f>
        <v>0</v>
      </c>
      <c r="BH546" s="147">
        <f>IF(O546="zníž. prenesená",K546,0)</f>
        <v>0</v>
      </c>
      <c r="BI546" s="147">
        <f>IF(O546="nulová",K546,0)</f>
        <v>0</v>
      </c>
      <c r="BJ546" s="19" t="s">
        <v>93</v>
      </c>
      <c r="BK546" s="147">
        <f>ROUND(P546*H546,2)</f>
        <v>0</v>
      </c>
      <c r="BL546" s="19" t="s">
        <v>387</v>
      </c>
      <c r="BM546" s="233" t="s">
        <v>2350</v>
      </c>
    </row>
    <row r="547" s="14" customFormat="1">
      <c r="A547" s="14"/>
      <c r="B547" s="242"/>
      <c r="C547" s="14"/>
      <c r="D547" s="235" t="s">
        <v>228</v>
      </c>
      <c r="E547" s="243" t="s">
        <v>1</v>
      </c>
      <c r="F547" s="244" t="s">
        <v>2351</v>
      </c>
      <c r="G547" s="14"/>
      <c r="H547" s="245">
        <v>2</v>
      </c>
      <c r="I547" s="246"/>
      <c r="J547" s="246"/>
      <c r="K547" s="14"/>
      <c r="L547" s="14"/>
      <c r="M547" s="242"/>
      <c r="N547" s="247"/>
      <c r="O547" s="248"/>
      <c r="P547" s="248"/>
      <c r="Q547" s="248"/>
      <c r="R547" s="248"/>
      <c r="S547" s="248"/>
      <c r="T547" s="248"/>
      <c r="U547" s="248"/>
      <c r="V547" s="248"/>
      <c r="W547" s="248"/>
      <c r="X547" s="249"/>
      <c r="Y547" s="14"/>
      <c r="Z547" s="14"/>
      <c r="AA547" s="14"/>
      <c r="AB547" s="14"/>
      <c r="AC547" s="14"/>
      <c r="AD547" s="14"/>
      <c r="AE547" s="14"/>
      <c r="AT547" s="243" t="s">
        <v>228</v>
      </c>
      <c r="AU547" s="243" t="s">
        <v>93</v>
      </c>
      <c r="AV547" s="14" t="s">
        <v>93</v>
      </c>
      <c r="AW547" s="14" t="s">
        <v>4</v>
      </c>
      <c r="AX547" s="14" t="s">
        <v>81</v>
      </c>
      <c r="AY547" s="243" t="s">
        <v>220</v>
      </c>
    </row>
    <row r="548" s="14" customFormat="1">
      <c r="A548" s="14"/>
      <c r="B548" s="242"/>
      <c r="C548" s="14"/>
      <c r="D548" s="235" t="s">
        <v>228</v>
      </c>
      <c r="E548" s="243" t="s">
        <v>1</v>
      </c>
      <c r="F548" s="244" t="s">
        <v>2352</v>
      </c>
      <c r="G548" s="14"/>
      <c r="H548" s="245">
        <v>2</v>
      </c>
      <c r="I548" s="246"/>
      <c r="J548" s="246"/>
      <c r="K548" s="14"/>
      <c r="L548" s="14"/>
      <c r="M548" s="242"/>
      <c r="N548" s="247"/>
      <c r="O548" s="248"/>
      <c r="P548" s="248"/>
      <c r="Q548" s="248"/>
      <c r="R548" s="248"/>
      <c r="S548" s="248"/>
      <c r="T548" s="248"/>
      <c r="U548" s="248"/>
      <c r="V548" s="248"/>
      <c r="W548" s="248"/>
      <c r="X548" s="249"/>
      <c r="Y548" s="14"/>
      <c r="Z548" s="14"/>
      <c r="AA548" s="14"/>
      <c r="AB548" s="14"/>
      <c r="AC548" s="14"/>
      <c r="AD548" s="14"/>
      <c r="AE548" s="14"/>
      <c r="AT548" s="243" t="s">
        <v>228</v>
      </c>
      <c r="AU548" s="243" t="s">
        <v>93</v>
      </c>
      <c r="AV548" s="14" t="s">
        <v>93</v>
      </c>
      <c r="AW548" s="14" t="s">
        <v>4</v>
      </c>
      <c r="AX548" s="14" t="s">
        <v>81</v>
      </c>
      <c r="AY548" s="243" t="s">
        <v>220</v>
      </c>
    </row>
    <row r="549" s="15" customFormat="1">
      <c r="A549" s="15"/>
      <c r="B549" s="250"/>
      <c r="C549" s="15"/>
      <c r="D549" s="235" t="s">
        <v>228</v>
      </c>
      <c r="E549" s="251" t="s">
        <v>1</v>
      </c>
      <c r="F549" s="252" t="s">
        <v>242</v>
      </c>
      <c r="G549" s="15"/>
      <c r="H549" s="253">
        <v>4</v>
      </c>
      <c r="I549" s="254"/>
      <c r="J549" s="254"/>
      <c r="K549" s="15"/>
      <c r="L549" s="15"/>
      <c r="M549" s="250"/>
      <c r="N549" s="255"/>
      <c r="O549" s="256"/>
      <c r="P549" s="256"/>
      <c r="Q549" s="256"/>
      <c r="R549" s="256"/>
      <c r="S549" s="256"/>
      <c r="T549" s="256"/>
      <c r="U549" s="256"/>
      <c r="V549" s="256"/>
      <c r="W549" s="256"/>
      <c r="X549" s="257"/>
      <c r="Y549" s="15"/>
      <c r="Z549" s="15"/>
      <c r="AA549" s="15"/>
      <c r="AB549" s="15"/>
      <c r="AC549" s="15"/>
      <c r="AD549" s="15"/>
      <c r="AE549" s="15"/>
      <c r="AT549" s="251" t="s">
        <v>228</v>
      </c>
      <c r="AU549" s="251" t="s">
        <v>93</v>
      </c>
      <c r="AV549" s="15" t="s">
        <v>98</v>
      </c>
      <c r="AW549" s="15" t="s">
        <v>4</v>
      </c>
      <c r="AX549" s="15" t="s">
        <v>88</v>
      </c>
      <c r="AY549" s="251" t="s">
        <v>220</v>
      </c>
    </row>
    <row r="550" s="2" customFormat="1" ht="24.15" customHeight="1">
      <c r="A550" s="42"/>
      <c r="B550" s="186"/>
      <c r="C550" s="273" t="s">
        <v>2353</v>
      </c>
      <c r="D550" s="273" t="s">
        <v>564</v>
      </c>
      <c r="E550" s="274" t="s">
        <v>723</v>
      </c>
      <c r="F550" s="275" t="s">
        <v>724</v>
      </c>
      <c r="G550" s="276" t="s">
        <v>302</v>
      </c>
      <c r="H550" s="277">
        <v>6.4199999999999999</v>
      </c>
      <c r="I550" s="278"/>
      <c r="J550" s="279"/>
      <c r="K550" s="280">
        <f>ROUND(P550*H550,2)</f>
        <v>0</v>
      </c>
      <c r="L550" s="279"/>
      <c r="M550" s="281"/>
      <c r="N550" s="282" t="s">
        <v>1</v>
      </c>
      <c r="O550" s="229" t="s">
        <v>45</v>
      </c>
      <c r="P550" s="230">
        <f>I550+J550</f>
        <v>0</v>
      </c>
      <c r="Q550" s="230">
        <f>ROUND(I550*H550,2)</f>
        <v>0</v>
      </c>
      <c r="R550" s="230">
        <f>ROUND(J550*H550,2)</f>
        <v>0</v>
      </c>
      <c r="S550" s="86"/>
      <c r="T550" s="231">
        <f>S550*H550</f>
        <v>0</v>
      </c>
      <c r="U550" s="231">
        <v>0.00114</v>
      </c>
      <c r="V550" s="231">
        <f>U550*H550</f>
        <v>0.0073187999999999994</v>
      </c>
      <c r="W550" s="231">
        <v>0</v>
      </c>
      <c r="X550" s="232">
        <f>W550*H550</f>
        <v>0</v>
      </c>
      <c r="Y550" s="42"/>
      <c r="Z550" s="42"/>
      <c r="AA550" s="42"/>
      <c r="AB550" s="42"/>
      <c r="AC550" s="42"/>
      <c r="AD550" s="42"/>
      <c r="AE550" s="42"/>
      <c r="AR550" s="233" t="s">
        <v>567</v>
      </c>
      <c r="AT550" s="233" t="s">
        <v>564</v>
      </c>
      <c r="AU550" s="233" t="s">
        <v>93</v>
      </c>
      <c r="AY550" s="19" t="s">
        <v>220</v>
      </c>
      <c r="BE550" s="147">
        <f>IF(O550="základná",K550,0)</f>
        <v>0</v>
      </c>
      <c r="BF550" s="147">
        <f>IF(O550="znížená",K550,0)</f>
        <v>0</v>
      </c>
      <c r="BG550" s="147">
        <f>IF(O550="zákl. prenesená",K550,0)</f>
        <v>0</v>
      </c>
      <c r="BH550" s="147">
        <f>IF(O550="zníž. prenesená",K550,0)</f>
        <v>0</v>
      </c>
      <c r="BI550" s="147">
        <f>IF(O550="nulová",K550,0)</f>
        <v>0</v>
      </c>
      <c r="BJ550" s="19" t="s">
        <v>93</v>
      </c>
      <c r="BK550" s="147">
        <f>ROUND(P550*H550,2)</f>
        <v>0</v>
      </c>
      <c r="BL550" s="19" t="s">
        <v>387</v>
      </c>
      <c r="BM550" s="233" t="s">
        <v>2354</v>
      </c>
    </row>
    <row r="551" s="14" customFormat="1">
      <c r="A551" s="14"/>
      <c r="B551" s="242"/>
      <c r="C551" s="14"/>
      <c r="D551" s="235" t="s">
        <v>228</v>
      </c>
      <c r="E551" s="243" t="s">
        <v>1</v>
      </c>
      <c r="F551" s="244" t="s">
        <v>2355</v>
      </c>
      <c r="G551" s="14"/>
      <c r="H551" s="245">
        <v>2.3399999999999999</v>
      </c>
      <c r="I551" s="246"/>
      <c r="J551" s="246"/>
      <c r="K551" s="14"/>
      <c r="L551" s="14"/>
      <c r="M551" s="242"/>
      <c r="N551" s="247"/>
      <c r="O551" s="248"/>
      <c r="P551" s="248"/>
      <c r="Q551" s="248"/>
      <c r="R551" s="248"/>
      <c r="S551" s="248"/>
      <c r="T551" s="248"/>
      <c r="U551" s="248"/>
      <c r="V551" s="248"/>
      <c r="W551" s="248"/>
      <c r="X551" s="249"/>
      <c r="Y551" s="14"/>
      <c r="Z551" s="14"/>
      <c r="AA551" s="14"/>
      <c r="AB551" s="14"/>
      <c r="AC551" s="14"/>
      <c r="AD551" s="14"/>
      <c r="AE551" s="14"/>
      <c r="AT551" s="243" t="s">
        <v>228</v>
      </c>
      <c r="AU551" s="243" t="s">
        <v>93</v>
      </c>
      <c r="AV551" s="14" t="s">
        <v>93</v>
      </c>
      <c r="AW551" s="14" t="s">
        <v>4</v>
      </c>
      <c r="AX551" s="14" t="s">
        <v>81</v>
      </c>
      <c r="AY551" s="243" t="s">
        <v>220</v>
      </c>
    </row>
    <row r="552" s="14" customFormat="1">
      <c r="A552" s="14"/>
      <c r="B552" s="242"/>
      <c r="C552" s="14"/>
      <c r="D552" s="235" t="s">
        <v>228</v>
      </c>
      <c r="E552" s="243" t="s">
        <v>1</v>
      </c>
      <c r="F552" s="244" t="s">
        <v>2356</v>
      </c>
      <c r="G552" s="14"/>
      <c r="H552" s="245">
        <v>2.3399999999999999</v>
      </c>
      <c r="I552" s="246"/>
      <c r="J552" s="246"/>
      <c r="K552" s="14"/>
      <c r="L552" s="14"/>
      <c r="M552" s="242"/>
      <c r="N552" s="247"/>
      <c r="O552" s="248"/>
      <c r="P552" s="248"/>
      <c r="Q552" s="248"/>
      <c r="R552" s="248"/>
      <c r="S552" s="248"/>
      <c r="T552" s="248"/>
      <c r="U552" s="248"/>
      <c r="V552" s="248"/>
      <c r="W552" s="248"/>
      <c r="X552" s="249"/>
      <c r="Y552" s="14"/>
      <c r="Z552" s="14"/>
      <c r="AA552" s="14"/>
      <c r="AB552" s="14"/>
      <c r="AC552" s="14"/>
      <c r="AD552" s="14"/>
      <c r="AE552" s="14"/>
      <c r="AT552" s="243" t="s">
        <v>228</v>
      </c>
      <c r="AU552" s="243" t="s">
        <v>93</v>
      </c>
      <c r="AV552" s="14" t="s">
        <v>93</v>
      </c>
      <c r="AW552" s="14" t="s">
        <v>4</v>
      </c>
      <c r="AX552" s="14" t="s">
        <v>81</v>
      </c>
      <c r="AY552" s="243" t="s">
        <v>220</v>
      </c>
    </row>
    <row r="553" s="14" customFormat="1">
      <c r="A553" s="14"/>
      <c r="B553" s="242"/>
      <c r="C553" s="14"/>
      <c r="D553" s="235" t="s">
        <v>228</v>
      </c>
      <c r="E553" s="243" t="s">
        <v>1</v>
      </c>
      <c r="F553" s="244" t="s">
        <v>2357</v>
      </c>
      <c r="G553" s="14"/>
      <c r="H553" s="245">
        <v>1.74</v>
      </c>
      <c r="I553" s="246"/>
      <c r="J553" s="246"/>
      <c r="K553" s="14"/>
      <c r="L553" s="14"/>
      <c r="M553" s="242"/>
      <c r="N553" s="247"/>
      <c r="O553" s="248"/>
      <c r="P553" s="248"/>
      <c r="Q553" s="248"/>
      <c r="R553" s="248"/>
      <c r="S553" s="248"/>
      <c r="T553" s="248"/>
      <c r="U553" s="248"/>
      <c r="V553" s="248"/>
      <c r="W553" s="248"/>
      <c r="X553" s="249"/>
      <c r="Y553" s="14"/>
      <c r="Z553" s="14"/>
      <c r="AA553" s="14"/>
      <c r="AB553" s="14"/>
      <c r="AC553" s="14"/>
      <c r="AD553" s="14"/>
      <c r="AE553" s="14"/>
      <c r="AT553" s="243" t="s">
        <v>228</v>
      </c>
      <c r="AU553" s="243" t="s">
        <v>93</v>
      </c>
      <c r="AV553" s="14" t="s">
        <v>93</v>
      </c>
      <c r="AW553" s="14" t="s">
        <v>4</v>
      </c>
      <c r="AX553" s="14" t="s">
        <v>81</v>
      </c>
      <c r="AY553" s="243" t="s">
        <v>220</v>
      </c>
    </row>
    <row r="554" s="15" customFormat="1">
      <c r="A554" s="15"/>
      <c r="B554" s="250"/>
      <c r="C554" s="15"/>
      <c r="D554" s="235" t="s">
        <v>228</v>
      </c>
      <c r="E554" s="251" t="s">
        <v>1</v>
      </c>
      <c r="F554" s="252" t="s">
        <v>242</v>
      </c>
      <c r="G554" s="15"/>
      <c r="H554" s="253">
        <v>6.4199999999999999</v>
      </c>
      <c r="I554" s="254"/>
      <c r="J554" s="254"/>
      <c r="K554" s="15"/>
      <c r="L554" s="15"/>
      <c r="M554" s="250"/>
      <c r="N554" s="255"/>
      <c r="O554" s="256"/>
      <c r="P554" s="256"/>
      <c r="Q554" s="256"/>
      <c r="R554" s="256"/>
      <c r="S554" s="256"/>
      <c r="T554" s="256"/>
      <c r="U554" s="256"/>
      <c r="V554" s="256"/>
      <c r="W554" s="256"/>
      <c r="X554" s="257"/>
      <c r="Y554" s="15"/>
      <c r="Z554" s="15"/>
      <c r="AA554" s="15"/>
      <c r="AB554" s="15"/>
      <c r="AC554" s="15"/>
      <c r="AD554" s="15"/>
      <c r="AE554" s="15"/>
      <c r="AT554" s="251" t="s">
        <v>228</v>
      </c>
      <c r="AU554" s="251" t="s">
        <v>93</v>
      </c>
      <c r="AV554" s="15" t="s">
        <v>98</v>
      </c>
      <c r="AW554" s="15" t="s">
        <v>4</v>
      </c>
      <c r="AX554" s="15" t="s">
        <v>88</v>
      </c>
      <c r="AY554" s="251" t="s">
        <v>220</v>
      </c>
    </row>
    <row r="555" s="2" customFormat="1" ht="24.15" customHeight="1">
      <c r="A555" s="42"/>
      <c r="B555" s="186"/>
      <c r="C555" s="220" t="s">
        <v>2358</v>
      </c>
      <c r="D555" s="220" t="s">
        <v>223</v>
      </c>
      <c r="E555" s="221" t="s">
        <v>726</v>
      </c>
      <c r="F555" s="222" t="s">
        <v>727</v>
      </c>
      <c r="G555" s="223" t="s">
        <v>393</v>
      </c>
      <c r="H555" s="266"/>
      <c r="I555" s="225"/>
      <c r="J555" s="225"/>
      <c r="K555" s="226">
        <f>ROUND(P555*H555,2)</f>
        <v>0</v>
      </c>
      <c r="L555" s="227"/>
      <c r="M555" s="43"/>
      <c r="N555" s="228" t="s">
        <v>1</v>
      </c>
      <c r="O555" s="229" t="s">
        <v>45</v>
      </c>
      <c r="P555" s="230">
        <f>I555+J555</f>
        <v>0</v>
      </c>
      <c r="Q555" s="230">
        <f>ROUND(I555*H555,2)</f>
        <v>0</v>
      </c>
      <c r="R555" s="230">
        <f>ROUND(J555*H555,2)</f>
        <v>0</v>
      </c>
      <c r="S555" s="86"/>
      <c r="T555" s="231">
        <f>S555*H555</f>
        <v>0</v>
      </c>
      <c r="U555" s="231">
        <v>0</v>
      </c>
      <c r="V555" s="231">
        <f>U555*H555</f>
        <v>0</v>
      </c>
      <c r="W555" s="231">
        <v>0</v>
      </c>
      <c r="X555" s="232">
        <f>W555*H555</f>
        <v>0</v>
      </c>
      <c r="Y555" s="42"/>
      <c r="Z555" s="42"/>
      <c r="AA555" s="42"/>
      <c r="AB555" s="42"/>
      <c r="AC555" s="42"/>
      <c r="AD555" s="42"/>
      <c r="AE555" s="42"/>
      <c r="AR555" s="233" t="s">
        <v>387</v>
      </c>
      <c r="AT555" s="233" t="s">
        <v>223</v>
      </c>
      <c r="AU555" s="233" t="s">
        <v>93</v>
      </c>
      <c r="AY555" s="19" t="s">
        <v>220</v>
      </c>
      <c r="BE555" s="147">
        <f>IF(O555="základná",K555,0)</f>
        <v>0</v>
      </c>
      <c r="BF555" s="147">
        <f>IF(O555="znížená",K555,0)</f>
        <v>0</v>
      </c>
      <c r="BG555" s="147">
        <f>IF(O555="zákl. prenesená",K555,0)</f>
        <v>0</v>
      </c>
      <c r="BH555" s="147">
        <f>IF(O555="zníž. prenesená",K555,0)</f>
        <v>0</v>
      </c>
      <c r="BI555" s="147">
        <f>IF(O555="nulová",K555,0)</f>
        <v>0</v>
      </c>
      <c r="BJ555" s="19" t="s">
        <v>93</v>
      </c>
      <c r="BK555" s="147">
        <f>ROUND(P555*H555,2)</f>
        <v>0</v>
      </c>
      <c r="BL555" s="19" t="s">
        <v>387</v>
      </c>
      <c r="BM555" s="233" t="s">
        <v>2359</v>
      </c>
    </row>
    <row r="556" s="12" customFormat="1" ht="22.8" customHeight="1">
      <c r="A556" s="12"/>
      <c r="B556" s="206"/>
      <c r="C556" s="12"/>
      <c r="D556" s="207" t="s">
        <v>80</v>
      </c>
      <c r="E556" s="218" t="s">
        <v>381</v>
      </c>
      <c r="F556" s="218" t="s">
        <v>382</v>
      </c>
      <c r="G556" s="12"/>
      <c r="H556" s="12"/>
      <c r="I556" s="209"/>
      <c r="J556" s="209"/>
      <c r="K556" s="219">
        <f>BK556</f>
        <v>0</v>
      </c>
      <c r="L556" s="12"/>
      <c r="M556" s="206"/>
      <c r="N556" s="211"/>
      <c r="O556" s="212"/>
      <c r="P556" s="212"/>
      <c r="Q556" s="213">
        <f>SUM(Q557:Q567)</f>
        <v>0</v>
      </c>
      <c r="R556" s="213">
        <f>SUM(R557:R567)</f>
        <v>0</v>
      </c>
      <c r="S556" s="212"/>
      <c r="T556" s="214">
        <f>SUM(T557:T567)</f>
        <v>0</v>
      </c>
      <c r="U556" s="212"/>
      <c r="V556" s="214">
        <f>SUM(V557:V567)</f>
        <v>0.0056319999999999999</v>
      </c>
      <c r="W556" s="212"/>
      <c r="X556" s="215">
        <f>SUM(X557:X567)</f>
        <v>0</v>
      </c>
      <c r="Y556" s="12"/>
      <c r="Z556" s="12"/>
      <c r="AA556" s="12"/>
      <c r="AB556" s="12"/>
      <c r="AC556" s="12"/>
      <c r="AD556" s="12"/>
      <c r="AE556" s="12"/>
      <c r="AR556" s="207" t="s">
        <v>93</v>
      </c>
      <c r="AT556" s="216" t="s">
        <v>80</v>
      </c>
      <c r="AU556" s="216" t="s">
        <v>88</v>
      </c>
      <c r="AY556" s="207" t="s">
        <v>220</v>
      </c>
      <c r="BK556" s="217">
        <f>SUM(BK557:BK567)</f>
        <v>0</v>
      </c>
    </row>
    <row r="557" s="2" customFormat="1" ht="24.15" customHeight="1">
      <c r="A557" s="42"/>
      <c r="B557" s="186"/>
      <c r="C557" s="220" t="s">
        <v>2360</v>
      </c>
      <c r="D557" s="220" t="s">
        <v>223</v>
      </c>
      <c r="E557" s="221" t="s">
        <v>1706</v>
      </c>
      <c r="F557" s="222" t="s">
        <v>1707</v>
      </c>
      <c r="G557" s="223" t="s">
        <v>386</v>
      </c>
      <c r="H557" s="224">
        <v>4.7999999999999998</v>
      </c>
      <c r="I557" s="225"/>
      <c r="J557" s="225"/>
      <c r="K557" s="226">
        <f>ROUND(P557*H557,2)</f>
        <v>0</v>
      </c>
      <c r="L557" s="227"/>
      <c r="M557" s="43"/>
      <c r="N557" s="228" t="s">
        <v>1</v>
      </c>
      <c r="O557" s="229" t="s">
        <v>45</v>
      </c>
      <c r="P557" s="230">
        <f>I557+J557</f>
        <v>0</v>
      </c>
      <c r="Q557" s="230">
        <f>ROUND(I557*H557,2)</f>
        <v>0</v>
      </c>
      <c r="R557" s="230">
        <f>ROUND(J557*H557,2)</f>
        <v>0</v>
      </c>
      <c r="S557" s="86"/>
      <c r="T557" s="231">
        <f>S557*H557</f>
        <v>0</v>
      </c>
      <c r="U557" s="231">
        <v>8.0000000000000007E-05</v>
      </c>
      <c r="V557" s="231">
        <f>U557*H557</f>
        <v>0.00038400000000000001</v>
      </c>
      <c r="W557" s="231">
        <v>0</v>
      </c>
      <c r="X557" s="232">
        <f>W557*H557</f>
        <v>0</v>
      </c>
      <c r="Y557" s="42"/>
      <c r="Z557" s="42"/>
      <c r="AA557" s="42"/>
      <c r="AB557" s="42"/>
      <c r="AC557" s="42"/>
      <c r="AD557" s="42"/>
      <c r="AE557" s="42"/>
      <c r="AR557" s="233" t="s">
        <v>387</v>
      </c>
      <c r="AT557" s="233" t="s">
        <v>223</v>
      </c>
      <c r="AU557" s="233" t="s">
        <v>93</v>
      </c>
      <c r="AY557" s="19" t="s">
        <v>220</v>
      </c>
      <c r="BE557" s="147">
        <f>IF(O557="základná",K557,0)</f>
        <v>0</v>
      </c>
      <c r="BF557" s="147">
        <f>IF(O557="znížená",K557,0)</f>
        <v>0</v>
      </c>
      <c r="BG557" s="147">
        <f>IF(O557="zákl. prenesená",K557,0)</f>
        <v>0</v>
      </c>
      <c r="BH557" s="147">
        <f>IF(O557="zníž. prenesená",K557,0)</f>
        <v>0</v>
      </c>
      <c r="BI557" s="147">
        <f>IF(O557="nulová",K557,0)</f>
        <v>0</v>
      </c>
      <c r="BJ557" s="19" t="s">
        <v>93</v>
      </c>
      <c r="BK557" s="147">
        <f>ROUND(P557*H557,2)</f>
        <v>0</v>
      </c>
      <c r="BL557" s="19" t="s">
        <v>387</v>
      </c>
      <c r="BM557" s="233" t="s">
        <v>2361</v>
      </c>
    </row>
    <row r="558" s="14" customFormat="1">
      <c r="A558" s="14"/>
      <c r="B558" s="242"/>
      <c r="C558" s="14"/>
      <c r="D558" s="235" t="s">
        <v>228</v>
      </c>
      <c r="E558" s="243" t="s">
        <v>1</v>
      </c>
      <c r="F558" s="244" t="s">
        <v>2362</v>
      </c>
      <c r="G558" s="14"/>
      <c r="H558" s="245">
        <v>4.7999999999999998</v>
      </c>
      <c r="I558" s="246"/>
      <c r="J558" s="246"/>
      <c r="K558" s="14"/>
      <c r="L558" s="14"/>
      <c r="M558" s="242"/>
      <c r="N558" s="247"/>
      <c r="O558" s="248"/>
      <c r="P558" s="248"/>
      <c r="Q558" s="248"/>
      <c r="R558" s="248"/>
      <c r="S558" s="248"/>
      <c r="T558" s="248"/>
      <c r="U558" s="248"/>
      <c r="V558" s="248"/>
      <c r="W558" s="248"/>
      <c r="X558" s="249"/>
      <c r="Y558" s="14"/>
      <c r="Z558" s="14"/>
      <c r="AA558" s="14"/>
      <c r="AB558" s="14"/>
      <c r="AC558" s="14"/>
      <c r="AD558" s="14"/>
      <c r="AE558" s="14"/>
      <c r="AT558" s="243" t="s">
        <v>228</v>
      </c>
      <c r="AU558" s="243" t="s">
        <v>93</v>
      </c>
      <c r="AV558" s="14" t="s">
        <v>93</v>
      </c>
      <c r="AW558" s="14" t="s">
        <v>4</v>
      </c>
      <c r="AX558" s="14" t="s">
        <v>88</v>
      </c>
      <c r="AY558" s="243" t="s">
        <v>220</v>
      </c>
    </row>
    <row r="559" s="2" customFormat="1" ht="16.5" customHeight="1">
      <c r="A559" s="42"/>
      <c r="B559" s="186"/>
      <c r="C559" s="273" t="s">
        <v>515</v>
      </c>
      <c r="D559" s="273" t="s">
        <v>564</v>
      </c>
      <c r="E559" s="274" t="s">
        <v>1995</v>
      </c>
      <c r="F559" s="275" t="s">
        <v>1711</v>
      </c>
      <c r="G559" s="276" t="s">
        <v>583</v>
      </c>
      <c r="H559" s="277">
        <v>2.3999999999999999</v>
      </c>
      <c r="I559" s="278"/>
      <c r="J559" s="279"/>
      <c r="K559" s="280">
        <f>ROUND(P559*H559,2)</f>
        <v>0</v>
      </c>
      <c r="L559" s="279"/>
      <c r="M559" s="281"/>
      <c r="N559" s="282" t="s">
        <v>1</v>
      </c>
      <c r="O559" s="229" t="s">
        <v>45</v>
      </c>
      <c r="P559" s="230">
        <f>I559+J559</f>
        <v>0</v>
      </c>
      <c r="Q559" s="230">
        <f>ROUND(I559*H559,2)</f>
        <v>0</v>
      </c>
      <c r="R559" s="230">
        <f>ROUND(J559*H559,2)</f>
        <v>0</v>
      </c>
      <c r="S559" s="86"/>
      <c r="T559" s="231">
        <f>S559*H559</f>
        <v>0</v>
      </c>
      <c r="U559" s="231">
        <v>0.00072000000000000005</v>
      </c>
      <c r="V559" s="231">
        <f>U559*H559</f>
        <v>0.0017280000000000002</v>
      </c>
      <c r="W559" s="231">
        <v>0</v>
      </c>
      <c r="X559" s="232">
        <f>W559*H559</f>
        <v>0</v>
      </c>
      <c r="Y559" s="42"/>
      <c r="Z559" s="42"/>
      <c r="AA559" s="42"/>
      <c r="AB559" s="42"/>
      <c r="AC559" s="42"/>
      <c r="AD559" s="42"/>
      <c r="AE559" s="42"/>
      <c r="AR559" s="233" t="s">
        <v>567</v>
      </c>
      <c r="AT559" s="233" t="s">
        <v>564</v>
      </c>
      <c r="AU559" s="233" t="s">
        <v>93</v>
      </c>
      <c r="AY559" s="19" t="s">
        <v>220</v>
      </c>
      <c r="BE559" s="147">
        <f>IF(O559="základná",K559,0)</f>
        <v>0</v>
      </c>
      <c r="BF559" s="147">
        <f>IF(O559="znížená",K559,0)</f>
        <v>0</v>
      </c>
      <c r="BG559" s="147">
        <f>IF(O559="zákl. prenesená",K559,0)</f>
        <v>0</v>
      </c>
      <c r="BH559" s="147">
        <f>IF(O559="zníž. prenesená",K559,0)</f>
        <v>0</v>
      </c>
      <c r="BI559" s="147">
        <f>IF(O559="nulová",K559,0)</f>
        <v>0</v>
      </c>
      <c r="BJ559" s="19" t="s">
        <v>93</v>
      </c>
      <c r="BK559" s="147">
        <f>ROUND(P559*H559,2)</f>
        <v>0</v>
      </c>
      <c r="BL559" s="19" t="s">
        <v>387</v>
      </c>
      <c r="BM559" s="233" t="s">
        <v>2363</v>
      </c>
    </row>
    <row r="560" s="14" customFormat="1">
      <c r="A560" s="14"/>
      <c r="B560" s="242"/>
      <c r="C560" s="14"/>
      <c r="D560" s="235" t="s">
        <v>228</v>
      </c>
      <c r="E560" s="243" t="s">
        <v>1</v>
      </c>
      <c r="F560" s="244" t="s">
        <v>2364</v>
      </c>
      <c r="G560" s="14"/>
      <c r="H560" s="245">
        <v>2.3999999999999999</v>
      </c>
      <c r="I560" s="246"/>
      <c r="J560" s="246"/>
      <c r="K560" s="14"/>
      <c r="L560" s="14"/>
      <c r="M560" s="242"/>
      <c r="N560" s="247"/>
      <c r="O560" s="248"/>
      <c r="P560" s="248"/>
      <c r="Q560" s="248"/>
      <c r="R560" s="248"/>
      <c r="S560" s="248"/>
      <c r="T560" s="248"/>
      <c r="U560" s="248"/>
      <c r="V560" s="248"/>
      <c r="W560" s="248"/>
      <c r="X560" s="249"/>
      <c r="Y560" s="14"/>
      <c r="Z560" s="14"/>
      <c r="AA560" s="14"/>
      <c r="AB560" s="14"/>
      <c r="AC560" s="14"/>
      <c r="AD560" s="14"/>
      <c r="AE560" s="14"/>
      <c r="AT560" s="243" t="s">
        <v>228</v>
      </c>
      <c r="AU560" s="243" t="s">
        <v>93</v>
      </c>
      <c r="AV560" s="14" t="s">
        <v>93</v>
      </c>
      <c r="AW560" s="14" t="s">
        <v>4</v>
      </c>
      <c r="AX560" s="14" t="s">
        <v>88</v>
      </c>
      <c r="AY560" s="243" t="s">
        <v>220</v>
      </c>
    </row>
    <row r="561" s="2" customFormat="1" ht="21.75" customHeight="1">
      <c r="A561" s="42"/>
      <c r="B561" s="186"/>
      <c r="C561" s="273" t="s">
        <v>2365</v>
      </c>
      <c r="D561" s="273" t="s">
        <v>564</v>
      </c>
      <c r="E561" s="274" t="s">
        <v>1999</v>
      </c>
      <c r="F561" s="275" t="s">
        <v>1715</v>
      </c>
      <c r="G561" s="276" t="s">
        <v>583</v>
      </c>
      <c r="H561" s="277">
        <v>16</v>
      </c>
      <c r="I561" s="278"/>
      <c r="J561" s="279"/>
      <c r="K561" s="280">
        <f>ROUND(P561*H561,2)</f>
        <v>0</v>
      </c>
      <c r="L561" s="279"/>
      <c r="M561" s="281"/>
      <c r="N561" s="282" t="s">
        <v>1</v>
      </c>
      <c r="O561" s="229" t="s">
        <v>45</v>
      </c>
      <c r="P561" s="230">
        <f>I561+J561</f>
        <v>0</v>
      </c>
      <c r="Q561" s="230">
        <f>ROUND(I561*H561,2)</f>
        <v>0</v>
      </c>
      <c r="R561" s="230">
        <f>ROUND(J561*H561,2)</f>
        <v>0</v>
      </c>
      <c r="S561" s="86"/>
      <c r="T561" s="231">
        <f>S561*H561</f>
        <v>0</v>
      </c>
      <c r="U561" s="231">
        <v>0.00018000000000000001</v>
      </c>
      <c r="V561" s="231">
        <f>U561*H561</f>
        <v>0.0028800000000000002</v>
      </c>
      <c r="W561" s="231">
        <v>0</v>
      </c>
      <c r="X561" s="232">
        <f>W561*H561</f>
        <v>0</v>
      </c>
      <c r="Y561" s="42"/>
      <c r="Z561" s="42"/>
      <c r="AA561" s="42"/>
      <c r="AB561" s="42"/>
      <c r="AC561" s="42"/>
      <c r="AD561" s="42"/>
      <c r="AE561" s="42"/>
      <c r="AR561" s="233" t="s">
        <v>567</v>
      </c>
      <c r="AT561" s="233" t="s">
        <v>564</v>
      </c>
      <c r="AU561" s="233" t="s">
        <v>93</v>
      </c>
      <c r="AY561" s="19" t="s">
        <v>220</v>
      </c>
      <c r="BE561" s="147">
        <f>IF(O561="základná",K561,0)</f>
        <v>0</v>
      </c>
      <c r="BF561" s="147">
        <f>IF(O561="znížená",K561,0)</f>
        <v>0</v>
      </c>
      <c r="BG561" s="147">
        <f>IF(O561="zákl. prenesená",K561,0)</f>
        <v>0</v>
      </c>
      <c r="BH561" s="147">
        <f>IF(O561="zníž. prenesená",K561,0)</f>
        <v>0</v>
      </c>
      <c r="BI561" s="147">
        <f>IF(O561="nulová",K561,0)</f>
        <v>0</v>
      </c>
      <c r="BJ561" s="19" t="s">
        <v>93</v>
      </c>
      <c r="BK561" s="147">
        <f>ROUND(P561*H561,2)</f>
        <v>0</v>
      </c>
      <c r="BL561" s="19" t="s">
        <v>387</v>
      </c>
      <c r="BM561" s="233" t="s">
        <v>2366</v>
      </c>
    </row>
    <row r="562" s="14" customFormat="1">
      <c r="A562" s="14"/>
      <c r="B562" s="242"/>
      <c r="C562" s="14"/>
      <c r="D562" s="235" t="s">
        <v>228</v>
      </c>
      <c r="E562" s="243" t="s">
        <v>1</v>
      </c>
      <c r="F562" s="244" t="s">
        <v>2367</v>
      </c>
      <c r="G562" s="14"/>
      <c r="H562" s="245">
        <v>16</v>
      </c>
      <c r="I562" s="246"/>
      <c r="J562" s="246"/>
      <c r="K562" s="14"/>
      <c r="L562" s="14"/>
      <c r="M562" s="242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Y562" s="14"/>
      <c r="Z562" s="14"/>
      <c r="AA562" s="14"/>
      <c r="AB562" s="14"/>
      <c r="AC562" s="14"/>
      <c r="AD562" s="14"/>
      <c r="AE562" s="14"/>
      <c r="AT562" s="243" t="s">
        <v>228</v>
      </c>
      <c r="AU562" s="243" t="s">
        <v>93</v>
      </c>
      <c r="AV562" s="14" t="s">
        <v>93</v>
      </c>
      <c r="AW562" s="14" t="s">
        <v>4</v>
      </c>
      <c r="AX562" s="14" t="s">
        <v>88</v>
      </c>
      <c r="AY562" s="243" t="s">
        <v>220</v>
      </c>
    </row>
    <row r="563" s="2" customFormat="1" ht="24.15" customHeight="1">
      <c r="A563" s="42"/>
      <c r="B563" s="186"/>
      <c r="C563" s="273" t="s">
        <v>2368</v>
      </c>
      <c r="D563" s="273" t="s">
        <v>564</v>
      </c>
      <c r="E563" s="274" t="s">
        <v>2003</v>
      </c>
      <c r="F563" s="275" t="s">
        <v>1719</v>
      </c>
      <c r="G563" s="276" t="s">
        <v>583</v>
      </c>
      <c r="H563" s="277">
        <v>8</v>
      </c>
      <c r="I563" s="278"/>
      <c r="J563" s="279"/>
      <c r="K563" s="280">
        <f>ROUND(P563*H563,2)</f>
        <v>0</v>
      </c>
      <c r="L563" s="279"/>
      <c r="M563" s="281"/>
      <c r="N563" s="282" t="s">
        <v>1</v>
      </c>
      <c r="O563" s="229" t="s">
        <v>45</v>
      </c>
      <c r="P563" s="230">
        <f>I563+J563</f>
        <v>0</v>
      </c>
      <c r="Q563" s="230">
        <f>ROUND(I563*H563,2)</f>
        <v>0</v>
      </c>
      <c r="R563" s="230">
        <f>ROUND(J563*H563,2)</f>
        <v>0</v>
      </c>
      <c r="S563" s="86"/>
      <c r="T563" s="231">
        <f>S563*H563</f>
        <v>0</v>
      </c>
      <c r="U563" s="231">
        <v>8.0000000000000007E-05</v>
      </c>
      <c r="V563" s="231">
        <f>U563*H563</f>
        <v>0.00064000000000000005</v>
      </c>
      <c r="W563" s="231">
        <v>0</v>
      </c>
      <c r="X563" s="232">
        <f>W563*H563</f>
        <v>0</v>
      </c>
      <c r="Y563" s="42"/>
      <c r="Z563" s="42"/>
      <c r="AA563" s="42"/>
      <c r="AB563" s="42"/>
      <c r="AC563" s="42"/>
      <c r="AD563" s="42"/>
      <c r="AE563" s="42"/>
      <c r="AR563" s="233" t="s">
        <v>567</v>
      </c>
      <c r="AT563" s="233" t="s">
        <v>564</v>
      </c>
      <c r="AU563" s="233" t="s">
        <v>93</v>
      </c>
      <c r="AY563" s="19" t="s">
        <v>220</v>
      </c>
      <c r="BE563" s="147">
        <f>IF(O563="základná",K563,0)</f>
        <v>0</v>
      </c>
      <c r="BF563" s="147">
        <f>IF(O563="znížená",K563,0)</f>
        <v>0</v>
      </c>
      <c r="BG563" s="147">
        <f>IF(O563="zákl. prenesená",K563,0)</f>
        <v>0</v>
      </c>
      <c r="BH563" s="147">
        <f>IF(O563="zníž. prenesená",K563,0)</f>
        <v>0</v>
      </c>
      <c r="BI563" s="147">
        <f>IF(O563="nulová",K563,0)</f>
        <v>0</v>
      </c>
      <c r="BJ563" s="19" t="s">
        <v>93</v>
      </c>
      <c r="BK563" s="147">
        <f>ROUND(P563*H563,2)</f>
        <v>0</v>
      </c>
      <c r="BL563" s="19" t="s">
        <v>387</v>
      </c>
      <c r="BM563" s="233" t="s">
        <v>2369</v>
      </c>
    </row>
    <row r="564" s="14" customFormat="1">
      <c r="A564" s="14"/>
      <c r="B564" s="242"/>
      <c r="C564" s="14"/>
      <c r="D564" s="235" t="s">
        <v>228</v>
      </c>
      <c r="E564" s="243" t="s">
        <v>1</v>
      </c>
      <c r="F564" s="244" t="s">
        <v>340</v>
      </c>
      <c r="G564" s="14"/>
      <c r="H564" s="245">
        <v>8</v>
      </c>
      <c r="I564" s="246"/>
      <c r="J564" s="246"/>
      <c r="K564" s="14"/>
      <c r="L564" s="14"/>
      <c r="M564" s="242"/>
      <c r="N564" s="247"/>
      <c r="O564" s="248"/>
      <c r="P564" s="248"/>
      <c r="Q564" s="248"/>
      <c r="R564" s="248"/>
      <c r="S564" s="248"/>
      <c r="T564" s="248"/>
      <c r="U564" s="248"/>
      <c r="V564" s="248"/>
      <c r="W564" s="248"/>
      <c r="X564" s="249"/>
      <c r="Y564" s="14"/>
      <c r="Z564" s="14"/>
      <c r="AA564" s="14"/>
      <c r="AB564" s="14"/>
      <c r="AC564" s="14"/>
      <c r="AD564" s="14"/>
      <c r="AE564" s="14"/>
      <c r="AT564" s="243" t="s">
        <v>228</v>
      </c>
      <c r="AU564" s="243" t="s">
        <v>93</v>
      </c>
      <c r="AV564" s="14" t="s">
        <v>93</v>
      </c>
      <c r="AW564" s="14" t="s">
        <v>4</v>
      </c>
      <c r="AX564" s="14" t="s">
        <v>88</v>
      </c>
      <c r="AY564" s="243" t="s">
        <v>220</v>
      </c>
    </row>
    <row r="565" s="2" customFormat="1" ht="24.15" customHeight="1">
      <c r="A565" s="42"/>
      <c r="B565" s="186"/>
      <c r="C565" s="220" t="s">
        <v>2370</v>
      </c>
      <c r="D565" s="220" t="s">
        <v>223</v>
      </c>
      <c r="E565" s="221" t="s">
        <v>1724</v>
      </c>
      <c r="F565" s="222" t="s">
        <v>1725</v>
      </c>
      <c r="G565" s="223" t="s">
        <v>386</v>
      </c>
      <c r="H565" s="224">
        <v>4.7999999999999998</v>
      </c>
      <c r="I565" s="225"/>
      <c r="J565" s="225"/>
      <c r="K565" s="226">
        <f>ROUND(P565*H565,2)</f>
        <v>0</v>
      </c>
      <c r="L565" s="227"/>
      <c r="M565" s="43"/>
      <c r="N565" s="228" t="s">
        <v>1</v>
      </c>
      <c r="O565" s="229" t="s">
        <v>45</v>
      </c>
      <c r="P565" s="230">
        <f>I565+J565</f>
        <v>0</v>
      </c>
      <c r="Q565" s="230">
        <f>ROUND(I565*H565,2)</f>
        <v>0</v>
      </c>
      <c r="R565" s="230">
        <f>ROUND(J565*H565,2)</f>
        <v>0</v>
      </c>
      <c r="S565" s="86"/>
      <c r="T565" s="231">
        <f>S565*H565</f>
        <v>0</v>
      </c>
      <c r="U565" s="231">
        <v>0</v>
      </c>
      <c r="V565" s="231">
        <f>U565*H565</f>
        <v>0</v>
      </c>
      <c r="W565" s="231">
        <v>0</v>
      </c>
      <c r="X565" s="232">
        <f>W565*H565</f>
        <v>0</v>
      </c>
      <c r="Y565" s="42"/>
      <c r="Z565" s="42"/>
      <c r="AA565" s="42"/>
      <c r="AB565" s="42"/>
      <c r="AC565" s="42"/>
      <c r="AD565" s="42"/>
      <c r="AE565" s="42"/>
      <c r="AR565" s="233" t="s">
        <v>387</v>
      </c>
      <c r="AT565" s="233" t="s">
        <v>223</v>
      </c>
      <c r="AU565" s="233" t="s">
        <v>93</v>
      </c>
      <c r="AY565" s="19" t="s">
        <v>220</v>
      </c>
      <c r="BE565" s="147">
        <f>IF(O565="základná",K565,0)</f>
        <v>0</v>
      </c>
      <c r="BF565" s="147">
        <f>IF(O565="znížená",K565,0)</f>
        <v>0</v>
      </c>
      <c r="BG565" s="147">
        <f>IF(O565="zákl. prenesená",K565,0)</f>
        <v>0</v>
      </c>
      <c r="BH565" s="147">
        <f>IF(O565="zníž. prenesená",K565,0)</f>
        <v>0</v>
      </c>
      <c r="BI565" s="147">
        <f>IF(O565="nulová",K565,0)</f>
        <v>0</v>
      </c>
      <c r="BJ565" s="19" t="s">
        <v>93</v>
      </c>
      <c r="BK565" s="147">
        <f>ROUND(P565*H565,2)</f>
        <v>0</v>
      </c>
      <c r="BL565" s="19" t="s">
        <v>387</v>
      </c>
      <c r="BM565" s="233" t="s">
        <v>2371</v>
      </c>
    </row>
    <row r="566" s="14" customFormat="1">
      <c r="A566" s="14"/>
      <c r="B566" s="242"/>
      <c r="C566" s="14"/>
      <c r="D566" s="235" t="s">
        <v>228</v>
      </c>
      <c r="E566" s="243" t="s">
        <v>1</v>
      </c>
      <c r="F566" s="244" t="s">
        <v>2362</v>
      </c>
      <c r="G566" s="14"/>
      <c r="H566" s="245">
        <v>4.7999999999999998</v>
      </c>
      <c r="I566" s="246"/>
      <c r="J566" s="246"/>
      <c r="K566" s="14"/>
      <c r="L566" s="14"/>
      <c r="M566" s="242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Y566" s="14"/>
      <c r="Z566" s="14"/>
      <c r="AA566" s="14"/>
      <c r="AB566" s="14"/>
      <c r="AC566" s="14"/>
      <c r="AD566" s="14"/>
      <c r="AE566" s="14"/>
      <c r="AT566" s="243" t="s">
        <v>228</v>
      </c>
      <c r="AU566" s="243" t="s">
        <v>93</v>
      </c>
      <c r="AV566" s="14" t="s">
        <v>93</v>
      </c>
      <c r="AW566" s="14" t="s">
        <v>4</v>
      </c>
      <c r="AX566" s="14" t="s">
        <v>88</v>
      </c>
      <c r="AY566" s="243" t="s">
        <v>220</v>
      </c>
    </row>
    <row r="567" s="2" customFormat="1" ht="24.15" customHeight="1">
      <c r="A567" s="42"/>
      <c r="B567" s="186"/>
      <c r="C567" s="220" t="s">
        <v>2372</v>
      </c>
      <c r="D567" s="220" t="s">
        <v>223</v>
      </c>
      <c r="E567" s="221" t="s">
        <v>391</v>
      </c>
      <c r="F567" s="222" t="s">
        <v>392</v>
      </c>
      <c r="G567" s="223" t="s">
        <v>393</v>
      </c>
      <c r="H567" s="266"/>
      <c r="I567" s="225"/>
      <c r="J567" s="225"/>
      <c r="K567" s="226">
        <f>ROUND(P567*H567,2)</f>
        <v>0</v>
      </c>
      <c r="L567" s="227"/>
      <c r="M567" s="43"/>
      <c r="N567" s="228" t="s">
        <v>1</v>
      </c>
      <c r="O567" s="229" t="s">
        <v>45</v>
      </c>
      <c r="P567" s="230">
        <f>I567+J567</f>
        <v>0</v>
      </c>
      <c r="Q567" s="230">
        <f>ROUND(I567*H567,2)</f>
        <v>0</v>
      </c>
      <c r="R567" s="230">
        <f>ROUND(J567*H567,2)</f>
        <v>0</v>
      </c>
      <c r="S567" s="86"/>
      <c r="T567" s="231">
        <f>S567*H567</f>
        <v>0</v>
      </c>
      <c r="U567" s="231">
        <v>0</v>
      </c>
      <c r="V567" s="231">
        <f>U567*H567</f>
        <v>0</v>
      </c>
      <c r="W567" s="231">
        <v>0</v>
      </c>
      <c r="X567" s="232">
        <f>W567*H567</f>
        <v>0</v>
      </c>
      <c r="Y567" s="42"/>
      <c r="Z567" s="42"/>
      <c r="AA567" s="42"/>
      <c r="AB567" s="42"/>
      <c r="AC567" s="42"/>
      <c r="AD567" s="42"/>
      <c r="AE567" s="42"/>
      <c r="AR567" s="233" t="s">
        <v>387</v>
      </c>
      <c r="AT567" s="233" t="s">
        <v>223</v>
      </c>
      <c r="AU567" s="233" t="s">
        <v>93</v>
      </c>
      <c r="AY567" s="19" t="s">
        <v>220</v>
      </c>
      <c r="BE567" s="147">
        <f>IF(O567="základná",K567,0)</f>
        <v>0</v>
      </c>
      <c r="BF567" s="147">
        <f>IF(O567="znížená",K567,0)</f>
        <v>0</v>
      </c>
      <c r="BG567" s="147">
        <f>IF(O567="zákl. prenesená",K567,0)</f>
        <v>0</v>
      </c>
      <c r="BH567" s="147">
        <f>IF(O567="zníž. prenesená",K567,0)</f>
        <v>0</v>
      </c>
      <c r="BI567" s="147">
        <f>IF(O567="nulová",K567,0)</f>
        <v>0</v>
      </c>
      <c r="BJ567" s="19" t="s">
        <v>93</v>
      </c>
      <c r="BK567" s="147">
        <f>ROUND(P567*H567,2)</f>
        <v>0</v>
      </c>
      <c r="BL567" s="19" t="s">
        <v>387</v>
      </c>
      <c r="BM567" s="233" t="s">
        <v>2373</v>
      </c>
    </row>
    <row r="568" s="12" customFormat="1" ht="22.8" customHeight="1">
      <c r="A568" s="12"/>
      <c r="B568" s="206"/>
      <c r="C568" s="12"/>
      <c r="D568" s="207" t="s">
        <v>80</v>
      </c>
      <c r="E568" s="218" t="s">
        <v>920</v>
      </c>
      <c r="F568" s="218" t="s">
        <v>921</v>
      </c>
      <c r="G568" s="12"/>
      <c r="H568" s="12"/>
      <c r="I568" s="209"/>
      <c r="J568" s="209"/>
      <c r="K568" s="219">
        <f>BK568</f>
        <v>0</v>
      </c>
      <c r="L568" s="12"/>
      <c r="M568" s="206"/>
      <c r="N568" s="211"/>
      <c r="O568" s="212"/>
      <c r="P568" s="212"/>
      <c r="Q568" s="213">
        <f>SUM(Q569:Q609)</f>
        <v>0</v>
      </c>
      <c r="R568" s="213">
        <f>SUM(R569:R609)</f>
        <v>0</v>
      </c>
      <c r="S568" s="212"/>
      <c r="T568" s="214">
        <f>SUM(T569:T609)</f>
        <v>0</v>
      </c>
      <c r="U568" s="212"/>
      <c r="V568" s="214">
        <f>SUM(V569:V609)</f>
        <v>1.04763085</v>
      </c>
      <c r="W568" s="212"/>
      <c r="X568" s="215">
        <f>SUM(X569:X609)</f>
        <v>0</v>
      </c>
      <c r="Y568" s="12"/>
      <c r="Z568" s="12"/>
      <c r="AA568" s="12"/>
      <c r="AB568" s="12"/>
      <c r="AC568" s="12"/>
      <c r="AD568" s="12"/>
      <c r="AE568" s="12"/>
      <c r="AR568" s="207" t="s">
        <v>93</v>
      </c>
      <c r="AT568" s="216" t="s">
        <v>80</v>
      </c>
      <c r="AU568" s="216" t="s">
        <v>88</v>
      </c>
      <c r="AY568" s="207" t="s">
        <v>220</v>
      </c>
      <c r="BK568" s="217">
        <f>SUM(BK569:BK609)</f>
        <v>0</v>
      </c>
    </row>
    <row r="569" s="2" customFormat="1" ht="24.15" customHeight="1">
      <c r="A569" s="42"/>
      <c r="B569" s="186"/>
      <c r="C569" s="220" t="s">
        <v>2374</v>
      </c>
      <c r="D569" s="220" t="s">
        <v>223</v>
      </c>
      <c r="E569" s="221" t="s">
        <v>923</v>
      </c>
      <c r="F569" s="222" t="s">
        <v>924</v>
      </c>
      <c r="G569" s="223" t="s">
        <v>302</v>
      </c>
      <c r="H569" s="224">
        <v>40.049999999999997</v>
      </c>
      <c r="I569" s="225"/>
      <c r="J569" s="225"/>
      <c r="K569" s="226">
        <f>ROUND(P569*H569,2)</f>
        <v>0</v>
      </c>
      <c r="L569" s="227"/>
      <c r="M569" s="43"/>
      <c r="N569" s="228" t="s">
        <v>1</v>
      </c>
      <c r="O569" s="229" t="s">
        <v>45</v>
      </c>
      <c r="P569" s="230">
        <f>I569+J569</f>
        <v>0</v>
      </c>
      <c r="Q569" s="230">
        <f>ROUND(I569*H569,2)</f>
        <v>0</v>
      </c>
      <c r="R569" s="230">
        <f>ROUND(J569*H569,2)</f>
        <v>0</v>
      </c>
      <c r="S569" s="86"/>
      <c r="T569" s="231">
        <f>S569*H569</f>
        <v>0</v>
      </c>
      <c r="U569" s="231">
        <v>0.0031199999999999999</v>
      </c>
      <c r="V569" s="231">
        <f>U569*H569</f>
        <v>0.12495599999999998</v>
      </c>
      <c r="W569" s="231">
        <v>0</v>
      </c>
      <c r="X569" s="232">
        <f>W569*H569</f>
        <v>0</v>
      </c>
      <c r="Y569" s="42"/>
      <c r="Z569" s="42"/>
      <c r="AA569" s="42"/>
      <c r="AB569" s="42"/>
      <c r="AC569" s="42"/>
      <c r="AD569" s="42"/>
      <c r="AE569" s="42"/>
      <c r="AR569" s="233" t="s">
        <v>387</v>
      </c>
      <c r="AT569" s="233" t="s">
        <v>223</v>
      </c>
      <c r="AU569" s="233" t="s">
        <v>93</v>
      </c>
      <c r="AY569" s="19" t="s">
        <v>220</v>
      </c>
      <c r="BE569" s="147">
        <f>IF(O569="základná",K569,0)</f>
        <v>0</v>
      </c>
      <c r="BF569" s="147">
        <f>IF(O569="znížená",K569,0)</f>
        <v>0</v>
      </c>
      <c r="BG569" s="147">
        <f>IF(O569="zákl. prenesená",K569,0)</f>
        <v>0</v>
      </c>
      <c r="BH569" s="147">
        <f>IF(O569="zníž. prenesená",K569,0)</f>
        <v>0</v>
      </c>
      <c r="BI569" s="147">
        <f>IF(O569="nulová",K569,0)</f>
        <v>0</v>
      </c>
      <c r="BJ569" s="19" t="s">
        <v>93</v>
      </c>
      <c r="BK569" s="147">
        <f>ROUND(P569*H569,2)</f>
        <v>0</v>
      </c>
      <c r="BL569" s="19" t="s">
        <v>387</v>
      </c>
      <c r="BM569" s="233" t="s">
        <v>2375</v>
      </c>
    </row>
    <row r="570" s="13" customFormat="1">
      <c r="A570" s="13"/>
      <c r="B570" s="234"/>
      <c r="C570" s="13"/>
      <c r="D570" s="235" t="s">
        <v>228</v>
      </c>
      <c r="E570" s="236" t="s">
        <v>1</v>
      </c>
      <c r="F570" s="237" t="s">
        <v>2103</v>
      </c>
      <c r="G570" s="13"/>
      <c r="H570" s="236" t="s">
        <v>1</v>
      </c>
      <c r="I570" s="238"/>
      <c r="J570" s="238"/>
      <c r="K570" s="13"/>
      <c r="L570" s="13"/>
      <c r="M570" s="234"/>
      <c r="N570" s="239"/>
      <c r="O570" s="240"/>
      <c r="P570" s="240"/>
      <c r="Q570" s="240"/>
      <c r="R570" s="240"/>
      <c r="S570" s="240"/>
      <c r="T570" s="240"/>
      <c r="U570" s="240"/>
      <c r="V570" s="240"/>
      <c r="W570" s="240"/>
      <c r="X570" s="241"/>
      <c r="Y570" s="13"/>
      <c r="Z570" s="13"/>
      <c r="AA570" s="13"/>
      <c r="AB570" s="13"/>
      <c r="AC570" s="13"/>
      <c r="AD570" s="13"/>
      <c r="AE570" s="13"/>
      <c r="AT570" s="236" t="s">
        <v>228</v>
      </c>
      <c r="AU570" s="236" t="s">
        <v>93</v>
      </c>
      <c r="AV570" s="13" t="s">
        <v>88</v>
      </c>
      <c r="AW570" s="13" t="s">
        <v>4</v>
      </c>
      <c r="AX570" s="13" t="s">
        <v>81</v>
      </c>
      <c r="AY570" s="236" t="s">
        <v>220</v>
      </c>
    </row>
    <row r="571" s="14" customFormat="1">
      <c r="A571" s="14"/>
      <c r="B571" s="242"/>
      <c r="C571" s="14"/>
      <c r="D571" s="235" t="s">
        <v>228</v>
      </c>
      <c r="E571" s="243" t="s">
        <v>1</v>
      </c>
      <c r="F571" s="244" t="s">
        <v>2376</v>
      </c>
      <c r="G571" s="14"/>
      <c r="H571" s="245">
        <v>2.6499999999999999</v>
      </c>
      <c r="I571" s="246"/>
      <c r="J571" s="246"/>
      <c r="K571" s="14"/>
      <c r="L571" s="14"/>
      <c r="M571" s="242"/>
      <c r="N571" s="247"/>
      <c r="O571" s="248"/>
      <c r="P571" s="248"/>
      <c r="Q571" s="248"/>
      <c r="R571" s="248"/>
      <c r="S571" s="248"/>
      <c r="T571" s="248"/>
      <c r="U571" s="248"/>
      <c r="V571" s="248"/>
      <c r="W571" s="248"/>
      <c r="X571" s="249"/>
      <c r="Y571" s="14"/>
      <c r="Z571" s="14"/>
      <c r="AA571" s="14"/>
      <c r="AB571" s="14"/>
      <c r="AC571" s="14"/>
      <c r="AD571" s="14"/>
      <c r="AE571" s="14"/>
      <c r="AT571" s="243" t="s">
        <v>228</v>
      </c>
      <c r="AU571" s="243" t="s">
        <v>93</v>
      </c>
      <c r="AV571" s="14" t="s">
        <v>93</v>
      </c>
      <c r="AW571" s="14" t="s">
        <v>4</v>
      </c>
      <c r="AX571" s="14" t="s">
        <v>81</v>
      </c>
      <c r="AY571" s="243" t="s">
        <v>220</v>
      </c>
    </row>
    <row r="572" s="14" customFormat="1">
      <c r="A572" s="14"/>
      <c r="B572" s="242"/>
      <c r="C572" s="14"/>
      <c r="D572" s="235" t="s">
        <v>228</v>
      </c>
      <c r="E572" s="243" t="s">
        <v>1</v>
      </c>
      <c r="F572" s="244" t="s">
        <v>2377</v>
      </c>
      <c r="G572" s="14"/>
      <c r="H572" s="245">
        <v>8.5500000000000007</v>
      </c>
      <c r="I572" s="246"/>
      <c r="J572" s="246"/>
      <c r="K572" s="14"/>
      <c r="L572" s="14"/>
      <c r="M572" s="242"/>
      <c r="N572" s="247"/>
      <c r="O572" s="248"/>
      <c r="P572" s="248"/>
      <c r="Q572" s="248"/>
      <c r="R572" s="248"/>
      <c r="S572" s="248"/>
      <c r="T572" s="248"/>
      <c r="U572" s="248"/>
      <c r="V572" s="248"/>
      <c r="W572" s="248"/>
      <c r="X572" s="249"/>
      <c r="Y572" s="14"/>
      <c r="Z572" s="14"/>
      <c r="AA572" s="14"/>
      <c r="AB572" s="14"/>
      <c r="AC572" s="14"/>
      <c r="AD572" s="14"/>
      <c r="AE572" s="14"/>
      <c r="AT572" s="243" t="s">
        <v>228</v>
      </c>
      <c r="AU572" s="243" t="s">
        <v>93</v>
      </c>
      <c r="AV572" s="14" t="s">
        <v>93</v>
      </c>
      <c r="AW572" s="14" t="s">
        <v>4</v>
      </c>
      <c r="AX572" s="14" t="s">
        <v>81</v>
      </c>
      <c r="AY572" s="243" t="s">
        <v>220</v>
      </c>
    </row>
    <row r="573" s="14" customFormat="1">
      <c r="A573" s="14"/>
      <c r="B573" s="242"/>
      <c r="C573" s="14"/>
      <c r="D573" s="235" t="s">
        <v>228</v>
      </c>
      <c r="E573" s="243" t="s">
        <v>1</v>
      </c>
      <c r="F573" s="244" t="s">
        <v>2378</v>
      </c>
      <c r="G573" s="14"/>
      <c r="H573" s="245">
        <v>13.15</v>
      </c>
      <c r="I573" s="246"/>
      <c r="J573" s="246"/>
      <c r="K573" s="14"/>
      <c r="L573" s="14"/>
      <c r="M573" s="242"/>
      <c r="N573" s="247"/>
      <c r="O573" s="248"/>
      <c r="P573" s="248"/>
      <c r="Q573" s="248"/>
      <c r="R573" s="248"/>
      <c r="S573" s="248"/>
      <c r="T573" s="248"/>
      <c r="U573" s="248"/>
      <c r="V573" s="248"/>
      <c r="W573" s="248"/>
      <c r="X573" s="249"/>
      <c r="Y573" s="14"/>
      <c r="Z573" s="14"/>
      <c r="AA573" s="14"/>
      <c r="AB573" s="14"/>
      <c r="AC573" s="14"/>
      <c r="AD573" s="14"/>
      <c r="AE573" s="14"/>
      <c r="AT573" s="243" t="s">
        <v>228</v>
      </c>
      <c r="AU573" s="243" t="s">
        <v>93</v>
      </c>
      <c r="AV573" s="14" t="s">
        <v>93</v>
      </c>
      <c r="AW573" s="14" t="s">
        <v>4</v>
      </c>
      <c r="AX573" s="14" t="s">
        <v>81</v>
      </c>
      <c r="AY573" s="243" t="s">
        <v>220</v>
      </c>
    </row>
    <row r="574" s="15" customFormat="1">
      <c r="A574" s="15"/>
      <c r="B574" s="250"/>
      <c r="C574" s="15"/>
      <c r="D574" s="235" t="s">
        <v>228</v>
      </c>
      <c r="E574" s="251" t="s">
        <v>1</v>
      </c>
      <c r="F574" s="252" t="s">
        <v>242</v>
      </c>
      <c r="G574" s="15"/>
      <c r="H574" s="253">
        <v>24.350000000000001</v>
      </c>
      <c r="I574" s="254"/>
      <c r="J574" s="254"/>
      <c r="K574" s="15"/>
      <c r="L574" s="15"/>
      <c r="M574" s="250"/>
      <c r="N574" s="255"/>
      <c r="O574" s="256"/>
      <c r="P574" s="256"/>
      <c r="Q574" s="256"/>
      <c r="R574" s="256"/>
      <c r="S574" s="256"/>
      <c r="T574" s="256"/>
      <c r="U574" s="256"/>
      <c r="V574" s="256"/>
      <c r="W574" s="256"/>
      <c r="X574" s="257"/>
      <c r="Y574" s="15"/>
      <c r="Z574" s="15"/>
      <c r="AA574" s="15"/>
      <c r="AB574" s="15"/>
      <c r="AC574" s="15"/>
      <c r="AD574" s="15"/>
      <c r="AE574" s="15"/>
      <c r="AT574" s="251" t="s">
        <v>228</v>
      </c>
      <c r="AU574" s="251" t="s">
        <v>93</v>
      </c>
      <c r="AV574" s="15" t="s">
        <v>98</v>
      </c>
      <c r="AW574" s="15" t="s">
        <v>4</v>
      </c>
      <c r="AX574" s="15" t="s">
        <v>81</v>
      </c>
      <c r="AY574" s="251" t="s">
        <v>220</v>
      </c>
    </row>
    <row r="575" s="13" customFormat="1">
      <c r="A575" s="13"/>
      <c r="B575" s="234"/>
      <c r="C575" s="13"/>
      <c r="D575" s="235" t="s">
        <v>228</v>
      </c>
      <c r="E575" s="236" t="s">
        <v>1</v>
      </c>
      <c r="F575" s="237" t="s">
        <v>2143</v>
      </c>
      <c r="G575" s="13"/>
      <c r="H575" s="236" t="s">
        <v>1</v>
      </c>
      <c r="I575" s="238"/>
      <c r="J575" s="238"/>
      <c r="K575" s="13"/>
      <c r="L575" s="13"/>
      <c r="M575" s="234"/>
      <c r="N575" s="239"/>
      <c r="O575" s="240"/>
      <c r="P575" s="240"/>
      <c r="Q575" s="240"/>
      <c r="R575" s="240"/>
      <c r="S575" s="240"/>
      <c r="T575" s="240"/>
      <c r="U575" s="240"/>
      <c r="V575" s="240"/>
      <c r="W575" s="240"/>
      <c r="X575" s="241"/>
      <c r="Y575" s="13"/>
      <c r="Z575" s="13"/>
      <c r="AA575" s="13"/>
      <c r="AB575" s="13"/>
      <c r="AC575" s="13"/>
      <c r="AD575" s="13"/>
      <c r="AE575" s="13"/>
      <c r="AT575" s="236" t="s">
        <v>228</v>
      </c>
      <c r="AU575" s="236" t="s">
        <v>93</v>
      </c>
      <c r="AV575" s="13" t="s">
        <v>88</v>
      </c>
      <c r="AW575" s="13" t="s">
        <v>4</v>
      </c>
      <c r="AX575" s="13" t="s">
        <v>81</v>
      </c>
      <c r="AY575" s="236" t="s">
        <v>220</v>
      </c>
    </row>
    <row r="576" s="14" customFormat="1">
      <c r="A576" s="14"/>
      <c r="B576" s="242"/>
      <c r="C576" s="14"/>
      <c r="D576" s="235" t="s">
        <v>228</v>
      </c>
      <c r="E576" s="243" t="s">
        <v>1</v>
      </c>
      <c r="F576" s="244" t="s">
        <v>2379</v>
      </c>
      <c r="G576" s="14"/>
      <c r="H576" s="245">
        <v>15.699999999999999</v>
      </c>
      <c r="I576" s="246"/>
      <c r="J576" s="246"/>
      <c r="K576" s="14"/>
      <c r="L576" s="14"/>
      <c r="M576" s="242"/>
      <c r="N576" s="247"/>
      <c r="O576" s="248"/>
      <c r="P576" s="248"/>
      <c r="Q576" s="248"/>
      <c r="R576" s="248"/>
      <c r="S576" s="248"/>
      <c r="T576" s="248"/>
      <c r="U576" s="248"/>
      <c r="V576" s="248"/>
      <c r="W576" s="248"/>
      <c r="X576" s="249"/>
      <c r="Y576" s="14"/>
      <c r="Z576" s="14"/>
      <c r="AA576" s="14"/>
      <c r="AB576" s="14"/>
      <c r="AC576" s="14"/>
      <c r="AD576" s="14"/>
      <c r="AE576" s="14"/>
      <c r="AT576" s="243" t="s">
        <v>228</v>
      </c>
      <c r="AU576" s="243" t="s">
        <v>93</v>
      </c>
      <c r="AV576" s="14" t="s">
        <v>93</v>
      </c>
      <c r="AW576" s="14" t="s">
        <v>4</v>
      </c>
      <c r="AX576" s="14" t="s">
        <v>81</v>
      </c>
      <c r="AY576" s="243" t="s">
        <v>220</v>
      </c>
    </row>
    <row r="577" s="16" customFormat="1">
      <c r="A577" s="16"/>
      <c r="B577" s="258"/>
      <c r="C577" s="16"/>
      <c r="D577" s="235" t="s">
        <v>228</v>
      </c>
      <c r="E577" s="259" t="s">
        <v>1</v>
      </c>
      <c r="F577" s="260" t="s">
        <v>253</v>
      </c>
      <c r="G577" s="16"/>
      <c r="H577" s="261">
        <v>40.049999999999997</v>
      </c>
      <c r="I577" s="262"/>
      <c r="J577" s="262"/>
      <c r="K577" s="16"/>
      <c r="L577" s="16"/>
      <c r="M577" s="258"/>
      <c r="N577" s="263"/>
      <c r="O577" s="264"/>
      <c r="P577" s="264"/>
      <c r="Q577" s="264"/>
      <c r="R577" s="264"/>
      <c r="S577" s="264"/>
      <c r="T577" s="264"/>
      <c r="U577" s="264"/>
      <c r="V577" s="264"/>
      <c r="W577" s="264"/>
      <c r="X577" s="265"/>
      <c r="Y577" s="16"/>
      <c r="Z577" s="16"/>
      <c r="AA577" s="16"/>
      <c r="AB577" s="16"/>
      <c r="AC577" s="16"/>
      <c r="AD577" s="16"/>
      <c r="AE577" s="16"/>
      <c r="AT577" s="259" t="s">
        <v>228</v>
      </c>
      <c r="AU577" s="259" t="s">
        <v>93</v>
      </c>
      <c r="AV577" s="16" t="s">
        <v>105</v>
      </c>
      <c r="AW577" s="16" t="s">
        <v>4</v>
      </c>
      <c r="AX577" s="16" t="s">
        <v>88</v>
      </c>
      <c r="AY577" s="259" t="s">
        <v>220</v>
      </c>
    </row>
    <row r="578" s="2" customFormat="1" ht="16.5" customHeight="1">
      <c r="A578" s="42"/>
      <c r="B578" s="186"/>
      <c r="C578" s="273" t="s">
        <v>2380</v>
      </c>
      <c r="D578" s="273" t="s">
        <v>564</v>
      </c>
      <c r="E578" s="274" t="s">
        <v>929</v>
      </c>
      <c r="F578" s="275" t="s">
        <v>930</v>
      </c>
      <c r="G578" s="276" t="s">
        <v>583</v>
      </c>
      <c r="H578" s="277">
        <v>138.85300000000001</v>
      </c>
      <c r="I578" s="278"/>
      <c r="J578" s="279"/>
      <c r="K578" s="280">
        <f>ROUND(P578*H578,2)</f>
        <v>0</v>
      </c>
      <c r="L578" s="279"/>
      <c r="M578" s="281"/>
      <c r="N578" s="282" t="s">
        <v>1</v>
      </c>
      <c r="O578" s="229" t="s">
        <v>45</v>
      </c>
      <c r="P578" s="230">
        <f>I578+J578</f>
        <v>0</v>
      </c>
      <c r="Q578" s="230">
        <f>ROUND(I578*H578,2)</f>
        <v>0</v>
      </c>
      <c r="R578" s="230">
        <f>ROUND(J578*H578,2)</f>
        <v>0</v>
      </c>
      <c r="S578" s="86"/>
      <c r="T578" s="231">
        <f>S578*H578</f>
        <v>0</v>
      </c>
      <c r="U578" s="231">
        <v>0.00044999999999999999</v>
      </c>
      <c r="V578" s="231">
        <f>U578*H578</f>
        <v>0.06248385</v>
      </c>
      <c r="W578" s="231">
        <v>0</v>
      </c>
      <c r="X578" s="232">
        <f>W578*H578</f>
        <v>0</v>
      </c>
      <c r="Y578" s="42"/>
      <c r="Z578" s="42"/>
      <c r="AA578" s="42"/>
      <c r="AB578" s="42"/>
      <c r="AC578" s="42"/>
      <c r="AD578" s="42"/>
      <c r="AE578" s="42"/>
      <c r="AR578" s="233" t="s">
        <v>567</v>
      </c>
      <c r="AT578" s="233" t="s">
        <v>564</v>
      </c>
      <c r="AU578" s="233" t="s">
        <v>93</v>
      </c>
      <c r="AY578" s="19" t="s">
        <v>220</v>
      </c>
      <c r="BE578" s="147">
        <f>IF(O578="základná",K578,0)</f>
        <v>0</v>
      </c>
      <c r="BF578" s="147">
        <f>IF(O578="znížená",K578,0)</f>
        <v>0</v>
      </c>
      <c r="BG578" s="147">
        <f>IF(O578="zákl. prenesená",K578,0)</f>
        <v>0</v>
      </c>
      <c r="BH578" s="147">
        <f>IF(O578="zníž. prenesená",K578,0)</f>
        <v>0</v>
      </c>
      <c r="BI578" s="147">
        <f>IF(O578="nulová",K578,0)</f>
        <v>0</v>
      </c>
      <c r="BJ578" s="19" t="s">
        <v>93</v>
      </c>
      <c r="BK578" s="147">
        <f>ROUND(P578*H578,2)</f>
        <v>0</v>
      </c>
      <c r="BL578" s="19" t="s">
        <v>387</v>
      </c>
      <c r="BM578" s="233" t="s">
        <v>2381</v>
      </c>
    </row>
    <row r="579" s="13" customFormat="1">
      <c r="A579" s="13"/>
      <c r="B579" s="234"/>
      <c r="C579" s="13"/>
      <c r="D579" s="235" t="s">
        <v>228</v>
      </c>
      <c r="E579" s="236" t="s">
        <v>1</v>
      </c>
      <c r="F579" s="237" t="s">
        <v>2103</v>
      </c>
      <c r="G579" s="13"/>
      <c r="H579" s="236" t="s">
        <v>1</v>
      </c>
      <c r="I579" s="238"/>
      <c r="J579" s="238"/>
      <c r="K579" s="13"/>
      <c r="L579" s="13"/>
      <c r="M579" s="234"/>
      <c r="N579" s="239"/>
      <c r="O579" s="240"/>
      <c r="P579" s="240"/>
      <c r="Q579" s="240"/>
      <c r="R579" s="240"/>
      <c r="S579" s="240"/>
      <c r="T579" s="240"/>
      <c r="U579" s="240"/>
      <c r="V579" s="240"/>
      <c r="W579" s="240"/>
      <c r="X579" s="241"/>
      <c r="Y579" s="13"/>
      <c r="Z579" s="13"/>
      <c r="AA579" s="13"/>
      <c r="AB579" s="13"/>
      <c r="AC579" s="13"/>
      <c r="AD579" s="13"/>
      <c r="AE579" s="13"/>
      <c r="AT579" s="236" t="s">
        <v>228</v>
      </c>
      <c r="AU579" s="236" t="s">
        <v>93</v>
      </c>
      <c r="AV579" s="13" t="s">
        <v>88</v>
      </c>
      <c r="AW579" s="13" t="s">
        <v>4</v>
      </c>
      <c r="AX579" s="13" t="s">
        <v>81</v>
      </c>
      <c r="AY579" s="236" t="s">
        <v>220</v>
      </c>
    </row>
    <row r="580" s="14" customFormat="1">
      <c r="A580" s="14"/>
      <c r="B580" s="242"/>
      <c r="C580" s="14"/>
      <c r="D580" s="235" t="s">
        <v>228</v>
      </c>
      <c r="E580" s="243" t="s">
        <v>1</v>
      </c>
      <c r="F580" s="244" t="s">
        <v>2376</v>
      </c>
      <c r="G580" s="14"/>
      <c r="H580" s="245">
        <v>2.6499999999999999</v>
      </c>
      <c r="I580" s="246"/>
      <c r="J580" s="246"/>
      <c r="K580" s="14"/>
      <c r="L580" s="14"/>
      <c r="M580" s="242"/>
      <c r="N580" s="247"/>
      <c r="O580" s="248"/>
      <c r="P580" s="248"/>
      <c r="Q580" s="248"/>
      <c r="R580" s="248"/>
      <c r="S580" s="248"/>
      <c r="T580" s="248"/>
      <c r="U580" s="248"/>
      <c r="V580" s="248"/>
      <c r="W580" s="248"/>
      <c r="X580" s="249"/>
      <c r="Y580" s="14"/>
      <c r="Z580" s="14"/>
      <c r="AA580" s="14"/>
      <c r="AB580" s="14"/>
      <c r="AC580" s="14"/>
      <c r="AD580" s="14"/>
      <c r="AE580" s="14"/>
      <c r="AT580" s="243" t="s">
        <v>228</v>
      </c>
      <c r="AU580" s="243" t="s">
        <v>93</v>
      </c>
      <c r="AV580" s="14" t="s">
        <v>93</v>
      </c>
      <c r="AW580" s="14" t="s">
        <v>4</v>
      </c>
      <c r="AX580" s="14" t="s">
        <v>81</v>
      </c>
      <c r="AY580" s="243" t="s">
        <v>220</v>
      </c>
    </row>
    <row r="581" s="14" customFormat="1">
      <c r="A581" s="14"/>
      <c r="B581" s="242"/>
      <c r="C581" s="14"/>
      <c r="D581" s="235" t="s">
        <v>228</v>
      </c>
      <c r="E581" s="243" t="s">
        <v>1</v>
      </c>
      <c r="F581" s="244" t="s">
        <v>2377</v>
      </c>
      <c r="G581" s="14"/>
      <c r="H581" s="245">
        <v>8.5500000000000007</v>
      </c>
      <c r="I581" s="246"/>
      <c r="J581" s="246"/>
      <c r="K581" s="14"/>
      <c r="L581" s="14"/>
      <c r="M581" s="242"/>
      <c r="N581" s="247"/>
      <c r="O581" s="248"/>
      <c r="P581" s="248"/>
      <c r="Q581" s="248"/>
      <c r="R581" s="248"/>
      <c r="S581" s="248"/>
      <c r="T581" s="248"/>
      <c r="U581" s="248"/>
      <c r="V581" s="248"/>
      <c r="W581" s="248"/>
      <c r="X581" s="249"/>
      <c r="Y581" s="14"/>
      <c r="Z581" s="14"/>
      <c r="AA581" s="14"/>
      <c r="AB581" s="14"/>
      <c r="AC581" s="14"/>
      <c r="AD581" s="14"/>
      <c r="AE581" s="14"/>
      <c r="AT581" s="243" t="s">
        <v>228</v>
      </c>
      <c r="AU581" s="243" t="s">
        <v>93</v>
      </c>
      <c r="AV581" s="14" t="s">
        <v>93</v>
      </c>
      <c r="AW581" s="14" t="s">
        <v>4</v>
      </c>
      <c r="AX581" s="14" t="s">
        <v>81</v>
      </c>
      <c r="AY581" s="243" t="s">
        <v>220</v>
      </c>
    </row>
    <row r="582" s="14" customFormat="1">
      <c r="A582" s="14"/>
      <c r="B582" s="242"/>
      <c r="C582" s="14"/>
      <c r="D582" s="235" t="s">
        <v>228</v>
      </c>
      <c r="E582" s="243" t="s">
        <v>1</v>
      </c>
      <c r="F582" s="244" t="s">
        <v>2378</v>
      </c>
      <c r="G582" s="14"/>
      <c r="H582" s="245">
        <v>13.15</v>
      </c>
      <c r="I582" s="246"/>
      <c r="J582" s="246"/>
      <c r="K582" s="14"/>
      <c r="L582" s="14"/>
      <c r="M582" s="242"/>
      <c r="N582" s="247"/>
      <c r="O582" s="248"/>
      <c r="P582" s="248"/>
      <c r="Q582" s="248"/>
      <c r="R582" s="248"/>
      <c r="S582" s="248"/>
      <c r="T582" s="248"/>
      <c r="U582" s="248"/>
      <c r="V582" s="248"/>
      <c r="W582" s="248"/>
      <c r="X582" s="249"/>
      <c r="Y582" s="14"/>
      <c r="Z582" s="14"/>
      <c r="AA582" s="14"/>
      <c r="AB582" s="14"/>
      <c r="AC582" s="14"/>
      <c r="AD582" s="14"/>
      <c r="AE582" s="14"/>
      <c r="AT582" s="243" t="s">
        <v>228</v>
      </c>
      <c r="AU582" s="243" t="s">
        <v>93</v>
      </c>
      <c r="AV582" s="14" t="s">
        <v>93</v>
      </c>
      <c r="AW582" s="14" t="s">
        <v>4</v>
      </c>
      <c r="AX582" s="14" t="s">
        <v>81</v>
      </c>
      <c r="AY582" s="243" t="s">
        <v>220</v>
      </c>
    </row>
    <row r="583" s="15" customFormat="1">
      <c r="A583" s="15"/>
      <c r="B583" s="250"/>
      <c r="C583" s="15"/>
      <c r="D583" s="235" t="s">
        <v>228</v>
      </c>
      <c r="E583" s="251" t="s">
        <v>1</v>
      </c>
      <c r="F583" s="252" t="s">
        <v>242</v>
      </c>
      <c r="G583" s="15"/>
      <c r="H583" s="253">
        <v>24.350000000000001</v>
      </c>
      <c r="I583" s="254"/>
      <c r="J583" s="254"/>
      <c r="K583" s="15"/>
      <c r="L583" s="15"/>
      <c r="M583" s="250"/>
      <c r="N583" s="255"/>
      <c r="O583" s="256"/>
      <c r="P583" s="256"/>
      <c r="Q583" s="256"/>
      <c r="R583" s="256"/>
      <c r="S583" s="256"/>
      <c r="T583" s="256"/>
      <c r="U583" s="256"/>
      <c r="V583" s="256"/>
      <c r="W583" s="256"/>
      <c r="X583" s="257"/>
      <c r="Y583" s="15"/>
      <c r="Z583" s="15"/>
      <c r="AA583" s="15"/>
      <c r="AB583" s="15"/>
      <c r="AC583" s="15"/>
      <c r="AD583" s="15"/>
      <c r="AE583" s="15"/>
      <c r="AT583" s="251" t="s">
        <v>228</v>
      </c>
      <c r="AU583" s="251" t="s">
        <v>93</v>
      </c>
      <c r="AV583" s="15" t="s">
        <v>98</v>
      </c>
      <c r="AW583" s="15" t="s">
        <v>4</v>
      </c>
      <c r="AX583" s="15" t="s">
        <v>81</v>
      </c>
      <c r="AY583" s="251" t="s">
        <v>220</v>
      </c>
    </row>
    <row r="584" s="13" customFormat="1">
      <c r="A584" s="13"/>
      <c r="B584" s="234"/>
      <c r="C584" s="13"/>
      <c r="D584" s="235" t="s">
        <v>228</v>
      </c>
      <c r="E584" s="236" t="s">
        <v>1</v>
      </c>
      <c r="F584" s="237" t="s">
        <v>2143</v>
      </c>
      <c r="G584" s="13"/>
      <c r="H584" s="236" t="s">
        <v>1</v>
      </c>
      <c r="I584" s="238"/>
      <c r="J584" s="238"/>
      <c r="K584" s="13"/>
      <c r="L584" s="13"/>
      <c r="M584" s="234"/>
      <c r="N584" s="239"/>
      <c r="O584" s="240"/>
      <c r="P584" s="240"/>
      <c r="Q584" s="240"/>
      <c r="R584" s="240"/>
      <c r="S584" s="240"/>
      <c r="T584" s="240"/>
      <c r="U584" s="240"/>
      <c r="V584" s="240"/>
      <c r="W584" s="240"/>
      <c r="X584" s="241"/>
      <c r="Y584" s="13"/>
      <c r="Z584" s="13"/>
      <c r="AA584" s="13"/>
      <c r="AB584" s="13"/>
      <c r="AC584" s="13"/>
      <c r="AD584" s="13"/>
      <c r="AE584" s="13"/>
      <c r="AT584" s="236" t="s">
        <v>228</v>
      </c>
      <c r="AU584" s="236" t="s">
        <v>93</v>
      </c>
      <c r="AV584" s="13" t="s">
        <v>88</v>
      </c>
      <c r="AW584" s="13" t="s">
        <v>4</v>
      </c>
      <c r="AX584" s="13" t="s">
        <v>81</v>
      </c>
      <c r="AY584" s="236" t="s">
        <v>220</v>
      </c>
    </row>
    <row r="585" s="14" customFormat="1">
      <c r="A585" s="14"/>
      <c r="B585" s="242"/>
      <c r="C585" s="14"/>
      <c r="D585" s="235" t="s">
        <v>228</v>
      </c>
      <c r="E585" s="243" t="s">
        <v>1</v>
      </c>
      <c r="F585" s="244" t="s">
        <v>2379</v>
      </c>
      <c r="G585" s="14"/>
      <c r="H585" s="245">
        <v>15.699999999999999</v>
      </c>
      <c r="I585" s="246"/>
      <c r="J585" s="246"/>
      <c r="K585" s="14"/>
      <c r="L585" s="14"/>
      <c r="M585" s="242"/>
      <c r="N585" s="247"/>
      <c r="O585" s="248"/>
      <c r="P585" s="248"/>
      <c r="Q585" s="248"/>
      <c r="R585" s="248"/>
      <c r="S585" s="248"/>
      <c r="T585" s="248"/>
      <c r="U585" s="248"/>
      <c r="V585" s="248"/>
      <c r="W585" s="248"/>
      <c r="X585" s="249"/>
      <c r="Y585" s="14"/>
      <c r="Z585" s="14"/>
      <c r="AA585" s="14"/>
      <c r="AB585" s="14"/>
      <c r="AC585" s="14"/>
      <c r="AD585" s="14"/>
      <c r="AE585" s="14"/>
      <c r="AT585" s="243" t="s">
        <v>228</v>
      </c>
      <c r="AU585" s="243" t="s">
        <v>93</v>
      </c>
      <c r="AV585" s="14" t="s">
        <v>93</v>
      </c>
      <c r="AW585" s="14" t="s">
        <v>4</v>
      </c>
      <c r="AX585" s="14" t="s">
        <v>81</v>
      </c>
      <c r="AY585" s="243" t="s">
        <v>220</v>
      </c>
    </row>
    <row r="586" s="16" customFormat="1">
      <c r="A586" s="16"/>
      <c r="B586" s="258"/>
      <c r="C586" s="16"/>
      <c r="D586" s="235" t="s">
        <v>228</v>
      </c>
      <c r="E586" s="259" t="s">
        <v>1</v>
      </c>
      <c r="F586" s="260" t="s">
        <v>253</v>
      </c>
      <c r="G586" s="16"/>
      <c r="H586" s="261">
        <v>40.049999999999997</v>
      </c>
      <c r="I586" s="262"/>
      <c r="J586" s="262"/>
      <c r="K586" s="16"/>
      <c r="L586" s="16"/>
      <c r="M586" s="258"/>
      <c r="N586" s="263"/>
      <c r="O586" s="264"/>
      <c r="P586" s="264"/>
      <c r="Q586" s="264"/>
      <c r="R586" s="264"/>
      <c r="S586" s="264"/>
      <c r="T586" s="264"/>
      <c r="U586" s="264"/>
      <c r="V586" s="264"/>
      <c r="W586" s="264"/>
      <c r="X586" s="265"/>
      <c r="Y586" s="16"/>
      <c r="Z586" s="16"/>
      <c r="AA586" s="16"/>
      <c r="AB586" s="16"/>
      <c r="AC586" s="16"/>
      <c r="AD586" s="16"/>
      <c r="AE586" s="16"/>
      <c r="AT586" s="259" t="s">
        <v>228</v>
      </c>
      <c r="AU586" s="259" t="s">
        <v>93</v>
      </c>
      <c r="AV586" s="16" t="s">
        <v>105</v>
      </c>
      <c r="AW586" s="16" t="s">
        <v>4</v>
      </c>
      <c r="AX586" s="16" t="s">
        <v>88</v>
      </c>
      <c r="AY586" s="259" t="s">
        <v>220</v>
      </c>
    </row>
    <row r="587" s="14" customFormat="1">
      <c r="A587" s="14"/>
      <c r="B587" s="242"/>
      <c r="C587" s="14"/>
      <c r="D587" s="235" t="s">
        <v>228</v>
      </c>
      <c r="E587" s="14"/>
      <c r="F587" s="244" t="s">
        <v>2382</v>
      </c>
      <c r="G587" s="14"/>
      <c r="H587" s="245">
        <v>138.85300000000001</v>
      </c>
      <c r="I587" s="246"/>
      <c r="J587" s="246"/>
      <c r="K587" s="14"/>
      <c r="L587" s="14"/>
      <c r="M587" s="242"/>
      <c r="N587" s="247"/>
      <c r="O587" s="248"/>
      <c r="P587" s="248"/>
      <c r="Q587" s="248"/>
      <c r="R587" s="248"/>
      <c r="S587" s="248"/>
      <c r="T587" s="248"/>
      <c r="U587" s="248"/>
      <c r="V587" s="248"/>
      <c r="W587" s="248"/>
      <c r="X587" s="249"/>
      <c r="Y587" s="14"/>
      <c r="Z587" s="14"/>
      <c r="AA587" s="14"/>
      <c r="AB587" s="14"/>
      <c r="AC587" s="14"/>
      <c r="AD587" s="14"/>
      <c r="AE587" s="14"/>
      <c r="AT587" s="243" t="s">
        <v>228</v>
      </c>
      <c r="AU587" s="243" t="s">
        <v>93</v>
      </c>
      <c r="AV587" s="14" t="s">
        <v>93</v>
      </c>
      <c r="AW587" s="14" t="s">
        <v>3</v>
      </c>
      <c r="AX587" s="14" t="s">
        <v>88</v>
      </c>
      <c r="AY587" s="243" t="s">
        <v>220</v>
      </c>
    </row>
    <row r="588" s="2" customFormat="1" ht="33" customHeight="1">
      <c r="A588" s="42"/>
      <c r="B588" s="186"/>
      <c r="C588" s="220" t="s">
        <v>2383</v>
      </c>
      <c r="D588" s="220" t="s">
        <v>223</v>
      </c>
      <c r="E588" s="221" t="s">
        <v>933</v>
      </c>
      <c r="F588" s="222" t="s">
        <v>934</v>
      </c>
      <c r="G588" s="223" t="s">
        <v>226</v>
      </c>
      <c r="H588" s="224">
        <v>39.618000000000002</v>
      </c>
      <c r="I588" s="225"/>
      <c r="J588" s="225"/>
      <c r="K588" s="226">
        <f>ROUND(P588*H588,2)</f>
        <v>0</v>
      </c>
      <c r="L588" s="227"/>
      <c r="M588" s="43"/>
      <c r="N588" s="228" t="s">
        <v>1</v>
      </c>
      <c r="O588" s="229" t="s">
        <v>45</v>
      </c>
      <c r="P588" s="230">
        <f>I588+J588</f>
        <v>0</v>
      </c>
      <c r="Q588" s="230">
        <f>ROUND(I588*H588,2)</f>
        <v>0</v>
      </c>
      <c r="R588" s="230">
        <f>ROUND(J588*H588,2)</f>
        <v>0</v>
      </c>
      <c r="S588" s="86"/>
      <c r="T588" s="231">
        <f>S588*H588</f>
        <v>0</v>
      </c>
      <c r="U588" s="231">
        <v>0.0032000000000000002</v>
      </c>
      <c r="V588" s="231">
        <f>U588*H588</f>
        <v>0.12677760000000002</v>
      </c>
      <c r="W588" s="231">
        <v>0</v>
      </c>
      <c r="X588" s="232">
        <f>W588*H588</f>
        <v>0</v>
      </c>
      <c r="Y588" s="42"/>
      <c r="Z588" s="42"/>
      <c r="AA588" s="42"/>
      <c r="AB588" s="42"/>
      <c r="AC588" s="42"/>
      <c r="AD588" s="42"/>
      <c r="AE588" s="42"/>
      <c r="AR588" s="233" t="s">
        <v>387</v>
      </c>
      <c r="AT588" s="233" t="s">
        <v>223</v>
      </c>
      <c r="AU588" s="233" t="s">
        <v>93</v>
      </c>
      <c r="AY588" s="19" t="s">
        <v>220</v>
      </c>
      <c r="BE588" s="147">
        <f>IF(O588="základná",K588,0)</f>
        <v>0</v>
      </c>
      <c r="BF588" s="147">
        <f>IF(O588="znížená",K588,0)</f>
        <v>0</v>
      </c>
      <c r="BG588" s="147">
        <f>IF(O588="zákl. prenesená",K588,0)</f>
        <v>0</v>
      </c>
      <c r="BH588" s="147">
        <f>IF(O588="zníž. prenesená",K588,0)</f>
        <v>0</v>
      </c>
      <c r="BI588" s="147">
        <f>IF(O588="nulová",K588,0)</f>
        <v>0</v>
      </c>
      <c r="BJ588" s="19" t="s">
        <v>93</v>
      </c>
      <c r="BK588" s="147">
        <f>ROUND(P588*H588,2)</f>
        <v>0</v>
      </c>
      <c r="BL588" s="19" t="s">
        <v>387</v>
      </c>
      <c r="BM588" s="233" t="s">
        <v>2384</v>
      </c>
    </row>
    <row r="589" s="13" customFormat="1">
      <c r="A589" s="13"/>
      <c r="B589" s="234"/>
      <c r="C589" s="13"/>
      <c r="D589" s="235" t="s">
        <v>228</v>
      </c>
      <c r="E589" s="236" t="s">
        <v>1</v>
      </c>
      <c r="F589" s="237" t="s">
        <v>2103</v>
      </c>
      <c r="G589" s="13"/>
      <c r="H589" s="236" t="s">
        <v>1</v>
      </c>
      <c r="I589" s="238"/>
      <c r="J589" s="238"/>
      <c r="K589" s="13"/>
      <c r="L589" s="13"/>
      <c r="M589" s="234"/>
      <c r="N589" s="239"/>
      <c r="O589" s="240"/>
      <c r="P589" s="240"/>
      <c r="Q589" s="240"/>
      <c r="R589" s="240"/>
      <c r="S589" s="240"/>
      <c r="T589" s="240"/>
      <c r="U589" s="240"/>
      <c r="V589" s="240"/>
      <c r="W589" s="240"/>
      <c r="X589" s="241"/>
      <c r="Y589" s="13"/>
      <c r="Z589" s="13"/>
      <c r="AA589" s="13"/>
      <c r="AB589" s="13"/>
      <c r="AC589" s="13"/>
      <c r="AD589" s="13"/>
      <c r="AE589" s="13"/>
      <c r="AT589" s="236" t="s">
        <v>228</v>
      </c>
      <c r="AU589" s="236" t="s">
        <v>93</v>
      </c>
      <c r="AV589" s="13" t="s">
        <v>88</v>
      </c>
      <c r="AW589" s="13" t="s">
        <v>4</v>
      </c>
      <c r="AX589" s="13" t="s">
        <v>81</v>
      </c>
      <c r="AY589" s="236" t="s">
        <v>220</v>
      </c>
    </row>
    <row r="590" s="14" customFormat="1">
      <c r="A590" s="14"/>
      <c r="B590" s="242"/>
      <c r="C590" s="14"/>
      <c r="D590" s="235" t="s">
        <v>228</v>
      </c>
      <c r="E590" s="243" t="s">
        <v>1</v>
      </c>
      <c r="F590" s="244" t="s">
        <v>2139</v>
      </c>
      <c r="G590" s="14"/>
      <c r="H590" s="245">
        <v>2.048</v>
      </c>
      <c r="I590" s="246"/>
      <c r="J590" s="246"/>
      <c r="K590" s="14"/>
      <c r="L590" s="14"/>
      <c r="M590" s="242"/>
      <c r="N590" s="247"/>
      <c r="O590" s="248"/>
      <c r="P590" s="248"/>
      <c r="Q590" s="248"/>
      <c r="R590" s="248"/>
      <c r="S590" s="248"/>
      <c r="T590" s="248"/>
      <c r="U590" s="248"/>
      <c r="V590" s="248"/>
      <c r="W590" s="248"/>
      <c r="X590" s="249"/>
      <c r="Y590" s="14"/>
      <c r="Z590" s="14"/>
      <c r="AA590" s="14"/>
      <c r="AB590" s="14"/>
      <c r="AC590" s="14"/>
      <c r="AD590" s="14"/>
      <c r="AE590" s="14"/>
      <c r="AT590" s="243" t="s">
        <v>228</v>
      </c>
      <c r="AU590" s="243" t="s">
        <v>93</v>
      </c>
      <c r="AV590" s="14" t="s">
        <v>93</v>
      </c>
      <c r="AW590" s="14" t="s">
        <v>4</v>
      </c>
      <c r="AX590" s="14" t="s">
        <v>81</v>
      </c>
      <c r="AY590" s="243" t="s">
        <v>220</v>
      </c>
    </row>
    <row r="591" s="14" customFormat="1">
      <c r="A591" s="14"/>
      <c r="B591" s="242"/>
      <c r="C591" s="14"/>
      <c r="D591" s="235" t="s">
        <v>228</v>
      </c>
      <c r="E591" s="243" t="s">
        <v>1</v>
      </c>
      <c r="F591" s="244" t="s">
        <v>2140</v>
      </c>
      <c r="G591" s="14"/>
      <c r="H591" s="245">
        <v>5.3099999999999996</v>
      </c>
      <c r="I591" s="246"/>
      <c r="J591" s="246"/>
      <c r="K591" s="14"/>
      <c r="L591" s="14"/>
      <c r="M591" s="242"/>
      <c r="N591" s="247"/>
      <c r="O591" s="248"/>
      <c r="P591" s="248"/>
      <c r="Q591" s="248"/>
      <c r="R591" s="248"/>
      <c r="S591" s="248"/>
      <c r="T591" s="248"/>
      <c r="U591" s="248"/>
      <c r="V591" s="248"/>
      <c r="W591" s="248"/>
      <c r="X591" s="249"/>
      <c r="Y591" s="14"/>
      <c r="Z591" s="14"/>
      <c r="AA591" s="14"/>
      <c r="AB591" s="14"/>
      <c r="AC591" s="14"/>
      <c r="AD591" s="14"/>
      <c r="AE591" s="14"/>
      <c r="AT591" s="243" t="s">
        <v>228</v>
      </c>
      <c r="AU591" s="243" t="s">
        <v>93</v>
      </c>
      <c r="AV591" s="14" t="s">
        <v>93</v>
      </c>
      <c r="AW591" s="14" t="s">
        <v>4</v>
      </c>
      <c r="AX591" s="14" t="s">
        <v>81</v>
      </c>
      <c r="AY591" s="243" t="s">
        <v>220</v>
      </c>
    </row>
    <row r="592" s="14" customFormat="1">
      <c r="A592" s="14"/>
      <c r="B592" s="242"/>
      <c r="C592" s="14"/>
      <c r="D592" s="235" t="s">
        <v>228</v>
      </c>
      <c r="E592" s="243" t="s">
        <v>1</v>
      </c>
      <c r="F592" s="244" t="s">
        <v>2141</v>
      </c>
      <c r="G592" s="14"/>
      <c r="H592" s="245">
        <v>10.17</v>
      </c>
      <c r="I592" s="246"/>
      <c r="J592" s="246"/>
      <c r="K592" s="14"/>
      <c r="L592" s="14"/>
      <c r="M592" s="242"/>
      <c r="N592" s="247"/>
      <c r="O592" s="248"/>
      <c r="P592" s="248"/>
      <c r="Q592" s="248"/>
      <c r="R592" s="248"/>
      <c r="S592" s="248"/>
      <c r="T592" s="248"/>
      <c r="U592" s="248"/>
      <c r="V592" s="248"/>
      <c r="W592" s="248"/>
      <c r="X592" s="249"/>
      <c r="Y592" s="14"/>
      <c r="Z592" s="14"/>
      <c r="AA592" s="14"/>
      <c r="AB592" s="14"/>
      <c r="AC592" s="14"/>
      <c r="AD592" s="14"/>
      <c r="AE592" s="14"/>
      <c r="AT592" s="243" t="s">
        <v>228</v>
      </c>
      <c r="AU592" s="243" t="s">
        <v>93</v>
      </c>
      <c r="AV592" s="14" t="s">
        <v>93</v>
      </c>
      <c r="AW592" s="14" t="s">
        <v>4</v>
      </c>
      <c r="AX592" s="14" t="s">
        <v>81</v>
      </c>
      <c r="AY592" s="243" t="s">
        <v>220</v>
      </c>
    </row>
    <row r="593" s="14" customFormat="1">
      <c r="A593" s="14"/>
      <c r="B593" s="242"/>
      <c r="C593" s="14"/>
      <c r="D593" s="235" t="s">
        <v>228</v>
      </c>
      <c r="E593" s="243" t="s">
        <v>1</v>
      </c>
      <c r="F593" s="244" t="s">
        <v>2142</v>
      </c>
      <c r="G593" s="14"/>
      <c r="H593" s="245">
        <v>1.76</v>
      </c>
      <c r="I593" s="246"/>
      <c r="J593" s="246"/>
      <c r="K593" s="14"/>
      <c r="L593" s="14"/>
      <c r="M593" s="242"/>
      <c r="N593" s="247"/>
      <c r="O593" s="248"/>
      <c r="P593" s="248"/>
      <c r="Q593" s="248"/>
      <c r="R593" s="248"/>
      <c r="S593" s="248"/>
      <c r="T593" s="248"/>
      <c r="U593" s="248"/>
      <c r="V593" s="248"/>
      <c r="W593" s="248"/>
      <c r="X593" s="249"/>
      <c r="Y593" s="14"/>
      <c r="Z593" s="14"/>
      <c r="AA593" s="14"/>
      <c r="AB593" s="14"/>
      <c r="AC593" s="14"/>
      <c r="AD593" s="14"/>
      <c r="AE593" s="14"/>
      <c r="AT593" s="243" t="s">
        <v>228</v>
      </c>
      <c r="AU593" s="243" t="s">
        <v>93</v>
      </c>
      <c r="AV593" s="14" t="s">
        <v>93</v>
      </c>
      <c r="AW593" s="14" t="s">
        <v>4</v>
      </c>
      <c r="AX593" s="14" t="s">
        <v>81</v>
      </c>
      <c r="AY593" s="243" t="s">
        <v>220</v>
      </c>
    </row>
    <row r="594" s="15" customFormat="1">
      <c r="A594" s="15"/>
      <c r="B594" s="250"/>
      <c r="C594" s="15"/>
      <c r="D594" s="235" t="s">
        <v>228</v>
      </c>
      <c r="E594" s="251" t="s">
        <v>1</v>
      </c>
      <c r="F594" s="252" t="s">
        <v>242</v>
      </c>
      <c r="G594" s="15"/>
      <c r="H594" s="253">
        <v>19.288</v>
      </c>
      <c r="I594" s="254"/>
      <c r="J594" s="254"/>
      <c r="K594" s="15"/>
      <c r="L594" s="15"/>
      <c r="M594" s="250"/>
      <c r="N594" s="255"/>
      <c r="O594" s="256"/>
      <c r="P594" s="256"/>
      <c r="Q594" s="256"/>
      <c r="R594" s="256"/>
      <c r="S594" s="256"/>
      <c r="T594" s="256"/>
      <c r="U594" s="256"/>
      <c r="V594" s="256"/>
      <c r="W594" s="256"/>
      <c r="X594" s="257"/>
      <c r="Y594" s="15"/>
      <c r="Z594" s="15"/>
      <c r="AA594" s="15"/>
      <c r="AB594" s="15"/>
      <c r="AC594" s="15"/>
      <c r="AD594" s="15"/>
      <c r="AE594" s="15"/>
      <c r="AT594" s="251" t="s">
        <v>228</v>
      </c>
      <c r="AU594" s="251" t="s">
        <v>93</v>
      </c>
      <c r="AV594" s="15" t="s">
        <v>98</v>
      </c>
      <c r="AW594" s="15" t="s">
        <v>4</v>
      </c>
      <c r="AX594" s="15" t="s">
        <v>81</v>
      </c>
      <c r="AY594" s="251" t="s">
        <v>220</v>
      </c>
    </row>
    <row r="595" s="13" customFormat="1">
      <c r="A595" s="13"/>
      <c r="B595" s="234"/>
      <c r="C595" s="13"/>
      <c r="D595" s="235" t="s">
        <v>228</v>
      </c>
      <c r="E595" s="236" t="s">
        <v>1</v>
      </c>
      <c r="F595" s="237" t="s">
        <v>2143</v>
      </c>
      <c r="G595" s="13"/>
      <c r="H595" s="236" t="s">
        <v>1</v>
      </c>
      <c r="I595" s="238"/>
      <c r="J595" s="238"/>
      <c r="K595" s="13"/>
      <c r="L595" s="13"/>
      <c r="M595" s="234"/>
      <c r="N595" s="239"/>
      <c r="O595" s="240"/>
      <c r="P595" s="240"/>
      <c r="Q595" s="240"/>
      <c r="R595" s="240"/>
      <c r="S595" s="240"/>
      <c r="T595" s="240"/>
      <c r="U595" s="240"/>
      <c r="V595" s="240"/>
      <c r="W595" s="240"/>
      <c r="X595" s="241"/>
      <c r="Y595" s="13"/>
      <c r="Z595" s="13"/>
      <c r="AA595" s="13"/>
      <c r="AB595" s="13"/>
      <c r="AC595" s="13"/>
      <c r="AD595" s="13"/>
      <c r="AE595" s="13"/>
      <c r="AT595" s="236" t="s">
        <v>228</v>
      </c>
      <c r="AU595" s="236" t="s">
        <v>93</v>
      </c>
      <c r="AV595" s="13" t="s">
        <v>88</v>
      </c>
      <c r="AW595" s="13" t="s">
        <v>4</v>
      </c>
      <c r="AX595" s="13" t="s">
        <v>81</v>
      </c>
      <c r="AY595" s="236" t="s">
        <v>220</v>
      </c>
    </row>
    <row r="596" s="14" customFormat="1">
      <c r="A596" s="14"/>
      <c r="B596" s="242"/>
      <c r="C596" s="14"/>
      <c r="D596" s="235" t="s">
        <v>228</v>
      </c>
      <c r="E596" s="243" t="s">
        <v>1</v>
      </c>
      <c r="F596" s="244" t="s">
        <v>2144</v>
      </c>
      <c r="G596" s="14"/>
      <c r="H596" s="245">
        <v>20.329999999999998</v>
      </c>
      <c r="I596" s="246"/>
      <c r="J596" s="246"/>
      <c r="K596" s="14"/>
      <c r="L596" s="14"/>
      <c r="M596" s="242"/>
      <c r="N596" s="247"/>
      <c r="O596" s="248"/>
      <c r="P596" s="248"/>
      <c r="Q596" s="248"/>
      <c r="R596" s="248"/>
      <c r="S596" s="248"/>
      <c r="T596" s="248"/>
      <c r="U596" s="248"/>
      <c r="V596" s="248"/>
      <c r="W596" s="248"/>
      <c r="X596" s="249"/>
      <c r="Y596" s="14"/>
      <c r="Z596" s="14"/>
      <c r="AA596" s="14"/>
      <c r="AB596" s="14"/>
      <c r="AC596" s="14"/>
      <c r="AD596" s="14"/>
      <c r="AE596" s="14"/>
      <c r="AT596" s="243" t="s">
        <v>228</v>
      </c>
      <c r="AU596" s="243" t="s">
        <v>93</v>
      </c>
      <c r="AV596" s="14" t="s">
        <v>93</v>
      </c>
      <c r="AW596" s="14" t="s">
        <v>4</v>
      </c>
      <c r="AX596" s="14" t="s">
        <v>81</v>
      </c>
      <c r="AY596" s="243" t="s">
        <v>220</v>
      </c>
    </row>
    <row r="597" s="16" customFormat="1">
      <c r="A597" s="16"/>
      <c r="B597" s="258"/>
      <c r="C597" s="16"/>
      <c r="D597" s="235" t="s">
        <v>228</v>
      </c>
      <c r="E597" s="259" t="s">
        <v>1</v>
      </c>
      <c r="F597" s="260" t="s">
        <v>253</v>
      </c>
      <c r="G597" s="16"/>
      <c r="H597" s="261">
        <v>39.618000000000002</v>
      </c>
      <c r="I597" s="262"/>
      <c r="J597" s="262"/>
      <c r="K597" s="16"/>
      <c r="L597" s="16"/>
      <c r="M597" s="258"/>
      <c r="N597" s="263"/>
      <c r="O597" s="264"/>
      <c r="P597" s="264"/>
      <c r="Q597" s="264"/>
      <c r="R597" s="264"/>
      <c r="S597" s="264"/>
      <c r="T597" s="264"/>
      <c r="U597" s="264"/>
      <c r="V597" s="264"/>
      <c r="W597" s="264"/>
      <c r="X597" s="265"/>
      <c r="Y597" s="16"/>
      <c r="Z597" s="16"/>
      <c r="AA597" s="16"/>
      <c r="AB597" s="16"/>
      <c r="AC597" s="16"/>
      <c r="AD597" s="16"/>
      <c r="AE597" s="16"/>
      <c r="AT597" s="259" t="s">
        <v>228</v>
      </c>
      <c r="AU597" s="259" t="s">
        <v>93</v>
      </c>
      <c r="AV597" s="16" t="s">
        <v>105</v>
      </c>
      <c r="AW597" s="16" t="s">
        <v>4</v>
      </c>
      <c r="AX597" s="16" t="s">
        <v>88</v>
      </c>
      <c r="AY597" s="259" t="s">
        <v>220</v>
      </c>
    </row>
    <row r="598" s="2" customFormat="1" ht="24.15" customHeight="1">
      <c r="A598" s="42"/>
      <c r="B598" s="186"/>
      <c r="C598" s="273" t="s">
        <v>2385</v>
      </c>
      <c r="D598" s="273" t="s">
        <v>564</v>
      </c>
      <c r="E598" s="274" t="s">
        <v>939</v>
      </c>
      <c r="F598" s="275" t="s">
        <v>940</v>
      </c>
      <c r="G598" s="276" t="s">
        <v>226</v>
      </c>
      <c r="H598" s="277">
        <v>41.203000000000003</v>
      </c>
      <c r="I598" s="278"/>
      <c r="J598" s="279"/>
      <c r="K598" s="280">
        <f>ROUND(P598*H598,2)</f>
        <v>0</v>
      </c>
      <c r="L598" s="279"/>
      <c r="M598" s="281"/>
      <c r="N598" s="282" t="s">
        <v>1</v>
      </c>
      <c r="O598" s="229" t="s">
        <v>45</v>
      </c>
      <c r="P598" s="230">
        <f>I598+J598</f>
        <v>0</v>
      </c>
      <c r="Q598" s="230">
        <f>ROUND(I598*H598,2)</f>
        <v>0</v>
      </c>
      <c r="R598" s="230">
        <f>ROUND(J598*H598,2)</f>
        <v>0</v>
      </c>
      <c r="S598" s="86"/>
      <c r="T598" s="231">
        <f>S598*H598</f>
        <v>0</v>
      </c>
      <c r="U598" s="231">
        <v>0.0178</v>
      </c>
      <c r="V598" s="231">
        <f>U598*H598</f>
        <v>0.73341339999999999</v>
      </c>
      <c r="W598" s="231">
        <v>0</v>
      </c>
      <c r="X598" s="232">
        <f>W598*H598</f>
        <v>0</v>
      </c>
      <c r="Y598" s="42"/>
      <c r="Z598" s="42"/>
      <c r="AA598" s="42"/>
      <c r="AB598" s="42"/>
      <c r="AC598" s="42"/>
      <c r="AD598" s="42"/>
      <c r="AE598" s="42"/>
      <c r="AR598" s="233" t="s">
        <v>567</v>
      </c>
      <c r="AT598" s="233" t="s">
        <v>564</v>
      </c>
      <c r="AU598" s="233" t="s">
        <v>93</v>
      </c>
      <c r="AY598" s="19" t="s">
        <v>220</v>
      </c>
      <c r="BE598" s="147">
        <f>IF(O598="základná",K598,0)</f>
        <v>0</v>
      </c>
      <c r="BF598" s="147">
        <f>IF(O598="znížená",K598,0)</f>
        <v>0</v>
      </c>
      <c r="BG598" s="147">
        <f>IF(O598="zákl. prenesená",K598,0)</f>
        <v>0</v>
      </c>
      <c r="BH598" s="147">
        <f>IF(O598="zníž. prenesená",K598,0)</f>
        <v>0</v>
      </c>
      <c r="BI598" s="147">
        <f>IF(O598="nulová",K598,0)</f>
        <v>0</v>
      </c>
      <c r="BJ598" s="19" t="s">
        <v>93</v>
      </c>
      <c r="BK598" s="147">
        <f>ROUND(P598*H598,2)</f>
        <v>0</v>
      </c>
      <c r="BL598" s="19" t="s">
        <v>387</v>
      </c>
      <c r="BM598" s="233" t="s">
        <v>2386</v>
      </c>
    </row>
    <row r="599" s="13" customFormat="1">
      <c r="A599" s="13"/>
      <c r="B599" s="234"/>
      <c r="C599" s="13"/>
      <c r="D599" s="235" t="s">
        <v>228</v>
      </c>
      <c r="E599" s="236" t="s">
        <v>1</v>
      </c>
      <c r="F599" s="237" t="s">
        <v>2103</v>
      </c>
      <c r="G599" s="13"/>
      <c r="H599" s="236" t="s">
        <v>1</v>
      </c>
      <c r="I599" s="238"/>
      <c r="J599" s="238"/>
      <c r="K599" s="13"/>
      <c r="L599" s="13"/>
      <c r="M599" s="234"/>
      <c r="N599" s="239"/>
      <c r="O599" s="240"/>
      <c r="P599" s="240"/>
      <c r="Q599" s="240"/>
      <c r="R599" s="240"/>
      <c r="S599" s="240"/>
      <c r="T599" s="240"/>
      <c r="U599" s="240"/>
      <c r="V599" s="240"/>
      <c r="W599" s="240"/>
      <c r="X599" s="241"/>
      <c r="Y599" s="13"/>
      <c r="Z599" s="13"/>
      <c r="AA599" s="13"/>
      <c r="AB599" s="13"/>
      <c r="AC599" s="13"/>
      <c r="AD599" s="13"/>
      <c r="AE599" s="13"/>
      <c r="AT599" s="236" t="s">
        <v>228</v>
      </c>
      <c r="AU599" s="236" t="s">
        <v>93</v>
      </c>
      <c r="AV599" s="13" t="s">
        <v>88</v>
      </c>
      <c r="AW599" s="13" t="s">
        <v>4</v>
      </c>
      <c r="AX599" s="13" t="s">
        <v>81</v>
      </c>
      <c r="AY599" s="236" t="s">
        <v>220</v>
      </c>
    </row>
    <row r="600" s="14" customFormat="1">
      <c r="A600" s="14"/>
      <c r="B600" s="242"/>
      <c r="C600" s="14"/>
      <c r="D600" s="235" t="s">
        <v>228</v>
      </c>
      <c r="E600" s="243" t="s">
        <v>1</v>
      </c>
      <c r="F600" s="244" t="s">
        <v>2139</v>
      </c>
      <c r="G600" s="14"/>
      <c r="H600" s="245">
        <v>2.048</v>
      </c>
      <c r="I600" s="246"/>
      <c r="J600" s="246"/>
      <c r="K600" s="14"/>
      <c r="L600" s="14"/>
      <c r="M600" s="242"/>
      <c r="N600" s="247"/>
      <c r="O600" s="248"/>
      <c r="P600" s="248"/>
      <c r="Q600" s="248"/>
      <c r="R600" s="248"/>
      <c r="S600" s="248"/>
      <c r="T600" s="248"/>
      <c r="U600" s="248"/>
      <c r="V600" s="248"/>
      <c r="W600" s="248"/>
      <c r="X600" s="249"/>
      <c r="Y600" s="14"/>
      <c r="Z600" s="14"/>
      <c r="AA600" s="14"/>
      <c r="AB600" s="14"/>
      <c r="AC600" s="14"/>
      <c r="AD600" s="14"/>
      <c r="AE600" s="14"/>
      <c r="AT600" s="243" t="s">
        <v>228</v>
      </c>
      <c r="AU600" s="243" t="s">
        <v>93</v>
      </c>
      <c r="AV600" s="14" t="s">
        <v>93</v>
      </c>
      <c r="AW600" s="14" t="s">
        <v>4</v>
      </c>
      <c r="AX600" s="14" t="s">
        <v>81</v>
      </c>
      <c r="AY600" s="243" t="s">
        <v>220</v>
      </c>
    </row>
    <row r="601" s="14" customFormat="1">
      <c r="A601" s="14"/>
      <c r="B601" s="242"/>
      <c r="C601" s="14"/>
      <c r="D601" s="235" t="s">
        <v>228</v>
      </c>
      <c r="E601" s="243" t="s">
        <v>1</v>
      </c>
      <c r="F601" s="244" t="s">
        <v>2140</v>
      </c>
      <c r="G601" s="14"/>
      <c r="H601" s="245">
        <v>5.3099999999999996</v>
      </c>
      <c r="I601" s="246"/>
      <c r="J601" s="246"/>
      <c r="K601" s="14"/>
      <c r="L601" s="14"/>
      <c r="M601" s="242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Y601" s="14"/>
      <c r="Z601" s="14"/>
      <c r="AA601" s="14"/>
      <c r="AB601" s="14"/>
      <c r="AC601" s="14"/>
      <c r="AD601" s="14"/>
      <c r="AE601" s="14"/>
      <c r="AT601" s="243" t="s">
        <v>228</v>
      </c>
      <c r="AU601" s="243" t="s">
        <v>93</v>
      </c>
      <c r="AV601" s="14" t="s">
        <v>93</v>
      </c>
      <c r="AW601" s="14" t="s">
        <v>4</v>
      </c>
      <c r="AX601" s="14" t="s">
        <v>81</v>
      </c>
      <c r="AY601" s="243" t="s">
        <v>220</v>
      </c>
    </row>
    <row r="602" s="14" customFormat="1">
      <c r="A602" s="14"/>
      <c r="B602" s="242"/>
      <c r="C602" s="14"/>
      <c r="D602" s="235" t="s">
        <v>228</v>
      </c>
      <c r="E602" s="243" t="s">
        <v>1</v>
      </c>
      <c r="F602" s="244" t="s">
        <v>2141</v>
      </c>
      <c r="G602" s="14"/>
      <c r="H602" s="245">
        <v>10.17</v>
      </c>
      <c r="I602" s="246"/>
      <c r="J602" s="246"/>
      <c r="K602" s="14"/>
      <c r="L602" s="14"/>
      <c r="M602" s="242"/>
      <c r="N602" s="247"/>
      <c r="O602" s="248"/>
      <c r="P602" s="248"/>
      <c r="Q602" s="248"/>
      <c r="R602" s="248"/>
      <c r="S602" s="248"/>
      <c r="T602" s="248"/>
      <c r="U602" s="248"/>
      <c r="V602" s="248"/>
      <c r="W602" s="248"/>
      <c r="X602" s="249"/>
      <c r="Y602" s="14"/>
      <c r="Z602" s="14"/>
      <c r="AA602" s="14"/>
      <c r="AB602" s="14"/>
      <c r="AC602" s="14"/>
      <c r="AD602" s="14"/>
      <c r="AE602" s="14"/>
      <c r="AT602" s="243" t="s">
        <v>228</v>
      </c>
      <c r="AU602" s="243" t="s">
        <v>93</v>
      </c>
      <c r="AV602" s="14" t="s">
        <v>93</v>
      </c>
      <c r="AW602" s="14" t="s">
        <v>4</v>
      </c>
      <c r="AX602" s="14" t="s">
        <v>81</v>
      </c>
      <c r="AY602" s="243" t="s">
        <v>220</v>
      </c>
    </row>
    <row r="603" s="14" customFormat="1">
      <c r="A603" s="14"/>
      <c r="B603" s="242"/>
      <c r="C603" s="14"/>
      <c r="D603" s="235" t="s">
        <v>228</v>
      </c>
      <c r="E603" s="243" t="s">
        <v>1</v>
      </c>
      <c r="F603" s="244" t="s">
        <v>2142</v>
      </c>
      <c r="G603" s="14"/>
      <c r="H603" s="245">
        <v>1.76</v>
      </c>
      <c r="I603" s="246"/>
      <c r="J603" s="246"/>
      <c r="K603" s="14"/>
      <c r="L603" s="14"/>
      <c r="M603" s="242"/>
      <c r="N603" s="247"/>
      <c r="O603" s="248"/>
      <c r="P603" s="248"/>
      <c r="Q603" s="248"/>
      <c r="R603" s="248"/>
      <c r="S603" s="248"/>
      <c r="T603" s="248"/>
      <c r="U603" s="248"/>
      <c r="V603" s="248"/>
      <c r="W603" s="248"/>
      <c r="X603" s="249"/>
      <c r="Y603" s="14"/>
      <c r="Z603" s="14"/>
      <c r="AA603" s="14"/>
      <c r="AB603" s="14"/>
      <c r="AC603" s="14"/>
      <c r="AD603" s="14"/>
      <c r="AE603" s="14"/>
      <c r="AT603" s="243" t="s">
        <v>228</v>
      </c>
      <c r="AU603" s="243" t="s">
        <v>93</v>
      </c>
      <c r="AV603" s="14" t="s">
        <v>93</v>
      </c>
      <c r="AW603" s="14" t="s">
        <v>4</v>
      </c>
      <c r="AX603" s="14" t="s">
        <v>81</v>
      </c>
      <c r="AY603" s="243" t="s">
        <v>220</v>
      </c>
    </row>
    <row r="604" s="15" customFormat="1">
      <c r="A604" s="15"/>
      <c r="B604" s="250"/>
      <c r="C604" s="15"/>
      <c r="D604" s="235" t="s">
        <v>228</v>
      </c>
      <c r="E604" s="251" t="s">
        <v>1</v>
      </c>
      <c r="F604" s="252" t="s">
        <v>242</v>
      </c>
      <c r="G604" s="15"/>
      <c r="H604" s="253">
        <v>19.288</v>
      </c>
      <c r="I604" s="254"/>
      <c r="J604" s="254"/>
      <c r="K604" s="15"/>
      <c r="L604" s="15"/>
      <c r="M604" s="250"/>
      <c r="N604" s="255"/>
      <c r="O604" s="256"/>
      <c r="P604" s="256"/>
      <c r="Q604" s="256"/>
      <c r="R604" s="256"/>
      <c r="S604" s="256"/>
      <c r="T604" s="256"/>
      <c r="U604" s="256"/>
      <c r="V604" s="256"/>
      <c r="W604" s="256"/>
      <c r="X604" s="257"/>
      <c r="Y604" s="15"/>
      <c r="Z604" s="15"/>
      <c r="AA604" s="15"/>
      <c r="AB604" s="15"/>
      <c r="AC604" s="15"/>
      <c r="AD604" s="15"/>
      <c r="AE604" s="15"/>
      <c r="AT604" s="251" t="s">
        <v>228</v>
      </c>
      <c r="AU604" s="251" t="s">
        <v>93</v>
      </c>
      <c r="AV604" s="15" t="s">
        <v>98</v>
      </c>
      <c r="AW604" s="15" t="s">
        <v>4</v>
      </c>
      <c r="AX604" s="15" t="s">
        <v>81</v>
      </c>
      <c r="AY604" s="251" t="s">
        <v>220</v>
      </c>
    </row>
    <row r="605" s="13" customFormat="1">
      <c r="A605" s="13"/>
      <c r="B605" s="234"/>
      <c r="C605" s="13"/>
      <c r="D605" s="235" t="s">
        <v>228</v>
      </c>
      <c r="E605" s="236" t="s">
        <v>1</v>
      </c>
      <c r="F605" s="237" t="s">
        <v>2143</v>
      </c>
      <c r="G605" s="13"/>
      <c r="H605" s="236" t="s">
        <v>1</v>
      </c>
      <c r="I605" s="238"/>
      <c r="J605" s="238"/>
      <c r="K605" s="13"/>
      <c r="L605" s="13"/>
      <c r="M605" s="234"/>
      <c r="N605" s="239"/>
      <c r="O605" s="240"/>
      <c r="P605" s="240"/>
      <c r="Q605" s="240"/>
      <c r="R605" s="240"/>
      <c r="S605" s="240"/>
      <c r="T605" s="240"/>
      <c r="U605" s="240"/>
      <c r="V605" s="240"/>
      <c r="W605" s="240"/>
      <c r="X605" s="241"/>
      <c r="Y605" s="13"/>
      <c r="Z605" s="13"/>
      <c r="AA605" s="13"/>
      <c r="AB605" s="13"/>
      <c r="AC605" s="13"/>
      <c r="AD605" s="13"/>
      <c r="AE605" s="13"/>
      <c r="AT605" s="236" t="s">
        <v>228</v>
      </c>
      <c r="AU605" s="236" t="s">
        <v>93</v>
      </c>
      <c r="AV605" s="13" t="s">
        <v>88</v>
      </c>
      <c r="AW605" s="13" t="s">
        <v>4</v>
      </c>
      <c r="AX605" s="13" t="s">
        <v>81</v>
      </c>
      <c r="AY605" s="236" t="s">
        <v>220</v>
      </c>
    </row>
    <row r="606" s="14" customFormat="1">
      <c r="A606" s="14"/>
      <c r="B606" s="242"/>
      <c r="C606" s="14"/>
      <c r="D606" s="235" t="s">
        <v>228</v>
      </c>
      <c r="E606" s="243" t="s">
        <v>1</v>
      </c>
      <c r="F606" s="244" t="s">
        <v>2144</v>
      </c>
      <c r="G606" s="14"/>
      <c r="H606" s="245">
        <v>20.329999999999998</v>
      </c>
      <c r="I606" s="246"/>
      <c r="J606" s="246"/>
      <c r="K606" s="14"/>
      <c r="L606" s="14"/>
      <c r="M606" s="242"/>
      <c r="N606" s="247"/>
      <c r="O606" s="248"/>
      <c r="P606" s="248"/>
      <c r="Q606" s="248"/>
      <c r="R606" s="248"/>
      <c r="S606" s="248"/>
      <c r="T606" s="248"/>
      <c r="U606" s="248"/>
      <c r="V606" s="248"/>
      <c r="W606" s="248"/>
      <c r="X606" s="249"/>
      <c r="Y606" s="14"/>
      <c r="Z606" s="14"/>
      <c r="AA606" s="14"/>
      <c r="AB606" s="14"/>
      <c r="AC606" s="14"/>
      <c r="AD606" s="14"/>
      <c r="AE606" s="14"/>
      <c r="AT606" s="243" t="s">
        <v>228</v>
      </c>
      <c r="AU606" s="243" t="s">
        <v>93</v>
      </c>
      <c r="AV606" s="14" t="s">
        <v>93</v>
      </c>
      <c r="AW606" s="14" t="s">
        <v>4</v>
      </c>
      <c r="AX606" s="14" t="s">
        <v>81</v>
      </c>
      <c r="AY606" s="243" t="s">
        <v>220</v>
      </c>
    </row>
    <row r="607" s="16" customFormat="1">
      <c r="A607" s="16"/>
      <c r="B607" s="258"/>
      <c r="C607" s="16"/>
      <c r="D607" s="235" t="s">
        <v>228</v>
      </c>
      <c r="E607" s="259" t="s">
        <v>1</v>
      </c>
      <c r="F607" s="260" t="s">
        <v>253</v>
      </c>
      <c r="G607" s="16"/>
      <c r="H607" s="261">
        <v>39.618000000000002</v>
      </c>
      <c r="I607" s="262"/>
      <c r="J607" s="262"/>
      <c r="K607" s="16"/>
      <c r="L607" s="16"/>
      <c r="M607" s="258"/>
      <c r="N607" s="263"/>
      <c r="O607" s="264"/>
      <c r="P607" s="264"/>
      <c r="Q607" s="264"/>
      <c r="R607" s="264"/>
      <c r="S607" s="264"/>
      <c r="T607" s="264"/>
      <c r="U607" s="264"/>
      <c r="V607" s="264"/>
      <c r="W607" s="264"/>
      <c r="X607" s="265"/>
      <c r="Y607" s="16"/>
      <c r="Z607" s="16"/>
      <c r="AA607" s="16"/>
      <c r="AB607" s="16"/>
      <c r="AC607" s="16"/>
      <c r="AD607" s="16"/>
      <c r="AE607" s="16"/>
      <c r="AT607" s="259" t="s">
        <v>228</v>
      </c>
      <c r="AU607" s="259" t="s">
        <v>93</v>
      </c>
      <c r="AV607" s="16" t="s">
        <v>105</v>
      </c>
      <c r="AW607" s="16" t="s">
        <v>4</v>
      </c>
      <c r="AX607" s="16" t="s">
        <v>88</v>
      </c>
      <c r="AY607" s="259" t="s">
        <v>220</v>
      </c>
    </row>
    <row r="608" s="14" customFormat="1">
      <c r="A608" s="14"/>
      <c r="B608" s="242"/>
      <c r="C608" s="14"/>
      <c r="D608" s="235" t="s">
        <v>228</v>
      </c>
      <c r="E608" s="14"/>
      <c r="F608" s="244" t="s">
        <v>2387</v>
      </c>
      <c r="G608" s="14"/>
      <c r="H608" s="245">
        <v>41.203000000000003</v>
      </c>
      <c r="I608" s="246"/>
      <c r="J608" s="246"/>
      <c r="K608" s="14"/>
      <c r="L608" s="14"/>
      <c r="M608" s="242"/>
      <c r="N608" s="247"/>
      <c r="O608" s="248"/>
      <c r="P608" s="248"/>
      <c r="Q608" s="248"/>
      <c r="R608" s="248"/>
      <c r="S608" s="248"/>
      <c r="T608" s="248"/>
      <c r="U608" s="248"/>
      <c r="V608" s="248"/>
      <c r="W608" s="248"/>
      <c r="X608" s="249"/>
      <c r="Y608" s="14"/>
      <c r="Z608" s="14"/>
      <c r="AA608" s="14"/>
      <c r="AB608" s="14"/>
      <c r="AC608" s="14"/>
      <c r="AD608" s="14"/>
      <c r="AE608" s="14"/>
      <c r="AT608" s="243" t="s">
        <v>228</v>
      </c>
      <c r="AU608" s="243" t="s">
        <v>93</v>
      </c>
      <c r="AV608" s="14" t="s">
        <v>93</v>
      </c>
      <c r="AW608" s="14" t="s">
        <v>3</v>
      </c>
      <c r="AX608" s="14" t="s">
        <v>88</v>
      </c>
      <c r="AY608" s="243" t="s">
        <v>220</v>
      </c>
    </row>
    <row r="609" s="2" customFormat="1" ht="24.15" customHeight="1">
      <c r="A609" s="42"/>
      <c r="B609" s="186"/>
      <c r="C609" s="220" t="s">
        <v>2388</v>
      </c>
      <c r="D609" s="220" t="s">
        <v>223</v>
      </c>
      <c r="E609" s="221" t="s">
        <v>944</v>
      </c>
      <c r="F609" s="222" t="s">
        <v>945</v>
      </c>
      <c r="G609" s="223" t="s">
        <v>393</v>
      </c>
      <c r="H609" s="266"/>
      <c r="I609" s="225"/>
      <c r="J609" s="225"/>
      <c r="K609" s="226">
        <f>ROUND(P609*H609,2)</f>
        <v>0</v>
      </c>
      <c r="L609" s="227"/>
      <c r="M609" s="43"/>
      <c r="N609" s="228" t="s">
        <v>1</v>
      </c>
      <c r="O609" s="229" t="s">
        <v>45</v>
      </c>
      <c r="P609" s="230">
        <f>I609+J609</f>
        <v>0</v>
      </c>
      <c r="Q609" s="230">
        <f>ROUND(I609*H609,2)</f>
        <v>0</v>
      </c>
      <c r="R609" s="230">
        <f>ROUND(J609*H609,2)</f>
        <v>0</v>
      </c>
      <c r="S609" s="86"/>
      <c r="T609" s="231">
        <f>S609*H609</f>
        <v>0</v>
      </c>
      <c r="U609" s="231">
        <v>0</v>
      </c>
      <c r="V609" s="231">
        <f>U609*H609</f>
        <v>0</v>
      </c>
      <c r="W609" s="231">
        <v>0</v>
      </c>
      <c r="X609" s="232">
        <f>W609*H609</f>
        <v>0</v>
      </c>
      <c r="Y609" s="42"/>
      <c r="Z609" s="42"/>
      <c r="AA609" s="42"/>
      <c r="AB609" s="42"/>
      <c r="AC609" s="42"/>
      <c r="AD609" s="42"/>
      <c r="AE609" s="42"/>
      <c r="AR609" s="233" t="s">
        <v>387</v>
      </c>
      <c r="AT609" s="233" t="s">
        <v>223</v>
      </c>
      <c r="AU609" s="233" t="s">
        <v>93</v>
      </c>
      <c r="AY609" s="19" t="s">
        <v>220</v>
      </c>
      <c r="BE609" s="147">
        <f>IF(O609="základná",K609,0)</f>
        <v>0</v>
      </c>
      <c r="BF609" s="147">
        <f>IF(O609="znížená",K609,0)</f>
        <v>0</v>
      </c>
      <c r="BG609" s="147">
        <f>IF(O609="zákl. prenesená",K609,0)</f>
        <v>0</v>
      </c>
      <c r="BH609" s="147">
        <f>IF(O609="zníž. prenesená",K609,0)</f>
        <v>0</v>
      </c>
      <c r="BI609" s="147">
        <f>IF(O609="nulová",K609,0)</f>
        <v>0</v>
      </c>
      <c r="BJ609" s="19" t="s">
        <v>93</v>
      </c>
      <c r="BK609" s="147">
        <f>ROUND(P609*H609,2)</f>
        <v>0</v>
      </c>
      <c r="BL609" s="19" t="s">
        <v>387</v>
      </c>
      <c r="BM609" s="233" t="s">
        <v>2389</v>
      </c>
    </row>
    <row r="610" s="12" customFormat="1" ht="22.8" customHeight="1">
      <c r="A610" s="12"/>
      <c r="B610" s="206"/>
      <c r="C610" s="12"/>
      <c r="D610" s="207" t="s">
        <v>80</v>
      </c>
      <c r="E610" s="218" t="s">
        <v>1009</v>
      </c>
      <c r="F610" s="218" t="s">
        <v>1010</v>
      </c>
      <c r="G610" s="12"/>
      <c r="H610" s="12"/>
      <c r="I610" s="209"/>
      <c r="J610" s="209"/>
      <c r="K610" s="219">
        <f>BK610</f>
        <v>0</v>
      </c>
      <c r="L610" s="12"/>
      <c r="M610" s="206"/>
      <c r="N610" s="211"/>
      <c r="O610" s="212"/>
      <c r="P610" s="212"/>
      <c r="Q610" s="213">
        <f>SUM(Q611:Q618)</f>
        <v>0</v>
      </c>
      <c r="R610" s="213">
        <f>SUM(R611:R618)</f>
        <v>0</v>
      </c>
      <c r="S610" s="212"/>
      <c r="T610" s="214">
        <f>SUM(T611:T618)</f>
        <v>0</v>
      </c>
      <c r="U610" s="212"/>
      <c r="V610" s="214">
        <f>SUM(V611:V618)</f>
        <v>0.18465000000000001</v>
      </c>
      <c r="W610" s="212"/>
      <c r="X610" s="215">
        <f>SUM(X611:X618)</f>
        <v>0</v>
      </c>
      <c r="Y610" s="12"/>
      <c r="Z610" s="12"/>
      <c r="AA610" s="12"/>
      <c r="AB610" s="12"/>
      <c r="AC610" s="12"/>
      <c r="AD610" s="12"/>
      <c r="AE610" s="12"/>
      <c r="AR610" s="207" t="s">
        <v>93</v>
      </c>
      <c r="AT610" s="216" t="s">
        <v>80</v>
      </c>
      <c r="AU610" s="216" t="s">
        <v>88</v>
      </c>
      <c r="AY610" s="207" t="s">
        <v>220</v>
      </c>
      <c r="BK610" s="217">
        <f>SUM(BK611:BK618)</f>
        <v>0</v>
      </c>
    </row>
    <row r="611" s="2" customFormat="1" ht="33" customHeight="1">
      <c r="A611" s="42"/>
      <c r="B611" s="186"/>
      <c r="C611" s="220" t="s">
        <v>2390</v>
      </c>
      <c r="D611" s="220" t="s">
        <v>223</v>
      </c>
      <c r="E611" s="221" t="s">
        <v>1012</v>
      </c>
      <c r="F611" s="222" t="s">
        <v>1013</v>
      </c>
      <c r="G611" s="223" t="s">
        <v>226</v>
      </c>
      <c r="H611" s="224">
        <v>7.5</v>
      </c>
      <c r="I611" s="225"/>
      <c r="J611" s="225"/>
      <c r="K611" s="226">
        <f>ROUND(P611*H611,2)</f>
        <v>0</v>
      </c>
      <c r="L611" s="227"/>
      <c r="M611" s="43"/>
      <c r="N611" s="228" t="s">
        <v>1</v>
      </c>
      <c r="O611" s="229" t="s">
        <v>45</v>
      </c>
      <c r="P611" s="230">
        <f>I611+J611</f>
        <v>0</v>
      </c>
      <c r="Q611" s="230">
        <f>ROUND(I611*H611,2)</f>
        <v>0</v>
      </c>
      <c r="R611" s="230">
        <f>ROUND(J611*H611,2)</f>
        <v>0</v>
      </c>
      <c r="S611" s="86"/>
      <c r="T611" s="231">
        <f>S611*H611</f>
        <v>0</v>
      </c>
      <c r="U611" s="231">
        <v>0.0027799999999999999</v>
      </c>
      <c r="V611" s="231">
        <f>U611*H611</f>
        <v>0.02085</v>
      </c>
      <c r="W611" s="231">
        <v>0</v>
      </c>
      <c r="X611" s="232">
        <f>W611*H611</f>
        <v>0</v>
      </c>
      <c r="Y611" s="42"/>
      <c r="Z611" s="42"/>
      <c r="AA611" s="42"/>
      <c r="AB611" s="42"/>
      <c r="AC611" s="42"/>
      <c r="AD611" s="42"/>
      <c r="AE611" s="42"/>
      <c r="AR611" s="233" t="s">
        <v>387</v>
      </c>
      <c r="AT611" s="233" t="s">
        <v>223</v>
      </c>
      <c r="AU611" s="233" t="s">
        <v>93</v>
      </c>
      <c r="AY611" s="19" t="s">
        <v>220</v>
      </c>
      <c r="BE611" s="147">
        <f>IF(O611="základná",K611,0)</f>
        <v>0</v>
      </c>
      <c r="BF611" s="147">
        <f>IF(O611="znížená",K611,0)</f>
        <v>0</v>
      </c>
      <c r="BG611" s="147">
        <f>IF(O611="zákl. prenesená",K611,0)</f>
        <v>0</v>
      </c>
      <c r="BH611" s="147">
        <f>IF(O611="zníž. prenesená",K611,0)</f>
        <v>0</v>
      </c>
      <c r="BI611" s="147">
        <f>IF(O611="nulová",K611,0)</f>
        <v>0</v>
      </c>
      <c r="BJ611" s="19" t="s">
        <v>93</v>
      </c>
      <c r="BK611" s="147">
        <f>ROUND(P611*H611,2)</f>
        <v>0</v>
      </c>
      <c r="BL611" s="19" t="s">
        <v>387</v>
      </c>
      <c r="BM611" s="233" t="s">
        <v>2391</v>
      </c>
    </row>
    <row r="612" s="13" customFormat="1">
      <c r="A612" s="13"/>
      <c r="B612" s="234"/>
      <c r="C612" s="13"/>
      <c r="D612" s="235" t="s">
        <v>228</v>
      </c>
      <c r="E612" s="236" t="s">
        <v>1</v>
      </c>
      <c r="F612" s="237" t="s">
        <v>2103</v>
      </c>
      <c r="G612" s="13"/>
      <c r="H612" s="236" t="s">
        <v>1</v>
      </c>
      <c r="I612" s="238"/>
      <c r="J612" s="238"/>
      <c r="K612" s="13"/>
      <c r="L612" s="13"/>
      <c r="M612" s="234"/>
      <c r="N612" s="239"/>
      <c r="O612" s="240"/>
      <c r="P612" s="240"/>
      <c r="Q612" s="240"/>
      <c r="R612" s="240"/>
      <c r="S612" s="240"/>
      <c r="T612" s="240"/>
      <c r="U612" s="240"/>
      <c r="V612" s="240"/>
      <c r="W612" s="240"/>
      <c r="X612" s="241"/>
      <c r="Y612" s="13"/>
      <c r="Z612" s="13"/>
      <c r="AA612" s="13"/>
      <c r="AB612" s="13"/>
      <c r="AC612" s="13"/>
      <c r="AD612" s="13"/>
      <c r="AE612" s="13"/>
      <c r="AT612" s="236" t="s">
        <v>228</v>
      </c>
      <c r="AU612" s="236" t="s">
        <v>93</v>
      </c>
      <c r="AV612" s="13" t="s">
        <v>88</v>
      </c>
      <c r="AW612" s="13" t="s">
        <v>4</v>
      </c>
      <c r="AX612" s="13" t="s">
        <v>81</v>
      </c>
      <c r="AY612" s="236" t="s">
        <v>220</v>
      </c>
    </row>
    <row r="613" s="14" customFormat="1">
      <c r="A613" s="14"/>
      <c r="B613" s="242"/>
      <c r="C613" s="14"/>
      <c r="D613" s="235" t="s">
        <v>228</v>
      </c>
      <c r="E613" s="243" t="s">
        <v>1</v>
      </c>
      <c r="F613" s="244" t="s">
        <v>2392</v>
      </c>
      <c r="G613" s="14"/>
      <c r="H613" s="245">
        <v>7.5</v>
      </c>
      <c r="I613" s="246"/>
      <c r="J613" s="246"/>
      <c r="K613" s="14"/>
      <c r="L613" s="14"/>
      <c r="M613" s="242"/>
      <c r="N613" s="247"/>
      <c r="O613" s="248"/>
      <c r="P613" s="248"/>
      <c r="Q613" s="248"/>
      <c r="R613" s="248"/>
      <c r="S613" s="248"/>
      <c r="T613" s="248"/>
      <c r="U613" s="248"/>
      <c r="V613" s="248"/>
      <c r="W613" s="248"/>
      <c r="X613" s="249"/>
      <c r="Y613" s="14"/>
      <c r="Z613" s="14"/>
      <c r="AA613" s="14"/>
      <c r="AB613" s="14"/>
      <c r="AC613" s="14"/>
      <c r="AD613" s="14"/>
      <c r="AE613" s="14"/>
      <c r="AT613" s="243" t="s">
        <v>228</v>
      </c>
      <c r="AU613" s="243" t="s">
        <v>93</v>
      </c>
      <c r="AV613" s="14" t="s">
        <v>93</v>
      </c>
      <c r="AW613" s="14" t="s">
        <v>4</v>
      </c>
      <c r="AX613" s="14" t="s">
        <v>88</v>
      </c>
      <c r="AY613" s="243" t="s">
        <v>220</v>
      </c>
    </row>
    <row r="614" s="2" customFormat="1" ht="24.15" customHeight="1">
      <c r="A614" s="42"/>
      <c r="B614" s="186"/>
      <c r="C614" s="273" t="s">
        <v>2393</v>
      </c>
      <c r="D614" s="273" t="s">
        <v>564</v>
      </c>
      <c r="E614" s="274" t="s">
        <v>1029</v>
      </c>
      <c r="F614" s="275" t="s">
        <v>1030</v>
      </c>
      <c r="G614" s="276" t="s">
        <v>226</v>
      </c>
      <c r="H614" s="277">
        <v>7.7999999999999998</v>
      </c>
      <c r="I614" s="278"/>
      <c r="J614" s="279"/>
      <c r="K614" s="280">
        <f>ROUND(P614*H614,2)</f>
        <v>0</v>
      </c>
      <c r="L614" s="279"/>
      <c r="M614" s="281"/>
      <c r="N614" s="282" t="s">
        <v>1</v>
      </c>
      <c r="O614" s="229" t="s">
        <v>45</v>
      </c>
      <c r="P614" s="230">
        <f>I614+J614</f>
        <v>0</v>
      </c>
      <c r="Q614" s="230">
        <f>ROUND(I614*H614,2)</f>
        <v>0</v>
      </c>
      <c r="R614" s="230">
        <f>ROUND(J614*H614,2)</f>
        <v>0</v>
      </c>
      <c r="S614" s="86"/>
      <c r="T614" s="231">
        <f>S614*H614</f>
        <v>0</v>
      </c>
      <c r="U614" s="231">
        <v>0.021000000000000001</v>
      </c>
      <c r="V614" s="231">
        <f>U614*H614</f>
        <v>0.1638</v>
      </c>
      <c r="W614" s="231">
        <v>0</v>
      </c>
      <c r="X614" s="232">
        <f>W614*H614</f>
        <v>0</v>
      </c>
      <c r="Y614" s="42"/>
      <c r="Z614" s="42"/>
      <c r="AA614" s="42"/>
      <c r="AB614" s="42"/>
      <c r="AC614" s="42"/>
      <c r="AD614" s="42"/>
      <c r="AE614" s="42"/>
      <c r="AR614" s="233" t="s">
        <v>567</v>
      </c>
      <c r="AT614" s="233" t="s">
        <v>564</v>
      </c>
      <c r="AU614" s="233" t="s">
        <v>93</v>
      </c>
      <c r="AY614" s="19" t="s">
        <v>220</v>
      </c>
      <c r="BE614" s="147">
        <f>IF(O614="základná",K614,0)</f>
        <v>0</v>
      </c>
      <c r="BF614" s="147">
        <f>IF(O614="znížená",K614,0)</f>
        <v>0</v>
      </c>
      <c r="BG614" s="147">
        <f>IF(O614="zákl. prenesená",K614,0)</f>
        <v>0</v>
      </c>
      <c r="BH614" s="147">
        <f>IF(O614="zníž. prenesená",K614,0)</f>
        <v>0</v>
      </c>
      <c r="BI614" s="147">
        <f>IF(O614="nulová",K614,0)</f>
        <v>0</v>
      </c>
      <c r="BJ614" s="19" t="s">
        <v>93</v>
      </c>
      <c r="BK614" s="147">
        <f>ROUND(P614*H614,2)</f>
        <v>0</v>
      </c>
      <c r="BL614" s="19" t="s">
        <v>387</v>
      </c>
      <c r="BM614" s="233" t="s">
        <v>2394</v>
      </c>
    </row>
    <row r="615" s="13" customFormat="1">
      <c r="A615" s="13"/>
      <c r="B615" s="234"/>
      <c r="C615" s="13"/>
      <c r="D615" s="235" t="s">
        <v>228</v>
      </c>
      <c r="E615" s="236" t="s">
        <v>1</v>
      </c>
      <c r="F615" s="237" t="s">
        <v>2103</v>
      </c>
      <c r="G615" s="13"/>
      <c r="H615" s="236" t="s">
        <v>1</v>
      </c>
      <c r="I615" s="238"/>
      <c r="J615" s="238"/>
      <c r="K615" s="13"/>
      <c r="L615" s="13"/>
      <c r="M615" s="234"/>
      <c r="N615" s="239"/>
      <c r="O615" s="240"/>
      <c r="P615" s="240"/>
      <c r="Q615" s="240"/>
      <c r="R615" s="240"/>
      <c r="S615" s="240"/>
      <c r="T615" s="240"/>
      <c r="U615" s="240"/>
      <c r="V615" s="240"/>
      <c r="W615" s="240"/>
      <c r="X615" s="241"/>
      <c r="Y615" s="13"/>
      <c r="Z615" s="13"/>
      <c r="AA615" s="13"/>
      <c r="AB615" s="13"/>
      <c r="AC615" s="13"/>
      <c r="AD615" s="13"/>
      <c r="AE615" s="13"/>
      <c r="AT615" s="236" t="s">
        <v>228</v>
      </c>
      <c r="AU615" s="236" t="s">
        <v>93</v>
      </c>
      <c r="AV615" s="13" t="s">
        <v>88</v>
      </c>
      <c r="AW615" s="13" t="s">
        <v>4</v>
      </c>
      <c r="AX615" s="13" t="s">
        <v>81</v>
      </c>
      <c r="AY615" s="236" t="s">
        <v>220</v>
      </c>
    </row>
    <row r="616" s="14" customFormat="1">
      <c r="A616" s="14"/>
      <c r="B616" s="242"/>
      <c r="C616" s="14"/>
      <c r="D616" s="235" t="s">
        <v>228</v>
      </c>
      <c r="E616" s="243" t="s">
        <v>1</v>
      </c>
      <c r="F616" s="244" t="s">
        <v>2392</v>
      </c>
      <c r="G616" s="14"/>
      <c r="H616" s="245">
        <v>7.5</v>
      </c>
      <c r="I616" s="246"/>
      <c r="J616" s="246"/>
      <c r="K616" s="14"/>
      <c r="L616" s="14"/>
      <c r="M616" s="242"/>
      <c r="N616" s="247"/>
      <c r="O616" s="248"/>
      <c r="P616" s="248"/>
      <c r="Q616" s="248"/>
      <c r="R616" s="248"/>
      <c r="S616" s="248"/>
      <c r="T616" s="248"/>
      <c r="U616" s="248"/>
      <c r="V616" s="248"/>
      <c r="W616" s="248"/>
      <c r="X616" s="249"/>
      <c r="Y616" s="14"/>
      <c r="Z616" s="14"/>
      <c r="AA616" s="14"/>
      <c r="AB616" s="14"/>
      <c r="AC616" s="14"/>
      <c r="AD616" s="14"/>
      <c r="AE616" s="14"/>
      <c r="AT616" s="243" t="s">
        <v>228</v>
      </c>
      <c r="AU616" s="243" t="s">
        <v>93</v>
      </c>
      <c r="AV616" s="14" t="s">
        <v>93</v>
      </c>
      <c r="AW616" s="14" t="s">
        <v>4</v>
      </c>
      <c r="AX616" s="14" t="s">
        <v>88</v>
      </c>
      <c r="AY616" s="243" t="s">
        <v>220</v>
      </c>
    </row>
    <row r="617" s="14" customFormat="1">
      <c r="A617" s="14"/>
      <c r="B617" s="242"/>
      <c r="C617" s="14"/>
      <c r="D617" s="235" t="s">
        <v>228</v>
      </c>
      <c r="E617" s="14"/>
      <c r="F617" s="244" t="s">
        <v>2395</v>
      </c>
      <c r="G617" s="14"/>
      <c r="H617" s="245">
        <v>7.7999999999999998</v>
      </c>
      <c r="I617" s="246"/>
      <c r="J617" s="246"/>
      <c r="K617" s="14"/>
      <c r="L617" s="14"/>
      <c r="M617" s="242"/>
      <c r="N617" s="247"/>
      <c r="O617" s="248"/>
      <c r="P617" s="248"/>
      <c r="Q617" s="248"/>
      <c r="R617" s="248"/>
      <c r="S617" s="248"/>
      <c r="T617" s="248"/>
      <c r="U617" s="248"/>
      <c r="V617" s="248"/>
      <c r="W617" s="248"/>
      <c r="X617" s="249"/>
      <c r="Y617" s="14"/>
      <c r="Z617" s="14"/>
      <c r="AA617" s="14"/>
      <c r="AB617" s="14"/>
      <c r="AC617" s="14"/>
      <c r="AD617" s="14"/>
      <c r="AE617" s="14"/>
      <c r="AT617" s="243" t="s">
        <v>228</v>
      </c>
      <c r="AU617" s="243" t="s">
        <v>93</v>
      </c>
      <c r="AV617" s="14" t="s">
        <v>93</v>
      </c>
      <c r="AW617" s="14" t="s">
        <v>3</v>
      </c>
      <c r="AX617" s="14" t="s">
        <v>88</v>
      </c>
      <c r="AY617" s="243" t="s">
        <v>220</v>
      </c>
    </row>
    <row r="618" s="2" customFormat="1" ht="24.15" customHeight="1">
      <c r="A618" s="42"/>
      <c r="B618" s="186"/>
      <c r="C618" s="220" t="s">
        <v>2396</v>
      </c>
      <c r="D618" s="220" t="s">
        <v>223</v>
      </c>
      <c r="E618" s="221" t="s">
        <v>1034</v>
      </c>
      <c r="F618" s="222" t="s">
        <v>1035</v>
      </c>
      <c r="G618" s="223" t="s">
        <v>393</v>
      </c>
      <c r="H618" s="266"/>
      <c r="I618" s="225"/>
      <c r="J618" s="225"/>
      <c r="K618" s="226">
        <f>ROUND(P618*H618,2)</f>
        <v>0</v>
      </c>
      <c r="L618" s="227"/>
      <c r="M618" s="43"/>
      <c r="N618" s="228" t="s">
        <v>1</v>
      </c>
      <c r="O618" s="229" t="s">
        <v>45</v>
      </c>
      <c r="P618" s="230">
        <f>I618+J618</f>
        <v>0</v>
      </c>
      <c r="Q618" s="230">
        <f>ROUND(I618*H618,2)</f>
        <v>0</v>
      </c>
      <c r="R618" s="230">
        <f>ROUND(J618*H618,2)</f>
        <v>0</v>
      </c>
      <c r="S618" s="86"/>
      <c r="T618" s="231">
        <f>S618*H618</f>
        <v>0</v>
      </c>
      <c r="U618" s="231">
        <v>0</v>
      </c>
      <c r="V618" s="231">
        <f>U618*H618</f>
        <v>0</v>
      </c>
      <c r="W618" s="231">
        <v>0</v>
      </c>
      <c r="X618" s="232">
        <f>W618*H618</f>
        <v>0</v>
      </c>
      <c r="Y618" s="42"/>
      <c r="Z618" s="42"/>
      <c r="AA618" s="42"/>
      <c r="AB618" s="42"/>
      <c r="AC618" s="42"/>
      <c r="AD618" s="42"/>
      <c r="AE618" s="42"/>
      <c r="AR618" s="233" t="s">
        <v>387</v>
      </c>
      <c r="AT618" s="233" t="s">
        <v>223</v>
      </c>
      <c r="AU618" s="233" t="s">
        <v>93</v>
      </c>
      <c r="AY618" s="19" t="s">
        <v>220</v>
      </c>
      <c r="BE618" s="147">
        <f>IF(O618="základná",K618,0)</f>
        <v>0</v>
      </c>
      <c r="BF618" s="147">
        <f>IF(O618="znížená",K618,0)</f>
        <v>0</v>
      </c>
      <c r="BG618" s="147">
        <f>IF(O618="zákl. prenesená",K618,0)</f>
        <v>0</v>
      </c>
      <c r="BH618" s="147">
        <f>IF(O618="zníž. prenesená",K618,0)</f>
        <v>0</v>
      </c>
      <c r="BI618" s="147">
        <f>IF(O618="nulová",K618,0)</f>
        <v>0</v>
      </c>
      <c r="BJ618" s="19" t="s">
        <v>93</v>
      </c>
      <c r="BK618" s="147">
        <f>ROUND(P618*H618,2)</f>
        <v>0</v>
      </c>
      <c r="BL618" s="19" t="s">
        <v>387</v>
      </c>
      <c r="BM618" s="233" t="s">
        <v>2397</v>
      </c>
    </row>
    <row r="619" s="12" customFormat="1" ht="22.8" customHeight="1">
      <c r="A619" s="12"/>
      <c r="B619" s="206"/>
      <c r="C619" s="12"/>
      <c r="D619" s="207" t="s">
        <v>80</v>
      </c>
      <c r="E619" s="218" t="s">
        <v>2398</v>
      </c>
      <c r="F619" s="218" t="s">
        <v>2399</v>
      </c>
      <c r="G619" s="12"/>
      <c r="H619" s="12"/>
      <c r="I619" s="209"/>
      <c r="J619" s="209"/>
      <c r="K619" s="219">
        <f>BK619</f>
        <v>0</v>
      </c>
      <c r="L619" s="12"/>
      <c r="M619" s="206"/>
      <c r="N619" s="211"/>
      <c r="O619" s="212"/>
      <c r="P619" s="212"/>
      <c r="Q619" s="213">
        <f>SUM(Q620:Q632)</f>
        <v>0</v>
      </c>
      <c r="R619" s="213">
        <f>SUM(R620:R632)</f>
        <v>0</v>
      </c>
      <c r="S619" s="212"/>
      <c r="T619" s="214">
        <f>SUM(T620:T632)</f>
        <v>0</v>
      </c>
      <c r="U619" s="212"/>
      <c r="V619" s="214">
        <f>SUM(V620:V632)</f>
        <v>0.0014132400000000003</v>
      </c>
      <c r="W619" s="212"/>
      <c r="X619" s="215">
        <f>SUM(X620:X632)</f>
        <v>0</v>
      </c>
      <c r="Y619" s="12"/>
      <c r="Z619" s="12"/>
      <c r="AA619" s="12"/>
      <c r="AB619" s="12"/>
      <c r="AC619" s="12"/>
      <c r="AD619" s="12"/>
      <c r="AE619" s="12"/>
      <c r="AR619" s="207" t="s">
        <v>93</v>
      </c>
      <c r="AT619" s="216" t="s">
        <v>80</v>
      </c>
      <c r="AU619" s="216" t="s">
        <v>88</v>
      </c>
      <c r="AY619" s="207" t="s">
        <v>220</v>
      </c>
      <c r="BK619" s="217">
        <f>SUM(BK620:BK632)</f>
        <v>0</v>
      </c>
    </row>
    <row r="620" s="2" customFormat="1" ht="37.8" customHeight="1">
      <c r="A620" s="42"/>
      <c r="B620" s="186"/>
      <c r="C620" s="220" t="s">
        <v>2400</v>
      </c>
      <c r="D620" s="220" t="s">
        <v>223</v>
      </c>
      <c r="E620" s="221" t="s">
        <v>2401</v>
      </c>
      <c r="F620" s="222" t="s">
        <v>2402</v>
      </c>
      <c r="G620" s="223" t="s">
        <v>226</v>
      </c>
      <c r="H620" s="224">
        <v>70.662000000000006</v>
      </c>
      <c r="I620" s="225"/>
      <c r="J620" s="225"/>
      <c r="K620" s="226">
        <f>ROUND(P620*H620,2)</f>
        <v>0</v>
      </c>
      <c r="L620" s="227"/>
      <c r="M620" s="43"/>
      <c r="N620" s="228" t="s">
        <v>1</v>
      </c>
      <c r="O620" s="229" t="s">
        <v>45</v>
      </c>
      <c r="P620" s="230">
        <f>I620+J620</f>
        <v>0</v>
      </c>
      <c r="Q620" s="230">
        <f>ROUND(I620*H620,2)</f>
        <v>0</v>
      </c>
      <c r="R620" s="230">
        <f>ROUND(J620*H620,2)</f>
        <v>0</v>
      </c>
      <c r="S620" s="86"/>
      <c r="T620" s="231">
        <f>S620*H620</f>
        <v>0</v>
      </c>
      <c r="U620" s="231">
        <v>2.0000000000000002E-05</v>
      </c>
      <c r="V620" s="231">
        <f>U620*H620</f>
        <v>0.0014132400000000003</v>
      </c>
      <c r="W620" s="231">
        <v>0</v>
      </c>
      <c r="X620" s="232">
        <f>W620*H620</f>
        <v>0</v>
      </c>
      <c r="Y620" s="42"/>
      <c r="Z620" s="42"/>
      <c r="AA620" s="42"/>
      <c r="AB620" s="42"/>
      <c r="AC620" s="42"/>
      <c r="AD620" s="42"/>
      <c r="AE620" s="42"/>
      <c r="AR620" s="233" t="s">
        <v>387</v>
      </c>
      <c r="AT620" s="233" t="s">
        <v>223</v>
      </c>
      <c r="AU620" s="233" t="s">
        <v>93</v>
      </c>
      <c r="AY620" s="19" t="s">
        <v>220</v>
      </c>
      <c r="BE620" s="147">
        <f>IF(O620="základná",K620,0)</f>
        <v>0</v>
      </c>
      <c r="BF620" s="147">
        <f>IF(O620="znížená",K620,0)</f>
        <v>0</v>
      </c>
      <c r="BG620" s="147">
        <f>IF(O620="zákl. prenesená",K620,0)</f>
        <v>0</v>
      </c>
      <c r="BH620" s="147">
        <f>IF(O620="zníž. prenesená",K620,0)</f>
        <v>0</v>
      </c>
      <c r="BI620" s="147">
        <f>IF(O620="nulová",K620,0)</f>
        <v>0</v>
      </c>
      <c r="BJ620" s="19" t="s">
        <v>93</v>
      </c>
      <c r="BK620" s="147">
        <f>ROUND(P620*H620,2)</f>
        <v>0</v>
      </c>
      <c r="BL620" s="19" t="s">
        <v>387</v>
      </c>
      <c r="BM620" s="233" t="s">
        <v>2403</v>
      </c>
    </row>
    <row r="621" s="14" customFormat="1">
      <c r="A621" s="14"/>
      <c r="B621" s="242"/>
      <c r="C621" s="14"/>
      <c r="D621" s="235" t="s">
        <v>228</v>
      </c>
      <c r="E621" s="243" t="s">
        <v>1</v>
      </c>
      <c r="F621" s="244" t="s">
        <v>2404</v>
      </c>
      <c r="G621" s="14"/>
      <c r="H621" s="245">
        <v>1.649</v>
      </c>
      <c r="I621" s="246"/>
      <c r="J621" s="246"/>
      <c r="K621" s="14"/>
      <c r="L621" s="14"/>
      <c r="M621" s="242"/>
      <c r="N621" s="247"/>
      <c r="O621" s="248"/>
      <c r="P621" s="248"/>
      <c r="Q621" s="248"/>
      <c r="R621" s="248"/>
      <c r="S621" s="248"/>
      <c r="T621" s="248"/>
      <c r="U621" s="248"/>
      <c r="V621" s="248"/>
      <c r="W621" s="248"/>
      <c r="X621" s="249"/>
      <c r="Y621" s="14"/>
      <c r="Z621" s="14"/>
      <c r="AA621" s="14"/>
      <c r="AB621" s="14"/>
      <c r="AC621" s="14"/>
      <c r="AD621" s="14"/>
      <c r="AE621" s="14"/>
      <c r="AT621" s="243" t="s">
        <v>228</v>
      </c>
      <c r="AU621" s="243" t="s">
        <v>93</v>
      </c>
      <c r="AV621" s="14" t="s">
        <v>93</v>
      </c>
      <c r="AW621" s="14" t="s">
        <v>4</v>
      </c>
      <c r="AX621" s="14" t="s">
        <v>81</v>
      </c>
      <c r="AY621" s="243" t="s">
        <v>220</v>
      </c>
    </row>
    <row r="622" s="14" customFormat="1">
      <c r="A622" s="14"/>
      <c r="B622" s="242"/>
      <c r="C622" s="14"/>
      <c r="D622" s="235" t="s">
        <v>228</v>
      </c>
      <c r="E622" s="243" t="s">
        <v>1</v>
      </c>
      <c r="F622" s="244" t="s">
        <v>2405</v>
      </c>
      <c r="G622" s="14"/>
      <c r="H622" s="245">
        <v>1.5840000000000001</v>
      </c>
      <c r="I622" s="246"/>
      <c r="J622" s="246"/>
      <c r="K622" s="14"/>
      <c r="L622" s="14"/>
      <c r="M622" s="242"/>
      <c r="N622" s="247"/>
      <c r="O622" s="248"/>
      <c r="P622" s="248"/>
      <c r="Q622" s="248"/>
      <c r="R622" s="248"/>
      <c r="S622" s="248"/>
      <c r="T622" s="248"/>
      <c r="U622" s="248"/>
      <c r="V622" s="248"/>
      <c r="W622" s="248"/>
      <c r="X622" s="249"/>
      <c r="Y622" s="14"/>
      <c r="Z622" s="14"/>
      <c r="AA622" s="14"/>
      <c r="AB622" s="14"/>
      <c r="AC622" s="14"/>
      <c r="AD622" s="14"/>
      <c r="AE622" s="14"/>
      <c r="AT622" s="243" t="s">
        <v>228</v>
      </c>
      <c r="AU622" s="243" t="s">
        <v>93</v>
      </c>
      <c r="AV622" s="14" t="s">
        <v>93</v>
      </c>
      <c r="AW622" s="14" t="s">
        <v>4</v>
      </c>
      <c r="AX622" s="14" t="s">
        <v>81</v>
      </c>
      <c r="AY622" s="243" t="s">
        <v>220</v>
      </c>
    </row>
    <row r="623" s="14" customFormat="1">
      <c r="A623" s="14"/>
      <c r="B623" s="242"/>
      <c r="C623" s="14"/>
      <c r="D623" s="235" t="s">
        <v>228</v>
      </c>
      <c r="E623" s="243" t="s">
        <v>1</v>
      </c>
      <c r="F623" s="244" t="s">
        <v>2406</v>
      </c>
      <c r="G623" s="14"/>
      <c r="H623" s="245">
        <v>2.024</v>
      </c>
      <c r="I623" s="246"/>
      <c r="J623" s="246"/>
      <c r="K623" s="14"/>
      <c r="L623" s="14"/>
      <c r="M623" s="242"/>
      <c r="N623" s="247"/>
      <c r="O623" s="248"/>
      <c r="P623" s="248"/>
      <c r="Q623" s="248"/>
      <c r="R623" s="248"/>
      <c r="S623" s="248"/>
      <c r="T623" s="248"/>
      <c r="U623" s="248"/>
      <c r="V623" s="248"/>
      <c r="W623" s="248"/>
      <c r="X623" s="249"/>
      <c r="Y623" s="14"/>
      <c r="Z623" s="14"/>
      <c r="AA623" s="14"/>
      <c r="AB623" s="14"/>
      <c r="AC623" s="14"/>
      <c r="AD623" s="14"/>
      <c r="AE623" s="14"/>
      <c r="AT623" s="243" t="s">
        <v>228</v>
      </c>
      <c r="AU623" s="243" t="s">
        <v>93</v>
      </c>
      <c r="AV623" s="14" t="s">
        <v>93</v>
      </c>
      <c r="AW623" s="14" t="s">
        <v>4</v>
      </c>
      <c r="AX623" s="14" t="s">
        <v>81</v>
      </c>
      <c r="AY623" s="243" t="s">
        <v>220</v>
      </c>
    </row>
    <row r="624" s="14" customFormat="1">
      <c r="A624" s="14"/>
      <c r="B624" s="242"/>
      <c r="C624" s="14"/>
      <c r="D624" s="235" t="s">
        <v>228</v>
      </c>
      <c r="E624" s="243" t="s">
        <v>1</v>
      </c>
      <c r="F624" s="244" t="s">
        <v>2407</v>
      </c>
      <c r="G624" s="14"/>
      <c r="H624" s="245">
        <v>1.716</v>
      </c>
      <c r="I624" s="246"/>
      <c r="J624" s="246"/>
      <c r="K624" s="14"/>
      <c r="L624" s="14"/>
      <c r="M624" s="242"/>
      <c r="N624" s="247"/>
      <c r="O624" s="248"/>
      <c r="P624" s="248"/>
      <c r="Q624" s="248"/>
      <c r="R624" s="248"/>
      <c r="S624" s="248"/>
      <c r="T624" s="248"/>
      <c r="U624" s="248"/>
      <c r="V624" s="248"/>
      <c r="W624" s="248"/>
      <c r="X624" s="249"/>
      <c r="Y624" s="14"/>
      <c r="Z624" s="14"/>
      <c r="AA624" s="14"/>
      <c r="AB624" s="14"/>
      <c r="AC624" s="14"/>
      <c r="AD624" s="14"/>
      <c r="AE624" s="14"/>
      <c r="AT624" s="243" t="s">
        <v>228</v>
      </c>
      <c r="AU624" s="243" t="s">
        <v>93</v>
      </c>
      <c r="AV624" s="14" t="s">
        <v>93</v>
      </c>
      <c r="AW624" s="14" t="s">
        <v>4</v>
      </c>
      <c r="AX624" s="14" t="s">
        <v>81</v>
      </c>
      <c r="AY624" s="243" t="s">
        <v>220</v>
      </c>
    </row>
    <row r="625" s="14" customFormat="1">
      <c r="A625" s="14"/>
      <c r="B625" s="242"/>
      <c r="C625" s="14"/>
      <c r="D625" s="235" t="s">
        <v>228</v>
      </c>
      <c r="E625" s="243" t="s">
        <v>1</v>
      </c>
      <c r="F625" s="244" t="s">
        <v>2408</v>
      </c>
      <c r="G625" s="14"/>
      <c r="H625" s="245">
        <v>17.533999999999999</v>
      </c>
      <c r="I625" s="246"/>
      <c r="J625" s="246"/>
      <c r="K625" s="14"/>
      <c r="L625" s="14"/>
      <c r="M625" s="242"/>
      <c r="N625" s="247"/>
      <c r="O625" s="248"/>
      <c r="P625" s="248"/>
      <c r="Q625" s="248"/>
      <c r="R625" s="248"/>
      <c r="S625" s="248"/>
      <c r="T625" s="248"/>
      <c r="U625" s="248"/>
      <c r="V625" s="248"/>
      <c r="W625" s="248"/>
      <c r="X625" s="249"/>
      <c r="Y625" s="14"/>
      <c r="Z625" s="14"/>
      <c r="AA625" s="14"/>
      <c r="AB625" s="14"/>
      <c r="AC625" s="14"/>
      <c r="AD625" s="14"/>
      <c r="AE625" s="14"/>
      <c r="AT625" s="243" t="s">
        <v>228</v>
      </c>
      <c r="AU625" s="243" t="s">
        <v>93</v>
      </c>
      <c r="AV625" s="14" t="s">
        <v>93</v>
      </c>
      <c r="AW625" s="14" t="s">
        <v>4</v>
      </c>
      <c r="AX625" s="14" t="s">
        <v>81</v>
      </c>
      <c r="AY625" s="243" t="s">
        <v>220</v>
      </c>
    </row>
    <row r="626" s="14" customFormat="1">
      <c r="A626" s="14"/>
      <c r="B626" s="242"/>
      <c r="C626" s="14"/>
      <c r="D626" s="235" t="s">
        <v>228</v>
      </c>
      <c r="E626" s="243" t="s">
        <v>1</v>
      </c>
      <c r="F626" s="244" t="s">
        <v>2409</v>
      </c>
      <c r="G626" s="14"/>
      <c r="H626" s="245">
        <v>2.7280000000000002</v>
      </c>
      <c r="I626" s="246"/>
      <c r="J626" s="246"/>
      <c r="K626" s="14"/>
      <c r="L626" s="14"/>
      <c r="M626" s="242"/>
      <c r="N626" s="247"/>
      <c r="O626" s="248"/>
      <c r="P626" s="248"/>
      <c r="Q626" s="248"/>
      <c r="R626" s="248"/>
      <c r="S626" s="248"/>
      <c r="T626" s="248"/>
      <c r="U626" s="248"/>
      <c r="V626" s="248"/>
      <c r="W626" s="248"/>
      <c r="X626" s="249"/>
      <c r="Y626" s="14"/>
      <c r="Z626" s="14"/>
      <c r="AA626" s="14"/>
      <c r="AB626" s="14"/>
      <c r="AC626" s="14"/>
      <c r="AD626" s="14"/>
      <c r="AE626" s="14"/>
      <c r="AT626" s="243" t="s">
        <v>228</v>
      </c>
      <c r="AU626" s="243" t="s">
        <v>93</v>
      </c>
      <c r="AV626" s="14" t="s">
        <v>93</v>
      </c>
      <c r="AW626" s="14" t="s">
        <v>4</v>
      </c>
      <c r="AX626" s="14" t="s">
        <v>81</v>
      </c>
      <c r="AY626" s="243" t="s">
        <v>220</v>
      </c>
    </row>
    <row r="627" s="14" customFormat="1">
      <c r="A627" s="14"/>
      <c r="B627" s="242"/>
      <c r="C627" s="14"/>
      <c r="D627" s="235" t="s">
        <v>228</v>
      </c>
      <c r="E627" s="243" t="s">
        <v>1</v>
      </c>
      <c r="F627" s="244" t="s">
        <v>2410</v>
      </c>
      <c r="G627" s="14"/>
      <c r="H627" s="245">
        <v>1.76</v>
      </c>
      <c r="I627" s="246"/>
      <c r="J627" s="246"/>
      <c r="K627" s="14"/>
      <c r="L627" s="14"/>
      <c r="M627" s="242"/>
      <c r="N627" s="247"/>
      <c r="O627" s="248"/>
      <c r="P627" s="248"/>
      <c r="Q627" s="248"/>
      <c r="R627" s="248"/>
      <c r="S627" s="248"/>
      <c r="T627" s="248"/>
      <c r="U627" s="248"/>
      <c r="V627" s="248"/>
      <c r="W627" s="248"/>
      <c r="X627" s="249"/>
      <c r="Y627" s="14"/>
      <c r="Z627" s="14"/>
      <c r="AA627" s="14"/>
      <c r="AB627" s="14"/>
      <c r="AC627" s="14"/>
      <c r="AD627" s="14"/>
      <c r="AE627" s="14"/>
      <c r="AT627" s="243" t="s">
        <v>228</v>
      </c>
      <c r="AU627" s="243" t="s">
        <v>93</v>
      </c>
      <c r="AV627" s="14" t="s">
        <v>93</v>
      </c>
      <c r="AW627" s="14" t="s">
        <v>4</v>
      </c>
      <c r="AX627" s="14" t="s">
        <v>81</v>
      </c>
      <c r="AY627" s="243" t="s">
        <v>220</v>
      </c>
    </row>
    <row r="628" s="14" customFormat="1">
      <c r="A628" s="14"/>
      <c r="B628" s="242"/>
      <c r="C628" s="14"/>
      <c r="D628" s="235" t="s">
        <v>228</v>
      </c>
      <c r="E628" s="243" t="s">
        <v>1</v>
      </c>
      <c r="F628" s="244" t="s">
        <v>2411</v>
      </c>
      <c r="G628" s="14"/>
      <c r="H628" s="245">
        <v>18</v>
      </c>
      <c r="I628" s="246"/>
      <c r="J628" s="246"/>
      <c r="K628" s="14"/>
      <c r="L628" s="14"/>
      <c r="M628" s="242"/>
      <c r="N628" s="247"/>
      <c r="O628" s="248"/>
      <c r="P628" s="248"/>
      <c r="Q628" s="248"/>
      <c r="R628" s="248"/>
      <c r="S628" s="248"/>
      <c r="T628" s="248"/>
      <c r="U628" s="248"/>
      <c r="V628" s="248"/>
      <c r="W628" s="248"/>
      <c r="X628" s="249"/>
      <c r="Y628" s="14"/>
      <c r="Z628" s="14"/>
      <c r="AA628" s="14"/>
      <c r="AB628" s="14"/>
      <c r="AC628" s="14"/>
      <c r="AD628" s="14"/>
      <c r="AE628" s="14"/>
      <c r="AT628" s="243" t="s">
        <v>228</v>
      </c>
      <c r="AU628" s="243" t="s">
        <v>93</v>
      </c>
      <c r="AV628" s="14" t="s">
        <v>93</v>
      </c>
      <c r="AW628" s="14" t="s">
        <v>4</v>
      </c>
      <c r="AX628" s="14" t="s">
        <v>81</v>
      </c>
      <c r="AY628" s="243" t="s">
        <v>220</v>
      </c>
    </row>
    <row r="629" s="14" customFormat="1">
      <c r="A629" s="14"/>
      <c r="B629" s="242"/>
      <c r="C629" s="14"/>
      <c r="D629" s="235" t="s">
        <v>228</v>
      </c>
      <c r="E629" s="243" t="s">
        <v>1</v>
      </c>
      <c r="F629" s="244" t="s">
        <v>2412</v>
      </c>
      <c r="G629" s="14"/>
      <c r="H629" s="245">
        <v>11.592000000000001</v>
      </c>
      <c r="I629" s="246"/>
      <c r="J629" s="246"/>
      <c r="K629" s="14"/>
      <c r="L629" s="14"/>
      <c r="M629" s="242"/>
      <c r="N629" s="247"/>
      <c r="O629" s="248"/>
      <c r="P629" s="248"/>
      <c r="Q629" s="248"/>
      <c r="R629" s="248"/>
      <c r="S629" s="248"/>
      <c r="T629" s="248"/>
      <c r="U629" s="248"/>
      <c r="V629" s="248"/>
      <c r="W629" s="248"/>
      <c r="X629" s="249"/>
      <c r="Y629" s="14"/>
      <c r="Z629" s="14"/>
      <c r="AA629" s="14"/>
      <c r="AB629" s="14"/>
      <c r="AC629" s="14"/>
      <c r="AD629" s="14"/>
      <c r="AE629" s="14"/>
      <c r="AT629" s="243" t="s">
        <v>228</v>
      </c>
      <c r="AU629" s="243" t="s">
        <v>93</v>
      </c>
      <c r="AV629" s="14" t="s">
        <v>93</v>
      </c>
      <c r="AW629" s="14" t="s">
        <v>4</v>
      </c>
      <c r="AX629" s="14" t="s">
        <v>81</v>
      </c>
      <c r="AY629" s="243" t="s">
        <v>220</v>
      </c>
    </row>
    <row r="630" s="14" customFormat="1">
      <c r="A630" s="14"/>
      <c r="B630" s="242"/>
      <c r="C630" s="14"/>
      <c r="D630" s="235" t="s">
        <v>228</v>
      </c>
      <c r="E630" s="243" t="s">
        <v>1</v>
      </c>
      <c r="F630" s="244" t="s">
        <v>2413</v>
      </c>
      <c r="G630" s="14"/>
      <c r="H630" s="245">
        <v>9.5760000000000005</v>
      </c>
      <c r="I630" s="246"/>
      <c r="J630" s="246"/>
      <c r="K630" s="14"/>
      <c r="L630" s="14"/>
      <c r="M630" s="242"/>
      <c r="N630" s="247"/>
      <c r="O630" s="248"/>
      <c r="P630" s="248"/>
      <c r="Q630" s="248"/>
      <c r="R630" s="248"/>
      <c r="S630" s="248"/>
      <c r="T630" s="248"/>
      <c r="U630" s="248"/>
      <c r="V630" s="248"/>
      <c r="W630" s="248"/>
      <c r="X630" s="249"/>
      <c r="Y630" s="14"/>
      <c r="Z630" s="14"/>
      <c r="AA630" s="14"/>
      <c r="AB630" s="14"/>
      <c r="AC630" s="14"/>
      <c r="AD630" s="14"/>
      <c r="AE630" s="14"/>
      <c r="AT630" s="243" t="s">
        <v>228</v>
      </c>
      <c r="AU630" s="243" t="s">
        <v>93</v>
      </c>
      <c r="AV630" s="14" t="s">
        <v>93</v>
      </c>
      <c r="AW630" s="14" t="s">
        <v>4</v>
      </c>
      <c r="AX630" s="14" t="s">
        <v>81</v>
      </c>
      <c r="AY630" s="243" t="s">
        <v>220</v>
      </c>
    </row>
    <row r="631" s="14" customFormat="1">
      <c r="A631" s="14"/>
      <c r="B631" s="242"/>
      <c r="C631" s="14"/>
      <c r="D631" s="235" t="s">
        <v>228</v>
      </c>
      <c r="E631" s="243" t="s">
        <v>1</v>
      </c>
      <c r="F631" s="244" t="s">
        <v>2414</v>
      </c>
      <c r="G631" s="14"/>
      <c r="H631" s="245">
        <v>2.4990000000000001</v>
      </c>
      <c r="I631" s="246"/>
      <c r="J631" s="246"/>
      <c r="K631" s="14"/>
      <c r="L631" s="14"/>
      <c r="M631" s="242"/>
      <c r="N631" s="247"/>
      <c r="O631" s="248"/>
      <c r="P631" s="248"/>
      <c r="Q631" s="248"/>
      <c r="R631" s="248"/>
      <c r="S631" s="248"/>
      <c r="T631" s="248"/>
      <c r="U631" s="248"/>
      <c r="V631" s="248"/>
      <c r="W631" s="248"/>
      <c r="X631" s="249"/>
      <c r="Y631" s="14"/>
      <c r="Z631" s="14"/>
      <c r="AA631" s="14"/>
      <c r="AB631" s="14"/>
      <c r="AC631" s="14"/>
      <c r="AD631" s="14"/>
      <c r="AE631" s="14"/>
      <c r="AT631" s="243" t="s">
        <v>228</v>
      </c>
      <c r="AU631" s="243" t="s">
        <v>93</v>
      </c>
      <c r="AV631" s="14" t="s">
        <v>93</v>
      </c>
      <c r="AW631" s="14" t="s">
        <v>4</v>
      </c>
      <c r="AX631" s="14" t="s">
        <v>81</v>
      </c>
      <c r="AY631" s="243" t="s">
        <v>220</v>
      </c>
    </row>
    <row r="632" s="15" customFormat="1">
      <c r="A632" s="15"/>
      <c r="B632" s="250"/>
      <c r="C632" s="15"/>
      <c r="D632" s="235" t="s">
        <v>228</v>
      </c>
      <c r="E632" s="251" t="s">
        <v>1</v>
      </c>
      <c r="F632" s="252" t="s">
        <v>242</v>
      </c>
      <c r="G632" s="15"/>
      <c r="H632" s="253">
        <v>70.662000000000006</v>
      </c>
      <c r="I632" s="254"/>
      <c r="J632" s="254"/>
      <c r="K632" s="15"/>
      <c r="L632" s="15"/>
      <c r="M632" s="250"/>
      <c r="N632" s="255"/>
      <c r="O632" s="256"/>
      <c r="P632" s="256"/>
      <c r="Q632" s="256"/>
      <c r="R632" s="256"/>
      <c r="S632" s="256"/>
      <c r="T632" s="256"/>
      <c r="U632" s="256"/>
      <c r="V632" s="256"/>
      <c r="W632" s="256"/>
      <c r="X632" s="257"/>
      <c r="Y632" s="15"/>
      <c r="Z632" s="15"/>
      <c r="AA632" s="15"/>
      <c r="AB632" s="15"/>
      <c r="AC632" s="15"/>
      <c r="AD632" s="15"/>
      <c r="AE632" s="15"/>
      <c r="AT632" s="251" t="s">
        <v>228</v>
      </c>
      <c r="AU632" s="251" t="s">
        <v>93</v>
      </c>
      <c r="AV632" s="15" t="s">
        <v>98</v>
      </c>
      <c r="AW632" s="15" t="s">
        <v>4</v>
      </c>
      <c r="AX632" s="15" t="s">
        <v>88</v>
      </c>
      <c r="AY632" s="251" t="s">
        <v>220</v>
      </c>
    </row>
    <row r="633" s="12" customFormat="1" ht="22.8" customHeight="1">
      <c r="A633" s="12"/>
      <c r="B633" s="206"/>
      <c r="C633" s="12"/>
      <c r="D633" s="207" t="s">
        <v>80</v>
      </c>
      <c r="E633" s="218" t="s">
        <v>1728</v>
      </c>
      <c r="F633" s="218" t="s">
        <v>1729</v>
      </c>
      <c r="G633" s="12"/>
      <c r="H633" s="12"/>
      <c r="I633" s="209"/>
      <c r="J633" s="209"/>
      <c r="K633" s="219">
        <f>BK633</f>
        <v>0</v>
      </c>
      <c r="L633" s="12"/>
      <c r="M633" s="206"/>
      <c r="N633" s="211"/>
      <c r="O633" s="212"/>
      <c r="P633" s="212"/>
      <c r="Q633" s="213">
        <f>SUM(Q634:Q673)</f>
        <v>0</v>
      </c>
      <c r="R633" s="213">
        <f>SUM(R634:R673)</f>
        <v>0</v>
      </c>
      <c r="S633" s="212"/>
      <c r="T633" s="214">
        <f>SUM(T634:T673)</f>
        <v>0</v>
      </c>
      <c r="U633" s="212"/>
      <c r="V633" s="214">
        <f>SUM(V634:V673)</f>
        <v>0.065863560000000015</v>
      </c>
      <c r="W633" s="212"/>
      <c r="X633" s="215">
        <f>SUM(X634:X673)</f>
        <v>0</v>
      </c>
      <c r="Y633" s="12"/>
      <c r="Z633" s="12"/>
      <c r="AA633" s="12"/>
      <c r="AB633" s="12"/>
      <c r="AC633" s="12"/>
      <c r="AD633" s="12"/>
      <c r="AE633" s="12"/>
      <c r="AR633" s="207" t="s">
        <v>93</v>
      </c>
      <c r="AT633" s="216" t="s">
        <v>80</v>
      </c>
      <c r="AU633" s="216" t="s">
        <v>88</v>
      </c>
      <c r="AY633" s="207" t="s">
        <v>220</v>
      </c>
      <c r="BK633" s="217">
        <f>SUM(BK634:BK673)</f>
        <v>0</v>
      </c>
    </row>
    <row r="634" s="2" customFormat="1" ht="24.15" customHeight="1">
      <c r="A634" s="42"/>
      <c r="B634" s="186"/>
      <c r="C634" s="220" t="s">
        <v>2415</v>
      </c>
      <c r="D634" s="220" t="s">
        <v>223</v>
      </c>
      <c r="E634" s="221" t="s">
        <v>1730</v>
      </c>
      <c r="F634" s="222" t="s">
        <v>1731</v>
      </c>
      <c r="G634" s="223" t="s">
        <v>226</v>
      </c>
      <c r="H634" s="224">
        <v>156.81800000000001</v>
      </c>
      <c r="I634" s="225"/>
      <c r="J634" s="225"/>
      <c r="K634" s="226">
        <f>ROUND(P634*H634,2)</f>
        <v>0</v>
      </c>
      <c r="L634" s="227"/>
      <c r="M634" s="43"/>
      <c r="N634" s="228" t="s">
        <v>1</v>
      </c>
      <c r="O634" s="229" t="s">
        <v>45</v>
      </c>
      <c r="P634" s="230">
        <f>I634+J634</f>
        <v>0</v>
      </c>
      <c r="Q634" s="230">
        <f>ROUND(I634*H634,2)</f>
        <v>0</v>
      </c>
      <c r="R634" s="230">
        <f>ROUND(J634*H634,2)</f>
        <v>0</v>
      </c>
      <c r="S634" s="86"/>
      <c r="T634" s="231">
        <f>S634*H634</f>
        <v>0</v>
      </c>
      <c r="U634" s="231">
        <v>0.00010000000000000001</v>
      </c>
      <c r="V634" s="231">
        <f>U634*H634</f>
        <v>0.015681800000000003</v>
      </c>
      <c r="W634" s="231">
        <v>0</v>
      </c>
      <c r="X634" s="232">
        <f>W634*H634</f>
        <v>0</v>
      </c>
      <c r="Y634" s="42"/>
      <c r="Z634" s="42"/>
      <c r="AA634" s="42"/>
      <c r="AB634" s="42"/>
      <c r="AC634" s="42"/>
      <c r="AD634" s="42"/>
      <c r="AE634" s="42"/>
      <c r="AR634" s="233" t="s">
        <v>387</v>
      </c>
      <c r="AT634" s="233" t="s">
        <v>223</v>
      </c>
      <c r="AU634" s="233" t="s">
        <v>93</v>
      </c>
      <c r="AY634" s="19" t="s">
        <v>220</v>
      </c>
      <c r="BE634" s="147">
        <f>IF(O634="základná",K634,0)</f>
        <v>0</v>
      </c>
      <c r="BF634" s="147">
        <f>IF(O634="znížená",K634,0)</f>
        <v>0</v>
      </c>
      <c r="BG634" s="147">
        <f>IF(O634="zákl. prenesená",K634,0)</f>
        <v>0</v>
      </c>
      <c r="BH634" s="147">
        <f>IF(O634="zníž. prenesená",K634,0)</f>
        <v>0</v>
      </c>
      <c r="BI634" s="147">
        <f>IF(O634="nulová",K634,0)</f>
        <v>0</v>
      </c>
      <c r="BJ634" s="19" t="s">
        <v>93</v>
      </c>
      <c r="BK634" s="147">
        <f>ROUND(P634*H634,2)</f>
        <v>0</v>
      </c>
      <c r="BL634" s="19" t="s">
        <v>387</v>
      </c>
      <c r="BM634" s="233" t="s">
        <v>2416</v>
      </c>
    </row>
    <row r="635" s="13" customFormat="1">
      <c r="A635" s="13"/>
      <c r="B635" s="234"/>
      <c r="C635" s="13"/>
      <c r="D635" s="235" t="s">
        <v>228</v>
      </c>
      <c r="E635" s="236" t="s">
        <v>1</v>
      </c>
      <c r="F635" s="237" t="s">
        <v>2103</v>
      </c>
      <c r="G635" s="13"/>
      <c r="H635" s="236" t="s">
        <v>1</v>
      </c>
      <c r="I635" s="238"/>
      <c r="J635" s="238"/>
      <c r="K635" s="13"/>
      <c r="L635" s="13"/>
      <c r="M635" s="234"/>
      <c r="N635" s="239"/>
      <c r="O635" s="240"/>
      <c r="P635" s="240"/>
      <c r="Q635" s="240"/>
      <c r="R635" s="240"/>
      <c r="S635" s="240"/>
      <c r="T635" s="240"/>
      <c r="U635" s="240"/>
      <c r="V635" s="240"/>
      <c r="W635" s="240"/>
      <c r="X635" s="241"/>
      <c r="Y635" s="13"/>
      <c r="Z635" s="13"/>
      <c r="AA635" s="13"/>
      <c r="AB635" s="13"/>
      <c r="AC635" s="13"/>
      <c r="AD635" s="13"/>
      <c r="AE635" s="13"/>
      <c r="AT635" s="236" t="s">
        <v>228</v>
      </c>
      <c r="AU635" s="236" t="s">
        <v>93</v>
      </c>
      <c r="AV635" s="13" t="s">
        <v>88</v>
      </c>
      <c r="AW635" s="13" t="s">
        <v>4</v>
      </c>
      <c r="AX635" s="13" t="s">
        <v>81</v>
      </c>
      <c r="AY635" s="236" t="s">
        <v>220</v>
      </c>
    </row>
    <row r="636" s="14" customFormat="1">
      <c r="A636" s="14"/>
      <c r="B636" s="242"/>
      <c r="C636" s="14"/>
      <c r="D636" s="235" t="s">
        <v>228</v>
      </c>
      <c r="E636" s="243" t="s">
        <v>1</v>
      </c>
      <c r="F636" s="244" t="s">
        <v>2139</v>
      </c>
      <c r="G636" s="14"/>
      <c r="H636" s="245">
        <v>2.048</v>
      </c>
      <c r="I636" s="246"/>
      <c r="J636" s="246"/>
      <c r="K636" s="14"/>
      <c r="L636" s="14"/>
      <c r="M636" s="242"/>
      <c r="N636" s="247"/>
      <c r="O636" s="248"/>
      <c r="P636" s="248"/>
      <c r="Q636" s="248"/>
      <c r="R636" s="248"/>
      <c r="S636" s="248"/>
      <c r="T636" s="248"/>
      <c r="U636" s="248"/>
      <c r="V636" s="248"/>
      <c r="W636" s="248"/>
      <c r="X636" s="249"/>
      <c r="Y636" s="14"/>
      <c r="Z636" s="14"/>
      <c r="AA636" s="14"/>
      <c r="AB636" s="14"/>
      <c r="AC636" s="14"/>
      <c r="AD636" s="14"/>
      <c r="AE636" s="14"/>
      <c r="AT636" s="243" t="s">
        <v>228</v>
      </c>
      <c r="AU636" s="243" t="s">
        <v>93</v>
      </c>
      <c r="AV636" s="14" t="s">
        <v>93</v>
      </c>
      <c r="AW636" s="14" t="s">
        <v>4</v>
      </c>
      <c r="AX636" s="14" t="s">
        <v>81</v>
      </c>
      <c r="AY636" s="243" t="s">
        <v>220</v>
      </c>
    </row>
    <row r="637" s="14" customFormat="1">
      <c r="A637" s="14"/>
      <c r="B637" s="242"/>
      <c r="C637" s="14"/>
      <c r="D637" s="235" t="s">
        <v>228</v>
      </c>
      <c r="E637" s="243" t="s">
        <v>1</v>
      </c>
      <c r="F637" s="244" t="s">
        <v>2140</v>
      </c>
      <c r="G637" s="14"/>
      <c r="H637" s="245">
        <v>5.3099999999999996</v>
      </c>
      <c r="I637" s="246"/>
      <c r="J637" s="246"/>
      <c r="K637" s="14"/>
      <c r="L637" s="14"/>
      <c r="M637" s="242"/>
      <c r="N637" s="247"/>
      <c r="O637" s="248"/>
      <c r="P637" s="248"/>
      <c r="Q637" s="248"/>
      <c r="R637" s="248"/>
      <c r="S637" s="248"/>
      <c r="T637" s="248"/>
      <c r="U637" s="248"/>
      <c r="V637" s="248"/>
      <c r="W637" s="248"/>
      <c r="X637" s="249"/>
      <c r="Y637" s="14"/>
      <c r="Z637" s="14"/>
      <c r="AA637" s="14"/>
      <c r="AB637" s="14"/>
      <c r="AC637" s="14"/>
      <c r="AD637" s="14"/>
      <c r="AE637" s="14"/>
      <c r="AT637" s="243" t="s">
        <v>228</v>
      </c>
      <c r="AU637" s="243" t="s">
        <v>93</v>
      </c>
      <c r="AV637" s="14" t="s">
        <v>93</v>
      </c>
      <c r="AW637" s="14" t="s">
        <v>4</v>
      </c>
      <c r="AX637" s="14" t="s">
        <v>81</v>
      </c>
      <c r="AY637" s="243" t="s">
        <v>220</v>
      </c>
    </row>
    <row r="638" s="14" customFormat="1">
      <c r="A638" s="14"/>
      <c r="B638" s="242"/>
      <c r="C638" s="14"/>
      <c r="D638" s="235" t="s">
        <v>228</v>
      </c>
      <c r="E638" s="243" t="s">
        <v>1</v>
      </c>
      <c r="F638" s="244" t="s">
        <v>2141</v>
      </c>
      <c r="G638" s="14"/>
      <c r="H638" s="245">
        <v>10.17</v>
      </c>
      <c r="I638" s="246"/>
      <c r="J638" s="246"/>
      <c r="K638" s="14"/>
      <c r="L638" s="14"/>
      <c r="M638" s="242"/>
      <c r="N638" s="247"/>
      <c r="O638" s="248"/>
      <c r="P638" s="248"/>
      <c r="Q638" s="248"/>
      <c r="R638" s="248"/>
      <c r="S638" s="248"/>
      <c r="T638" s="248"/>
      <c r="U638" s="248"/>
      <c r="V638" s="248"/>
      <c r="W638" s="248"/>
      <c r="X638" s="249"/>
      <c r="Y638" s="14"/>
      <c r="Z638" s="14"/>
      <c r="AA638" s="14"/>
      <c r="AB638" s="14"/>
      <c r="AC638" s="14"/>
      <c r="AD638" s="14"/>
      <c r="AE638" s="14"/>
      <c r="AT638" s="243" t="s">
        <v>228</v>
      </c>
      <c r="AU638" s="243" t="s">
        <v>93</v>
      </c>
      <c r="AV638" s="14" t="s">
        <v>93</v>
      </c>
      <c r="AW638" s="14" t="s">
        <v>4</v>
      </c>
      <c r="AX638" s="14" t="s">
        <v>81</v>
      </c>
      <c r="AY638" s="243" t="s">
        <v>220</v>
      </c>
    </row>
    <row r="639" s="14" customFormat="1">
      <c r="A639" s="14"/>
      <c r="B639" s="242"/>
      <c r="C639" s="14"/>
      <c r="D639" s="235" t="s">
        <v>228</v>
      </c>
      <c r="E639" s="243" t="s">
        <v>1</v>
      </c>
      <c r="F639" s="244" t="s">
        <v>2142</v>
      </c>
      <c r="G639" s="14"/>
      <c r="H639" s="245">
        <v>1.76</v>
      </c>
      <c r="I639" s="246"/>
      <c r="J639" s="246"/>
      <c r="K639" s="14"/>
      <c r="L639" s="14"/>
      <c r="M639" s="242"/>
      <c r="N639" s="247"/>
      <c r="O639" s="248"/>
      <c r="P639" s="248"/>
      <c r="Q639" s="248"/>
      <c r="R639" s="248"/>
      <c r="S639" s="248"/>
      <c r="T639" s="248"/>
      <c r="U639" s="248"/>
      <c r="V639" s="248"/>
      <c r="W639" s="248"/>
      <c r="X639" s="249"/>
      <c r="Y639" s="14"/>
      <c r="Z639" s="14"/>
      <c r="AA639" s="14"/>
      <c r="AB639" s="14"/>
      <c r="AC639" s="14"/>
      <c r="AD639" s="14"/>
      <c r="AE639" s="14"/>
      <c r="AT639" s="243" t="s">
        <v>228</v>
      </c>
      <c r="AU639" s="243" t="s">
        <v>93</v>
      </c>
      <c r="AV639" s="14" t="s">
        <v>93</v>
      </c>
      <c r="AW639" s="14" t="s">
        <v>4</v>
      </c>
      <c r="AX639" s="14" t="s">
        <v>81</v>
      </c>
      <c r="AY639" s="243" t="s">
        <v>220</v>
      </c>
    </row>
    <row r="640" s="15" customFormat="1">
      <c r="A640" s="15"/>
      <c r="B640" s="250"/>
      <c r="C640" s="15"/>
      <c r="D640" s="235" t="s">
        <v>228</v>
      </c>
      <c r="E640" s="251" t="s">
        <v>1</v>
      </c>
      <c r="F640" s="252" t="s">
        <v>242</v>
      </c>
      <c r="G640" s="15"/>
      <c r="H640" s="253">
        <v>19.288</v>
      </c>
      <c r="I640" s="254"/>
      <c r="J640" s="254"/>
      <c r="K640" s="15"/>
      <c r="L640" s="15"/>
      <c r="M640" s="250"/>
      <c r="N640" s="255"/>
      <c r="O640" s="256"/>
      <c r="P640" s="256"/>
      <c r="Q640" s="256"/>
      <c r="R640" s="256"/>
      <c r="S640" s="256"/>
      <c r="T640" s="256"/>
      <c r="U640" s="256"/>
      <c r="V640" s="256"/>
      <c r="W640" s="256"/>
      <c r="X640" s="257"/>
      <c r="Y640" s="15"/>
      <c r="Z640" s="15"/>
      <c r="AA640" s="15"/>
      <c r="AB640" s="15"/>
      <c r="AC640" s="15"/>
      <c r="AD640" s="15"/>
      <c r="AE640" s="15"/>
      <c r="AT640" s="251" t="s">
        <v>228</v>
      </c>
      <c r="AU640" s="251" t="s">
        <v>93</v>
      </c>
      <c r="AV640" s="15" t="s">
        <v>98</v>
      </c>
      <c r="AW640" s="15" t="s">
        <v>4</v>
      </c>
      <c r="AX640" s="15" t="s">
        <v>81</v>
      </c>
      <c r="AY640" s="251" t="s">
        <v>220</v>
      </c>
    </row>
    <row r="641" s="13" customFormat="1">
      <c r="A641" s="13"/>
      <c r="B641" s="234"/>
      <c r="C641" s="13"/>
      <c r="D641" s="235" t="s">
        <v>228</v>
      </c>
      <c r="E641" s="236" t="s">
        <v>1</v>
      </c>
      <c r="F641" s="237" t="s">
        <v>2143</v>
      </c>
      <c r="G641" s="13"/>
      <c r="H641" s="236" t="s">
        <v>1</v>
      </c>
      <c r="I641" s="238"/>
      <c r="J641" s="238"/>
      <c r="K641" s="13"/>
      <c r="L641" s="13"/>
      <c r="M641" s="234"/>
      <c r="N641" s="239"/>
      <c r="O641" s="240"/>
      <c r="P641" s="240"/>
      <c r="Q641" s="240"/>
      <c r="R641" s="240"/>
      <c r="S641" s="240"/>
      <c r="T641" s="240"/>
      <c r="U641" s="240"/>
      <c r="V641" s="240"/>
      <c r="W641" s="240"/>
      <c r="X641" s="241"/>
      <c r="Y641" s="13"/>
      <c r="Z641" s="13"/>
      <c r="AA641" s="13"/>
      <c r="AB641" s="13"/>
      <c r="AC641" s="13"/>
      <c r="AD641" s="13"/>
      <c r="AE641" s="13"/>
      <c r="AT641" s="236" t="s">
        <v>228</v>
      </c>
      <c r="AU641" s="236" t="s">
        <v>93</v>
      </c>
      <c r="AV641" s="13" t="s">
        <v>88</v>
      </c>
      <c r="AW641" s="13" t="s">
        <v>4</v>
      </c>
      <c r="AX641" s="13" t="s">
        <v>81</v>
      </c>
      <c r="AY641" s="236" t="s">
        <v>220</v>
      </c>
    </row>
    <row r="642" s="14" customFormat="1">
      <c r="A642" s="14"/>
      <c r="B642" s="242"/>
      <c r="C642" s="14"/>
      <c r="D642" s="235" t="s">
        <v>228</v>
      </c>
      <c r="E642" s="243" t="s">
        <v>1</v>
      </c>
      <c r="F642" s="244" t="s">
        <v>2144</v>
      </c>
      <c r="G642" s="14"/>
      <c r="H642" s="245">
        <v>20.329999999999998</v>
      </c>
      <c r="I642" s="246"/>
      <c r="J642" s="246"/>
      <c r="K642" s="14"/>
      <c r="L642" s="14"/>
      <c r="M642" s="242"/>
      <c r="N642" s="247"/>
      <c r="O642" s="248"/>
      <c r="P642" s="248"/>
      <c r="Q642" s="248"/>
      <c r="R642" s="248"/>
      <c r="S642" s="248"/>
      <c r="T642" s="248"/>
      <c r="U642" s="248"/>
      <c r="V642" s="248"/>
      <c r="W642" s="248"/>
      <c r="X642" s="249"/>
      <c r="Y642" s="14"/>
      <c r="Z642" s="14"/>
      <c r="AA642" s="14"/>
      <c r="AB642" s="14"/>
      <c r="AC642" s="14"/>
      <c r="AD642" s="14"/>
      <c r="AE642" s="14"/>
      <c r="AT642" s="243" t="s">
        <v>228</v>
      </c>
      <c r="AU642" s="243" t="s">
        <v>93</v>
      </c>
      <c r="AV642" s="14" t="s">
        <v>93</v>
      </c>
      <c r="AW642" s="14" t="s">
        <v>4</v>
      </c>
      <c r="AX642" s="14" t="s">
        <v>81</v>
      </c>
      <c r="AY642" s="243" t="s">
        <v>220</v>
      </c>
    </row>
    <row r="643" s="15" customFormat="1">
      <c r="A643" s="15"/>
      <c r="B643" s="250"/>
      <c r="C643" s="15"/>
      <c r="D643" s="235" t="s">
        <v>228</v>
      </c>
      <c r="E643" s="251" t="s">
        <v>1</v>
      </c>
      <c r="F643" s="252" t="s">
        <v>242</v>
      </c>
      <c r="G643" s="15"/>
      <c r="H643" s="253">
        <v>20.329999999999998</v>
      </c>
      <c r="I643" s="254"/>
      <c r="J643" s="254"/>
      <c r="K643" s="15"/>
      <c r="L643" s="15"/>
      <c r="M643" s="250"/>
      <c r="N643" s="255"/>
      <c r="O643" s="256"/>
      <c r="P643" s="256"/>
      <c r="Q643" s="256"/>
      <c r="R643" s="256"/>
      <c r="S643" s="256"/>
      <c r="T643" s="256"/>
      <c r="U643" s="256"/>
      <c r="V643" s="256"/>
      <c r="W643" s="256"/>
      <c r="X643" s="257"/>
      <c r="Y643" s="15"/>
      <c r="Z643" s="15"/>
      <c r="AA643" s="15"/>
      <c r="AB643" s="15"/>
      <c r="AC643" s="15"/>
      <c r="AD643" s="15"/>
      <c r="AE643" s="15"/>
      <c r="AT643" s="251" t="s">
        <v>228</v>
      </c>
      <c r="AU643" s="251" t="s">
        <v>93</v>
      </c>
      <c r="AV643" s="15" t="s">
        <v>98</v>
      </c>
      <c r="AW643" s="15" t="s">
        <v>4</v>
      </c>
      <c r="AX643" s="15" t="s">
        <v>81</v>
      </c>
      <c r="AY643" s="251" t="s">
        <v>220</v>
      </c>
    </row>
    <row r="644" s="13" customFormat="1">
      <c r="A644" s="13"/>
      <c r="B644" s="234"/>
      <c r="C644" s="13"/>
      <c r="D644" s="235" t="s">
        <v>228</v>
      </c>
      <c r="E644" s="236" t="s">
        <v>1</v>
      </c>
      <c r="F644" s="237" t="s">
        <v>2103</v>
      </c>
      <c r="G644" s="13"/>
      <c r="H644" s="236" t="s">
        <v>1</v>
      </c>
      <c r="I644" s="238"/>
      <c r="J644" s="238"/>
      <c r="K644" s="13"/>
      <c r="L644" s="13"/>
      <c r="M644" s="234"/>
      <c r="N644" s="239"/>
      <c r="O644" s="240"/>
      <c r="P644" s="240"/>
      <c r="Q644" s="240"/>
      <c r="R644" s="240"/>
      <c r="S644" s="240"/>
      <c r="T644" s="240"/>
      <c r="U644" s="240"/>
      <c r="V644" s="240"/>
      <c r="W644" s="240"/>
      <c r="X644" s="241"/>
      <c r="Y644" s="13"/>
      <c r="Z644" s="13"/>
      <c r="AA644" s="13"/>
      <c r="AB644" s="13"/>
      <c r="AC644" s="13"/>
      <c r="AD644" s="13"/>
      <c r="AE644" s="13"/>
      <c r="AT644" s="236" t="s">
        <v>228</v>
      </c>
      <c r="AU644" s="236" t="s">
        <v>93</v>
      </c>
      <c r="AV644" s="13" t="s">
        <v>88</v>
      </c>
      <c r="AW644" s="13" t="s">
        <v>4</v>
      </c>
      <c r="AX644" s="13" t="s">
        <v>81</v>
      </c>
      <c r="AY644" s="236" t="s">
        <v>220</v>
      </c>
    </row>
    <row r="645" s="14" customFormat="1">
      <c r="A645" s="14"/>
      <c r="B645" s="242"/>
      <c r="C645" s="14"/>
      <c r="D645" s="235" t="s">
        <v>228</v>
      </c>
      <c r="E645" s="243" t="s">
        <v>1</v>
      </c>
      <c r="F645" s="244" t="s">
        <v>2149</v>
      </c>
      <c r="G645" s="14"/>
      <c r="H645" s="245">
        <v>8.2699999999999996</v>
      </c>
      <c r="I645" s="246"/>
      <c r="J645" s="246"/>
      <c r="K645" s="14"/>
      <c r="L645" s="14"/>
      <c r="M645" s="242"/>
      <c r="N645" s="247"/>
      <c r="O645" s="248"/>
      <c r="P645" s="248"/>
      <c r="Q645" s="248"/>
      <c r="R645" s="248"/>
      <c r="S645" s="248"/>
      <c r="T645" s="248"/>
      <c r="U645" s="248"/>
      <c r="V645" s="248"/>
      <c r="W645" s="248"/>
      <c r="X645" s="249"/>
      <c r="Y645" s="14"/>
      <c r="Z645" s="14"/>
      <c r="AA645" s="14"/>
      <c r="AB645" s="14"/>
      <c r="AC645" s="14"/>
      <c r="AD645" s="14"/>
      <c r="AE645" s="14"/>
      <c r="AT645" s="243" t="s">
        <v>228</v>
      </c>
      <c r="AU645" s="243" t="s">
        <v>93</v>
      </c>
      <c r="AV645" s="14" t="s">
        <v>93</v>
      </c>
      <c r="AW645" s="14" t="s">
        <v>4</v>
      </c>
      <c r="AX645" s="14" t="s">
        <v>81</v>
      </c>
      <c r="AY645" s="243" t="s">
        <v>220</v>
      </c>
    </row>
    <row r="646" s="14" customFormat="1">
      <c r="A646" s="14"/>
      <c r="B646" s="242"/>
      <c r="C646" s="14"/>
      <c r="D646" s="235" t="s">
        <v>228</v>
      </c>
      <c r="E646" s="243" t="s">
        <v>1</v>
      </c>
      <c r="F646" s="244" t="s">
        <v>2150</v>
      </c>
      <c r="G646" s="14"/>
      <c r="H646" s="245">
        <v>22.695</v>
      </c>
      <c r="I646" s="246"/>
      <c r="J646" s="246"/>
      <c r="K646" s="14"/>
      <c r="L646" s="14"/>
      <c r="M646" s="242"/>
      <c r="N646" s="247"/>
      <c r="O646" s="248"/>
      <c r="P646" s="248"/>
      <c r="Q646" s="248"/>
      <c r="R646" s="248"/>
      <c r="S646" s="248"/>
      <c r="T646" s="248"/>
      <c r="U646" s="248"/>
      <c r="V646" s="248"/>
      <c r="W646" s="248"/>
      <c r="X646" s="249"/>
      <c r="Y646" s="14"/>
      <c r="Z646" s="14"/>
      <c r="AA646" s="14"/>
      <c r="AB646" s="14"/>
      <c r="AC646" s="14"/>
      <c r="AD646" s="14"/>
      <c r="AE646" s="14"/>
      <c r="AT646" s="243" t="s">
        <v>228</v>
      </c>
      <c r="AU646" s="243" t="s">
        <v>93</v>
      </c>
      <c r="AV646" s="14" t="s">
        <v>93</v>
      </c>
      <c r="AW646" s="14" t="s">
        <v>4</v>
      </c>
      <c r="AX646" s="14" t="s">
        <v>81</v>
      </c>
      <c r="AY646" s="243" t="s">
        <v>220</v>
      </c>
    </row>
    <row r="647" s="14" customFormat="1">
      <c r="A647" s="14"/>
      <c r="B647" s="242"/>
      <c r="C647" s="14"/>
      <c r="D647" s="235" t="s">
        <v>228</v>
      </c>
      <c r="E647" s="243" t="s">
        <v>1</v>
      </c>
      <c r="F647" s="244" t="s">
        <v>2151</v>
      </c>
      <c r="G647" s="14"/>
      <c r="H647" s="245">
        <v>34.43</v>
      </c>
      <c r="I647" s="246"/>
      <c r="J647" s="246"/>
      <c r="K647" s="14"/>
      <c r="L647" s="14"/>
      <c r="M647" s="242"/>
      <c r="N647" s="247"/>
      <c r="O647" s="248"/>
      <c r="P647" s="248"/>
      <c r="Q647" s="248"/>
      <c r="R647" s="248"/>
      <c r="S647" s="248"/>
      <c r="T647" s="248"/>
      <c r="U647" s="248"/>
      <c r="V647" s="248"/>
      <c r="W647" s="248"/>
      <c r="X647" s="249"/>
      <c r="Y647" s="14"/>
      <c r="Z647" s="14"/>
      <c r="AA647" s="14"/>
      <c r="AB647" s="14"/>
      <c r="AC647" s="14"/>
      <c r="AD647" s="14"/>
      <c r="AE647" s="14"/>
      <c r="AT647" s="243" t="s">
        <v>228</v>
      </c>
      <c r="AU647" s="243" t="s">
        <v>93</v>
      </c>
      <c r="AV647" s="14" t="s">
        <v>93</v>
      </c>
      <c r="AW647" s="14" t="s">
        <v>4</v>
      </c>
      <c r="AX647" s="14" t="s">
        <v>81</v>
      </c>
      <c r="AY647" s="243" t="s">
        <v>220</v>
      </c>
    </row>
    <row r="648" s="14" customFormat="1">
      <c r="A648" s="14"/>
      <c r="B648" s="242"/>
      <c r="C648" s="14"/>
      <c r="D648" s="235" t="s">
        <v>228</v>
      </c>
      <c r="E648" s="243" t="s">
        <v>1</v>
      </c>
      <c r="F648" s="244" t="s">
        <v>2152</v>
      </c>
      <c r="G648" s="14"/>
      <c r="H648" s="245">
        <v>13.404999999999999</v>
      </c>
      <c r="I648" s="246"/>
      <c r="J648" s="246"/>
      <c r="K648" s="14"/>
      <c r="L648" s="14"/>
      <c r="M648" s="242"/>
      <c r="N648" s="247"/>
      <c r="O648" s="248"/>
      <c r="P648" s="248"/>
      <c r="Q648" s="248"/>
      <c r="R648" s="248"/>
      <c r="S648" s="248"/>
      <c r="T648" s="248"/>
      <c r="U648" s="248"/>
      <c r="V648" s="248"/>
      <c r="W648" s="248"/>
      <c r="X648" s="249"/>
      <c r="Y648" s="14"/>
      <c r="Z648" s="14"/>
      <c r="AA648" s="14"/>
      <c r="AB648" s="14"/>
      <c r="AC648" s="14"/>
      <c r="AD648" s="14"/>
      <c r="AE648" s="14"/>
      <c r="AT648" s="243" t="s">
        <v>228</v>
      </c>
      <c r="AU648" s="243" t="s">
        <v>93</v>
      </c>
      <c r="AV648" s="14" t="s">
        <v>93</v>
      </c>
      <c r="AW648" s="14" t="s">
        <v>4</v>
      </c>
      <c r="AX648" s="14" t="s">
        <v>81</v>
      </c>
      <c r="AY648" s="243" t="s">
        <v>220</v>
      </c>
    </row>
    <row r="649" s="15" customFormat="1">
      <c r="A649" s="15"/>
      <c r="B649" s="250"/>
      <c r="C649" s="15"/>
      <c r="D649" s="235" t="s">
        <v>228</v>
      </c>
      <c r="E649" s="251" t="s">
        <v>1</v>
      </c>
      <c r="F649" s="252" t="s">
        <v>242</v>
      </c>
      <c r="G649" s="15"/>
      <c r="H649" s="253">
        <v>78.799999999999997</v>
      </c>
      <c r="I649" s="254"/>
      <c r="J649" s="254"/>
      <c r="K649" s="15"/>
      <c r="L649" s="15"/>
      <c r="M649" s="250"/>
      <c r="N649" s="255"/>
      <c r="O649" s="256"/>
      <c r="P649" s="256"/>
      <c r="Q649" s="256"/>
      <c r="R649" s="256"/>
      <c r="S649" s="256"/>
      <c r="T649" s="256"/>
      <c r="U649" s="256"/>
      <c r="V649" s="256"/>
      <c r="W649" s="256"/>
      <c r="X649" s="257"/>
      <c r="Y649" s="15"/>
      <c r="Z649" s="15"/>
      <c r="AA649" s="15"/>
      <c r="AB649" s="15"/>
      <c r="AC649" s="15"/>
      <c r="AD649" s="15"/>
      <c r="AE649" s="15"/>
      <c r="AT649" s="251" t="s">
        <v>228</v>
      </c>
      <c r="AU649" s="251" t="s">
        <v>93</v>
      </c>
      <c r="AV649" s="15" t="s">
        <v>98</v>
      </c>
      <c r="AW649" s="15" t="s">
        <v>4</v>
      </c>
      <c r="AX649" s="15" t="s">
        <v>81</v>
      </c>
      <c r="AY649" s="251" t="s">
        <v>220</v>
      </c>
    </row>
    <row r="650" s="13" customFormat="1">
      <c r="A650" s="13"/>
      <c r="B650" s="234"/>
      <c r="C650" s="13"/>
      <c r="D650" s="235" t="s">
        <v>228</v>
      </c>
      <c r="E650" s="236" t="s">
        <v>1</v>
      </c>
      <c r="F650" s="237" t="s">
        <v>2143</v>
      </c>
      <c r="G650" s="13"/>
      <c r="H650" s="236" t="s">
        <v>1</v>
      </c>
      <c r="I650" s="238"/>
      <c r="J650" s="238"/>
      <c r="K650" s="13"/>
      <c r="L650" s="13"/>
      <c r="M650" s="234"/>
      <c r="N650" s="239"/>
      <c r="O650" s="240"/>
      <c r="P650" s="240"/>
      <c r="Q650" s="240"/>
      <c r="R650" s="240"/>
      <c r="S650" s="240"/>
      <c r="T650" s="240"/>
      <c r="U650" s="240"/>
      <c r="V650" s="240"/>
      <c r="W650" s="240"/>
      <c r="X650" s="241"/>
      <c r="Y650" s="13"/>
      <c r="Z650" s="13"/>
      <c r="AA650" s="13"/>
      <c r="AB650" s="13"/>
      <c r="AC650" s="13"/>
      <c r="AD650" s="13"/>
      <c r="AE650" s="13"/>
      <c r="AT650" s="236" t="s">
        <v>228</v>
      </c>
      <c r="AU650" s="236" t="s">
        <v>93</v>
      </c>
      <c r="AV650" s="13" t="s">
        <v>88</v>
      </c>
      <c r="AW650" s="13" t="s">
        <v>4</v>
      </c>
      <c r="AX650" s="13" t="s">
        <v>81</v>
      </c>
      <c r="AY650" s="236" t="s">
        <v>220</v>
      </c>
    </row>
    <row r="651" s="14" customFormat="1">
      <c r="A651" s="14"/>
      <c r="B651" s="242"/>
      <c r="C651" s="14"/>
      <c r="D651" s="235" t="s">
        <v>228</v>
      </c>
      <c r="E651" s="243" t="s">
        <v>1</v>
      </c>
      <c r="F651" s="244" t="s">
        <v>2153</v>
      </c>
      <c r="G651" s="14"/>
      <c r="H651" s="245">
        <v>45.899999999999999</v>
      </c>
      <c r="I651" s="246"/>
      <c r="J651" s="246"/>
      <c r="K651" s="14"/>
      <c r="L651" s="14"/>
      <c r="M651" s="242"/>
      <c r="N651" s="247"/>
      <c r="O651" s="248"/>
      <c r="P651" s="248"/>
      <c r="Q651" s="248"/>
      <c r="R651" s="248"/>
      <c r="S651" s="248"/>
      <c r="T651" s="248"/>
      <c r="U651" s="248"/>
      <c r="V651" s="248"/>
      <c r="W651" s="248"/>
      <c r="X651" s="249"/>
      <c r="Y651" s="14"/>
      <c r="Z651" s="14"/>
      <c r="AA651" s="14"/>
      <c r="AB651" s="14"/>
      <c r="AC651" s="14"/>
      <c r="AD651" s="14"/>
      <c r="AE651" s="14"/>
      <c r="AT651" s="243" t="s">
        <v>228</v>
      </c>
      <c r="AU651" s="243" t="s">
        <v>93</v>
      </c>
      <c r="AV651" s="14" t="s">
        <v>93</v>
      </c>
      <c r="AW651" s="14" t="s">
        <v>4</v>
      </c>
      <c r="AX651" s="14" t="s">
        <v>81</v>
      </c>
      <c r="AY651" s="243" t="s">
        <v>220</v>
      </c>
    </row>
    <row r="652" s="14" customFormat="1">
      <c r="A652" s="14"/>
      <c r="B652" s="242"/>
      <c r="C652" s="14"/>
      <c r="D652" s="235" t="s">
        <v>228</v>
      </c>
      <c r="E652" s="243" t="s">
        <v>1</v>
      </c>
      <c r="F652" s="244" t="s">
        <v>2417</v>
      </c>
      <c r="G652" s="14"/>
      <c r="H652" s="245">
        <v>-7.5</v>
      </c>
      <c r="I652" s="246"/>
      <c r="J652" s="246"/>
      <c r="K652" s="14"/>
      <c r="L652" s="14"/>
      <c r="M652" s="242"/>
      <c r="N652" s="247"/>
      <c r="O652" s="248"/>
      <c r="P652" s="248"/>
      <c r="Q652" s="248"/>
      <c r="R652" s="248"/>
      <c r="S652" s="248"/>
      <c r="T652" s="248"/>
      <c r="U652" s="248"/>
      <c r="V652" s="248"/>
      <c r="W652" s="248"/>
      <c r="X652" s="249"/>
      <c r="Y652" s="14"/>
      <c r="Z652" s="14"/>
      <c r="AA652" s="14"/>
      <c r="AB652" s="14"/>
      <c r="AC652" s="14"/>
      <c r="AD652" s="14"/>
      <c r="AE652" s="14"/>
      <c r="AT652" s="243" t="s">
        <v>228</v>
      </c>
      <c r="AU652" s="243" t="s">
        <v>93</v>
      </c>
      <c r="AV652" s="14" t="s">
        <v>93</v>
      </c>
      <c r="AW652" s="14" t="s">
        <v>4</v>
      </c>
      <c r="AX652" s="14" t="s">
        <v>81</v>
      </c>
      <c r="AY652" s="243" t="s">
        <v>220</v>
      </c>
    </row>
    <row r="653" s="16" customFormat="1">
      <c r="A653" s="16"/>
      <c r="B653" s="258"/>
      <c r="C653" s="16"/>
      <c r="D653" s="235" t="s">
        <v>228</v>
      </c>
      <c r="E653" s="259" t="s">
        <v>1</v>
      </c>
      <c r="F653" s="260" t="s">
        <v>253</v>
      </c>
      <c r="G653" s="16"/>
      <c r="H653" s="261">
        <v>156.81800000000001</v>
      </c>
      <c r="I653" s="262"/>
      <c r="J653" s="262"/>
      <c r="K653" s="16"/>
      <c r="L653" s="16"/>
      <c r="M653" s="258"/>
      <c r="N653" s="263"/>
      <c r="O653" s="264"/>
      <c r="P653" s="264"/>
      <c r="Q653" s="264"/>
      <c r="R653" s="264"/>
      <c r="S653" s="264"/>
      <c r="T653" s="264"/>
      <c r="U653" s="264"/>
      <c r="V653" s="264"/>
      <c r="W653" s="264"/>
      <c r="X653" s="265"/>
      <c r="Y653" s="16"/>
      <c r="Z653" s="16"/>
      <c r="AA653" s="16"/>
      <c r="AB653" s="16"/>
      <c r="AC653" s="16"/>
      <c r="AD653" s="16"/>
      <c r="AE653" s="16"/>
      <c r="AT653" s="259" t="s">
        <v>228</v>
      </c>
      <c r="AU653" s="259" t="s">
        <v>93</v>
      </c>
      <c r="AV653" s="16" t="s">
        <v>105</v>
      </c>
      <c r="AW653" s="16" t="s">
        <v>4</v>
      </c>
      <c r="AX653" s="16" t="s">
        <v>88</v>
      </c>
      <c r="AY653" s="259" t="s">
        <v>220</v>
      </c>
    </row>
    <row r="654" s="2" customFormat="1" ht="33" customHeight="1">
      <c r="A654" s="42"/>
      <c r="B654" s="186"/>
      <c r="C654" s="220" t="s">
        <v>2418</v>
      </c>
      <c r="D654" s="220" t="s">
        <v>223</v>
      </c>
      <c r="E654" s="221" t="s">
        <v>2014</v>
      </c>
      <c r="F654" s="222" t="s">
        <v>2015</v>
      </c>
      <c r="G654" s="223" t="s">
        <v>226</v>
      </c>
      <c r="H654" s="224">
        <v>156.81800000000001</v>
      </c>
      <c r="I654" s="225"/>
      <c r="J654" s="225"/>
      <c r="K654" s="226">
        <f>ROUND(P654*H654,2)</f>
        <v>0</v>
      </c>
      <c r="L654" s="227"/>
      <c r="M654" s="43"/>
      <c r="N654" s="228" t="s">
        <v>1</v>
      </c>
      <c r="O654" s="229" t="s">
        <v>45</v>
      </c>
      <c r="P654" s="230">
        <f>I654+J654</f>
        <v>0</v>
      </c>
      <c r="Q654" s="230">
        <f>ROUND(I654*H654,2)</f>
        <v>0</v>
      </c>
      <c r="R654" s="230">
        <f>ROUND(J654*H654,2)</f>
        <v>0</v>
      </c>
      <c r="S654" s="86"/>
      <c r="T654" s="231">
        <f>S654*H654</f>
        <v>0</v>
      </c>
      <c r="U654" s="231">
        <v>0.00032000000000000003</v>
      </c>
      <c r="V654" s="231">
        <f>U654*H654</f>
        <v>0.050181760000000006</v>
      </c>
      <c r="W654" s="231">
        <v>0</v>
      </c>
      <c r="X654" s="232">
        <f>W654*H654</f>
        <v>0</v>
      </c>
      <c r="Y654" s="42"/>
      <c r="Z654" s="42"/>
      <c r="AA654" s="42"/>
      <c r="AB654" s="42"/>
      <c r="AC654" s="42"/>
      <c r="AD654" s="42"/>
      <c r="AE654" s="42"/>
      <c r="AR654" s="233" t="s">
        <v>387</v>
      </c>
      <c r="AT654" s="233" t="s">
        <v>223</v>
      </c>
      <c r="AU654" s="233" t="s">
        <v>93</v>
      </c>
      <c r="AY654" s="19" t="s">
        <v>220</v>
      </c>
      <c r="BE654" s="147">
        <f>IF(O654="základná",K654,0)</f>
        <v>0</v>
      </c>
      <c r="BF654" s="147">
        <f>IF(O654="znížená",K654,0)</f>
        <v>0</v>
      </c>
      <c r="BG654" s="147">
        <f>IF(O654="zákl. prenesená",K654,0)</f>
        <v>0</v>
      </c>
      <c r="BH654" s="147">
        <f>IF(O654="zníž. prenesená",K654,0)</f>
        <v>0</v>
      </c>
      <c r="BI654" s="147">
        <f>IF(O654="nulová",K654,0)</f>
        <v>0</v>
      </c>
      <c r="BJ654" s="19" t="s">
        <v>93</v>
      </c>
      <c r="BK654" s="147">
        <f>ROUND(P654*H654,2)</f>
        <v>0</v>
      </c>
      <c r="BL654" s="19" t="s">
        <v>387</v>
      </c>
      <c r="BM654" s="233" t="s">
        <v>2419</v>
      </c>
    </row>
    <row r="655" s="13" customFormat="1">
      <c r="A655" s="13"/>
      <c r="B655" s="234"/>
      <c r="C655" s="13"/>
      <c r="D655" s="235" t="s">
        <v>228</v>
      </c>
      <c r="E655" s="236" t="s">
        <v>1</v>
      </c>
      <c r="F655" s="237" t="s">
        <v>2103</v>
      </c>
      <c r="G655" s="13"/>
      <c r="H655" s="236" t="s">
        <v>1</v>
      </c>
      <c r="I655" s="238"/>
      <c r="J655" s="238"/>
      <c r="K655" s="13"/>
      <c r="L655" s="13"/>
      <c r="M655" s="234"/>
      <c r="N655" s="239"/>
      <c r="O655" s="240"/>
      <c r="P655" s="240"/>
      <c r="Q655" s="240"/>
      <c r="R655" s="240"/>
      <c r="S655" s="240"/>
      <c r="T655" s="240"/>
      <c r="U655" s="240"/>
      <c r="V655" s="240"/>
      <c r="W655" s="240"/>
      <c r="X655" s="241"/>
      <c r="Y655" s="13"/>
      <c r="Z655" s="13"/>
      <c r="AA655" s="13"/>
      <c r="AB655" s="13"/>
      <c r="AC655" s="13"/>
      <c r="AD655" s="13"/>
      <c r="AE655" s="13"/>
      <c r="AT655" s="236" t="s">
        <v>228</v>
      </c>
      <c r="AU655" s="236" t="s">
        <v>93</v>
      </c>
      <c r="AV655" s="13" t="s">
        <v>88</v>
      </c>
      <c r="AW655" s="13" t="s">
        <v>4</v>
      </c>
      <c r="AX655" s="13" t="s">
        <v>81</v>
      </c>
      <c r="AY655" s="236" t="s">
        <v>220</v>
      </c>
    </row>
    <row r="656" s="14" customFormat="1">
      <c r="A656" s="14"/>
      <c r="B656" s="242"/>
      <c r="C656" s="14"/>
      <c r="D656" s="235" t="s">
        <v>228</v>
      </c>
      <c r="E656" s="243" t="s">
        <v>1</v>
      </c>
      <c r="F656" s="244" t="s">
        <v>2139</v>
      </c>
      <c r="G656" s="14"/>
      <c r="H656" s="245">
        <v>2.048</v>
      </c>
      <c r="I656" s="246"/>
      <c r="J656" s="246"/>
      <c r="K656" s="14"/>
      <c r="L656" s="14"/>
      <c r="M656" s="242"/>
      <c r="N656" s="247"/>
      <c r="O656" s="248"/>
      <c r="P656" s="248"/>
      <c r="Q656" s="248"/>
      <c r="R656" s="248"/>
      <c r="S656" s="248"/>
      <c r="T656" s="248"/>
      <c r="U656" s="248"/>
      <c r="V656" s="248"/>
      <c r="W656" s="248"/>
      <c r="X656" s="249"/>
      <c r="Y656" s="14"/>
      <c r="Z656" s="14"/>
      <c r="AA656" s="14"/>
      <c r="AB656" s="14"/>
      <c r="AC656" s="14"/>
      <c r="AD656" s="14"/>
      <c r="AE656" s="14"/>
      <c r="AT656" s="243" t="s">
        <v>228</v>
      </c>
      <c r="AU656" s="243" t="s">
        <v>93</v>
      </c>
      <c r="AV656" s="14" t="s">
        <v>93</v>
      </c>
      <c r="AW656" s="14" t="s">
        <v>4</v>
      </c>
      <c r="AX656" s="14" t="s">
        <v>81</v>
      </c>
      <c r="AY656" s="243" t="s">
        <v>220</v>
      </c>
    </row>
    <row r="657" s="14" customFormat="1">
      <c r="A657" s="14"/>
      <c r="B657" s="242"/>
      <c r="C657" s="14"/>
      <c r="D657" s="235" t="s">
        <v>228</v>
      </c>
      <c r="E657" s="243" t="s">
        <v>1</v>
      </c>
      <c r="F657" s="244" t="s">
        <v>2140</v>
      </c>
      <c r="G657" s="14"/>
      <c r="H657" s="245">
        <v>5.3099999999999996</v>
      </c>
      <c r="I657" s="246"/>
      <c r="J657" s="246"/>
      <c r="K657" s="14"/>
      <c r="L657" s="14"/>
      <c r="M657" s="242"/>
      <c r="N657" s="247"/>
      <c r="O657" s="248"/>
      <c r="P657" s="248"/>
      <c r="Q657" s="248"/>
      <c r="R657" s="248"/>
      <c r="S657" s="248"/>
      <c r="T657" s="248"/>
      <c r="U657" s="248"/>
      <c r="V657" s="248"/>
      <c r="W657" s="248"/>
      <c r="X657" s="249"/>
      <c r="Y657" s="14"/>
      <c r="Z657" s="14"/>
      <c r="AA657" s="14"/>
      <c r="AB657" s="14"/>
      <c r="AC657" s="14"/>
      <c r="AD657" s="14"/>
      <c r="AE657" s="14"/>
      <c r="AT657" s="243" t="s">
        <v>228</v>
      </c>
      <c r="AU657" s="243" t="s">
        <v>93</v>
      </c>
      <c r="AV657" s="14" t="s">
        <v>93</v>
      </c>
      <c r="AW657" s="14" t="s">
        <v>4</v>
      </c>
      <c r="AX657" s="14" t="s">
        <v>81</v>
      </c>
      <c r="AY657" s="243" t="s">
        <v>220</v>
      </c>
    </row>
    <row r="658" s="14" customFormat="1">
      <c r="A658" s="14"/>
      <c r="B658" s="242"/>
      <c r="C658" s="14"/>
      <c r="D658" s="235" t="s">
        <v>228</v>
      </c>
      <c r="E658" s="243" t="s">
        <v>1</v>
      </c>
      <c r="F658" s="244" t="s">
        <v>2141</v>
      </c>
      <c r="G658" s="14"/>
      <c r="H658" s="245">
        <v>10.17</v>
      </c>
      <c r="I658" s="246"/>
      <c r="J658" s="246"/>
      <c r="K658" s="14"/>
      <c r="L658" s="14"/>
      <c r="M658" s="242"/>
      <c r="N658" s="247"/>
      <c r="O658" s="248"/>
      <c r="P658" s="248"/>
      <c r="Q658" s="248"/>
      <c r="R658" s="248"/>
      <c r="S658" s="248"/>
      <c r="T658" s="248"/>
      <c r="U658" s="248"/>
      <c r="V658" s="248"/>
      <c r="W658" s="248"/>
      <c r="X658" s="249"/>
      <c r="Y658" s="14"/>
      <c r="Z658" s="14"/>
      <c r="AA658" s="14"/>
      <c r="AB658" s="14"/>
      <c r="AC658" s="14"/>
      <c r="AD658" s="14"/>
      <c r="AE658" s="14"/>
      <c r="AT658" s="243" t="s">
        <v>228</v>
      </c>
      <c r="AU658" s="243" t="s">
        <v>93</v>
      </c>
      <c r="AV658" s="14" t="s">
        <v>93</v>
      </c>
      <c r="AW658" s="14" t="s">
        <v>4</v>
      </c>
      <c r="AX658" s="14" t="s">
        <v>81</v>
      </c>
      <c r="AY658" s="243" t="s">
        <v>220</v>
      </c>
    </row>
    <row r="659" s="14" customFormat="1">
      <c r="A659" s="14"/>
      <c r="B659" s="242"/>
      <c r="C659" s="14"/>
      <c r="D659" s="235" t="s">
        <v>228</v>
      </c>
      <c r="E659" s="243" t="s">
        <v>1</v>
      </c>
      <c r="F659" s="244" t="s">
        <v>2142</v>
      </c>
      <c r="G659" s="14"/>
      <c r="H659" s="245">
        <v>1.76</v>
      </c>
      <c r="I659" s="246"/>
      <c r="J659" s="246"/>
      <c r="K659" s="14"/>
      <c r="L659" s="14"/>
      <c r="M659" s="242"/>
      <c r="N659" s="247"/>
      <c r="O659" s="248"/>
      <c r="P659" s="248"/>
      <c r="Q659" s="248"/>
      <c r="R659" s="248"/>
      <c r="S659" s="248"/>
      <c r="T659" s="248"/>
      <c r="U659" s="248"/>
      <c r="V659" s="248"/>
      <c r="W659" s="248"/>
      <c r="X659" s="249"/>
      <c r="Y659" s="14"/>
      <c r="Z659" s="14"/>
      <c r="AA659" s="14"/>
      <c r="AB659" s="14"/>
      <c r="AC659" s="14"/>
      <c r="AD659" s="14"/>
      <c r="AE659" s="14"/>
      <c r="AT659" s="243" t="s">
        <v>228</v>
      </c>
      <c r="AU659" s="243" t="s">
        <v>93</v>
      </c>
      <c r="AV659" s="14" t="s">
        <v>93</v>
      </c>
      <c r="AW659" s="14" t="s">
        <v>4</v>
      </c>
      <c r="AX659" s="14" t="s">
        <v>81</v>
      </c>
      <c r="AY659" s="243" t="s">
        <v>220</v>
      </c>
    </row>
    <row r="660" s="15" customFormat="1">
      <c r="A660" s="15"/>
      <c r="B660" s="250"/>
      <c r="C660" s="15"/>
      <c r="D660" s="235" t="s">
        <v>228</v>
      </c>
      <c r="E660" s="251" t="s">
        <v>1</v>
      </c>
      <c r="F660" s="252" t="s">
        <v>242</v>
      </c>
      <c r="G660" s="15"/>
      <c r="H660" s="253">
        <v>19.288</v>
      </c>
      <c r="I660" s="254"/>
      <c r="J660" s="254"/>
      <c r="K660" s="15"/>
      <c r="L660" s="15"/>
      <c r="M660" s="250"/>
      <c r="N660" s="255"/>
      <c r="O660" s="256"/>
      <c r="P660" s="256"/>
      <c r="Q660" s="256"/>
      <c r="R660" s="256"/>
      <c r="S660" s="256"/>
      <c r="T660" s="256"/>
      <c r="U660" s="256"/>
      <c r="V660" s="256"/>
      <c r="W660" s="256"/>
      <c r="X660" s="257"/>
      <c r="Y660" s="15"/>
      <c r="Z660" s="15"/>
      <c r="AA660" s="15"/>
      <c r="AB660" s="15"/>
      <c r="AC660" s="15"/>
      <c r="AD660" s="15"/>
      <c r="AE660" s="15"/>
      <c r="AT660" s="251" t="s">
        <v>228</v>
      </c>
      <c r="AU660" s="251" t="s">
        <v>93</v>
      </c>
      <c r="AV660" s="15" t="s">
        <v>98</v>
      </c>
      <c r="AW660" s="15" t="s">
        <v>4</v>
      </c>
      <c r="AX660" s="15" t="s">
        <v>81</v>
      </c>
      <c r="AY660" s="251" t="s">
        <v>220</v>
      </c>
    </row>
    <row r="661" s="13" customFormat="1">
      <c r="A661" s="13"/>
      <c r="B661" s="234"/>
      <c r="C661" s="13"/>
      <c r="D661" s="235" t="s">
        <v>228</v>
      </c>
      <c r="E661" s="236" t="s">
        <v>1</v>
      </c>
      <c r="F661" s="237" t="s">
        <v>2143</v>
      </c>
      <c r="G661" s="13"/>
      <c r="H661" s="236" t="s">
        <v>1</v>
      </c>
      <c r="I661" s="238"/>
      <c r="J661" s="238"/>
      <c r="K661" s="13"/>
      <c r="L661" s="13"/>
      <c r="M661" s="234"/>
      <c r="N661" s="239"/>
      <c r="O661" s="240"/>
      <c r="P661" s="240"/>
      <c r="Q661" s="240"/>
      <c r="R661" s="240"/>
      <c r="S661" s="240"/>
      <c r="T661" s="240"/>
      <c r="U661" s="240"/>
      <c r="V661" s="240"/>
      <c r="W661" s="240"/>
      <c r="X661" s="241"/>
      <c r="Y661" s="13"/>
      <c r="Z661" s="13"/>
      <c r="AA661" s="13"/>
      <c r="AB661" s="13"/>
      <c r="AC661" s="13"/>
      <c r="AD661" s="13"/>
      <c r="AE661" s="13"/>
      <c r="AT661" s="236" t="s">
        <v>228</v>
      </c>
      <c r="AU661" s="236" t="s">
        <v>93</v>
      </c>
      <c r="AV661" s="13" t="s">
        <v>88</v>
      </c>
      <c r="AW661" s="13" t="s">
        <v>4</v>
      </c>
      <c r="AX661" s="13" t="s">
        <v>81</v>
      </c>
      <c r="AY661" s="236" t="s">
        <v>220</v>
      </c>
    </row>
    <row r="662" s="14" customFormat="1">
      <c r="A662" s="14"/>
      <c r="B662" s="242"/>
      <c r="C662" s="14"/>
      <c r="D662" s="235" t="s">
        <v>228</v>
      </c>
      <c r="E662" s="243" t="s">
        <v>1</v>
      </c>
      <c r="F662" s="244" t="s">
        <v>2144</v>
      </c>
      <c r="G662" s="14"/>
      <c r="H662" s="245">
        <v>20.329999999999998</v>
      </c>
      <c r="I662" s="246"/>
      <c r="J662" s="246"/>
      <c r="K662" s="14"/>
      <c r="L662" s="14"/>
      <c r="M662" s="242"/>
      <c r="N662" s="247"/>
      <c r="O662" s="248"/>
      <c r="P662" s="248"/>
      <c r="Q662" s="248"/>
      <c r="R662" s="248"/>
      <c r="S662" s="248"/>
      <c r="T662" s="248"/>
      <c r="U662" s="248"/>
      <c r="V662" s="248"/>
      <c r="W662" s="248"/>
      <c r="X662" s="249"/>
      <c r="Y662" s="14"/>
      <c r="Z662" s="14"/>
      <c r="AA662" s="14"/>
      <c r="AB662" s="14"/>
      <c r="AC662" s="14"/>
      <c r="AD662" s="14"/>
      <c r="AE662" s="14"/>
      <c r="AT662" s="243" t="s">
        <v>228</v>
      </c>
      <c r="AU662" s="243" t="s">
        <v>93</v>
      </c>
      <c r="AV662" s="14" t="s">
        <v>93</v>
      </c>
      <c r="AW662" s="14" t="s">
        <v>4</v>
      </c>
      <c r="AX662" s="14" t="s">
        <v>81</v>
      </c>
      <c r="AY662" s="243" t="s">
        <v>220</v>
      </c>
    </row>
    <row r="663" s="15" customFormat="1">
      <c r="A663" s="15"/>
      <c r="B663" s="250"/>
      <c r="C663" s="15"/>
      <c r="D663" s="235" t="s">
        <v>228</v>
      </c>
      <c r="E663" s="251" t="s">
        <v>1</v>
      </c>
      <c r="F663" s="252" t="s">
        <v>242</v>
      </c>
      <c r="G663" s="15"/>
      <c r="H663" s="253">
        <v>20.329999999999998</v>
      </c>
      <c r="I663" s="254"/>
      <c r="J663" s="254"/>
      <c r="K663" s="15"/>
      <c r="L663" s="15"/>
      <c r="M663" s="250"/>
      <c r="N663" s="255"/>
      <c r="O663" s="256"/>
      <c r="P663" s="256"/>
      <c r="Q663" s="256"/>
      <c r="R663" s="256"/>
      <c r="S663" s="256"/>
      <c r="T663" s="256"/>
      <c r="U663" s="256"/>
      <c r="V663" s="256"/>
      <c r="W663" s="256"/>
      <c r="X663" s="257"/>
      <c r="Y663" s="15"/>
      <c r="Z663" s="15"/>
      <c r="AA663" s="15"/>
      <c r="AB663" s="15"/>
      <c r="AC663" s="15"/>
      <c r="AD663" s="15"/>
      <c r="AE663" s="15"/>
      <c r="AT663" s="251" t="s">
        <v>228</v>
      </c>
      <c r="AU663" s="251" t="s">
        <v>93</v>
      </c>
      <c r="AV663" s="15" t="s">
        <v>98</v>
      </c>
      <c r="AW663" s="15" t="s">
        <v>4</v>
      </c>
      <c r="AX663" s="15" t="s">
        <v>81</v>
      </c>
      <c r="AY663" s="251" t="s">
        <v>220</v>
      </c>
    </row>
    <row r="664" s="13" customFormat="1">
      <c r="A664" s="13"/>
      <c r="B664" s="234"/>
      <c r="C664" s="13"/>
      <c r="D664" s="235" t="s">
        <v>228</v>
      </c>
      <c r="E664" s="236" t="s">
        <v>1</v>
      </c>
      <c r="F664" s="237" t="s">
        <v>2103</v>
      </c>
      <c r="G664" s="13"/>
      <c r="H664" s="236" t="s">
        <v>1</v>
      </c>
      <c r="I664" s="238"/>
      <c r="J664" s="238"/>
      <c r="K664" s="13"/>
      <c r="L664" s="13"/>
      <c r="M664" s="234"/>
      <c r="N664" s="239"/>
      <c r="O664" s="240"/>
      <c r="P664" s="240"/>
      <c r="Q664" s="240"/>
      <c r="R664" s="240"/>
      <c r="S664" s="240"/>
      <c r="T664" s="240"/>
      <c r="U664" s="240"/>
      <c r="V664" s="240"/>
      <c r="W664" s="240"/>
      <c r="X664" s="241"/>
      <c r="Y664" s="13"/>
      <c r="Z664" s="13"/>
      <c r="AA664" s="13"/>
      <c r="AB664" s="13"/>
      <c r="AC664" s="13"/>
      <c r="AD664" s="13"/>
      <c r="AE664" s="13"/>
      <c r="AT664" s="236" t="s">
        <v>228</v>
      </c>
      <c r="AU664" s="236" t="s">
        <v>93</v>
      </c>
      <c r="AV664" s="13" t="s">
        <v>88</v>
      </c>
      <c r="AW664" s="13" t="s">
        <v>4</v>
      </c>
      <c r="AX664" s="13" t="s">
        <v>81</v>
      </c>
      <c r="AY664" s="236" t="s">
        <v>220</v>
      </c>
    </row>
    <row r="665" s="14" customFormat="1">
      <c r="A665" s="14"/>
      <c r="B665" s="242"/>
      <c r="C665" s="14"/>
      <c r="D665" s="235" t="s">
        <v>228</v>
      </c>
      <c r="E665" s="243" t="s">
        <v>1</v>
      </c>
      <c r="F665" s="244" t="s">
        <v>2149</v>
      </c>
      <c r="G665" s="14"/>
      <c r="H665" s="245">
        <v>8.2699999999999996</v>
      </c>
      <c r="I665" s="246"/>
      <c r="J665" s="246"/>
      <c r="K665" s="14"/>
      <c r="L665" s="14"/>
      <c r="M665" s="242"/>
      <c r="N665" s="247"/>
      <c r="O665" s="248"/>
      <c r="P665" s="248"/>
      <c r="Q665" s="248"/>
      <c r="R665" s="248"/>
      <c r="S665" s="248"/>
      <c r="T665" s="248"/>
      <c r="U665" s="248"/>
      <c r="V665" s="248"/>
      <c r="W665" s="248"/>
      <c r="X665" s="249"/>
      <c r="Y665" s="14"/>
      <c r="Z665" s="14"/>
      <c r="AA665" s="14"/>
      <c r="AB665" s="14"/>
      <c r="AC665" s="14"/>
      <c r="AD665" s="14"/>
      <c r="AE665" s="14"/>
      <c r="AT665" s="243" t="s">
        <v>228</v>
      </c>
      <c r="AU665" s="243" t="s">
        <v>93</v>
      </c>
      <c r="AV665" s="14" t="s">
        <v>93</v>
      </c>
      <c r="AW665" s="14" t="s">
        <v>4</v>
      </c>
      <c r="AX665" s="14" t="s">
        <v>81</v>
      </c>
      <c r="AY665" s="243" t="s">
        <v>220</v>
      </c>
    </row>
    <row r="666" s="14" customFormat="1">
      <c r="A666" s="14"/>
      <c r="B666" s="242"/>
      <c r="C666" s="14"/>
      <c r="D666" s="235" t="s">
        <v>228</v>
      </c>
      <c r="E666" s="243" t="s">
        <v>1</v>
      </c>
      <c r="F666" s="244" t="s">
        <v>2150</v>
      </c>
      <c r="G666" s="14"/>
      <c r="H666" s="245">
        <v>22.695</v>
      </c>
      <c r="I666" s="246"/>
      <c r="J666" s="246"/>
      <c r="K666" s="14"/>
      <c r="L666" s="14"/>
      <c r="M666" s="242"/>
      <c r="N666" s="247"/>
      <c r="O666" s="248"/>
      <c r="P666" s="248"/>
      <c r="Q666" s="248"/>
      <c r="R666" s="248"/>
      <c r="S666" s="248"/>
      <c r="T666" s="248"/>
      <c r="U666" s="248"/>
      <c r="V666" s="248"/>
      <c r="W666" s="248"/>
      <c r="X666" s="249"/>
      <c r="Y666" s="14"/>
      <c r="Z666" s="14"/>
      <c r="AA666" s="14"/>
      <c r="AB666" s="14"/>
      <c r="AC666" s="14"/>
      <c r="AD666" s="14"/>
      <c r="AE666" s="14"/>
      <c r="AT666" s="243" t="s">
        <v>228</v>
      </c>
      <c r="AU666" s="243" t="s">
        <v>93</v>
      </c>
      <c r="AV666" s="14" t="s">
        <v>93</v>
      </c>
      <c r="AW666" s="14" t="s">
        <v>4</v>
      </c>
      <c r="AX666" s="14" t="s">
        <v>81</v>
      </c>
      <c r="AY666" s="243" t="s">
        <v>220</v>
      </c>
    </row>
    <row r="667" s="14" customFormat="1">
      <c r="A667" s="14"/>
      <c r="B667" s="242"/>
      <c r="C667" s="14"/>
      <c r="D667" s="235" t="s">
        <v>228</v>
      </c>
      <c r="E667" s="243" t="s">
        <v>1</v>
      </c>
      <c r="F667" s="244" t="s">
        <v>2151</v>
      </c>
      <c r="G667" s="14"/>
      <c r="H667" s="245">
        <v>34.43</v>
      </c>
      <c r="I667" s="246"/>
      <c r="J667" s="246"/>
      <c r="K667" s="14"/>
      <c r="L667" s="14"/>
      <c r="M667" s="242"/>
      <c r="N667" s="247"/>
      <c r="O667" s="248"/>
      <c r="P667" s="248"/>
      <c r="Q667" s="248"/>
      <c r="R667" s="248"/>
      <c r="S667" s="248"/>
      <c r="T667" s="248"/>
      <c r="U667" s="248"/>
      <c r="V667" s="248"/>
      <c r="W667" s="248"/>
      <c r="X667" s="249"/>
      <c r="Y667" s="14"/>
      <c r="Z667" s="14"/>
      <c r="AA667" s="14"/>
      <c r="AB667" s="14"/>
      <c r="AC667" s="14"/>
      <c r="AD667" s="14"/>
      <c r="AE667" s="14"/>
      <c r="AT667" s="243" t="s">
        <v>228</v>
      </c>
      <c r="AU667" s="243" t="s">
        <v>93</v>
      </c>
      <c r="AV667" s="14" t="s">
        <v>93</v>
      </c>
      <c r="AW667" s="14" t="s">
        <v>4</v>
      </c>
      <c r="AX667" s="14" t="s">
        <v>81</v>
      </c>
      <c r="AY667" s="243" t="s">
        <v>220</v>
      </c>
    </row>
    <row r="668" s="14" customFormat="1">
      <c r="A668" s="14"/>
      <c r="B668" s="242"/>
      <c r="C668" s="14"/>
      <c r="D668" s="235" t="s">
        <v>228</v>
      </c>
      <c r="E668" s="243" t="s">
        <v>1</v>
      </c>
      <c r="F668" s="244" t="s">
        <v>2152</v>
      </c>
      <c r="G668" s="14"/>
      <c r="H668" s="245">
        <v>13.404999999999999</v>
      </c>
      <c r="I668" s="246"/>
      <c r="J668" s="246"/>
      <c r="K668" s="14"/>
      <c r="L668" s="14"/>
      <c r="M668" s="242"/>
      <c r="N668" s="247"/>
      <c r="O668" s="248"/>
      <c r="P668" s="248"/>
      <c r="Q668" s="248"/>
      <c r="R668" s="248"/>
      <c r="S668" s="248"/>
      <c r="T668" s="248"/>
      <c r="U668" s="248"/>
      <c r="V668" s="248"/>
      <c r="W668" s="248"/>
      <c r="X668" s="249"/>
      <c r="Y668" s="14"/>
      <c r="Z668" s="14"/>
      <c r="AA668" s="14"/>
      <c r="AB668" s="14"/>
      <c r="AC668" s="14"/>
      <c r="AD668" s="14"/>
      <c r="AE668" s="14"/>
      <c r="AT668" s="243" t="s">
        <v>228</v>
      </c>
      <c r="AU668" s="243" t="s">
        <v>93</v>
      </c>
      <c r="AV668" s="14" t="s">
        <v>93</v>
      </c>
      <c r="AW668" s="14" t="s">
        <v>4</v>
      </c>
      <c r="AX668" s="14" t="s">
        <v>81</v>
      </c>
      <c r="AY668" s="243" t="s">
        <v>220</v>
      </c>
    </row>
    <row r="669" s="15" customFormat="1">
      <c r="A669" s="15"/>
      <c r="B669" s="250"/>
      <c r="C669" s="15"/>
      <c r="D669" s="235" t="s">
        <v>228</v>
      </c>
      <c r="E669" s="251" t="s">
        <v>1</v>
      </c>
      <c r="F669" s="252" t="s">
        <v>242</v>
      </c>
      <c r="G669" s="15"/>
      <c r="H669" s="253">
        <v>78.799999999999997</v>
      </c>
      <c r="I669" s="254"/>
      <c r="J669" s="254"/>
      <c r="K669" s="15"/>
      <c r="L669" s="15"/>
      <c r="M669" s="250"/>
      <c r="N669" s="255"/>
      <c r="O669" s="256"/>
      <c r="P669" s="256"/>
      <c r="Q669" s="256"/>
      <c r="R669" s="256"/>
      <c r="S669" s="256"/>
      <c r="T669" s="256"/>
      <c r="U669" s="256"/>
      <c r="V669" s="256"/>
      <c r="W669" s="256"/>
      <c r="X669" s="257"/>
      <c r="Y669" s="15"/>
      <c r="Z669" s="15"/>
      <c r="AA669" s="15"/>
      <c r="AB669" s="15"/>
      <c r="AC669" s="15"/>
      <c r="AD669" s="15"/>
      <c r="AE669" s="15"/>
      <c r="AT669" s="251" t="s">
        <v>228</v>
      </c>
      <c r="AU669" s="251" t="s">
        <v>93</v>
      </c>
      <c r="AV669" s="15" t="s">
        <v>98</v>
      </c>
      <c r="AW669" s="15" t="s">
        <v>4</v>
      </c>
      <c r="AX669" s="15" t="s">
        <v>81</v>
      </c>
      <c r="AY669" s="251" t="s">
        <v>220</v>
      </c>
    </row>
    <row r="670" s="13" customFormat="1">
      <c r="A670" s="13"/>
      <c r="B670" s="234"/>
      <c r="C670" s="13"/>
      <c r="D670" s="235" t="s">
        <v>228</v>
      </c>
      <c r="E670" s="236" t="s">
        <v>1</v>
      </c>
      <c r="F670" s="237" t="s">
        <v>2143</v>
      </c>
      <c r="G670" s="13"/>
      <c r="H670" s="236" t="s">
        <v>1</v>
      </c>
      <c r="I670" s="238"/>
      <c r="J670" s="238"/>
      <c r="K670" s="13"/>
      <c r="L670" s="13"/>
      <c r="M670" s="234"/>
      <c r="N670" s="239"/>
      <c r="O670" s="240"/>
      <c r="P670" s="240"/>
      <c r="Q670" s="240"/>
      <c r="R670" s="240"/>
      <c r="S670" s="240"/>
      <c r="T670" s="240"/>
      <c r="U670" s="240"/>
      <c r="V670" s="240"/>
      <c r="W670" s="240"/>
      <c r="X670" s="241"/>
      <c r="Y670" s="13"/>
      <c r="Z670" s="13"/>
      <c r="AA670" s="13"/>
      <c r="AB670" s="13"/>
      <c r="AC670" s="13"/>
      <c r="AD670" s="13"/>
      <c r="AE670" s="13"/>
      <c r="AT670" s="236" t="s">
        <v>228</v>
      </c>
      <c r="AU670" s="236" t="s">
        <v>93</v>
      </c>
      <c r="AV670" s="13" t="s">
        <v>88</v>
      </c>
      <c r="AW670" s="13" t="s">
        <v>4</v>
      </c>
      <c r="AX670" s="13" t="s">
        <v>81</v>
      </c>
      <c r="AY670" s="236" t="s">
        <v>220</v>
      </c>
    </row>
    <row r="671" s="14" customFormat="1">
      <c r="A671" s="14"/>
      <c r="B671" s="242"/>
      <c r="C671" s="14"/>
      <c r="D671" s="235" t="s">
        <v>228</v>
      </c>
      <c r="E671" s="243" t="s">
        <v>1</v>
      </c>
      <c r="F671" s="244" t="s">
        <v>2153</v>
      </c>
      <c r="G671" s="14"/>
      <c r="H671" s="245">
        <v>45.899999999999999</v>
      </c>
      <c r="I671" s="246"/>
      <c r="J671" s="246"/>
      <c r="K671" s="14"/>
      <c r="L671" s="14"/>
      <c r="M671" s="242"/>
      <c r="N671" s="247"/>
      <c r="O671" s="248"/>
      <c r="P671" s="248"/>
      <c r="Q671" s="248"/>
      <c r="R671" s="248"/>
      <c r="S671" s="248"/>
      <c r="T671" s="248"/>
      <c r="U671" s="248"/>
      <c r="V671" s="248"/>
      <c r="W671" s="248"/>
      <c r="X671" s="249"/>
      <c r="Y671" s="14"/>
      <c r="Z671" s="14"/>
      <c r="AA671" s="14"/>
      <c r="AB671" s="14"/>
      <c r="AC671" s="14"/>
      <c r="AD671" s="14"/>
      <c r="AE671" s="14"/>
      <c r="AT671" s="243" t="s">
        <v>228</v>
      </c>
      <c r="AU671" s="243" t="s">
        <v>93</v>
      </c>
      <c r="AV671" s="14" t="s">
        <v>93</v>
      </c>
      <c r="AW671" s="14" t="s">
        <v>4</v>
      </c>
      <c r="AX671" s="14" t="s">
        <v>81</v>
      </c>
      <c r="AY671" s="243" t="s">
        <v>220</v>
      </c>
    </row>
    <row r="672" s="14" customFormat="1">
      <c r="A672" s="14"/>
      <c r="B672" s="242"/>
      <c r="C672" s="14"/>
      <c r="D672" s="235" t="s">
        <v>228</v>
      </c>
      <c r="E672" s="243" t="s">
        <v>1</v>
      </c>
      <c r="F672" s="244" t="s">
        <v>2417</v>
      </c>
      <c r="G672" s="14"/>
      <c r="H672" s="245">
        <v>-7.5</v>
      </c>
      <c r="I672" s="246"/>
      <c r="J672" s="246"/>
      <c r="K672" s="14"/>
      <c r="L672" s="14"/>
      <c r="M672" s="242"/>
      <c r="N672" s="247"/>
      <c r="O672" s="248"/>
      <c r="P672" s="248"/>
      <c r="Q672" s="248"/>
      <c r="R672" s="248"/>
      <c r="S672" s="248"/>
      <c r="T672" s="248"/>
      <c r="U672" s="248"/>
      <c r="V672" s="248"/>
      <c r="W672" s="248"/>
      <c r="X672" s="249"/>
      <c r="Y672" s="14"/>
      <c r="Z672" s="14"/>
      <c r="AA672" s="14"/>
      <c r="AB672" s="14"/>
      <c r="AC672" s="14"/>
      <c r="AD672" s="14"/>
      <c r="AE672" s="14"/>
      <c r="AT672" s="243" t="s">
        <v>228</v>
      </c>
      <c r="AU672" s="243" t="s">
        <v>93</v>
      </c>
      <c r="AV672" s="14" t="s">
        <v>93</v>
      </c>
      <c r="AW672" s="14" t="s">
        <v>4</v>
      </c>
      <c r="AX672" s="14" t="s">
        <v>81</v>
      </c>
      <c r="AY672" s="243" t="s">
        <v>220</v>
      </c>
    </row>
    <row r="673" s="16" customFormat="1">
      <c r="A673" s="16"/>
      <c r="B673" s="258"/>
      <c r="C673" s="16"/>
      <c r="D673" s="235" t="s">
        <v>228</v>
      </c>
      <c r="E673" s="259" t="s">
        <v>1</v>
      </c>
      <c r="F673" s="260" t="s">
        <v>253</v>
      </c>
      <c r="G673" s="16"/>
      <c r="H673" s="261">
        <v>156.81800000000001</v>
      </c>
      <c r="I673" s="262"/>
      <c r="J673" s="262"/>
      <c r="K673" s="16"/>
      <c r="L673" s="16"/>
      <c r="M673" s="258"/>
      <c r="N673" s="283"/>
      <c r="O673" s="284"/>
      <c r="P673" s="284"/>
      <c r="Q673" s="284"/>
      <c r="R673" s="284"/>
      <c r="S673" s="284"/>
      <c r="T673" s="284"/>
      <c r="U673" s="284"/>
      <c r="V673" s="284"/>
      <c r="W673" s="284"/>
      <c r="X673" s="285"/>
      <c r="Y673" s="16"/>
      <c r="Z673" s="16"/>
      <c r="AA673" s="16"/>
      <c r="AB673" s="16"/>
      <c r="AC673" s="16"/>
      <c r="AD673" s="16"/>
      <c r="AE673" s="16"/>
      <c r="AT673" s="259" t="s">
        <v>228</v>
      </c>
      <c r="AU673" s="259" t="s">
        <v>93</v>
      </c>
      <c r="AV673" s="16" t="s">
        <v>105</v>
      </c>
      <c r="AW673" s="16" t="s">
        <v>4</v>
      </c>
      <c r="AX673" s="16" t="s">
        <v>88</v>
      </c>
      <c r="AY673" s="259" t="s">
        <v>220</v>
      </c>
    </row>
    <row r="674" s="2" customFormat="1" ht="6.96" customHeight="1">
      <c r="A674" s="42"/>
      <c r="B674" s="69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43"/>
      <c r="N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</row>
  </sheetData>
  <autoFilter ref="C149:L67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2:F122"/>
    <mergeCell ref="D123:F123"/>
    <mergeCell ref="D124:F124"/>
    <mergeCell ref="D125:F125"/>
    <mergeCell ref="D126:F126"/>
    <mergeCell ref="E138:H138"/>
    <mergeCell ref="E140:H140"/>
    <mergeCell ref="E142:H14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157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2420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2421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K106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ROUND((SUM(BE106:BE113) + SUM(BE137:BE184)),  2)</f>
        <v>0</v>
      </c>
      <c r="G41" s="163"/>
      <c r="H41" s="163"/>
      <c r="I41" s="164">
        <v>0.20000000000000001</v>
      </c>
      <c r="J41" s="163"/>
      <c r="K41" s="162">
        <f>ROUND(((SUM(BE106:BE113) + SUM(BE137:BE184))*I41),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ROUND((SUM(BF106:BF113) + SUM(BF137:BF184)),  2)</f>
        <v>0</v>
      </c>
      <c r="G42" s="163"/>
      <c r="H42" s="163"/>
      <c r="I42" s="164">
        <v>0.20000000000000001</v>
      </c>
      <c r="J42" s="163"/>
      <c r="K42" s="162">
        <f>ROUND(((SUM(BF106:BF113) + SUM(BF137:BF184))*I42),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ROUND((SUM(BG106:BG113) + SUM(BG137:BG184)),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ROUND((SUM(BH106:BH113) + SUM(BH137:BH184)),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ROUND((SUM(BI106:BI113) + SUM(BI137:BI184)),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2420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21-105b-02-04-01 - Búracie práce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Q137</f>
        <v>0</v>
      </c>
      <c r="J100" s="105">
        <f>R137</f>
        <v>0</v>
      </c>
      <c r="K100" s="105">
        <f>K137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Q138</f>
        <v>0</v>
      </c>
      <c r="J101" s="179">
        <f>R138</f>
        <v>0</v>
      </c>
      <c r="K101" s="179">
        <f>K138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1197</v>
      </c>
      <c r="E102" s="182"/>
      <c r="F102" s="182"/>
      <c r="G102" s="182"/>
      <c r="H102" s="182"/>
      <c r="I102" s="183">
        <f>Q139</f>
        <v>0</v>
      </c>
      <c r="J102" s="183">
        <f>R139</f>
        <v>0</v>
      </c>
      <c r="K102" s="183">
        <f>K139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189</v>
      </c>
      <c r="E103" s="182"/>
      <c r="F103" s="182"/>
      <c r="G103" s="182"/>
      <c r="H103" s="182"/>
      <c r="I103" s="183">
        <f>Q177</f>
        <v>0</v>
      </c>
      <c r="J103" s="183">
        <f>R177</f>
        <v>0</v>
      </c>
      <c r="K103" s="183">
        <f>K177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64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64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29.28" customHeight="1">
      <c r="A106" s="42"/>
      <c r="B106" s="43"/>
      <c r="C106" s="175" t="s">
        <v>193</v>
      </c>
      <c r="D106" s="42"/>
      <c r="E106" s="42"/>
      <c r="F106" s="42"/>
      <c r="G106" s="42"/>
      <c r="H106" s="42"/>
      <c r="I106" s="42"/>
      <c r="J106" s="42"/>
      <c r="K106" s="184">
        <f>ROUND(K107 + K108 + K109 + K110 + K111 + K112,2)</f>
        <v>0</v>
      </c>
      <c r="L106" s="42"/>
      <c r="M106" s="64"/>
      <c r="O106" s="185" t="s">
        <v>43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8" customHeight="1">
      <c r="A107" s="42"/>
      <c r="B107" s="186"/>
      <c r="C107" s="187"/>
      <c r="D107" s="148" t="s">
        <v>194</v>
      </c>
      <c r="E107" s="188"/>
      <c r="F107" s="188"/>
      <c r="G107" s="187"/>
      <c r="H107" s="187"/>
      <c r="I107" s="187"/>
      <c r="J107" s="187"/>
      <c r="K107" s="144">
        <v>0</v>
      </c>
      <c r="L107" s="187"/>
      <c r="M107" s="189"/>
      <c r="N107" s="190"/>
      <c r="O107" s="191" t="s">
        <v>45</v>
      </c>
      <c r="P107" s="190"/>
      <c r="Q107" s="190"/>
      <c r="R107" s="190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2" t="s">
        <v>195</v>
      </c>
      <c r="AZ107" s="190"/>
      <c r="BA107" s="190"/>
      <c r="BB107" s="190"/>
      <c r="BC107" s="190"/>
      <c r="BD107" s="190"/>
      <c r="BE107" s="193">
        <f>IF(O107="základná",K107,0)</f>
        <v>0</v>
      </c>
      <c r="BF107" s="193">
        <f>IF(O107="znížená",K107,0)</f>
        <v>0</v>
      </c>
      <c r="BG107" s="193">
        <f>IF(O107="zákl. prenesená",K107,0)</f>
        <v>0</v>
      </c>
      <c r="BH107" s="193">
        <f>IF(O107="zníž. prenesená",K107,0)</f>
        <v>0</v>
      </c>
      <c r="BI107" s="193">
        <f>IF(O107="nulová",K107,0)</f>
        <v>0</v>
      </c>
      <c r="BJ107" s="192" t="s">
        <v>93</v>
      </c>
      <c r="BK107" s="190"/>
      <c r="BL107" s="190"/>
      <c r="BM107" s="190"/>
    </row>
    <row r="108" s="2" customFormat="1" ht="18" customHeight="1">
      <c r="A108" s="42"/>
      <c r="B108" s="186"/>
      <c r="C108" s="187"/>
      <c r="D108" s="148" t="s">
        <v>196</v>
      </c>
      <c r="E108" s="188"/>
      <c r="F108" s="188"/>
      <c r="G108" s="187"/>
      <c r="H108" s="187"/>
      <c r="I108" s="187"/>
      <c r="J108" s="187"/>
      <c r="K108" s="144">
        <v>0</v>
      </c>
      <c r="L108" s="187"/>
      <c r="M108" s="189"/>
      <c r="N108" s="190"/>
      <c r="O108" s="191" t="s">
        <v>45</v>
      </c>
      <c r="P108" s="190"/>
      <c r="Q108" s="190"/>
      <c r="R108" s="190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2" t="s">
        <v>195</v>
      </c>
      <c r="AZ108" s="190"/>
      <c r="BA108" s="190"/>
      <c r="BB108" s="190"/>
      <c r="BC108" s="190"/>
      <c r="BD108" s="190"/>
      <c r="BE108" s="193">
        <f>IF(O108="základná",K108,0)</f>
        <v>0</v>
      </c>
      <c r="BF108" s="193">
        <f>IF(O108="znížená",K108,0)</f>
        <v>0</v>
      </c>
      <c r="BG108" s="193">
        <f>IF(O108="zákl. prenesená",K108,0)</f>
        <v>0</v>
      </c>
      <c r="BH108" s="193">
        <f>IF(O108="zníž. prenesená",K108,0)</f>
        <v>0</v>
      </c>
      <c r="BI108" s="193">
        <f>IF(O108="nulová",K108,0)</f>
        <v>0</v>
      </c>
      <c r="BJ108" s="192" t="s">
        <v>93</v>
      </c>
      <c r="BK108" s="190"/>
      <c r="BL108" s="190"/>
      <c r="BM108" s="190"/>
    </row>
    <row r="109" s="2" customFormat="1" ht="18" customHeight="1">
      <c r="A109" s="42"/>
      <c r="B109" s="186"/>
      <c r="C109" s="187"/>
      <c r="D109" s="148" t="s">
        <v>197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48" t="s">
        <v>198</v>
      </c>
      <c r="E110" s="188"/>
      <c r="F110" s="188"/>
      <c r="G110" s="187"/>
      <c r="H110" s="187"/>
      <c r="I110" s="187"/>
      <c r="J110" s="187"/>
      <c r="K110" s="144"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195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 ht="18" customHeight="1">
      <c r="A111" s="42"/>
      <c r="B111" s="186"/>
      <c r="C111" s="187"/>
      <c r="D111" s="148" t="s">
        <v>199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88" t="s">
        <v>200</v>
      </c>
      <c r="E112" s="187"/>
      <c r="F112" s="187"/>
      <c r="G112" s="187"/>
      <c r="H112" s="187"/>
      <c r="I112" s="187"/>
      <c r="J112" s="187"/>
      <c r="K112" s="144">
        <f>ROUND(K34*T112,2)</f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201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29.28" customHeight="1">
      <c r="A114" s="42"/>
      <c r="B114" s="43"/>
      <c r="C114" s="151" t="s">
        <v>172</v>
      </c>
      <c r="D114" s="152"/>
      <c r="E114" s="152"/>
      <c r="F114" s="152"/>
      <c r="G114" s="152"/>
      <c r="H114" s="152"/>
      <c r="I114" s="152"/>
      <c r="J114" s="152"/>
      <c r="K114" s="153">
        <f>ROUND(K100+K106,2)</f>
        <v>0</v>
      </c>
      <c r="L114" s="152"/>
      <c r="M114" s="64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6.96" customHeight="1">
      <c r="A115" s="42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64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9" s="2" customFormat="1" ht="6.96" customHeight="1">
      <c r="A119" s="42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24.96" customHeight="1">
      <c r="A120" s="42"/>
      <c r="B120" s="43"/>
      <c r="C120" s="23" t="s">
        <v>202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2" customHeight="1">
      <c r="A122" s="42"/>
      <c r="B122" s="43"/>
      <c r="C122" s="32" t="s">
        <v>16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64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16.5" customHeight="1">
      <c r="A123" s="42"/>
      <c r="B123" s="43"/>
      <c r="C123" s="42"/>
      <c r="D123" s="42"/>
      <c r="E123" s="155" t="str">
        <f>E7</f>
        <v>Zníženie energetickej náročnosti budov ZŠ a MŠ v obci Kováčová</v>
      </c>
      <c r="F123" s="32"/>
      <c r="G123" s="32"/>
      <c r="H123" s="3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1" customFormat="1" ht="12" customHeight="1">
      <c r="B124" s="22"/>
      <c r="C124" s="32" t="s">
        <v>174</v>
      </c>
      <c r="M124" s="22"/>
    </row>
    <row r="125" s="1" customFormat="1" ht="16.5" customHeight="1">
      <c r="B125" s="22"/>
      <c r="E125" s="155" t="s">
        <v>1489</v>
      </c>
      <c r="F125" s="1"/>
      <c r="G125" s="1"/>
      <c r="H125" s="1"/>
      <c r="M125" s="22"/>
    </row>
    <row r="126" s="1" customFormat="1" ht="12" customHeight="1">
      <c r="B126" s="22"/>
      <c r="C126" s="32" t="s">
        <v>176</v>
      </c>
      <c r="M126" s="22"/>
    </row>
    <row r="127" s="2" customFormat="1" ht="16.5" customHeight="1">
      <c r="A127" s="42"/>
      <c r="B127" s="43"/>
      <c r="C127" s="42"/>
      <c r="D127" s="42"/>
      <c r="E127" s="156" t="s">
        <v>2420</v>
      </c>
      <c r="F127" s="42"/>
      <c r="G127" s="42"/>
      <c r="H127" s="4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178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6.5" customHeight="1">
      <c r="A129" s="42"/>
      <c r="B129" s="43"/>
      <c r="C129" s="42"/>
      <c r="D129" s="42"/>
      <c r="E129" s="76" t="str">
        <f>E13</f>
        <v>21-105b-02-04-01 - Búracie práce</v>
      </c>
      <c r="F129" s="42"/>
      <c r="G129" s="42"/>
      <c r="H129" s="42"/>
      <c r="I129" s="42"/>
      <c r="J129" s="42"/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6.96" customHeight="1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2" customHeight="1">
      <c r="A131" s="42"/>
      <c r="B131" s="43"/>
      <c r="C131" s="32" t="s">
        <v>20</v>
      </c>
      <c r="D131" s="42"/>
      <c r="E131" s="42"/>
      <c r="F131" s="27" t="str">
        <f>F16</f>
        <v>Kováčová</v>
      </c>
      <c r="G131" s="42"/>
      <c r="H131" s="42"/>
      <c r="I131" s="32" t="s">
        <v>22</v>
      </c>
      <c r="J131" s="78" t="str">
        <f>IF(J16="","",J16)</f>
        <v>16. 11. 2021</v>
      </c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6.96" customHeight="1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5.15" customHeight="1">
      <c r="A133" s="42"/>
      <c r="B133" s="43"/>
      <c r="C133" s="32" t="s">
        <v>24</v>
      </c>
      <c r="D133" s="42"/>
      <c r="E133" s="42"/>
      <c r="F133" s="27" t="str">
        <f>E19</f>
        <v>Obec Kováčová</v>
      </c>
      <c r="G133" s="42"/>
      <c r="H133" s="42"/>
      <c r="I133" s="32" t="s">
        <v>30</v>
      </c>
      <c r="J133" s="36" t="str">
        <f>E25</f>
        <v>HS partner, s.r.o.</v>
      </c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5.15" customHeight="1">
      <c r="A134" s="42"/>
      <c r="B134" s="43"/>
      <c r="C134" s="32" t="s">
        <v>28</v>
      </c>
      <c r="D134" s="42"/>
      <c r="E134" s="42"/>
      <c r="F134" s="27" t="str">
        <f>IF(E22="","",E22)</f>
        <v>Vyplň údaj</v>
      </c>
      <c r="G134" s="42"/>
      <c r="H134" s="42"/>
      <c r="I134" s="32" t="s">
        <v>32</v>
      </c>
      <c r="J134" s="36" t="str">
        <f>E28</f>
        <v>Ing. Miroslav Plevka</v>
      </c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0.32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11" customFormat="1" ht="29.28" customHeight="1">
      <c r="A136" s="194"/>
      <c r="B136" s="195"/>
      <c r="C136" s="196" t="s">
        <v>203</v>
      </c>
      <c r="D136" s="197" t="s">
        <v>64</v>
      </c>
      <c r="E136" s="197" t="s">
        <v>60</v>
      </c>
      <c r="F136" s="197" t="s">
        <v>61</v>
      </c>
      <c r="G136" s="197" t="s">
        <v>204</v>
      </c>
      <c r="H136" s="197" t="s">
        <v>205</v>
      </c>
      <c r="I136" s="197" t="s">
        <v>206</v>
      </c>
      <c r="J136" s="197" t="s">
        <v>207</v>
      </c>
      <c r="K136" s="198" t="s">
        <v>185</v>
      </c>
      <c r="L136" s="199" t="s">
        <v>208</v>
      </c>
      <c r="M136" s="200"/>
      <c r="N136" s="95" t="s">
        <v>1</v>
      </c>
      <c r="O136" s="96" t="s">
        <v>43</v>
      </c>
      <c r="P136" s="96" t="s">
        <v>209</v>
      </c>
      <c r="Q136" s="96" t="s">
        <v>210</v>
      </c>
      <c r="R136" s="96" t="s">
        <v>211</v>
      </c>
      <c r="S136" s="96" t="s">
        <v>212</v>
      </c>
      <c r="T136" s="96" t="s">
        <v>213</v>
      </c>
      <c r="U136" s="96" t="s">
        <v>214</v>
      </c>
      <c r="V136" s="96" t="s">
        <v>215</v>
      </c>
      <c r="W136" s="96" t="s">
        <v>216</v>
      </c>
      <c r="X136" s="97" t="s">
        <v>217</v>
      </c>
      <c r="Y136" s="194"/>
      <c r="Z136" s="194"/>
      <c r="AA136" s="194"/>
      <c r="AB136" s="194"/>
      <c r="AC136" s="194"/>
      <c r="AD136" s="194"/>
      <c r="AE136" s="194"/>
    </row>
    <row r="137" s="2" customFormat="1" ht="22.8" customHeight="1">
      <c r="A137" s="42"/>
      <c r="B137" s="43"/>
      <c r="C137" s="102" t="s">
        <v>180</v>
      </c>
      <c r="D137" s="42"/>
      <c r="E137" s="42"/>
      <c r="F137" s="42"/>
      <c r="G137" s="42"/>
      <c r="H137" s="42"/>
      <c r="I137" s="42"/>
      <c r="J137" s="42"/>
      <c r="K137" s="201">
        <f>BK137</f>
        <v>0</v>
      </c>
      <c r="L137" s="42"/>
      <c r="M137" s="43"/>
      <c r="N137" s="98"/>
      <c r="O137" s="82"/>
      <c r="P137" s="99"/>
      <c r="Q137" s="202">
        <f>Q138</f>
        <v>0</v>
      </c>
      <c r="R137" s="202">
        <f>R138</f>
        <v>0</v>
      </c>
      <c r="S137" s="99"/>
      <c r="T137" s="203">
        <f>T138</f>
        <v>0</v>
      </c>
      <c r="U137" s="99"/>
      <c r="V137" s="203">
        <f>V138</f>
        <v>0.00050500000000000002</v>
      </c>
      <c r="W137" s="99"/>
      <c r="X137" s="204">
        <f>X138</f>
        <v>66.660145</v>
      </c>
      <c r="Y137" s="42"/>
      <c r="Z137" s="42"/>
      <c r="AA137" s="42"/>
      <c r="AB137" s="42"/>
      <c r="AC137" s="42"/>
      <c r="AD137" s="42"/>
      <c r="AE137" s="42"/>
      <c r="AT137" s="19" t="s">
        <v>80</v>
      </c>
      <c r="AU137" s="19" t="s">
        <v>187</v>
      </c>
      <c r="BK137" s="205">
        <f>BK138</f>
        <v>0</v>
      </c>
    </row>
    <row r="138" s="12" customFormat="1" ht="25.92" customHeight="1">
      <c r="A138" s="12"/>
      <c r="B138" s="206"/>
      <c r="C138" s="12"/>
      <c r="D138" s="207" t="s">
        <v>80</v>
      </c>
      <c r="E138" s="208" t="s">
        <v>218</v>
      </c>
      <c r="F138" s="208" t="s">
        <v>219</v>
      </c>
      <c r="G138" s="12"/>
      <c r="H138" s="12"/>
      <c r="I138" s="209"/>
      <c r="J138" s="209"/>
      <c r="K138" s="210">
        <f>BK138</f>
        <v>0</v>
      </c>
      <c r="L138" s="12"/>
      <c r="M138" s="206"/>
      <c r="N138" s="211"/>
      <c r="O138" s="212"/>
      <c r="P138" s="212"/>
      <c r="Q138" s="213">
        <f>Q139+Q177</f>
        <v>0</v>
      </c>
      <c r="R138" s="213">
        <f>R139+R177</f>
        <v>0</v>
      </c>
      <c r="S138" s="212"/>
      <c r="T138" s="214">
        <f>T139+T177</f>
        <v>0</v>
      </c>
      <c r="U138" s="212"/>
      <c r="V138" s="214">
        <f>V139+V177</f>
        <v>0.00050500000000000002</v>
      </c>
      <c r="W138" s="212"/>
      <c r="X138" s="215">
        <f>X139+X177</f>
        <v>66.660145</v>
      </c>
      <c r="Y138" s="12"/>
      <c r="Z138" s="12"/>
      <c r="AA138" s="12"/>
      <c r="AB138" s="12"/>
      <c r="AC138" s="12"/>
      <c r="AD138" s="12"/>
      <c r="AE138" s="12"/>
      <c r="AR138" s="207" t="s">
        <v>88</v>
      </c>
      <c r="AT138" s="216" t="s">
        <v>80</v>
      </c>
      <c r="AU138" s="216" t="s">
        <v>81</v>
      </c>
      <c r="AY138" s="207" t="s">
        <v>220</v>
      </c>
      <c r="BK138" s="217">
        <f>BK139+BK177</f>
        <v>0</v>
      </c>
    </row>
    <row r="139" s="12" customFormat="1" ht="22.8" customHeight="1">
      <c r="A139" s="12"/>
      <c r="B139" s="206"/>
      <c r="C139" s="12"/>
      <c r="D139" s="207" t="s">
        <v>80</v>
      </c>
      <c r="E139" s="218" t="s">
        <v>88</v>
      </c>
      <c r="F139" s="218" t="s">
        <v>1198</v>
      </c>
      <c r="G139" s="12"/>
      <c r="H139" s="12"/>
      <c r="I139" s="209"/>
      <c r="J139" s="209"/>
      <c r="K139" s="219">
        <f>BK139</f>
        <v>0</v>
      </c>
      <c r="L139" s="12"/>
      <c r="M139" s="206"/>
      <c r="N139" s="211"/>
      <c r="O139" s="212"/>
      <c r="P139" s="212"/>
      <c r="Q139" s="213">
        <f>SUM(Q140:Q176)</f>
        <v>0</v>
      </c>
      <c r="R139" s="213">
        <f>SUM(R140:R176)</f>
        <v>0</v>
      </c>
      <c r="S139" s="212"/>
      <c r="T139" s="214">
        <f>SUM(T140:T176)</f>
        <v>0</v>
      </c>
      <c r="U139" s="212"/>
      <c r="V139" s="214">
        <f>SUM(V140:V176)</f>
        <v>0</v>
      </c>
      <c r="W139" s="212"/>
      <c r="X139" s="215">
        <f>SUM(X140:X176)</f>
        <v>66.660145</v>
      </c>
      <c r="Y139" s="12"/>
      <c r="Z139" s="12"/>
      <c r="AA139" s="12"/>
      <c r="AB139" s="12"/>
      <c r="AC139" s="12"/>
      <c r="AD139" s="12"/>
      <c r="AE139" s="12"/>
      <c r="AR139" s="207" t="s">
        <v>88</v>
      </c>
      <c r="AT139" s="216" t="s">
        <v>80</v>
      </c>
      <c r="AU139" s="216" t="s">
        <v>88</v>
      </c>
      <c r="AY139" s="207" t="s">
        <v>220</v>
      </c>
      <c r="BK139" s="217">
        <f>SUM(BK140:BK176)</f>
        <v>0</v>
      </c>
    </row>
    <row r="140" s="2" customFormat="1" ht="33" customHeight="1">
      <c r="A140" s="42"/>
      <c r="B140" s="186"/>
      <c r="C140" s="220" t="s">
        <v>88</v>
      </c>
      <c r="D140" s="220" t="s">
        <v>223</v>
      </c>
      <c r="E140" s="221" t="s">
        <v>2422</v>
      </c>
      <c r="F140" s="222" t="s">
        <v>2423</v>
      </c>
      <c r="G140" s="223" t="s">
        <v>226</v>
      </c>
      <c r="H140" s="224">
        <v>164.37899999999999</v>
      </c>
      <c r="I140" s="225"/>
      <c r="J140" s="225"/>
      <c r="K140" s="226">
        <f>ROUND(P140*H140,2)</f>
        <v>0</v>
      </c>
      <c r="L140" s="227"/>
      <c r="M140" s="43"/>
      <c r="N140" s="228" t="s">
        <v>1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0.13</v>
      </c>
      <c r="X140" s="232">
        <f>W140*H140</f>
        <v>21.36927</v>
      </c>
      <c r="Y140" s="42"/>
      <c r="Z140" s="42"/>
      <c r="AA140" s="42"/>
      <c r="AB140" s="42"/>
      <c r="AC140" s="42"/>
      <c r="AD140" s="42"/>
      <c r="AE140" s="42"/>
      <c r="AR140" s="233" t="s">
        <v>105</v>
      </c>
      <c r="AT140" s="233" t="s">
        <v>223</v>
      </c>
      <c r="AU140" s="233" t="s">
        <v>93</v>
      </c>
      <c r="AY140" s="19" t="s">
        <v>220</v>
      </c>
      <c r="BE140" s="147">
        <f>IF(O140="základná",K140,0)</f>
        <v>0</v>
      </c>
      <c r="BF140" s="147">
        <f>IF(O140="znížená",K140,0)</f>
        <v>0</v>
      </c>
      <c r="BG140" s="147">
        <f>IF(O140="zákl. prenesená",K140,0)</f>
        <v>0</v>
      </c>
      <c r="BH140" s="147">
        <f>IF(O140="zníž. prenesená",K140,0)</f>
        <v>0</v>
      </c>
      <c r="BI140" s="147">
        <f>IF(O140="nulová",K140,0)</f>
        <v>0</v>
      </c>
      <c r="BJ140" s="19" t="s">
        <v>93</v>
      </c>
      <c r="BK140" s="147">
        <f>ROUND(P140*H140,2)</f>
        <v>0</v>
      </c>
      <c r="BL140" s="19" t="s">
        <v>105</v>
      </c>
      <c r="BM140" s="233" t="s">
        <v>2424</v>
      </c>
    </row>
    <row r="141" s="13" customFormat="1">
      <c r="A141" s="13"/>
      <c r="B141" s="234"/>
      <c r="C141" s="13"/>
      <c r="D141" s="235" t="s">
        <v>228</v>
      </c>
      <c r="E141" s="236" t="s">
        <v>1</v>
      </c>
      <c r="F141" s="237" t="s">
        <v>2425</v>
      </c>
      <c r="G141" s="13"/>
      <c r="H141" s="236" t="s">
        <v>1</v>
      </c>
      <c r="I141" s="238"/>
      <c r="J141" s="238"/>
      <c r="K141" s="13"/>
      <c r="L141" s="13"/>
      <c r="M141" s="234"/>
      <c r="N141" s="239"/>
      <c r="O141" s="240"/>
      <c r="P141" s="240"/>
      <c r="Q141" s="240"/>
      <c r="R141" s="240"/>
      <c r="S141" s="240"/>
      <c r="T141" s="240"/>
      <c r="U141" s="240"/>
      <c r="V141" s="240"/>
      <c r="W141" s="240"/>
      <c r="X141" s="241"/>
      <c r="Y141" s="13"/>
      <c r="Z141" s="13"/>
      <c r="AA141" s="13"/>
      <c r="AB141" s="13"/>
      <c r="AC141" s="13"/>
      <c r="AD141" s="13"/>
      <c r="AE141" s="13"/>
      <c r="AT141" s="236" t="s">
        <v>228</v>
      </c>
      <c r="AU141" s="236" t="s">
        <v>93</v>
      </c>
      <c r="AV141" s="13" t="s">
        <v>88</v>
      </c>
      <c r="AW141" s="13" t="s">
        <v>4</v>
      </c>
      <c r="AX141" s="13" t="s">
        <v>81</v>
      </c>
      <c r="AY141" s="236" t="s">
        <v>220</v>
      </c>
    </row>
    <row r="142" s="14" customFormat="1">
      <c r="A142" s="14"/>
      <c r="B142" s="242"/>
      <c r="C142" s="14"/>
      <c r="D142" s="235" t="s">
        <v>228</v>
      </c>
      <c r="E142" s="243" t="s">
        <v>1</v>
      </c>
      <c r="F142" s="244" t="s">
        <v>2426</v>
      </c>
      <c r="G142" s="14"/>
      <c r="H142" s="245">
        <v>47.354999999999997</v>
      </c>
      <c r="I142" s="246"/>
      <c r="J142" s="246"/>
      <c r="K142" s="14"/>
      <c r="L142" s="14"/>
      <c r="M142" s="242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4"/>
      <c r="Z142" s="14"/>
      <c r="AA142" s="14"/>
      <c r="AB142" s="14"/>
      <c r="AC142" s="14"/>
      <c r="AD142" s="14"/>
      <c r="AE142" s="14"/>
      <c r="AT142" s="243" t="s">
        <v>228</v>
      </c>
      <c r="AU142" s="243" t="s">
        <v>93</v>
      </c>
      <c r="AV142" s="14" t="s">
        <v>93</v>
      </c>
      <c r="AW142" s="14" t="s">
        <v>4</v>
      </c>
      <c r="AX142" s="14" t="s">
        <v>81</v>
      </c>
      <c r="AY142" s="243" t="s">
        <v>220</v>
      </c>
    </row>
    <row r="143" s="14" customFormat="1">
      <c r="A143" s="14"/>
      <c r="B143" s="242"/>
      <c r="C143" s="14"/>
      <c r="D143" s="235" t="s">
        <v>228</v>
      </c>
      <c r="E143" s="243" t="s">
        <v>1</v>
      </c>
      <c r="F143" s="244" t="s">
        <v>2427</v>
      </c>
      <c r="G143" s="14"/>
      <c r="H143" s="245">
        <v>21.690000000000001</v>
      </c>
      <c r="I143" s="246"/>
      <c r="J143" s="246"/>
      <c r="K143" s="14"/>
      <c r="L143" s="14"/>
      <c r="M143" s="242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4"/>
      <c r="Z143" s="14"/>
      <c r="AA143" s="14"/>
      <c r="AB143" s="14"/>
      <c r="AC143" s="14"/>
      <c r="AD143" s="14"/>
      <c r="AE143" s="14"/>
      <c r="AT143" s="243" t="s">
        <v>228</v>
      </c>
      <c r="AU143" s="243" t="s">
        <v>93</v>
      </c>
      <c r="AV143" s="14" t="s">
        <v>93</v>
      </c>
      <c r="AW143" s="14" t="s">
        <v>4</v>
      </c>
      <c r="AX143" s="14" t="s">
        <v>81</v>
      </c>
      <c r="AY143" s="243" t="s">
        <v>220</v>
      </c>
    </row>
    <row r="144" s="14" customFormat="1">
      <c r="A144" s="14"/>
      <c r="B144" s="242"/>
      <c r="C144" s="14"/>
      <c r="D144" s="235" t="s">
        <v>228</v>
      </c>
      <c r="E144" s="243" t="s">
        <v>1</v>
      </c>
      <c r="F144" s="244" t="s">
        <v>2428</v>
      </c>
      <c r="G144" s="14"/>
      <c r="H144" s="245">
        <v>54.539999999999999</v>
      </c>
      <c r="I144" s="246"/>
      <c r="J144" s="246"/>
      <c r="K144" s="14"/>
      <c r="L144" s="14"/>
      <c r="M144" s="242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4"/>
      <c r="Z144" s="14"/>
      <c r="AA144" s="14"/>
      <c r="AB144" s="14"/>
      <c r="AC144" s="14"/>
      <c r="AD144" s="14"/>
      <c r="AE144" s="14"/>
      <c r="AT144" s="243" t="s">
        <v>228</v>
      </c>
      <c r="AU144" s="243" t="s">
        <v>93</v>
      </c>
      <c r="AV144" s="14" t="s">
        <v>93</v>
      </c>
      <c r="AW144" s="14" t="s">
        <v>4</v>
      </c>
      <c r="AX144" s="14" t="s">
        <v>81</v>
      </c>
      <c r="AY144" s="243" t="s">
        <v>220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2429</v>
      </c>
      <c r="G145" s="14"/>
      <c r="H145" s="245">
        <v>25.079999999999998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81</v>
      </c>
      <c r="AY145" s="243" t="s">
        <v>220</v>
      </c>
    </row>
    <row r="146" s="14" customFormat="1">
      <c r="A146" s="14"/>
      <c r="B146" s="242"/>
      <c r="C146" s="14"/>
      <c r="D146" s="235" t="s">
        <v>228</v>
      </c>
      <c r="E146" s="243" t="s">
        <v>1</v>
      </c>
      <c r="F146" s="244" t="s">
        <v>2430</v>
      </c>
      <c r="G146" s="14"/>
      <c r="H146" s="245">
        <v>15.714</v>
      </c>
      <c r="I146" s="246"/>
      <c r="J146" s="246"/>
      <c r="K146" s="14"/>
      <c r="L146" s="14"/>
      <c r="M146" s="242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4"/>
      <c r="Z146" s="14"/>
      <c r="AA146" s="14"/>
      <c r="AB146" s="14"/>
      <c r="AC146" s="14"/>
      <c r="AD146" s="14"/>
      <c r="AE146" s="14"/>
      <c r="AT146" s="243" t="s">
        <v>228</v>
      </c>
      <c r="AU146" s="243" t="s">
        <v>93</v>
      </c>
      <c r="AV146" s="14" t="s">
        <v>93</v>
      </c>
      <c r="AW146" s="14" t="s">
        <v>4</v>
      </c>
      <c r="AX146" s="14" t="s">
        <v>81</v>
      </c>
      <c r="AY146" s="243" t="s">
        <v>220</v>
      </c>
    </row>
    <row r="147" s="15" customFormat="1">
      <c r="A147" s="15"/>
      <c r="B147" s="250"/>
      <c r="C147" s="15"/>
      <c r="D147" s="235" t="s">
        <v>228</v>
      </c>
      <c r="E147" s="251" t="s">
        <v>1</v>
      </c>
      <c r="F147" s="252" t="s">
        <v>242</v>
      </c>
      <c r="G147" s="15"/>
      <c r="H147" s="253">
        <v>164.37899999999999</v>
      </c>
      <c r="I147" s="254"/>
      <c r="J147" s="254"/>
      <c r="K147" s="15"/>
      <c r="L147" s="15"/>
      <c r="M147" s="250"/>
      <c r="N147" s="255"/>
      <c r="O147" s="256"/>
      <c r="P147" s="256"/>
      <c r="Q147" s="256"/>
      <c r="R147" s="256"/>
      <c r="S147" s="256"/>
      <c r="T147" s="256"/>
      <c r="U147" s="256"/>
      <c r="V147" s="256"/>
      <c r="W147" s="256"/>
      <c r="X147" s="257"/>
      <c r="Y147" s="15"/>
      <c r="Z147" s="15"/>
      <c r="AA147" s="15"/>
      <c r="AB147" s="15"/>
      <c r="AC147" s="15"/>
      <c r="AD147" s="15"/>
      <c r="AE147" s="15"/>
      <c r="AT147" s="251" t="s">
        <v>228</v>
      </c>
      <c r="AU147" s="251" t="s">
        <v>93</v>
      </c>
      <c r="AV147" s="15" t="s">
        <v>98</v>
      </c>
      <c r="AW147" s="15" t="s">
        <v>4</v>
      </c>
      <c r="AX147" s="15" t="s">
        <v>88</v>
      </c>
      <c r="AY147" s="251" t="s">
        <v>220</v>
      </c>
    </row>
    <row r="148" s="2" customFormat="1" ht="33" customHeight="1">
      <c r="A148" s="42"/>
      <c r="B148" s="186"/>
      <c r="C148" s="220" t="s">
        <v>93</v>
      </c>
      <c r="D148" s="220" t="s">
        <v>223</v>
      </c>
      <c r="E148" s="221" t="s">
        <v>2431</v>
      </c>
      <c r="F148" s="222" t="s">
        <v>2432</v>
      </c>
      <c r="G148" s="223" t="s">
        <v>226</v>
      </c>
      <c r="H148" s="224">
        <v>11.6</v>
      </c>
      <c r="I148" s="225"/>
      <c r="J148" s="225"/>
      <c r="K148" s="226">
        <f>ROUND(P148*H148,2)</f>
        <v>0</v>
      </c>
      <c r="L148" s="227"/>
      <c r="M148" s="43"/>
      <c r="N148" s="228" t="s">
        <v>1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0.40000000000000002</v>
      </c>
      <c r="X148" s="232">
        <f>W148*H148</f>
        <v>4.6399999999999997</v>
      </c>
      <c r="Y148" s="42"/>
      <c r="Z148" s="42"/>
      <c r="AA148" s="42"/>
      <c r="AB148" s="42"/>
      <c r="AC148" s="42"/>
      <c r="AD148" s="42"/>
      <c r="AE148" s="42"/>
      <c r="AR148" s="233" t="s">
        <v>105</v>
      </c>
      <c r="AT148" s="233" t="s">
        <v>223</v>
      </c>
      <c r="AU148" s="233" t="s">
        <v>93</v>
      </c>
      <c r="AY148" s="19" t="s">
        <v>220</v>
      </c>
      <c r="BE148" s="147">
        <f>IF(O148="základná",K148,0)</f>
        <v>0</v>
      </c>
      <c r="BF148" s="147">
        <f>IF(O148="znížená",K148,0)</f>
        <v>0</v>
      </c>
      <c r="BG148" s="147">
        <f>IF(O148="zákl. prenesená",K148,0)</f>
        <v>0</v>
      </c>
      <c r="BH148" s="147">
        <f>IF(O148="zníž. prenesená",K148,0)</f>
        <v>0</v>
      </c>
      <c r="BI148" s="147">
        <f>IF(O148="nulová",K148,0)</f>
        <v>0</v>
      </c>
      <c r="BJ148" s="19" t="s">
        <v>93</v>
      </c>
      <c r="BK148" s="147">
        <f>ROUND(P148*H148,2)</f>
        <v>0</v>
      </c>
      <c r="BL148" s="19" t="s">
        <v>105</v>
      </c>
      <c r="BM148" s="233" t="s">
        <v>2433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2434</v>
      </c>
      <c r="G149" s="14"/>
      <c r="H149" s="245">
        <v>11.6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88</v>
      </c>
      <c r="AY149" s="243" t="s">
        <v>220</v>
      </c>
    </row>
    <row r="150" s="2" customFormat="1" ht="33" customHeight="1">
      <c r="A150" s="42"/>
      <c r="B150" s="186"/>
      <c r="C150" s="220" t="s">
        <v>98</v>
      </c>
      <c r="D150" s="220" t="s">
        <v>223</v>
      </c>
      <c r="E150" s="221" t="s">
        <v>2435</v>
      </c>
      <c r="F150" s="222" t="s">
        <v>2436</v>
      </c>
      <c r="G150" s="223" t="s">
        <v>226</v>
      </c>
      <c r="H150" s="224">
        <v>164.37899999999999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0.22500000000000001</v>
      </c>
      <c r="X150" s="232">
        <f>W150*H150</f>
        <v>36.985275000000001</v>
      </c>
      <c r="Y150" s="42"/>
      <c r="Z150" s="42"/>
      <c r="AA150" s="42"/>
      <c r="AB150" s="42"/>
      <c r="AC150" s="42"/>
      <c r="AD150" s="42"/>
      <c r="AE150" s="42"/>
      <c r="AR150" s="233" t="s">
        <v>105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105</v>
      </c>
      <c r="BM150" s="233" t="s">
        <v>2437</v>
      </c>
    </row>
    <row r="151" s="13" customFormat="1">
      <c r="A151" s="13"/>
      <c r="B151" s="234"/>
      <c r="C151" s="13"/>
      <c r="D151" s="235" t="s">
        <v>228</v>
      </c>
      <c r="E151" s="236" t="s">
        <v>1</v>
      </c>
      <c r="F151" s="237" t="s">
        <v>2425</v>
      </c>
      <c r="G151" s="13"/>
      <c r="H151" s="236" t="s">
        <v>1</v>
      </c>
      <c r="I151" s="238"/>
      <c r="J151" s="238"/>
      <c r="K151" s="13"/>
      <c r="L151" s="13"/>
      <c r="M151" s="234"/>
      <c r="N151" s="239"/>
      <c r="O151" s="240"/>
      <c r="P151" s="240"/>
      <c r="Q151" s="240"/>
      <c r="R151" s="240"/>
      <c r="S151" s="240"/>
      <c r="T151" s="240"/>
      <c r="U151" s="240"/>
      <c r="V151" s="240"/>
      <c r="W151" s="240"/>
      <c r="X151" s="241"/>
      <c r="Y151" s="13"/>
      <c r="Z151" s="13"/>
      <c r="AA151" s="13"/>
      <c r="AB151" s="13"/>
      <c r="AC151" s="13"/>
      <c r="AD151" s="13"/>
      <c r="AE151" s="13"/>
      <c r="AT151" s="236" t="s">
        <v>228</v>
      </c>
      <c r="AU151" s="236" t="s">
        <v>93</v>
      </c>
      <c r="AV151" s="13" t="s">
        <v>88</v>
      </c>
      <c r="AW151" s="13" t="s">
        <v>4</v>
      </c>
      <c r="AX151" s="13" t="s">
        <v>81</v>
      </c>
      <c r="AY151" s="236" t="s">
        <v>220</v>
      </c>
    </row>
    <row r="152" s="14" customFormat="1">
      <c r="A152" s="14"/>
      <c r="B152" s="242"/>
      <c r="C152" s="14"/>
      <c r="D152" s="235" t="s">
        <v>228</v>
      </c>
      <c r="E152" s="243" t="s">
        <v>1</v>
      </c>
      <c r="F152" s="244" t="s">
        <v>2426</v>
      </c>
      <c r="G152" s="14"/>
      <c r="H152" s="245">
        <v>47.354999999999997</v>
      </c>
      <c r="I152" s="246"/>
      <c r="J152" s="246"/>
      <c r="K152" s="14"/>
      <c r="L152" s="14"/>
      <c r="M152" s="242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4"/>
      <c r="Z152" s="14"/>
      <c r="AA152" s="14"/>
      <c r="AB152" s="14"/>
      <c r="AC152" s="14"/>
      <c r="AD152" s="14"/>
      <c r="AE152" s="14"/>
      <c r="AT152" s="243" t="s">
        <v>228</v>
      </c>
      <c r="AU152" s="243" t="s">
        <v>93</v>
      </c>
      <c r="AV152" s="14" t="s">
        <v>93</v>
      </c>
      <c r="AW152" s="14" t="s">
        <v>4</v>
      </c>
      <c r="AX152" s="14" t="s">
        <v>81</v>
      </c>
      <c r="AY152" s="243" t="s">
        <v>220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2427</v>
      </c>
      <c r="G153" s="14"/>
      <c r="H153" s="245">
        <v>21.690000000000001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81</v>
      </c>
      <c r="AY153" s="243" t="s">
        <v>220</v>
      </c>
    </row>
    <row r="154" s="14" customFormat="1">
      <c r="A154" s="14"/>
      <c r="B154" s="242"/>
      <c r="C154" s="14"/>
      <c r="D154" s="235" t="s">
        <v>228</v>
      </c>
      <c r="E154" s="243" t="s">
        <v>1</v>
      </c>
      <c r="F154" s="244" t="s">
        <v>2428</v>
      </c>
      <c r="G154" s="14"/>
      <c r="H154" s="245">
        <v>54.539999999999999</v>
      </c>
      <c r="I154" s="246"/>
      <c r="J154" s="246"/>
      <c r="K154" s="14"/>
      <c r="L154" s="14"/>
      <c r="M154" s="242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4"/>
      <c r="Z154" s="14"/>
      <c r="AA154" s="14"/>
      <c r="AB154" s="14"/>
      <c r="AC154" s="14"/>
      <c r="AD154" s="14"/>
      <c r="AE154" s="14"/>
      <c r="AT154" s="243" t="s">
        <v>228</v>
      </c>
      <c r="AU154" s="243" t="s">
        <v>93</v>
      </c>
      <c r="AV154" s="14" t="s">
        <v>93</v>
      </c>
      <c r="AW154" s="14" t="s">
        <v>4</v>
      </c>
      <c r="AX154" s="14" t="s">
        <v>81</v>
      </c>
      <c r="AY154" s="243" t="s">
        <v>220</v>
      </c>
    </row>
    <row r="155" s="14" customFormat="1">
      <c r="A155" s="14"/>
      <c r="B155" s="242"/>
      <c r="C155" s="14"/>
      <c r="D155" s="235" t="s">
        <v>228</v>
      </c>
      <c r="E155" s="243" t="s">
        <v>1</v>
      </c>
      <c r="F155" s="244" t="s">
        <v>2429</v>
      </c>
      <c r="G155" s="14"/>
      <c r="H155" s="245">
        <v>25.079999999999998</v>
      </c>
      <c r="I155" s="246"/>
      <c r="J155" s="246"/>
      <c r="K155" s="14"/>
      <c r="L155" s="14"/>
      <c r="M155" s="242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4"/>
      <c r="Z155" s="14"/>
      <c r="AA155" s="14"/>
      <c r="AB155" s="14"/>
      <c r="AC155" s="14"/>
      <c r="AD155" s="14"/>
      <c r="AE155" s="14"/>
      <c r="AT155" s="243" t="s">
        <v>228</v>
      </c>
      <c r="AU155" s="243" t="s">
        <v>93</v>
      </c>
      <c r="AV155" s="14" t="s">
        <v>93</v>
      </c>
      <c r="AW155" s="14" t="s">
        <v>4</v>
      </c>
      <c r="AX155" s="14" t="s">
        <v>81</v>
      </c>
      <c r="AY155" s="243" t="s">
        <v>220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2430</v>
      </c>
      <c r="G156" s="14"/>
      <c r="H156" s="245">
        <v>15.714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5" customFormat="1">
      <c r="A157" s="15"/>
      <c r="B157" s="250"/>
      <c r="C157" s="15"/>
      <c r="D157" s="235" t="s">
        <v>228</v>
      </c>
      <c r="E157" s="251" t="s">
        <v>1</v>
      </c>
      <c r="F157" s="252" t="s">
        <v>242</v>
      </c>
      <c r="G157" s="15"/>
      <c r="H157" s="253">
        <v>164.37899999999999</v>
      </c>
      <c r="I157" s="254"/>
      <c r="J157" s="254"/>
      <c r="K157" s="15"/>
      <c r="L157" s="15"/>
      <c r="M157" s="250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5"/>
      <c r="Z157" s="15"/>
      <c r="AA157" s="15"/>
      <c r="AB157" s="15"/>
      <c r="AC157" s="15"/>
      <c r="AD157" s="15"/>
      <c r="AE157" s="15"/>
      <c r="AT157" s="251" t="s">
        <v>228</v>
      </c>
      <c r="AU157" s="251" t="s">
        <v>93</v>
      </c>
      <c r="AV157" s="15" t="s">
        <v>98</v>
      </c>
      <c r="AW157" s="15" t="s">
        <v>4</v>
      </c>
      <c r="AX157" s="15" t="s">
        <v>88</v>
      </c>
      <c r="AY157" s="251" t="s">
        <v>220</v>
      </c>
    </row>
    <row r="158" s="2" customFormat="1" ht="24.15" customHeight="1">
      <c r="A158" s="42"/>
      <c r="B158" s="186"/>
      <c r="C158" s="220" t="s">
        <v>105</v>
      </c>
      <c r="D158" s="220" t="s">
        <v>223</v>
      </c>
      <c r="E158" s="221" t="s">
        <v>2438</v>
      </c>
      <c r="F158" s="222" t="s">
        <v>2439</v>
      </c>
      <c r="G158" s="223" t="s">
        <v>226</v>
      </c>
      <c r="H158" s="224">
        <v>11.6</v>
      </c>
      <c r="I158" s="225"/>
      <c r="J158" s="225"/>
      <c r="K158" s="226">
        <f>ROUND(P158*H158,2)</f>
        <v>0</v>
      </c>
      <c r="L158" s="227"/>
      <c r="M158" s="43"/>
      <c r="N158" s="228" t="s">
        <v>1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0.316</v>
      </c>
      <c r="X158" s="232">
        <f>W158*H158</f>
        <v>3.6656</v>
      </c>
      <c r="Y158" s="42"/>
      <c r="Z158" s="42"/>
      <c r="AA158" s="42"/>
      <c r="AB158" s="42"/>
      <c r="AC158" s="42"/>
      <c r="AD158" s="42"/>
      <c r="AE158" s="42"/>
      <c r="AR158" s="233" t="s">
        <v>105</v>
      </c>
      <c r="AT158" s="233" t="s">
        <v>223</v>
      </c>
      <c r="AU158" s="233" t="s">
        <v>93</v>
      </c>
      <c r="AY158" s="19" t="s">
        <v>220</v>
      </c>
      <c r="BE158" s="147">
        <f>IF(O158="základná",K158,0)</f>
        <v>0</v>
      </c>
      <c r="BF158" s="147">
        <f>IF(O158="znížená",K158,0)</f>
        <v>0</v>
      </c>
      <c r="BG158" s="147">
        <f>IF(O158="zákl. prenesená",K158,0)</f>
        <v>0</v>
      </c>
      <c r="BH158" s="147">
        <f>IF(O158="zníž. prenesená",K158,0)</f>
        <v>0</v>
      </c>
      <c r="BI158" s="147">
        <f>IF(O158="nulová",K158,0)</f>
        <v>0</v>
      </c>
      <c r="BJ158" s="19" t="s">
        <v>93</v>
      </c>
      <c r="BK158" s="147">
        <f>ROUND(P158*H158,2)</f>
        <v>0</v>
      </c>
      <c r="BL158" s="19" t="s">
        <v>105</v>
      </c>
      <c r="BM158" s="233" t="s">
        <v>2440</v>
      </c>
    </row>
    <row r="159" s="14" customFormat="1">
      <c r="A159" s="14"/>
      <c r="B159" s="242"/>
      <c r="C159" s="14"/>
      <c r="D159" s="235" t="s">
        <v>228</v>
      </c>
      <c r="E159" s="243" t="s">
        <v>1</v>
      </c>
      <c r="F159" s="244" t="s">
        <v>2441</v>
      </c>
      <c r="G159" s="14"/>
      <c r="H159" s="245">
        <v>11.6</v>
      </c>
      <c r="I159" s="246"/>
      <c r="J159" s="246"/>
      <c r="K159" s="14"/>
      <c r="L159" s="14"/>
      <c r="M159" s="242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4"/>
      <c r="Z159" s="14"/>
      <c r="AA159" s="14"/>
      <c r="AB159" s="14"/>
      <c r="AC159" s="14"/>
      <c r="AD159" s="14"/>
      <c r="AE159" s="14"/>
      <c r="AT159" s="243" t="s">
        <v>228</v>
      </c>
      <c r="AU159" s="243" t="s">
        <v>93</v>
      </c>
      <c r="AV159" s="14" t="s">
        <v>93</v>
      </c>
      <c r="AW159" s="14" t="s">
        <v>4</v>
      </c>
      <c r="AX159" s="14" t="s">
        <v>88</v>
      </c>
      <c r="AY159" s="243" t="s">
        <v>220</v>
      </c>
    </row>
    <row r="160" s="2" customFormat="1" ht="21.75" customHeight="1">
      <c r="A160" s="42"/>
      <c r="B160" s="186"/>
      <c r="C160" s="220" t="s">
        <v>273</v>
      </c>
      <c r="D160" s="220" t="s">
        <v>223</v>
      </c>
      <c r="E160" s="221" t="s">
        <v>2442</v>
      </c>
      <c r="F160" s="222" t="s">
        <v>2443</v>
      </c>
      <c r="G160" s="223" t="s">
        <v>256</v>
      </c>
      <c r="H160" s="224">
        <v>149.304</v>
      </c>
      <c r="I160" s="225"/>
      <c r="J160" s="225"/>
      <c r="K160" s="226">
        <f>ROUND(P160*H160,2)</f>
        <v>0</v>
      </c>
      <c r="L160" s="227"/>
      <c r="M160" s="43"/>
      <c r="N160" s="228" t="s">
        <v>1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2"/>
      <c r="Z160" s="42"/>
      <c r="AA160" s="42"/>
      <c r="AB160" s="42"/>
      <c r="AC160" s="42"/>
      <c r="AD160" s="42"/>
      <c r="AE160" s="42"/>
      <c r="AR160" s="233" t="s">
        <v>105</v>
      </c>
      <c r="AT160" s="233" t="s">
        <v>223</v>
      </c>
      <c r="AU160" s="233" t="s">
        <v>93</v>
      </c>
      <c r="AY160" s="19" t="s">
        <v>220</v>
      </c>
      <c r="BE160" s="147">
        <f>IF(O160="základná",K160,0)</f>
        <v>0</v>
      </c>
      <c r="BF160" s="147">
        <f>IF(O160="znížená",K160,0)</f>
        <v>0</v>
      </c>
      <c r="BG160" s="147">
        <f>IF(O160="zákl. prenesená",K160,0)</f>
        <v>0</v>
      </c>
      <c r="BH160" s="147">
        <f>IF(O160="zníž. prenesená",K160,0)</f>
        <v>0</v>
      </c>
      <c r="BI160" s="147">
        <f>IF(O160="nulová",K160,0)</f>
        <v>0</v>
      </c>
      <c r="BJ160" s="19" t="s">
        <v>93</v>
      </c>
      <c r="BK160" s="147">
        <f>ROUND(P160*H160,2)</f>
        <v>0</v>
      </c>
      <c r="BL160" s="19" t="s">
        <v>105</v>
      </c>
      <c r="BM160" s="233" t="s">
        <v>2444</v>
      </c>
    </row>
    <row r="161" s="13" customFormat="1">
      <c r="A161" s="13"/>
      <c r="B161" s="234"/>
      <c r="C161" s="13"/>
      <c r="D161" s="235" t="s">
        <v>228</v>
      </c>
      <c r="E161" s="236" t="s">
        <v>1</v>
      </c>
      <c r="F161" s="237" t="s">
        <v>2425</v>
      </c>
      <c r="G161" s="13"/>
      <c r="H161" s="236" t="s">
        <v>1</v>
      </c>
      <c r="I161" s="238"/>
      <c r="J161" s="238"/>
      <c r="K161" s="13"/>
      <c r="L161" s="13"/>
      <c r="M161" s="234"/>
      <c r="N161" s="239"/>
      <c r="O161" s="240"/>
      <c r="P161" s="240"/>
      <c r="Q161" s="240"/>
      <c r="R161" s="240"/>
      <c r="S161" s="240"/>
      <c r="T161" s="240"/>
      <c r="U161" s="240"/>
      <c r="V161" s="240"/>
      <c r="W161" s="240"/>
      <c r="X161" s="241"/>
      <c r="Y161" s="13"/>
      <c r="Z161" s="13"/>
      <c r="AA161" s="13"/>
      <c r="AB161" s="13"/>
      <c r="AC161" s="13"/>
      <c r="AD161" s="13"/>
      <c r="AE161" s="13"/>
      <c r="AT161" s="236" t="s">
        <v>228</v>
      </c>
      <c r="AU161" s="236" t="s">
        <v>93</v>
      </c>
      <c r="AV161" s="13" t="s">
        <v>88</v>
      </c>
      <c r="AW161" s="13" t="s">
        <v>4</v>
      </c>
      <c r="AX161" s="13" t="s">
        <v>81</v>
      </c>
      <c r="AY161" s="236" t="s">
        <v>220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2445</v>
      </c>
      <c r="G162" s="14"/>
      <c r="H162" s="245">
        <v>36.600000000000001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81</v>
      </c>
      <c r="AY162" s="243" t="s">
        <v>220</v>
      </c>
    </row>
    <row r="163" s="14" customFormat="1">
      <c r="A163" s="14"/>
      <c r="B163" s="242"/>
      <c r="C163" s="14"/>
      <c r="D163" s="235" t="s">
        <v>228</v>
      </c>
      <c r="E163" s="243" t="s">
        <v>1</v>
      </c>
      <c r="F163" s="244" t="s">
        <v>2446</v>
      </c>
      <c r="G163" s="14"/>
      <c r="H163" s="245">
        <v>17.370000000000001</v>
      </c>
      <c r="I163" s="246"/>
      <c r="J163" s="246"/>
      <c r="K163" s="14"/>
      <c r="L163" s="14"/>
      <c r="M163" s="242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4"/>
      <c r="Z163" s="14"/>
      <c r="AA163" s="14"/>
      <c r="AB163" s="14"/>
      <c r="AC163" s="14"/>
      <c r="AD163" s="14"/>
      <c r="AE163" s="14"/>
      <c r="AT163" s="243" t="s">
        <v>228</v>
      </c>
      <c r="AU163" s="243" t="s">
        <v>93</v>
      </c>
      <c r="AV163" s="14" t="s">
        <v>93</v>
      </c>
      <c r="AW163" s="14" t="s">
        <v>4</v>
      </c>
      <c r="AX163" s="14" t="s">
        <v>81</v>
      </c>
      <c r="AY163" s="243" t="s">
        <v>220</v>
      </c>
    </row>
    <row r="164" s="14" customFormat="1">
      <c r="A164" s="14"/>
      <c r="B164" s="242"/>
      <c r="C164" s="14"/>
      <c r="D164" s="235" t="s">
        <v>228</v>
      </c>
      <c r="E164" s="243" t="s">
        <v>1</v>
      </c>
      <c r="F164" s="244" t="s">
        <v>2447</v>
      </c>
      <c r="G164" s="14"/>
      <c r="H164" s="245">
        <v>54.539999999999999</v>
      </c>
      <c r="I164" s="246"/>
      <c r="J164" s="246"/>
      <c r="K164" s="14"/>
      <c r="L164" s="14"/>
      <c r="M164" s="242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4"/>
      <c r="Z164" s="14"/>
      <c r="AA164" s="14"/>
      <c r="AB164" s="14"/>
      <c r="AC164" s="14"/>
      <c r="AD164" s="14"/>
      <c r="AE164" s="14"/>
      <c r="AT164" s="243" t="s">
        <v>228</v>
      </c>
      <c r="AU164" s="243" t="s">
        <v>93</v>
      </c>
      <c r="AV164" s="14" t="s">
        <v>93</v>
      </c>
      <c r="AW164" s="14" t="s">
        <v>4</v>
      </c>
      <c r="AX164" s="14" t="s">
        <v>81</v>
      </c>
      <c r="AY164" s="243" t="s">
        <v>220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2448</v>
      </c>
      <c r="G165" s="14"/>
      <c r="H165" s="245">
        <v>25.079999999999998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81</v>
      </c>
      <c r="AY165" s="243" t="s">
        <v>220</v>
      </c>
    </row>
    <row r="166" s="14" customFormat="1">
      <c r="A166" s="14"/>
      <c r="B166" s="242"/>
      <c r="C166" s="14"/>
      <c r="D166" s="235" t="s">
        <v>228</v>
      </c>
      <c r="E166" s="243" t="s">
        <v>1</v>
      </c>
      <c r="F166" s="244" t="s">
        <v>2449</v>
      </c>
      <c r="G166" s="14"/>
      <c r="H166" s="245">
        <v>15.714</v>
      </c>
      <c r="I166" s="246"/>
      <c r="J166" s="246"/>
      <c r="K166" s="14"/>
      <c r="L166" s="14"/>
      <c r="M166" s="242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4"/>
      <c r="Z166" s="14"/>
      <c r="AA166" s="14"/>
      <c r="AB166" s="14"/>
      <c r="AC166" s="14"/>
      <c r="AD166" s="14"/>
      <c r="AE166" s="14"/>
      <c r="AT166" s="243" t="s">
        <v>228</v>
      </c>
      <c r="AU166" s="243" t="s">
        <v>93</v>
      </c>
      <c r="AV166" s="14" t="s">
        <v>93</v>
      </c>
      <c r="AW166" s="14" t="s">
        <v>4</v>
      </c>
      <c r="AX166" s="14" t="s">
        <v>81</v>
      </c>
      <c r="AY166" s="243" t="s">
        <v>220</v>
      </c>
    </row>
    <row r="167" s="15" customFormat="1">
      <c r="A167" s="15"/>
      <c r="B167" s="250"/>
      <c r="C167" s="15"/>
      <c r="D167" s="235" t="s">
        <v>228</v>
      </c>
      <c r="E167" s="251" t="s">
        <v>1</v>
      </c>
      <c r="F167" s="252" t="s">
        <v>242</v>
      </c>
      <c r="G167" s="15"/>
      <c r="H167" s="253">
        <v>149.304</v>
      </c>
      <c r="I167" s="254"/>
      <c r="J167" s="254"/>
      <c r="K167" s="15"/>
      <c r="L167" s="15"/>
      <c r="M167" s="250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5"/>
      <c r="Z167" s="15"/>
      <c r="AA167" s="15"/>
      <c r="AB167" s="15"/>
      <c r="AC167" s="15"/>
      <c r="AD167" s="15"/>
      <c r="AE167" s="15"/>
      <c r="AT167" s="251" t="s">
        <v>228</v>
      </c>
      <c r="AU167" s="251" t="s">
        <v>93</v>
      </c>
      <c r="AV167" s="15" t="s">
        <v>98</v>
      </c>
      <c r="AW167" s="15" t="s">
        <v>4</v>
      </c>
      <c r="AX167" s="15" t="s">
        <v>88</v>
      </c>
      <c r="AY167" s="251" t="s">
        <v>220</v>
      </c>
    </row>
    <row r="168" s="2" customFormat="1" ht="33" customHeight="1">
      <c r="A168" s="42"/>
      <c r="B168" s="186"/>
      <c r="C168" s="220" t="s">
        <v>299</v>
      </c>
      <c r="D168" s="220" t="s">
        <v>223</v>
      </c>
      <c r="E168" s="221" t="s">
        <v>2032</v>
      </c>
      <c r="F168" s="222" t="s">
        <v>2033</v>
      </c>
      <c r="G168" s="223" t="s">
        <v>256</v>
      </c>
      <c r="H168" s="224">
        <v>149.304</v>
      </c>
      <c r="I168" s="225"/>
      <c r="J168" s="225"/>
      <c r="K168" s="226">
        <f>ROUND(P168*H168,2)</f>
        <v>0</v>
      </c>
      <c r="L168" s="227"/>
      <c r="M168" s="43"/>
      <c r="N168" s="228" t="s">
        <v>1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2"/>
      <c r="Z168" s="42"/>
      <c r="AA168" s="42"/>
      <c r="AB168" s="42"/>
      <c r="AC168" s="42"/>
      <c r="AD168" s="42"/>
      <c r="AE168" s="42"/>
      <c r="AR168" s="233" t="s">
        <v>105</v>
      </c>
      <c r="AT168" s="233" t="s">
        <v>223</v>
      </c>
      <c r="AU168" s="233" t="s">
        <v>93</v>
      </c>
      <c r="AY168" s="19" t="s">
        <v>220</v>
      </c>
      <c r="BE168" s="147">
        <f>IF(O168="základná",K168,0)</f>
        <v>0</v>
      </c>
      <c r="BF168" s="147">
        <f>IF(O168="znížená",K168,0)</f>
        <v>0</v>
      </c>
      <c r="BG168" s="147">
        <f>IF(O168="zákl. prenesená",K168,0)</f>
        <v>0</v>
      </c>
      <c r="BH168" s="147">
        <f>IF(O168="zníž. prenesená",K168,0)</f>
        <v>0</v>
      </c>
      <c r="BI168" s="147">
        <f>IF(O168="nulová",K168,0)</f>
        <v>0</v>
      </c>
      <c r="BJ168" s="19" t="s">
        <v>93</v>
      </c>
      <c r="BK168" s="147">
        <f>ROUND(P168*H168,2)</f>
        <v>0</v>
      </c>
      <c r="BL168" s="19" t="s">
        <v>105</v>
      </c>
      <c r="BM168" s="233" t="s">
        <v>2450</v>
      </c>
    </row>
    <row r="169" s="13" customFormat="1">
      <c r="A169" s="13"/>
      <c r="B169" s="234"/>
      <c r="C169" s="13"/>
      <c r="D169" s="235" t="s">
        <v>228</v>
      </c>
      <c r="E169" s="236" t="s">
        <v>1</v>
      </c>
      <c r="F169" s="237" t="s">
        <v>2425</v>
      </c>
      <c r="G169" s="13"/>
      <c r="H169" s="236" t="s">
        <v>1</v>
      </c>
      <c r="I169" s="238"/>
      <c r="J169" s="238"/>
      <c r="K169" s="13"/>
      <c r="L169" s="13"/>
      <c r="M169" s="234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13"/>
      <c r="Z169" s="13"/>
      <c r="AA169" s="13"/>
      <c r="AB169" s="13"/>
      <c r="AC169" s="13"/>
      <c r="AD169" s="13"/>
      <c r="AE169" s="13"/>
      <c r="AT169" s="236" t="s">
        <v>228</v>
      </c>
      <c r="AU169" s="236" t="s">
        <v>93</v>
      </c>
      <c r="AV169" s="13" t="s">
        <v>88</v>
      </c>
      <c r="AW169" s="13" t="s">
        <v>4</v>
      </c>
      <c r="AX169" s="13" t="s">
        <v>81</v>
      </c>
      <c r="AY169" s="236" t="s">
        <v>220</v>
      </c>
    </row>
    <row r="170" s="14" customFormat="1">
      <c r="A170" s="14"/>
      <c r="B170" s="242"/>
      <c r="C170" s="14"/>
      <c r="D170" s="235" t="s">
        <v>228</v>
      </c>
      <c r="E170" s="243" t="s">
        <v>1</v>
      </c>
      <c r="F170" s="244" t="s">
        <v>2445</v>
      </c>
      <c r="G170" s="14"/>
      <c r="H170" s="245">
        <v>36.600000000000001</v>
      </c>
      <c r="I170" s="246"/>
      <c r="J170" s="246"/>
      <c r="K170" s="14"/>
      <c r="L170" s="14"/>
      <c r="M170" s="242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4"/>
      <c r="Z170" s="14"/>
      <c r="AA170" s="14"/>
      <c r="AB170" s="14"/>
      <c r="AC170" s="14"/>
      <c r="AD170" s="14"/>
      <c r="AE170" s="14"/>
      <c r="AT170" s="243" t="s">
        <v>228</v>
      </c>
      <c r="AU170" s="243" t="s">
        <v>93</v>
      </c>
      <c r="AV170" s="14" t="s">
        <v>93</v>
      </c>
      <c r="AW170" s="14" t="s">
        <v>4</v>
      </c>
      <c r="AX170" s="14" t="s">
        <v>81</v>
      </c>
      <c r="AY170" s="243" t="s">
        <v>220</v>
      </c>
    </row>
    <row r="171" s="14" customFormat="1">
      <c r="A171" s="14"/>
      <c r="B171" s="242"/>
      <c r="C171" s="14"/>
      <c r="D171" s="235" t="s">
        <v>228</v>
      </c>
      <c r="E171" s="243" t="s">
        <v>1</v>
      </c>
      <c r="F171" s="244" t="s">
        <v>2446</v>
      </c>
      <c r="G171" s="14"/>
      <c r="H171" s="245">
        <v>17.370000000000001</v>
      </c>
      <c r="I171" s="246"/>
      <c r="J171" s="246"/>
      <c r="K171" s="14"/>
      <c r="L171" s="14"/>
      <c r="M171" s="242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4"/>
      <c r="Z171" s="14"/>
      <c r="AA171" s="14"/>
      <c r="AB171" s="14"/>
      <c r="AC171" s="14"/>
      <c r="AD171" s="14"/>
      <c r="AE171" s="14"/>
      <c r="AT171" s="243" t="s">
        <v>228</v>
      </c>
      <c r="AU171" s="243" t="s">
        <v>93</v>
      </c>
      <c r="AV171" s="14" t="s">
        <v>93</v>
      </c>
      <c r="AW171" s="14" t="s">
        <v>4</v>
      </c>
      <c r="AX171" s="14" t="s">
        <v>81</v>
      </c>
      <c r="AY171" s="243" t="s">
        <v>220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2447</v>
      </c>
      <c r="G172" s="14"/>
      <c r="H172" s="245">
        <v>54.539999999999999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2448</v>
      </c>
      <c r="G173" s="14"/>
      <c r="H173" s="245">
        <v>25.079999999999998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4" customFormat="1">
      <c r="A174" s="14"/>
      <c r="B174" s="242"/>
      <c r="C174" s="14"/>
      <c r="D174" s="235" t="s">
        <v>228</v>
      </c>
      <c r="E174" s="243" t="s">
        <v>1</v>
      </c>
      <c r="F174" s="244" t="s">
        <v>2449</v>
      </c>
      <c r="G174" s="14"/>
      <c r="H174" s="245">
        <v>15.714</v>
      </c>
      <c r="I174" s="246"/>
      <c r="J174" s="246"/>
      <c r="K174" s="14"/>
      <c r="L174" s="14"/>
      <c r="M174" s="242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4"/>
      <c r="Z174" s="14"/>
      <c r="AA174" s="14"/>
      <c r="AB174" s="14"/>
      <c r="AC174" s="14"/>
      <c r="AD174" s="14"/>
      <c r="AE174" s="14"/>
      <c r="AT174" s="243" t="s">
        <v>228</v>
      </c>
      <c r="AU174" s="243" t="s">
        <v>93</v>
      </c>
      <c r="AV174" s="14" t="s">
        <v>93</v>
      </c>
      <c r="AW174" s="14" t="s">
        <v>4</v>
      </c>
      <c r="AX174" s="14" t="s">
        <v>81</v>
      </c>
      <c r="AY174" s="243" t="s">
        <v>220</v>
      </c>
    </row>
    <row r="175" s="15" customFormat="1">
      <c r="A175" s="15"/>
      <c r="B175" s="250"/>
      <c r="C175" s="15"/>
      <c r="D175" s="235" t="s">
        <v>228</v>
      </c>
      <c r="E175" s="251" t="s">
        <v>1</v>
      </c>
      <c r="F175" s="252" t="s">
        <v>242</v>
      </c>
      <c r="G175" s="15"/>
      <c r="H175" s="253">
        <v>149.304</v>
      </c>
      <c r="I175" s="254"/>
      <c r="J175" s="254"/>
      <c r="K175" s="15"/>
      <c r="L175" s="15"/>
      <c r="M175" s="250"/>
      <c r="N175" s="255"/>
      <c r="O175" s="256"/>
      <c r="P175" s="256"/>
      <c r="Q175" s="256"/>
      <c r="R175" s="256"/>
      <c r="S175" s="256"/>
      <c r="T175" s="256"/>
      <c r="U175" s="256"/>
      <c r="V175" s="256"/>
      <c r="W175" s="256"/>
      <c r="X175" s="257"/>
      <c r="Y175" s="15"/>
      <c r="Z175" s="15"/>
      <c r="AA175" s="15"/>
      <c r="AB175" s="15"/>
      <c r="AC175" s="15"/>
      <c r="AD175" s="15"/>
      <c r="AE175" s="15"/>
      <c r="AT175" s="251" t="s">
        <v>228</v>
      </c>
      <c r="AU175" s="251" t="s">
        <v>93</v>
      </c>
      <c r="AV175" s="15" t="s">
        <v>98</v>
      </c>
      <c r="AW175" s="15" t="s">
        <v>4</v>
      </c>
      <c r="AX175" s="15" t="s">
        <v>88</v>
      </c>
      <c r="AY175" s="251" t="s">
        <v>220</v>
      </c>
    </row>
    <row r="176" s="2" customFormat="1" ht="33" customHeight="1">
      <c r="A176" s="42"/>
      <c r="B176" s="186"/>
      <c r="C176" s="220" t="s">
        <v>320</v>
      </c>
      <c r="D176" s="220" t="s">
        <v>223</v>
      </c>
      <c r="E176" s="221" t="s">
        <v>2041</v>
      </c>
      <c r="F176" s="222" t="s">
        <v>2042</v>
      </c>
      <c r="G176" s="223" t="s">
        <v>256</v>
      </c>
      <c r="H176" s="224">
        <v>149.304</v>
      </c>
      <c r="I176" s="225"/>
      <c r="J176" s="225"/>
      <c r="K176" s="226">
        <f>ROUND(P176*H176,2)</f>
        <v>0</v>
      </c>
      <c r="L176" s="227"/>
      <c r="M176" s="43"/>
      <c r="N176" s="228" t="s">
        <v>1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2"/>
      <c r="Z176" s="42"/>
      <c r="AA176" s="42"/>
      <c r="AB176" s="42"/>
      <c r="AC176" s="42"/>
      <c r="AD176" s="42"/>
      <c r="AE176" s="42"/>
      <c r="AR176" s="233" t="s">
        <v>105</v>
      </c>
      <c r="AT176" s="233" t="s">
        <v>223</v>
      </c>
      <c r="AU176" s="233" t="s">
        <v>93</v>
      </c>
      <c r="AY176" s="19" t="s">
        <v>220</v>
      </c>
      <c r="BE176" s="147">
        <f>IF(O176="základná",K176,0)</f>
        <v>0</v>
      </c>
      <c r="BF176" s="147">
        <f>IF(O176="znížená",K176,0)</f>
        <v>0</v>
      </c>
      <c r="BG176" s="147">
        <f>IF(O176="zákl. prenesená",K176,0)</f>
        <v>0</v>
      </c>
      <c r="BH176" s="147">
        <f>IF(O176="zníž. prenesená",K176,0)</f>
        <v>0</v>
      </c>
      <c r="BI176" s="147">
        <f>IF(O176="nulová",K176,0)</f>
        <v>0</v>
      </c>
      <c r="BJ176" s="19" t="s">
        <v>93</v>
      </c>
      <c r="BK176" s="147">
        <f>ROUND(P176*H176,2)</f>
        <v>0</v>
      </c>
      <c r="BL176" s="19" t="s">
        <v>105</v>
      </c>
      <c r="BM176" s="233" t="s">
        <v>2451</v>
      </c>
    </row>
    <row r="177" s="12" customFormat="1" ht="22.8" customHeight="1">
      <c r="A177" s="12"/>
      <c r="B177" s="206"/>
      <c r="C177" s="12"/>
      <c r="D177" s="207" t="s">
        <v>80</v>
      </c>
      <c r="E177" s="218" t="s">
        <v>221</v>
      </c>
      <c r="F177" s="218" t="s">
        <v>222</v>
      </c>
      <c r="G177" s="12"/>
      <c r="H177" s="12"/>
      <c r="I177" s="209"/>
      <c r="J177" s="209"/>
      <c r="K177" s="219">
        <f>BK177</f>
        <v>0</v>
      </c>
      <c r="L177" s="12"/>
      <c r="M177" s="206"/>
      <c r="N177" s="211"/>
      <c r="O177" s="212"/>
      <c r="P177" s="212"/>
      <c r="Q177" s="213">
        <f>SUM(Q178:Q184)</f>
        <v>0</v>
      </c>
      <c r="R177" s="213">
        <f>SUM(R178:R184)</f>
        <v>0</v>
      </c>
      <c r="S177" s="212"/>
      <c r="T177" s="214">
        <f>SUM(T178:T184)</f>
        <v>0</v>
      </c>
      <c r="U177" s="212"/>
      <c r="V177" s="214">
        <f>SUM(V178:V184)</f>
        <v>0.00050500000000000002</v>
      </c>
      <c r="W177" s="212"/>
      <c r="X177" s="215">
        <f>SUM(X178:X184)</f>
        <v>0</v>
      </c>
      <c r="Y177" s="12"/>
      <c r="Z177" s="12"/>
      <c r="AA177" s="12"/>
      <c r="AB177" s="12"/>
      <c r="AC177" s="12"/>
      <c r="AD177" s="12"/>
      <c r="AE177" s="12"/>
      <c r="AR177" s="207" t="s">
        <v>88</v>
      </c>
      <c r="AT177" s="216" t="s">
        <v>80</v>
      </c>
      <c r="AU177" s="216" t="s">
        <v>88</v>
      </c>
      <c r="AY177" s="207" t="s">
        <v>220</v>
      </c>
      <c r="BK177" s="217">
        <f>SUM(BK178:BK184)</f>
        <v>0</v>
      </c>
    </row>
    <row r="178" s="2" customFormat="1" ht="24.15" customHeight="1">
      <c r="A178" s="42"/>
      <c r="B178" s="186"/>
      <c r="C178" s="220" t="s">
        <v>340</v>
      </c>
      <c r="D178" s="220" t="s">
        <v>223</v>
      </c>
      <c r="E178" s="221" t="s">
        <v>2452</v>
      </c>
      <c r="F178" s="222" t="s">
        <v>2453</v>
      </c>
      <c r="G178" s="223" t="s">
        <v>302</v>
      </c>
      <c r="H178" s="224">
        <v>50.5</v>
      </c>
      <c r="I178" s="225"/>
      <c r="J178" s="225"/>
      <c r="K178" s="226">
        <f>ROUND(P178*H178,2)</f>
        <v>0</v>
      </c>
      <c r="L178" s="227"/>
      <c r="M178" s="43"/>
      <c r="N178" s="228" t="s">
        <v>1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1.0000000000000001E-05</v>
      </c>
      <c r="V178" s="231">
        <f>U178*H178</f>
        <v>0.00050500000000000002</v>
      </c>
      <c r="W178" s="231">
        <v>0</v>
      </c>
      <c r="X178" s="232">
        <f>W178*H178</f>
        <v>0</v>
      </c>
      <c r="Y178" s="42"/>
      <c r="Z178" s="42"/>
      <c r="AA178" s="42"/>
      <c r="AB178" s="42"/>
      <c r="AC178" s="42"/>
      <c r="AD178" s="42"/>
      <c r="AE178" s="42"/>
      <c r="AR178" s="233" t="s">
        <v>105</v>
      </c>
      <c r="AT178" s="233" t="s">
        <v>223</v>
      </c>
      <c r="AU178" s="233" t="s">
        <v>93</v>
      </c>
      <c r="AY178" s="19" t="s">
        <v>220</v>
      </c>
      <c r="BE178" s="147">
        <f>IF(O178="základná",K178,0)</f>
        <v>0</v>
      </c>
      <c r="BF178" s="147">
        <f>IF(O178="znížená",K178,0)</f>
        <v>0</v>
      </c>
      <c r="BG178" s="147">
        <f>IF(O178="zákl. prenesená",K178,0)</f>
        <v>0</v>
      </c>
      <c r="BH178" s="147">
        <f>IF(O178="zníž. prenesená",K178,0)</f>
        <v>0</v>
      </c>
      <c r="BI178" s="147">
        <f>IF(O178="nulová",K178,0)</f>
        <v>0</v>
      </c>
      <c r="BJ178" s="19" t="s">
        <v>93</v>
      </c>
      <c r="BK178" s="147">
        <f>ROUND(P178*H178,2)</f>
        <v>0</v>
      </c>
      <c r="BL178" s="19" t="s">
        <v>105</v>
      </c>
      <c r="BM178" s="233" t="s">
        <v>2454</v>
      </c>
    </row>
    <row r="179" s="14" customFormat="1">
      <c r="A179" s="14"/>
      <c r="B179" s="242"/>
      <c r="C179" s="14"/>
      <c r="D179" s="235" t="s">
        <v>228</v>
      </c>
      <c r="E179" s="243" t="s">
        <v>1</v>
      </c>
      <c r="F179" s="244" t="s">
        <v>2455</v>
      </c>
      <c r="G179" s="14"/>
      <c r="H179" s="245">
        <v>50.5</v>
      </c>
      <c r="I179" s="246"/>
      <c r="J179" s="246"/>
      <c r="K179" s="14"/>
      <c r="L179" s="14"/>
      <c r="M179" s="242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4"/>
      <c r="Z179" s="14"/>
      <c r="AA179" s="14"/>
      <c r="AB179" s="14"/>
      <c r="AC179" s="14"/>
      <c r="AD179" s="14"/>
      <c r="AE179" s="14"/>
      <c r="AT179" s="243" t="s">
        <v>228</v>
      </c>
      <c r="AU179" s="243" t="s">
        <v>93</v>
      </c>
      <c r="AV179" s="14" t="s">
        <v>93</v>
      </c>
      <c r="AW179" s="14" t="s">
        <v>4</v>
      </c>
      <c r="AX179" s="14" t="s">
        <v>88</v>
      </c>
      <c r="AY179" s="243" t="s">
        <v>220</v>
      </c>
    </row>
    <row r="180" s="2" customFormat="1" ht="33" customHeight="1">
      <c r="A180" s="42"/>
      <c r="B180" s="186"/>
      <c r="C180" s="220" t="s">
        <v>221</v>
      </c>
      <c r="D180" s="220" t="s">
        <v>223</v>
      </c>
      <c r="E180" s="221" t="s">
        <v>2456</v>
      </c>
      <c r="F180" s="222" t="s">
        <v>2457</v>
      </c>
      <c r="G180" s="223" t="s">
        <v>359</v>
      </c>
      <c r="H180" s="224">
        <v>66.659999999999997</v>
      </c>
      <c r="I180" s="225"/>
      <c r="J180" s="225"/>
      <c r="K180" s="226">
        <f>ROUND(P180*H180,2)</f>
        <v>0</v>
      </c>
      <c r="L180" s="227"/>
      <c r="M180" s="43"/>
      <c r="N180" s="228" t="s">
        <v>1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2"/>
      <c r="Z180" s="42"/>
      <c r="AA180" s="42"/>
      <c r="AB180" s="42"/>
      <c r="AC180" s="42"/>
      <c r="AD180" s="42"/>
      <c r="AE180" s="42"/>
      <c r="AR180" s="233" t="s">
        <v>105</v>
      </c>
      <c r="AT180" s="233" t="s">
        <v>223</v>
      </c>
      <c r="AU180" s="233" t="s">
        <v>93</v>
      </c>
      <c r="AY180" s="19" t="s">
        <v>220</v>
      </c>
      <c r="BE180" s="147">
        <f>IF(O180="základná",K180,0)</f>
        <v>0</v>
      </c>
      <c r="BF180" s="147">
        <f>IF(O180="znížená",K180,0)</f>
        <v>0</v>
      </c>
      <c r="BG180" s="147">
        <f>IF(O180="zákl. prenesená",K180,0)</f>
        <v>0</v>
      </c>
      <c r="BH180" s="147">
        <f>IF(O180="zníž. prenesená",K180,0)</f>
        <v>0</v>
      </c>
      <c r="BI180" s="147">
        <f>IF(O180="nulová",K180,0)</f>
        <v>0</v>
      </c>
      <c r="BJ180" s="19" t="s">
        <v>93</v>
      </c>
      <c r="BK180" s="147">
        <f>ROUND(P180*H180,2)</f>
        <v>0</v>
      </c>
      <c r="BL180" s="19" t="s">
        <v>105</v>
      </c>
      <c r="BM180" s="233" t="s">
        <v>2458</v>
      </c>
    </row>
    <row r="181" s="2" customFormat="1" ht="33" customHeight="1">
      <c r="A181" s="42"/>
      <c r="B181" s="186"/>
      <c r="C181" s="220" t="s">
        <v>361</v>
      </c>
      <c r="D181" s="220" t="s">
        <v>223</v>
      </c>
      <c r="E181" s="221" t="s">
        <v>2459</v>
      </c>
      <c r="F181" s="222" t="s">
        <v>2460</v>
      </c>
      <c r="G181" s="223" t="s">
        <v>359</v>
      </c>
      <c r="H181" s="224">
        <v>66.659999999999997</v>
      </c>
      <c r="I181" s="225"/>
      <c r="J181" s="225"/>
      <c r="K181" s="226">
        <f>ROUND(P181*H181,2)</f>
        <v>0</v>
      </c>
      <c r="L181" s="227"/>
      <c r="M181" s="43"/>
      <c r="N181" s="228" t="s">
        <v>1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2"/>
      <c r="Z181" s="42"/>
      <c r="AA181" s="42"/>
      <c r="AB181" s="42"/>
      <c r="AC181" s="42"/>
      <c r="AD181" s="42"/>
      <c r="AE181" s="42"/>
      <c r="AR181" s="233" t="s">
        <v>105</v>
      </c>
      <c r="AT181" s="233" t="s">
        <v>223</v>
      </c>
      <c r="AU181" s="233" t="s">
        <v>93</v>
      </c>
      <c r="AY181" s="19" t="s">
        <v>220</v>
      </c>
      <c r="BE181" s="147">
        <f>IF(O181="základná",K181,0)</f>
        <v>0</v>
      </c>
      <c r="BF181" s="147">
        <f>IF(O181="znížená",K181,0)</f>
        <v>0</v>
      </c>
      <c r="BG181" s="147">
        <f>IF(O181="zákl. prenesená",K181,0)</f>
        <v>0</v>
      </c>
      <c r="BH181" s="147">
        <f>IF(O181="zníž. prenesená",K181,0)</f>
        <v>0</v>
      </c>
      <c r="BI181" s="147">
        <f>IF(O181="nulová",K181,0)</f>
        <v>0</v>
      </c>
      <c r="BJ181" s="19" t="s">
        <v>93</v>
      </c>
      <c r="BK181" s="147">
        <f>ROUND(P181*H181,2)</f>
        <v>0</v>
      </c>
      <c r="BL181" s="19" t="s">
        <v>105</v>
      </c>
      <c r="BM181" s="233" t="s">
        <v>2461</v>
      </c>
    </row>
    <row r="182" s="2" customFormat="1" ht="24.15" customHeight="1">
      <c r="A182" s="42"/>
      <c r="B182" s="186"/>
      <c r="C182" s="220" t="s">
        <v>366</v>
      </c>
      <c r="D182" s="220" t="s">
        <v>223</v>
      </c>
      <c r="E182" s="221" t="s">
        <v>2462</v>
      </c>
      <c r="F182" s="222" t="s">
        <v>2463</v>
      </c>
      <c r="G182" s="223" t="s">
        <v>359</v>
      </c>
      <c r="H182" s="224">
        <v>133.31999999999999</v>
      </c>
      <c r="I182" s="225"/>
      <c r="J182" s="225"/>
      <c r="K182" s="226">
        <f>ROUND(P182*H182,2)</f>
        <v>0</v>
      </c>
      <c r="L182" s="227"/>
      <c r="M182" s="43"/>
      <c r="N182" s="228" t="s">
        <v>1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2"/>
      <c r="Z182" s="42"/>
      <c r="AA182" s="42"/>
      <c r="AB182" s="42"/>
      <c r="AC182" s="42"/>
      <c r="AD182" s="42"/>
      <c r="AE182" s="42"/>
      <c r="AR182" s="233" t="s">
        <v>105</v>
      </c>
      <c r="AT182" s="233" t="s">
        <v>223</v>
      </c>
      <c r="AU182" s="233" t="s">
        <v>93</v>
      </c>
      <c r="AY182" s="19" t="s">
        <v>220</v>
      </c>
      <c r="BE182" s="147">
        <f>IF(O182="základná",K182,0)</f>
        <v>0</v>
      </c>
      <c r="BF182" s="147">
        <f>IF(O182="znížená",K182,0)</f>
        <v>0</v>
      </c>
      <c r="BG182" s="147">
        <f>IF(O182="zákl. prenesená",K182,0)</f>
        <v>0</v>
      </c>
      <c r="BH182" s="147">
        <f>IF(O182="zníž. prenesená",K182,0)</f>
        <v>0</v>
      </c>
      <c r="BI182" s="147">
        <f>IF(O182="nulová",K182,0)</f>
        <v>0</v>
      </c>
      <c r="BJ182" s="19" t="s">
        <v>93</v>
      </c>
      <c r="BK182" s="147">
        <f>ROUND(P182*H182,2)</f>
        <v>0</v>
      </c>
      <c r="BL182" s="19" t="s">
        <v>105</v>
      </c>
      <c r="BM182" s="233" t="s">
        <v>2464</v>
      </c>
    </row>
    <row r="183" s="14" customFormat="1">
      <c r="A183" s="14"/>
      <c r="B183" s="242"/>
      <c r="C183" s="14"/>
      <c r="D183" s="235" t="s">
        <v>228</v>
      </c>
      <c r="E183" s="14"/>
      <c r="F183" s="244" t="s">
        <v>2465</v>
      </c>
      <c r="G183" s="14"/>
      <c r="H183" s="245">
        <v>133.31999999999999</v>
      </c>
      <c r="I183" s="246"/>
      <c r="J183" s="246"/>
      <c r="K183" s="14"/>
      <c r="L183" s="14"/>
      <c r="M183" s="242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4"/>
      <c r="Z183" s="14"/>
      <c r="AA183" s="14"/>
      <c r="AB183" s="14"/>
      <c r="AC183" s="14"/>
      <c r="AD183" s="14"/>
      <c r="AE183" s="14"/>
      <c r="AT183" s="243" t="s">
        <v>228</v>
      </c>
      <c r="AU183" s="243" t="s">
        <v>93</v>
      </c>
      <c r="AV183" s="14" t="s">
        <v>93</v>
      </c>
      <c r="AW183" s="14" t="s">
        <v>3</v>
      </c>
      <c r="AX183" s="14" t="s">
        <v>88</v>
      </c>
      <c r="AY183" s="243" t="s">
        <v>220</v>
      </c>
    </row>
    <row r="184" s="2" customFormat="1" ht="24.15" customHeight="1">
      <c r="A184" s="42"/>
      <c r="B184" s="186"/>
      <c r="C184" s="220" t="s">
        <v>370</v>
      </c>
      <c r="D184" s="220" t="s">
        <v>223</v>
      </c>
      <c r="E184" s="221" t="s">
        <v>376</v>
      </c>
      <c r="F184" s="222" t="s">
        <v>377</v>
      </c>
      <c r="G184" s="223" t="s">
        <v>359</v>
      </c>
      <c r="H184" s="224">
        <v>66.659999999999997</v>
      </c>
      <c r="I184" s="225"/>
      <c r="J184" s="225"/>
      <c r="K184" s="226">
        <f>ROUND(P184*H184,2)</f>
        <v>0</v>
      </c>
      <c r="L184" s="227"/>
      <c r="M184" s="43"/>
      <c r="N184" s="267" t="s">
        <v>1</v>
      </c>
      <c r="O184" s="268" t="s">
        <v>45</v>
      </c>
      <c r="P184" s="269">
        <f>I184+J184</f>
        <v>0</v>
      </c>
      <c r="Q184" s="269">
        <f>ROUND(I184*H184,2)</f>
        <v>0</v>
      </c>
      <c r="R184" s="269">
        <f>ROUND(J184*H184,2)</f>
        <v>0</v>
      </c>
      <c r="S184" s="270"/>
      <c r="T184" s="271">
        <f>S184*H184</f>
        <v>0</v>
      </c>
      <c r="U184" s="271">
        <v>0</v>
      </c>
      <c r="V184" s="271">
        <f>U184*H184</f>
        <v>0</v>
      </c>
      <c r="W184" s="271">
        <v>0</v>
      </c>
      <c r="X184" s="272">
        <f>W184*H184</f>
        <v>0</v>
      </c>
      <c r="Y184" s="42"/>
      <c r="Z184" s="42"/>
      <c r="AA184" s="42"/>
      <c r="AB184" s="42"/>
      <c r="AC184" s="42"/>
      <c r="AD184" s="42"/>
      <c r="AE184" s="42"/>
      <c r="AR184" s="233" t="s">
        <v>105</v>
      </c>
      <c r="AT184" s="233" t="s">
        <v>223</v>
      </c>
      <c r="AU184" s="233" t="s">
        <v>93</v>
      </c>
      <c r="AY184" s="19" t="s">
        <v>220</v>
      </c>
      <c r="BE184" s="147">
        <f>IF(O184="základná",K184,0)</f>
        <v>0</v>
      </c>
      <c r="BF184" s="147">
        <f>IF(O184="znížená",K184,0)</f>
        <v>0</v>
      </c>
      <c r="BG184" s="147">
        <f>IF(O184="zákl. prenesená",K184,0)</f>
        <v>0</v>
      </c>
      <c r="BH184" s="147">
        <f>IF(O184="zníž. prenesená",K184,0)</f>
        <v>0</v>
      </c>
      <c r="BI184" s="147">
        <f>IF(O184="nulová",K184,0)</f>
        <v>0</v>
      </c>
      <c r="BJ184" s="19" t="s">
        <v>93</v>
      </c>
      <c r="BK184" s="147">
        <f>ROUND(P184*H184,2)</f>
        <v>0</v>
      </c>
      <c r="BL184" s="19" t="s">
        <v>105</v>
      </c>
      <c r="BM184" s="233" t="s">
        <v>2466</v>
      </c>
    </row>
    <row r="185" s="2" customFormat="1" ht="6.96" customHeight="1">
      <c r="A185" s="42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43"/>
      <c r="N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</sheetData>
  <autoFilter ref="C136:L18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160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>
      <c r="B8" s="22"/>
      <c r="D8" s="32" t="s">
        <v>174</v>
      </c>
      <c r="M8" s="22"/>
    </row>
    <row r="9" s="1" customFormat="1" ht="16.5" customHeight="1">
      <c r="B9" s="22"/>
      <c r="E9" s="155" t="s">
        <v>1489</v>
      </c>
      <c r="F9" s="1"/>
      <c r="G9" s="1"/>
      <c r="H9" s="1"/>
      <c r="M9" s="22"/>
    </row>
    <row r="10" s="1" customFormat="1" ht="12" customHeight="1">
      <c r="B10" s="22"/>
      <c r="D10" s="32" t="s">
        <v>176</v>
      </c>
      <c r="M10" s="22"/>
    </row>
    <row r="11" s="2" customFormat="1" ht="16.5" customHeight="1">
      <c r="A11" s="42"/>
      <c r="B11" s="43"/>
      <c r="C11" s="42"/>
      <c r="D11" s="42"/>
      <c r="E11" s="156" t="s">
        <v>2420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3"/>
      <c r="C12" s="42"/>
      <c r="D12" s="32" t="s">
        <v>178</v>
      </c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3"/>
      <c r="C13" s="42"/>
      <c r="D13" s="42"/>
      <c r="E13" s="76" t="s">
        <v>2467</v>
      </c>
      <c r="F13" s="42"/>
      <c r="G13" s="42"/>
      <c r="H13" s="42"/>
      <c r="I13" s="42"/>
      <c r="J13" s="42"/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3"/>
      <c r="C15" s="42"/>
      <c r="D15" s="32" t="s">
        <v>18</v>
      </c>
      <c r="E15" s="42"/>
      <c r="F15" s="27" t="s">
        <v>1</v>
      </c>
      <c r="G15" s="42"/>
      <c r="H15" s="42"/>
      <c r="I15" s="32" t="s">
        <v>19</v>
      </c>
      <c r="J15" s="27" t="s">
        <v>1</v>
      </c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20</v>
      </c>
      <c r="E16" s="42"/>
      <c r="F16" s="27" t="s">
        <v>21</v>
      </c>
      <c r="G16" s="42"/>
      <c r="H16" s="42"/>
      <c r="I16" s="32" t="s">
        <v>22</v>
      </c>
      <c r="J16" s="78" t="str">
        <f>'Rekapitulácia stavby'!AN8</f>
        <v>16. 11. 2021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3"/>
      <c r="C18" s="42"/>
      <c r="D18" s="32" t="s">
        <v>24</v>
      </c>
      <c r="E18" s="42"/>
      <c r="F18" s="42"/>
      <c r="G18" s="42"/>
      <c r="H18" s="42"/>
      <c r="I18" s="32" t="s">
        <v>25</v>
      </c>
      <c r="J18" s="27" t="s">
        <v>1</v>
      </c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3"/>
      <c r="C19" s="42"/>
      <c r="D19" s="42"/>
      <c r="E19" s="27" t="s">
        <v>26</v>
      </c>
      <c r="F19" s="42"/>
      <c r="G19" s="42"/>
      <c r="H19" s="42"/>
      <c r="I19" s="32" t="s">
        <v>27</v>
      </c>
      <c r="J19" s="27" t="s">
        <v>1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3"/>
      <c r="C21" s="42"/>
      <c r="D21" s="32" t="s">
        <v>28</v>
      </c>
      <c r="E21" s="42"/>
      <c r="F21" s="42"/>
      <c r="G21" s="42"/>
      <c r="H21" s="42"/>
      <c r="I21" s="32" t="s">
        <v>25</v>
      </c>
      <c r="J21" s="33" t="str">
        <f>'Rekapitulácia stavby'!AN13</f>
        <v>Vyplň údaj</v>
      </c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3"/>
      <c r="C22" s="42"/>
      <c r="D22" s="42"/>
      <c r="E22" s="33" t="str">
        <f>'Rekapitulácia stavby'!E14</f>
        <v>Vyplň údaj</v>
      </c>
      <c r="F22" s="27"/>
      <c r="G22" s="27"/>
      <c r="H22" s="27"/>
      <c r="I22" s="32" t="s">
        <v>27</v>
      </c>
      <c r="J22" s="33" t="str">
        <f>'Rekapitulácia stavby'!AN14</f>
        <v>Vyplň údaj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3"/>
      <c r="C24" s="42"/>
      <c r="D24" s="32" t="s">
        <v>30</v>
      </c>
      <c r="E24" s="42"/>
      <c r="F24" s="42"/>
      <c r="G24" s="42"/>
      <c r="H24" s="42"/>
      <c r="I24" s="32" t="s">
        <v>25</v>
      </c>
      <c r="J24" s="27" t="s">
        <v>1</v>
      </c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3"/>
      <c r="C25" s="42"/>
      <c r="D25" s="42"/>
      <c r="E25" s="27" t="s">
        <v>31</v>
      </c>
      <c r="F25" s="42"/>
      <c r="G25" s="42"/>
      <c r="H25" s="42"/>
      <c r="I25" s="32" t="s">
        <v>27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3"/>
      <c r="C27" s="42"/>
      <c r="D27" s="32" t="s">
        <v>32</v>
      </c>
      <c r="E27" s="42"/>
      <c r="F27" s="42"/>
      <c r="G27" s="42"/>
      <c r="H27" s="42"/>
      <c r="I27" s="32" t="s">
        <v>25</v>
      </c>
      <c r="J27" s="27" t="s">
        <v>1</v>
      </c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3"/>
      <c r="C28" s="42"/>
      <c r="D28" s="42"/>
      <c r="E28" s="27" t="s">
        <v>33</v>
      </c>
      <c r="F28" s="42"/>
      <c r="G28" s="42"/>
      <c r="H28" s="42"/>
      <c r="I28" s="32" t="s">
        <v>27</v>
      </c>
      <c r="J28" s="27" t="s">
        <v>1</v>
      </c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6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3"/>
      <c r="C30" s="42"/>
      <c r="D30" s="32" t="s">
        <v>34</v>
      </c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16.5" customHeight="1">
      <c r="A31" s="157"/>
      <c r="B31" s="158"/>
      <c r="C31" s="157"/>
      <c r="D31" s="157"/>
      <c r="E31" s="36" t="s">
        <v>1</v>
      </c>
      <c r="F31" s="36"/>
      <c r="G31" s="36"/>
      <c r="H31" s="36"/>
      <c r="I31" s="157"/>
      <c r="J31" s="157"/>
      <c r="K31" s="157"/>
      <c r="L31" s="157"/>
      <c r="M31" s="159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3"/>
      <c r="C33" s="42"/>
      <c r="D33" s="99"/>
      <c r="E33" s="99"/>
      <c r="F33" s="99"/>
      <c r="G33" s="99"/>
      <c r="H33" s="99"/>
      <c r="I33" s="99"/>
      <c r="J33" s="99"/>
      <c r="K33" s="99"/>
      <c r="L33" s="99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3"/>
      <c r="C34" s="42"/>
      <c r="D34" s="27" t="s">
        <v>180</v>
      </c>
      <c r="E34" s="42"/>
      <c r="F34" s="42"/>
      <c r="G34" s="42"/>
      <c r="H34" s="42"/>
      <c r="I34" s="42"/>
      <c r="J34" s="42"/>
      <c r="K34" s="39">
        <f>K100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>
      <c r="A35" s="42"/>
      <c r="B35" s="43"/>
      <c r="C35" s="42"/>
      <c r="D35" s="42"/>
      <c r="E35" s="32" t="s">
        <v>36</v>
      </c>
      <c r="F35" s="42"/>
      <c r="G35" s="42"/>
      <c r="H35" s="42"/>
      <c r="I35" s="42"/>
      <c r="J35" s="42"/>
      <c r="K35" s="160">
        <f>I100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>
      <c r="A36" s="42"/>
      <c r="B36" s="43"/>
      <c r="C36" s="42"/>
      <c r="D36" s="42"/>
      <c r="E36" s="32" t="s">
        <v>37</v>
      </c>
      <c r="F36" s="42"/>
      <c r="G36" s="42"/>
      <c r="H36" s="42"/>
      <c r="I36" s="42"/>
      <c r="J36" s="42"/>
      <c r="K36" s="160">
        <f>J100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3"/>
      <c r="C37" s="42"/>
      <c r="D37" s="38" t="s">
        <v>167</v>
      </c>
      <c r="E37" s="42"/>
      <c r="F37" s="42"/>
      <c r="G37" s="42"/>
      <c r="H37" s="42"/>
      <c r="I37" s="42"/>
      <c r="J37" s="42"/>
      <c r="K37" s="39">
        <f>K110</f>
        <v>0</v>
      </c>
      <c r="L37" s="42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25.44" customHeight="1">
      <c r="A38" s="42"/>
      <c r="B38" s="43"/>
      <c r="C38" s="42"/>
      <c r="D38" s="161" t="s">
        <v>39</v>
      </c>
      <c r="E38" s="42"/>
      <c r="F38" s="42"/>
      <c r="G38" s="42"/>
      <c r="H38" s="42"/>
      <c r="I38" s="42"/>
      <c r="J38" s="42"/>
      <c r="K38" s="105">
        <f>ROUND(K34 + K37, 2)</f>
        <v>0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6.96" customHeight="1">
      <c r="A39" s="42"/>
      <c r="B39" s="43"/>
      <c r="C39" s="42"/>
      <c r="D39" s="99"/>
      <c r="E39" s="99"/>
      <c r="F39" s="99"/>
      <c r="G39" s="99"/>
      <c r="H39" s="99"/>
      <c r="I39" s="99"/>
      <c r="J39" s="99"/>
      <c r="K39" s="99"/>
      <c r="L39" s="99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2"/>
      <c r="F40" s="47" t="s">
        <v>41</v>
      </c>
      <c r="G40" s="42"/>
      <c r="H40" s="42"/>
      <c r="I40" s="47" t="s">
        <v>40</v>
      </c>
      <c r="J40" s="42"/>
      <c r="K40" s="47" t="s">
        <v>42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14.4" customHeight="1">
      <c r="A41" s="42"/>
      <c r="B41" s="43"/>
      <c r="C41" s="42"/>
      <c r="D41" s="156" t="s">
        <v>43</v>
      </c>
      <c r="E41" s="49" t="s">
        <v>44</v>
      </c>
      <c r="F41" s="162">
        <f>ROUND((SUM(BE110:BE117) + SUM(BE141:BE179)),  2)</f>
        <v>0</v>
      </c>
      <c r="G41" s="163"/>
      <c r="H41" s="163"/>
      <c r="I41" s="164">
        <v>0.20000000000000001</v>
      </c>
      <c r="J41" s="163"/>
      <c r="K41" s="162">
        <f>ROUND(((SUM(BE110:BE117) + SUM(BE141:BE179))*I41),  2)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3"/>
      <c r="C42" s="42"/>
      <c r="D42" s="42"/>
      <c r="E42" s="49" t="s">
        <v>45</v>
      </c>
      <c r="F42" s="162">
        <f>ROUND((SUM(BF110:BF117) + SUM(BF141:BF179)),  2)</f>
        <v>0</v>
      </c>
      <c r="G42" s="163"/>
      <c r="H42" s="163"/>
      <c r="I42" s="164">
        <v>0.20000000000000001</v>
      </c>
      <c r="J42" s="163"/>
      <c r="K42" s="162">
        <f>ROUND(((SUM(BF110:BF117) + SUM(BF141:BF179))*I42),  2)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32" t="s">
        <v>46</v>
      </c>
      <c r="F43" s="160">
        <f>ROUND((SUM(BG110:BG117) + SUM(BG141:BG179)),  2)</f>
        <v>0</v>
      </c>
      <c r="G43" s="42"/>
      <c r="H43" s="42"/>
      <c r="I43" s="165">
        <v>0.20000000000000001</v>
      </c>
      <c r="J43" s="42"/>
      <c r="K43" s="160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hidden="1" s="2" customFormat="1" ht="14.4" customHeight="1">
      <c r="A44" s="42"/>
      <c r="B44" s="43"/>
      <c r="C44" s="42"/>
      <c r="D44" s="42"/>
      <c r="E44" s="32" t="s">
        <v>47</v>
      </c>
      <c r="F44" s="160">
        <f>ROUND((SUM(BH110:BH117) + SUM(BH141:BH179)),  2)</f>
        <v>0</v>
      </c>
      <c r="G44" s="42"/>
      <c r="H44" s="42"/>
      <c r="I44" s="165">
        <v>0.20000000000000001</v>
      </c>
      <c r="J44" s="42"/>
      <c r="K44" s="160">
        <f>0</f>
        <v>0</v>
      </c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hidden="1" s="2" customFormat="1" ht="14.4" customHeight="1">
      <c r="A45" s="42"/>
      <c r="B45" s="43"/>
      <c r="C45" s="42"/>
      <c r="D45" s="42"/>
      <c r="E45" s="49" t="s">
        <v>48</v>
      </c>
      <c r="F45" s="162">
        <f>ROUND((SUM(BI110:BI117) + SUM(BI141:BI179)),  2)</f>
        <v>0</v>
      </c>
      <c r="G45" s="163"/>
      <c r="H45" s="163"/>
      <c r="I45" s="164">
        <v>0</v>
      </c>
      <c r="J45" s="163"/>
      <c r="K45" s="162">
        <f>0</f>
        <v>0</v>
      </c>
      <c r="L45" s="42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5.44" customHeight="1">
      <c r="A47" s="42"/>
      <c r="B47" s="43"/>
      <c r="C47" s="152"/>
      <c r="D47" s="166" t="s">
        <v>49</v>
      </c>
      <c r="E47" s="90"/>
      <c r="F47" s="90"/>
      <c r="G47" s="167" t="s">
        <v>50</v>
      </c>
      <c r="H47" s="168" t="s">
        <v>51</v>
      </c>
      <c r="I47" s="90"/>
      <c r="J47" s="90"/>
      <c r="K47" s="169">
        <f>SUM(K38:K45)</f>
        <v>0</v>
      </c>
      <c r="L47" s="170"/>
      <c r="M47" s="64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4.4" customHeight="1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64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1" customFormat="1" ht="16.5" customHeight="1">
      <c r="B87" s="22"/>
      <c r="E87" s="155" t="s">
        <v>1489</v>
      </c>
      <c r="F87" s="1"/>
      <c r="G87" s="1"/>
      <c r="H87" s="1"/>
      <c r="M87" s="22"/>
    </row>
    <row r="88" s="1" customFormat="1" ht="12" customHeight="1">
      <c r="B88" s="22"/>
      <c r="C88" s="32" t="s">
        <v>176</v>
      </c>
      <c r="M88" s="22"/>
    </row>
    <row r="89" s="2" customFormat="1" ht="16.5" customHeight="1">
      <c r="A89" s="42"/>
      <c r="B89" s="43"/>
      <c r="C89" s="42"/>
      <c r="D89" s="42"/>
      <c r="E89" s="156" t="s">
        <v>2420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2" t="s">
        <v>178</v>
      </c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2"/>
      <c r="D91" s="42"/>
      <c r="E91" s="76" t="str">
        <f>E13</f>
        <v>21-105b-02-04-02 - Nové spevnené plochy</v>
      </c>
      <c r="F91" s="42"/>
      <c r="G91" s="42"/>
      <c r="H91" s="42"/>
      <c r="I91" s="42"/>
      <c r="J91" s="42"/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2" t="s">
        <v>20</v>
      </c>
      <c r="D93" s="42"/>
      <c r="E93" s="42"/>
      <c r="F93" s="27" t="str">
        <f>F16</f>
        <v>Kováčová</v>
      </c>
      <c r="G93" s="42"/>
      <c r="H93" s="42"/>
      <c r="I93" s="32" t="s">
        <v>22</v>
      </c>
      <c r="J93" s="78" t="str">
        <f>IF(J16="","",J16)</f>
        <v>16. 11. 2021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2" t="s">
        <v>24</v>
      </c>
      <c r="D95" s="42"/>
      <c r="E95" s="42"/>
      <c r="F95" s="27" t="str">
        <f>E19</f>
        <v>Obec Kováčová</v>
      </c>
      <c r="G95" s="42"/>
      <c r="H95" s="42"/>
      <c r="I95" s="32" t="s">
        <v>30</v>
      </c>
      <c r="J95" s="36" t="str">
        <f>E25</f>
        <v>HS partner, s.r.o.</v>
      </c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2" t="s">
        <v>28</v>
      </c>
      <c r="D96" s="42"/>
      <c r="E96" s="42"/>
      <c r="F96" s="27" t="str">
        <f>IF(E22="","",E22)</f>
        <v>Vyplň údaj</v>
      </c>
      <c r="G96" s="42"/>
      <c r="H96" s="42"/>
      <c r="I96" s="32" t="s">
        <v>32</v>
      </c>
      <c r="J96" s="36" t="str">
        <f>E28</f>
        <v>Ing. Miroslav Plevka</v>
      </c>
      <c r="K96" s="42"/>
      <c r="L96" s="4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9.28" customHeight="1">
      <c r="A98" s="42"/>
      <c r="B98" s="43"/>
      <c r="C98" s="173" t="s">
        <v>182</v>
      </c>
      <c r="D98" s="152"/>
      <c r="E98" s="152"/>
      <c r="F98" s="152"/>
      <c r="G98" s="152"/>
      <c r="H98" s="152"/>
      <c r="I98" s="174" t="s">
        <v>183</v>
      </c>
      <c r="J98" s="174" t="s">
        <v>184</v>
      </c>
      <c r="K98" s="174" t="s">
        <v>185</v>
      </c>
      <c r="L98" s="15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64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2.8" customHeight="1">
      <c r="A100" s="42"/>
      <c r="B100" s="43"/>
      <c r="C100" s="175" t="s">
        <v>186</v>
      </c>
      <c r="D100" s="42"/>
      <c r="E100" s="42"/>
      <c r="F100" s="42"/>
      <c r="G100" s="42"/>
      <c r="H100" s="42"/>
      <c r="I100" s="105">
        <f>Q141</f>
        <v>0</v>
      </c>
      <c r="J100" s="105">
        <f>R141</f>
        <v>0</v>
      </c>
      <c r="K100" s="105">
        <f>K141</f>
        <v>0</v>
      </c>
      <c r="L100" s="42"/>
      <c r="M100" s="64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U100" s="19" t="s">
        <v>187</v>
      </c>
    </row>
    <row r="101" s="9" customFormat="1" ht="24.96" customHeight="1">
      <c r="A101" s="9"/>
      <c r="B101" s="176"/>
      <c r="C101" s="9"/>
      <c r="D101" s="177" t="s">
        <v>188</v>
      </c>
      <c r="E101" s="178"/>
      <c r="F101" s="178"/>
      <c r="G101" s="178"/>
      <c r="H101" s="178"/>
      <c r="I101" s="179">
        <f>Q142</f>
        <v>0</v>
      </c>
      <c r="J101" s="179">
        <f>R142</f>
        <v>0</v>
      </c>
      <c r="K101" s="179">
        <f>K142</f>
        <v>0</v>
      </c>
      <c r="L101" s="9"/>
      <c r="M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0"/>
      <c r="D102" s="181" t="s">
        <v>1197</v>
      </c>
      <c r="E102" s="182"/>
      <c r="F102" s="182"/>
      <c r="G102" s="182"/>
      <c r="H102" s="182"/>
      <c r="I102" s="183">
        <f>Q143</f>
        <v>0</v>
      </c>
      <c r="J102" s="183">
        <f>R143</f>
        <v>0</v>
      </c>
      <c r="K102" s="183">
        <f>K143</f>
        <v>0</v>
      </c>
      <c r="L102" s="10"/>
      <c r="M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0"/>
      <c r="D103" s="181" t="s">
        <v>2018</v>
      </c>
      <c r="E103" s="182"/>
      <c r="F103" s="182"/>
      <c r="G103" s="182"/>
      <c r="H103" s="182"/>
      <c r="I103" s="183">
        <f>Q147</f>
        <v>0</v>
      </c>
      <c r="J103" s="183">
        <f>R147</f>
        <v>0</v>
      </c>
      <c r="K103" s="183">
        <f>K147</f>
        <v>0</v>
      </c>
      <c r="L103" s="10"/>
      <c r="M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0"/>
      <c r="D104" s="181" t="s">
        <v>2468</v>
      </c>
      <c r="E104" s="182"/>
      <c r="F104" s="182"/>
      <c r="G104" s="182"/>
      <c r="H104" s="182"/>
      <c r="I104" s="183">
        <f>Q154</f>
        <v>0</v>
      </c>
      <c r="J104" s="183">
        <f>R154</f>
        <v>0</v>
      </c>
      <c r="K104" s="183">
        <f>K154</f>
        <v>0</v>
      </c>
      <c r="L104" s="10"/>
      <c r="M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0"/>
      <c r="D105" s="181" t="s">
        <v>433</v>
      </c>
      <c r="E105" s="182"/>
      <c r="F105" s="182"/>
      <c r="G105" s="182"/>
      <c r="H105" s="182"/>
      <c r="I105" s="183">
        <f>Q163</f>
        <v>0</v>
      </c>
      <c r="J105" s="183">
        <f>R163</f>
        <v>0</v>
      </c>
      <c r="K105" s="183">
        <f>K163</f>
        <v>0</v>
      </c>
      <c r="L105" s="10"/>
      <c r="M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0"/>
      <c r="D106" s="181" t="s">
        <v>189</v>
      </c>
      <c r="E106" s="182"/>
      <c r="F106" s="182"/>
      <c r="G106" s="182"/>
      <c r="H106" s="182"/>
      <c r="I106" s="183">
        <f>Q166</f>
        <v>0</v>
      </c>
      <c r="J106" s="183">
        <f>R166</f>
        <v>0</v>
      </c>
      <c r="K106" s="183">
        <f>K166</f>
        <v>0</v>
      </c>
      <c r="L106" s="10"/>
      <c r="M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0"/>
      <c r="D107" s="181" t="s">
        <v>434</v>
      </c>
      <c r="E107" s="182"/>
      <c r="F107" s="182"/>
      <c r="G107" s="182"/>
      <c r="H107" s="182"/>
      <c r="I107" s="183">
        <f>Q178</f>
        <v>0</v>
      </c>
      <c r="J107" s="183">
        <f>R178</f>
        <v>0</v>
      </c>
      <c r="K107" s="183">
        <f>K178</f>
        <v>0</v>
      </c>
      <c r="L107" s="10"/>
      <c r="M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64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6.96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64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29.28" customHeight="1">
      <c r="A110" s="42"/>
      <c r="B110" s="43"/>
      <c r="C110" s="175" t="s">
        <v>193</v>
      </c>
      <c r="D110" s="42"/>
      <c r="E110" s="42"/>
      <c r="F110" s="42"/>
      <c r="G110" s="42"/>
      <c r="H110" s="42"/>
      <c r="I110" s="42"/>
      <c r="J110" s="42"/>
      <c r="K110" s="184">
        <f>ROUND(K111 + K112 + K113 + K114 + K115 + K116,2)</f>
        <v>0</v>
      </c>
      <c r="L110" s="42"/>
      <c r="M110" s="64"/>
      <c r="O110" s="185" t="s">
        <v>43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8" customHeight="1">
      <c r="A111" s="42"/>
      <c r="B111" s="186"/>
      <c r="C111" s="187"/>
      <c r="D111" s="148" t="s">
        <v>194</v>
      </c>
      <c r="E111" s="188"/>
      <c r="F111" s="188"/>
      <c r="G111" s="187"/>
      <c r="H111" s="187"/>
      <c r="I111" s="187"/>
      <c r="J111" s="187"/>
      <c r="K111" s="144">
        <v>0</v>
      </c>
      <c r="L111" s="187"/>
      <c r="M111" s="189"/>
      <c r="N111" s="190"/>
      <c r="O111" s="191" t="s">
        <v>45</v>
      </c>
      <c r="P111" s="190"/>
      <c r="Q111" s="190"/>
      <c r="R111" s="190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2" t="s">
        <v>195</v>
      </c>
      <c r="AZ111" s="190"/>
      <c r="BA111" s="190"/>
      <c r="BB111" s="190"/>
      <c r="BC111" s="190"/>
      <c r="BD111" s="190"/>
      <c r="BE111" s="193">
        <f>IF(O111="základná",K111,0)</f>
        <v>0</v>
      </c>
      <c r="BF111" s="193">
        <f>IF(O111="znížená",K111,0)</f>
        <v>0</v>
      </c>
      <c r="BG111" s="193">
        <f>IF(O111="zákl. prenesená",K111,0)</f>
        <v>0</v>
      </c>
      <c r="BH111" s="193">
        <f>IF(O111="zníž. prenesená",K111,0)</f>
        <v>0</v>
      </c>
      <c r="BI111" s="193">
        <f>IF(O111="nulová",K111,0)</f>
        <v>0</v>
      </c>
      <c r="BJ111" s="192" t="s">
        <v>93</v>
      </c>
      <c r="BK111" s="190"/>
      <c r="BL111" s="190"/>
      <c r="BM111" s="190"/>
    </row>
    <row r="112" s="2" customFormat="1" ht="18" customHeight="1">
      <c r="A112" s="42"/>
      <c r="B112" s="186"/>
      <c r="C112" s="187"/>
      <c r="D112" s="148" t="s">
        <v>196</v>
      </c>
      <c r="E112" s="188"/>
      <c r="F112" s="188"/>
      <c r="G112" s="187"/>
      <c r="H112" s="187"/>
      <c r="I112" s="187"/>
      <c r="J112" s="187"/>
      <c r="K112" s="144">
        <v>0</v>
      </c>
      <c r="L112" s="187"/>
      <c r="M112" s="189"/>
      <c r="N112" s="190"/>
      <c r="O112" s="191" t="s">
        <v>45</v>
      </c>
      <c r="P112" s="190"/>
      <c r="Q112" s="190"/>
      <c r="R112" s="190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2" t="s">
        <v>195</v>
      </c>
      <c r="AZ112" s="190"/>
      <c r="BA112" s="190"/>
      <c r="BB112" s="190"/>
      <c r="BC112" s="190"/>
      <c r="BD112" s="190"/>
      <c r="BE112" s="193">
        <f>IF(O112="základná",K112,0)</f>
        <v>0</v>
      </c>
      <c r="BF112" s="193">
        <f>IF(O112="znížená",K112,0)</f>
        <v>0</v>
      </c>
      <c r="BG112" s="193">
        <f>IF(O112="zákl. prenesená",K112,0)</f>
        <v>0</v>
      </c>
      <c r="BH112" s="193">
        <f>IF(O112="zníž. prenesená",K112,0)</f>
        <v>0</v>
      </c>
      <c r="BI112" s="193">
        <f>IF(O112="nulová",K112,0)</f>
        <v>0</v>
      </c>
      <c r="BJ112" s="192" t="s">
        <v>93</v>
      </c>
      <c r="BK112" s="190"/>
      <c r="BL112" s="190"/>
      <c r="BM112" s="190"/>
    </row>
    <row r="113" s="2" customFormat="1" ht="18" customHeight="1">
      <c r="A113" s="42"/>
      <c r="B113" s="186"/>
      <c r="C113" s="187"/>
      <c r="D113" s="148" t="s">
        <v>197</v>
      </c>
      <c r="E113" s="188"/>
      <c r="F113" s="188"/>
      <c r="G113" s="187"/>
      <c r="H113" s="187"/>
      <c r="I113" s="187"/>
      <c r="J113" s="187"/>
      <c r="K113" s="144">
        <v>0</v>
      </c>
      <c r="L113" s="187"/>
      <c r="M113" s="189"/>
      <c r="N113" s="190"/>
      <c r="O113" s="191" t="s">
        <v>45</v>
      </c>
      <c r="P113" s="190"/>
      <c r="Q113" s="190"/>
      <c r="R113" s="190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2" t="s">
        <v>195</v>
      </c>
      <c r="AZ113" s="190"/>
      <c r="BA113" s="190"/>
      <c r="BB113" s="190"/>
      <c r="BC113" s="190"/>
      <c r="BD113" s="190"/>
      <c r="BE113" s="193">
        <f>IF(O113="základná",K113,0)</f>
        <v>0</v>
      </c>
      <c r="BF113" s="193">
        <f>IF(O113="znížená",K113,0)</f>
        <v>0</v>
      </c>
      <c r="BG113" s="193">
        <f>IF(O113="zákl. prenesená",K113,0)</f>
        <v>0</v>
      </c>
      <c r="BH113" s="193">
        <f>IF(O113="zníž. prenesená",K113,0)</f>
        <v>0</v>
      </c>
      <c r="BI113" s="193">
        <f>IF(O113="nulová",K113,0)</f>
        <v>0</v>
      </c>
      <c r="BJ113" s="192" t="s">
        <v>93</v>
      </c>
      <c r="BK113" s="190"/>
      <c r="BL113" s="190"/>
      <c r="BM113" s="190"/>
    </row>
    <row r="114" s="2" customFormat="1" ht="18" customHeight="1">
      <c r="A114" s="42"/>
      <c r="B114" s="186"/>
      <c r="C114" s="187"/>
      <c r="D114" s="148" t="s">
        <v>198</v>
      </c>
      <c r="E114" s="188"/>
      <c r="F114" s="188"/>
      <c r="G114" s="187"/>
      <c r="H114" s="187"/>
      <c r="I114" s="187"/>
      <c r="J114" s="187"/>
      <c r="K114" s="144">
        <v>0</v>
      </c>
      <c r="L114" s="187"/>
      <c r="M114" s="189"/>
      <c r="N114" s="190"/>
      <c r="O114" s="191" t="s">
        <v>45</v>
      </c>
      <c r="P114" s="190"/>
      <c r="Q114" s="190"/>
      <c r="R114" s="190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2" t="s">
        <v>195</v>
      </c>
      <c r="AZ114" s="190"/>
      <c r="BA114" s="190"/>
      <c r="BB114" s="190"/>
      <c r="BC114" s="190"/>
      <c r="BD114" s="190"/>
      <c r="BE114" s="193">
        <f>IF(O114="základná",K114,0)</f>
        <v>0</v>
      </c>
      <c r="BF114" s="193">
        <f>IF(O114="znížená",K114,0)</f>
        <v>0</v>
      </c>
      <c r="BG114" s="193">
        <f>IF(O114="zákl. prenesená",K114,0)</f>
        <v>0</v>
      </c>
      <c r="BH114" s="193">
        <f>IF(O114="zníž. prenesená",K114,0)</f>
        <v>0</v>
      </c>
      <c r="BI114" s="193">
        <f>IF(O114="nulová",K114,0)</f>
        <v>0</v>
      </c>
      <c r="BJ114" s="192" t="s">
        <v>93</v>
      </c>
      <c r="BK114" s="190"/>
      <c r="BL114" s="190"/>
      <c r="BM114" s="190"/>
    </row>
    <row r="115" s="2" customFormat="1" ht="18" customHeight="1">
      <c r="A115" s="42"/>
      <c r="B115" s="186"/>
      <c r="C115" s="187"/>
      <c r="D115" s="148" t="s">
        <v>199</v>
      </c>
      <c r="E115" s="188"/>
      <c r="F115" s="188"/>
      <c r="G115" s="187"/>
      <c r="H115" s="187"/>
      <c r="I115" s="187"/>
      <c r="J115" s="187"/>
      <c r="K115" s="144">
        <v>0</v>
      </c>
      <c r="L115" s="187"/>
      <c r="M115" s="189"/>
      <c r="N115" s="190"/>
      <c r="O115" s="191" t="s">
        <v>45</v>
      </c>
      <c r="P115" s="190"/>
      <c r="Q115" s="190"/>
      <c r="R115" s="190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2" t="s">
        <v>195</v>
      </c>
      <c r="AZ115" s="190"/>
      <c r="BA115" s="190"/>
      <c r="BB115" s="190"/>
      <c r="BC115" s="190"/>
      <c r="BD115" s="190"/>
      <c r="BE115" s="193">
        <f>IF(O115="základná",K115,0)</f>
        <v>0</v>
      </c>
      <c r="BF115" s="193">
        <f>IF(O115="znížená",K115,0)</f>
        <v>0</v>
      </c>
      <c r="BG115" s="193">
        <f>IF(O115="zákl. prenesená",K115,0)</f>
        <v>0</v>
      </c>
      <c r="BH115" s="193">
        <f>IF(O115="zníž. prenesená",K115,0)</f>
        <v>0</v>
      </c>
      <c r="BI115" s="193">
        <f>IF(O115="nulová",K115,0)</f>
        <v>0</v>
      </c>
      <c r="BJ115" s="192" t="s">
        <v>93</v>
      </c>
      <c r="BK115" s="190"/>
      <c r="BL115" s="190"/>
      <c r="BM115" s="190"/>
    </row>
    <row r="116" s="2" customFormat="1" ht="18" customHeight="1">
      <c r="A116" s="42"/>
      <c r="B116" s="186"/>
      <c r="C116" s="187"/>
      <c r="D116" s="188" t="s">
        <v>200</v>
      </c>
      <c r="E116" s="187"/>
      <c r="F116" s="187"/>
      <c r="G116" s="187"/>
      <c r="H116" s="187"/>
      <c r="I116" s="187"/>
      <c r="J116" s="187"/>
      <c r="K116" s="144">
        <f>ROUND(K34*T116,2)</f>
        <v>0</v>
      </c>
      <c r="L116" s="187"/>
      <c r="M116" s="189"/>
      <c r="N116" s="190"/>
      <c r="O116" s="191" t="s">
        <v>45</v>
      </c>
      <c r="P116" s="190"/>
      <c r="Q116" s="190"/>
      <c r="R116" s="190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2" t="s">
        <v>201</v>
      </c>
      <c r="AZ116" s="190"/>
      <c r="BA116" s="190"/>
      <c r="BB116" s="190"/>
      <c r="BC116" s="190"/>
      <c r="BD116" s="190"/>
      <c r="BE116" s="193">
        <f>IF(O116="základná",K116,0)</f>
        <v>0</v>
      </c>
      <c r="BF116" s="193">
        <f>IF(O116="znížená",K116,0)</f>
        <v>0</v>
      </c>
      <c r="BG116" s="193">
        <f>IF(O116="zákl. prenesená",K116,0)</f>
        <v>0</v>
      </c>
      <c r="BH116" s="193">
        <f>IF(O116="zníž. prenesená",K116,0)</f>
        <v>0</v>
      </c>
      <c r="BI116" s="193">
        <f>IF(O116="nulová",K116,0)</f>
        <v>0</v>
      </c>
      <c r="BJ116" s="192" t="s">
        <v>93</v>
      </c>
      <c r="BK116" s="190"/>
      <c r="BL116" s="190"/>
      <c r="BM116" s="190"/>
    </row>
    <row r="117" s="2" customForma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29.28" customHeight="1">
      <c r="A118" s="42"/>
      <c r="B118" s="43"/>
      <c r="C118" s="151" t="s">
        <v>172</v>
      </c>
      <c r="D118" s="152"/>
      <c r="E118" s="152"/>
      <c r="F118" s="152"/>
      <c r="G118" s="152"/>
      <c r="H118" s="152"/>
      <c r="I118" s="152"/>
      <c r="J118" s="152"/>
      <c r="K118" s="153">
        <f>ROUND(K100+K110,2)</f>
        <v>0</v>
      </c>
      <c r="L118" s="152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6.96" customHeight="1">
      <c r="A119" s="42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3" s="2" customFormat="1" ht="6.96" customHeight="1">
      <c r="A123" s="42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24.96" customHeight="1">
      <c r="A124" s="42"/>
      <c r="B124" s="43"/>
      <c r="C124" s="23" t="s">
        <v>202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6.96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2" customHeight="1">
      <c r="A126" s="42"/>
      <c r="B126" s="43"/>
      <c r="C126" s="32" t="s">
        <v>16</v>
      </c>
      <c r="D126" s="42"/>
      <c r="E126" s="42"/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6.5" customHeight="1">
      <c r="A127" s="42"/>
      <c r="B127" s="43"/>
      <c r="C127" s="42"/>
      <c r="D127" s="42"/>
      <c r="E127" s="155" t="str">
        <f>E7</f>
        <v>Zníženie energetickej náročnosti budov ZŠ a MŠ v obci Kováčová</v>
      </c>
      <c r="F127" s="32"/>
      <c r="G127" s="32"/>
      <c r="H127" s="32"/>
      <c r="I127" s="42"/>
      <c r="J127" s="42"/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1" customFormat="1" ht="12" customHeight="1">
      <c r="B128" s="22"/>
      <c r="C128" s="32" t="s">
        <v>174</v>
      </c>
      <c r="M128" s="22"/>
    </row>
    <row r="129" s="1" customFormat="1" ht="16.5" customHeight="1">
      <c r="B129" s="22"/>
      <c r="E129" s="155" t="s">
        <v>1489</v>
      </c>
      <c r="F129" s="1"/>
      <c r="G129" s="1"/>
      <c r="H129" s="1"/>
      <c r="M129" s="22"/>
    </row>
    <row r="130" s="1" customFormat="1" ht="12" customHeight="1">
      <c r="B130" s="22"/>
      <c r="C130" s="32" t="s">
        <v>176</v>
      </c>
      <c r="M130" s="22"/>
    </row>
    <row r="131" s="2" customFormat="1" ht="16.5" customHeight="1">
      <c r="A131" s="42"/>
      <c r="B131" s="43"/>
      <c r="C131" s="42"/>
      <c r="D131" s="42"/>
      <c r="E131" s="156" t="s">
        <v>2420</v>
      </c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2" customHeight="1">
      <c r="A132" s="42"/>
      <c r="B132" s="43"/>
      <c r="C132" s="32" t="s">
        <v>178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64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6.5" customHeight="1">
      <c r="A133" s="42"/>
      <c r="B133" s="43"/>
      <c r="C133" s="42"/>
      <c r="D133" s="42"/>
      <c r="E133" s="76" t="str">
        <f>E13</f>
        <v>21-105b-02-04-02 - Nové spevnené plochy</v>
      </c>
      <c r="F133" s="42"/>
      <c r="G133" s="42"/>
      <c r="H133" s="42"/>
      <c r="I133" s="42"/>
      <c r="J133" s="42"/>
      <c r="K133" s="42"/>
      <c r="L133" s="42"/>
      <c r="M133" s="64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6.96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64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12" customHeight="1">
      <c r="A135" s="42"/>
      <c r="B135" s="43"/>
      <c r="C135" s="32" t="s">
        <v>20</v>
      </c>
      <c r="D135" s="42"/>
      <c r="E135" s="42"/>
      <c r="F135" s="27" t="str">
        <f>F16</f>
        <v>Kováčová</v>
      </c>
      <c r="G135" s="42"/>
      <c r="H135" s="42"/>
      <c r="I135" s="32" t="s">
        <v>22</v>
      </c>
      <c r="J135" s="78" t="str">
        <f>IF(J16="","",J16)</f>
        <v>16. 11. 2021</v>
      </c>
      <c r="K135" s="42"/>
      <c r="L135" s="42"/>
      <c r="M135" s="64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6.96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64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15.15" customHeight="1">
      <c r="A137" s="42"/>
      <c r="B137" s="43"/>
      <c r="C137" s="32" t="s">
        <v>24</v>
      </c>
      <c r="D137" s="42"/>
      <c r="E137" s="42"/>
      <c r="F137" s="27" t="str">
        <f>E19</f>
        <v>Obec Kováčová</v>
      </c>
      <c r="G137" s="42"/>
      <c r="H137" s="42"/>
      <c r="I137" s="32" t="s">
        <v>30</v>
      </c>
      <c r="J137" s="36" t="str">
        <f>E25</f>
        <v>HS partner, s.r.o.</v>
      </c>
      <c r="K137" s="42"/>
      <c r="L137" s="42"/>
      <c r="M137" s="64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15.15" customHeight="1">
      <c r="A138" s="42"/>
      <c r="B138" s="43"/>
      <c r="C138" s="32" t="s">
        <v>28</v>
      </c>
      <c r="D138" s="42"/>
      <c r="E138" s="42"/>
      <c r="F138" s="27" t="str">
        <f>IF(E22="","",E22)</f>
        <v>Vyplň údaj</v>
      </c>
      <c r="G138" s="42"/>
      <c r="H138" s="42"/>
      <c r="I138" s="32" t="s">
        <v>32</v>
      </c>
      <c r="J138" s="36" t="str">
        <f>E28</f>
        <v>Ing. Miroslav Plevka</v>
      </c>
      <c r="K138" s="42"/>
      <c r="L138" s="42"/>
      <c r="M138" s="64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0.32" customHeight="1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64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11" customFormat="1" ht="29.28" customHeight="1">
      <c r="A140" s="194"/>
      <c r="B140" s="195"/>
      <c r="C140" s="196" t="s">
        <v>203</v>
      </c>
      <c r="D140" s="197" t="s">
        <v>64</v>
      </c>
      <c r="E140" s="197" t="s">
        <v>60</v>
      </c>
      <c r="F140" s="197" t="s">
        <v>61</v>
      </c>
      <c r="G140" s="197" t="s">
        <v>204</v>
      </c>
      <c r="H140" s="197" t="s">
        <v>205</v>
      </c>
      <c r="I140" s="197" t="s">
        <v>206</v>
      </c>
      <c r="J140" s="197" t="s">
        <v>207</v>
      </c>
      <c r="K140" s="198" t="s">
        <v>185</v>
      </c>
      <c r="L140" s="199" t="s">
        <v>208</v>
      </c>
      <c r="M140" s="200"/>
      <c r="N140" s="95" t="s">
        <v>1</v>
      </c>
      <c r="O140" s="96" t="s">
        <v>43</v>
      </c>
      <c r="P140" s="96" t="s">
        <v>209</v>
      </c>
      <c r="Q140" s="96" t="s">
        <v>210</v>
      </c>
      <c r="R140" s="96" t="s">
        <v>211</v>
      </c>
      <c r="S140" s="96" t="s">
        <v>212</v>
      </c>
      <c r="T140" s="96" t="s">
        <v>213</v>
      </c>
      <c r="U140" s="96" t="s">
        <v>214</v>
      </c>
      <c r="V140" s="96" t="s">
        <v>215</v>
      </c>
      <c r="W140" s="96" t="s">
        <v>216</v>
      </c>
      <c r="X140" s="97" t="s">
        <v>217</v>
      </c>
      <c r="Y140" s="194"/>
      <c r="Z140" s="194"/>
      <c r="AA140" s="194"/>
      <c r="AB140" s="194"/>
      <c r="AC140" s="194"/>
      <c r="AD140" s="194"/>
      <c r="AE140" s="194"/>
    </row>
    <row r="141" s="2" customFormat="1" ht="22.8" customHeight="1">
      <c r="A141" s="42"/>
      <c r="B141" s="43"/>
      <c r="C141" s="102" t="s">
        <v>180</v>
      </c>
      <c r="D141" s="42"/>
      <c r="E141" s="42"/>
      <c r="F141" s="42"/>
      <c r="G141" s="42"/>
      <c r="H141" s="42"/>
      <c r="I141" s="42"/>
      <c r="J141" s="42"/>
      <c r="K141" s="201">
        <f>BK141</f>
        <v>0</v>
      </c>
      <c r="L141" s="42"/>
      <c r="M141" s="43"/>
      <c r="N141" s="98"/>
      <c r="O141" s="82"/>
      <c r="P141" s="99"/>
      <c r="Q141" s="202">
        <f>Q142</f>
        <v>0</v>
      </c>
      <c r="R141" s="202">
        <f>R142</f>
        <v>0</v>
      </c>
      <c r="S141" s="99"/>
      <c r="T141" s="203">
        <f>T142</f>
        <v>0</v>
      </c>
      <c r="U141" s="99"/>
      <c r="V141" s="203">
        <f>V142</f>
        <v>235.36594997</v>
      </c>
      <c r="W141" s="99"/>
      <c r="X141" s="204">
        <f>X142</f>
        <v>0</v>
      </c>
      <c r="Y141" s="42"/>
      <c r="Z141" s="42"/>
      <c r="AA141" s="42"/>
      <c r="AB141" s="42"/>
      <c r="AC141" s="42"/>
      <c r="AD141" s="42"/>
      <c r="AE141" s="42"/>
      <c r="AT141" s="19" t="s">
        <v>80</v>
      </c>
      <c r="AU141" s="19" t="s">
        <v>187</v>
      </c>
      <c r="BK141" s="205">
        <f>BK142</f>
        <v>0</v>
      </c>
    </row>
    <row r="142" s="12" customFormat="1" ht="25.92" customHeight="1">
      <c r="A142" s="12"/>
      <c r="B142" s="206"/>
      <c r="C142" s="12"/>
      <c r="D142" s="207" t="s">
        <v>80</v>
      </c>
      <c r="E142" s="208" t="s">
        <v>218</v>
      </c>
      <c r="F142" s="208" t="s">
        <v>219</v>
      </c>
      <c r="G142" s="12"/>
      <c r="H142" s="12"/>
      <c r="I142" s="209"/>
      <c r="J142" s="209"/>
      <c r="K142" s="210">
        <f>BK142</f>
        <v>0</v>
      </c>
      <c r="L142" s="12"/>
      <c r="M142" s="206"/>
      <c r="N142" s="211"/>
      <c r="O142" s="212"/>
      <c r="P142" s="212"/>
      <c r="Q142" s="213">
        <f>Q143+Q147+Q154+Q163+Q166+Q178</f>
        <v>0</v>
      </c>
      <c r="R142" s="213">
        <f>R143+R147+R154+R163+R166+R178</f>
        <v>0</v>
      </c>
      <c r="S142" s="212"/>
      <c r="T142" s="214">
        <f>T143+T147+T154+T163+T166+T178</f>
        <v>0</v>
      </c>
      <c r="U142" s="212"/>
      <c r="V142" s="214">
        <f>V143+V147+V154+V163+V166+V178</f>
        <v>235.36594997</v>
      </c>
      <c r="W142" s="212"/>
      <c r="X142" s="215">
        <f>X143+X147+X154+X163+X166+X178</f>
        <v>0</v>
      </c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16" t="s">
        <v>80</v>
      </c>
      <c r="AU142" s="216" t="s">
        <v>81</v>
      </c>
      <c r="AY142" s="207" t="s">
        <v>220</v>
      </c>
      <c r="BK142" s="217">
        <f>BK143+BK147+BK154+BK163+BK166+BK178</f>
        <v>0</v>
      </c>
    </row>
    <row r="143" s="12" customFormat="1" ht="22.8" customHeight="1">
      <c r="A143" s="12"/>
      <c r="B143" s="206"/>
      <c r="C143" s="12"/>
      <c r="D143" s="207" t="s">
        <v>80</v>
      </c>
      <c r="E143" s="218" t="s">
        <v>88</v>
      </c>
      <c r="F143" s="218" t="s">
        <v>1198</v>
      </c>
      <c r="G143" s="12"/>
      <c r="H143" s="12"/>
      <c r="I143" s="209"/>
      <c r="J143" s="209"/>
      <c r="K143" s="219">
        <f>BK143</f>
        <v>0</v>
      </c>
      <c r="L143" s="12"/>
      <c r="M143" s="206"/>
      <c r="N143" s="211"/>
      <c r="O143" s="212"/>
      <c r="P143" s="212"/>
      <c r="Q143" s="213">
        <f>SUM(Q144:Q146)</f>
        <v>0</v>
      </c>
      <c r="R143" s="213">
        <f>SUM(R144:R146)</f>
        <v>0</v>
      </c>
      <c r="S143" s="212"/>
      <c r="T143" s="214">
        <f>SUM(T144:T146)</f>
        <v>0</v>
      </c>
      <c r="U143" s="212"/>
      <c r="V143" s="214">
        <f>SUM(V144:V146)</f>
        <v>85.584000000000003</v>
      </c>
      <c r="W143" s="212"/>
      <c r="X143" s="215">
        <f>SUM(X144:X146)</f>
        <v>0</v>
      </c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16" t="s">
        <v>80</v>
      </c>
      <c r="AU143" s="216" t="s">
        <v>88</v>
      </c>
      <c r="AY143" s="207" t="s">
        <v>220</v>
      </c>
      <c r="BK143" s="217">
        <f>SUM(BK144:BK146)</f>
        <v>0</v>
      </c>
    </row>
    <row r="144" s="2" customFormat="1" ht="24.15" customHeight="1">
      <c r="A144" s="42"/>
      <c r="B144" s="186"/>
      <c r="C144" s="220" t="s">
        <v>88</v>
      </c>
      <c r="D144" s="220" t="s">
        <v>223</v>
      </c>
      <c r="E144" s="221" t="s">
        <v>2044</v>
      </c>
      <c r="F144" s="222" t="s">
        <v>2045</v>
      </c>
      <c r="G144" s="223" t="s">
        <v>256</v>
      </c>
      <c r="H144" s="224">
        <v>85.584000000000003</v>
      </c>
      <c r="I144" s="225"/>
      <c r="J144" s="225"/>
      <c r="K144" s="226">
        <f>ROUND(P144*H144,2)</f>
        <v>0</v>
      </c>
      <c r="L144" s="227"/>
      <c r="M144" s="43"/>
      <c r="N144" s="228" t="s">
        <v>1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2"/>
      <c r="Z144" s="42"/>
      <c r="AA144" s="42"/>
      <c r="AB144" s="42"/>
      <c r="AC144" s="42"/>
      <c r="AD144" s="42"/>
      <c r="AE144" s="42"/>
      <c r="AR144" s="233" t="s">
        <v>105</v>
      </c>
      <c r="AT144" s="233" t="s">
        <v>223</v>
      </c>
      <c r="AU144" s="233" t="s">
        <v>93</v>
      </c>
      <c r="AY144" s="19" t="s">
        <v>220</v>
      </c>
      <c r="BE144" s="147">
        <f>IF(O144="základná",K144,0)</f>
        <v>0</v>
      </c>
      <c r="BF144" s="147">
        <f>IF(O144="znížená",K144,0)</f>
        <v>0</v>
      </c>
      <c r="BG144" s="147">
        <f>IF(O144="zákl. prenesená",K144,0)</f>
        <v>0</v>
      </c>
      <c r="BH144" s="147">
        <f>IF(O144="zníž. prenesená",K144,0)</f>
        <v>0</v>
      </c>
      <c r="BI144" s="147">
        <f>IF(O144="nulová",K144,0)</f>
        <v>0</v>
      </c>
      <c r="BJ144" s="19" t="s">
        <v>93</v>
      </c>
      <c r="BK144" s="147">
        <f>ROUND(P144*H144,2)</f>
        <v>0</v>
      </c>
      <c r="BL144" s="19" t="s">
        <v>105</v>
      </c>
      <c r="BM144" s="233" t="s">
        <v>2469</v>
      </c>
    </row>
    <row r="145" s="14" customFormat="1">
      <c r="A145" s="14"/>
      <c r="B145" s="242"/>
      <c r="C145" s="14"/>
      <c r="D145" s="235" t="s">
        <v>228</v>
      </c>
      <c r="E145" s="243" t="s">
        <v>1</v>
      </c>
      <c r="F145" s="244" t="s">
        <v>2470</v>
      </c>
      <c r="G145" s="14"/>
      <c r="H145" s="245">
        <v>85.584000000000003</v>
      </c>
      <c r="I145" s="246"/>
      <c r="J145" s="246"/>
      <c r="K145" s="14"/>
      <c r="L145" s="14"/>
      <c r="M145" s="242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4"/>
      <c r="Z145" s="14"/>
      <c r="AA145" s="14"/>
      <c r="AB145" s="14"/>
      <c r="AC145" s="14"/>
      <c r="AD145" s="14"/>
      <c r="AE145" s="14"/>
      <c r="AT145" s="243" t="s">
        <v>228</v>
      </c>
      <c r="AU145" s="243" t="s">
        <v>93</v>
      </c>
      <c r="AV145" s="14" t="s">
        <v>93</v>
      </c>
      <c r="AW145" s="14" t="s">
        <v>4</v>
      </c>
      <c r="AX145" s="14" t="s">
        <v>88</v>
      </c>
      <c r="AY145" s="243" t="s">
        <v>220</v>
      </c>
    </row>
    <row r="146" s="2" customFormat="1" ht="16.5" customHeight="1">
      <c r="A146" s="42"/>
      <c r="B146" s="186"/>
      <c r="C146" s="273" t="s">
        <v>93</v>
      </c>
      <c r="D146" s="273" t="s">
        <v>564</v>
      </c>
      <c r="E146" s="274" t="s">
        <v>2471</v>
      </c>
      <c r="F146" s="275" t="s">
        <v>2472</v>
      </c>
      <c r="G146" s="276" t="s">
        <v>256</v>
      </c>
      <c r="H146" s="277">
        <v>85.584000000000003</v>
      </c>
      <c r="I146" s="278"/>
      <c r="J146" s="279"/>
      <c r="K146" s="280">
        <f>ROUND(P146*H146,2)</f>
        <v>0</v>
      </c>
      <c r="L146" s="279"/>
      <c r="M146" s="281"/>
      <c r="N146" s="282" t="s">
        <v>1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1</v>
      </c>
      <c r="V146" s="231">
        <f>U146*H146</f>
        <v>85.584000000000003</v>
      </c>
      <c r="W146" s="231">
        <v>0</v>
      </c>
      <c r="X146" s="232">
        <f>W146*H146</f>
        <v>0</v>
      </c>
      <c r="Y146" s="42"/>
      <c r="Z146" s="42"/>
      <c r="AA146" s="42"/>
      <c r="AB146" s="42"/>
      <c r="AC146" s="42"/>
      <c r="AD146" s="42"/>
      <c r="AE146" s="42"/>
      <c r="AR146" s="233" t="s">
        <v>340</v>
      </c>
      <c r="AT146" s="233" t="s">
        <v>564</v>
      </c>
      <c r="AU146" s="233" t="s">
        <v>93</v>
      </c>
      <c r="AY146" s="19" t="s">
        <v>220</v>
      </c>
      <c r="BE146" s="147">
        <f>IF(O146="základná",K146,0)</f>
        <v>0</v>
      </c>
      <c r="BF146" s="147">
        <f>IF(O146="znížená",K146,0)</f>
        <v>0</v>
      </c>
      <c r="BG146" s="147">
        <f>IF(O146="zákl. prenesená",K146,0)</f>
        <v>0</v>
      </c>
      <c r="BH146" s="147">
        <f>IF(O146="zníž. prenesená",K146,0)</f>
        <v>0</v>
      </c>
      <c r="BI146" s="147">
        <f>IF(O146="nulová",K146,0)</f>
        <v>0</v>
      </c>
      <c r="BJ146" s="19" t="s">
        <v>93</v>
      </c>
      <c r="BK146" s="147">
        <f>ROUND(P146*H146,2)</f>
        <v>0</v>
      </c>
      <c r="BL146" s="19" t="s">
        <v>105</v>
      </c>
      <c r="BM146" s="233" t="s">
        <v>2473</v>
      </c>
    </row>
    <row r="147" s="12" customFormat="1" ht="22.8" customHeight="1">
      <c r="A147" s="12"/>
      <c r="B147" s="206"/>
      <c r="C147" s="12"/>
      <c r="D147" s="207" t="s">
        <v>80</v>
      </c>
      <c r="E147" s="218" t="s">
        <v>93</v>
      </c>
      <c r="F147" s="218" t="s">
        <v>2047</v>
      </c>
      <c r="G147" s="12"/>
      <c r="H147" s="12"/>
      <c r="I147" s="209"/>
      <c r="J147" s="209"/>
      <c r="K147" s="219">
        <f>BK147</f>
        <v>0</v>
      </c>
      <c r="L147" s="12"/>
      <c r="M147" s="206"/>
      <c r="N147" s="211"/>
      <c r="O147" s="212"/>
      <c r="P147" s="212"/>
      <c r="Q147" s="213">
        <f>SUM(Q148:Q153)</f>
        <v>0</v>
      </c>
      <c r="R147" s="213">
        <f>SUM(R148:R153)</f>
        <v>0</v>
      </c>
      <c r="S147" s="212"/>
      <c r="T147" s="214">
        <f>SUM(T148:T153)</f>
        <v>0</v>
      </c>
      <c r="U147" s="212"/>
      <c r="V147" s="214">
        <f>SUM(V148:V153)</f>
        <v>58.514879040000004</v>
      </c>
      <c r="W147" s="212"/>
      <c r="X147" s="215">
        <f>SUM(X148:X153)</f>
        <v>0</v>
      </c>
      <c r="Y147" s="12"/>
      <c r="Z147" s="12"/>
      <c r="AA147" s="12"/>
      <c r="AB147" s="12"/>
      <c r="AC147" s="12"/>
      <c r="AD147" s="12"/>
      <c r="AE147" s="12"/>
      <c r="AR147" s="207" t="s">
        <v>88</v>
      </c>
      <c r="AT147" s="216" t="s">
        <v>80</v>
      </c>
      <c r="AU147" s="216" t="s">
        <v>88</v>
      </c>
      <c r="AY147" s="207" t="s">
        <v>220</v>
      </c>
      <c r="BK147" s="217">
        <f>SUM(BK148:BK153)</f>
        <v>0</v>
      </c>
    </row>
    <row r="148" s="2" customFormat="1" ht="33" customHeight="1">
      <c r="A148" s="42"/>
      <c r="B148" s="186"/>
      <c r="C148" s="220" t="s">
        <v>98</v>
      </c>
      <c r="D148" s="220" t="s">
        <v>223</v>
      </c>
      <c r="E148" s="221" t="s">
        <v>2474</v>
      </c>
      <c r="F148" s="222" t="s">
        <v>2475</v>
      </c>
      <c r="G148" s="223" t="s">
        <v>226</v>
      </c>
      <c r="H148" s="224">
        <v>713.19600000000003</v>
      </c>
      <c r="I148" s="225"/>
      <c r="J148" s="225"/>
      <c r="K148" s="226">
        <f>ROUND(P148*H148,2)</f>
        <v>0</v>
      </c>
      <c r="L148" s="227"/>
      <c r="M148" s="43"/>
      <c r="N148" s="228" t="s">
        <v>1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0.00018000000000000001</v>
      </c>
      <c r="V148" s="231">
        <f>U148*H148</f>
        <v>0.12837528000000001</v>
      </c>
      <c r="W148" s="231">
        <v>0</v>
      </c>
      <c r="X148" s="232">
        <f>W148*H148</f>
        <v>0</v>
      </c>
      <c r="Y148" s="42"/>
      <c r="Z148" s="42"/>
      <c r="AA148" s="42"/>
      <c r="AB148" s="42"/>
      <c r="AC148" s="42"/>
      <c r="AD148" s="42"/>
      <c r="AE148" s="42"/>
      <c r="AR148" s="233" t="s">
        <v>105</v>
      </c>
      <c r="AT148" s="233" t="s">
        <v>223</v>
      </c>
      <c r="AU148" s="233" t="s">
        <v>93</v>
      </c>
      <c r="AY148" s="19" t="s">
        <v>220</v>
      </c>
      <c r="BE148" s="147">
        <f>IF(O148="základná",K148,0)</f>
        <v>0</v>
      </c>
      <c r="BF148" s="147">
        <f>IF(O148="znížená",K148,0)</f>
        <v>0</v>
      </c>
      <c r="BG148" s="147">
        <f>IF(O148="zákl. prenesená",K148,0)</f>
        <v>0</v>
      </c>
      <c r="BH148" s="147">
        <f>IF(O148="zníž. prenesená",K148,0)</f>
        <v>0</v>
      </c>
      <c r="BI148" s="147">
        <f>IF(O148="nulová",K148,0)</f>
        <v>0</v>
      </c>
      <c r="BJ148" s="19" t="s">
        <v>93</v>
      </c>
      <c r="BK148" s="147">
        <f>ROUND(P148*H148,2)</f>
        <v>0</v>
      </c>
      <c r="BL148" s="19" t="s">
        <v>105</v>
      </c>
      <c r="BM148" s="233" t="s">
        <v>2476</v>
      </c>
    </row>
    <row r="149" s="14" customFormat="1">
      <c r="A149" s="14"/>
      <c r="B149" s="242"/>
      <c r="C149" s="14"/>
      <c r="D149" s="235" t="s">
        <v>228</v>
      </c>
      <c r="E149" s="243" t="s">
        <v>1</v>
      </c>
      <c r="F149" s="244" t="s">
        <v>2477</v>
      </c>
      <c r="G149" s="14"/>
      <c r="H149" s="245">
        <v>713.19600000000003</v>
      </c>
      <c r="I149" s="246"/>
      <c r="J149" s="246"/>
      <c r="K149" s="14"/>
      <c r="L149" s="14"/>
      <c r="M149" s="242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4"/>
      <c r="Z149" s="14"/>
      <c r="AA149" s="14"/>
      <c r="AB149" s="14"/>
      <c r="AC149" s="14"/>
      <c r="AD149" s="14"/>
      <c r="AE149" s="14"/>
      <c r="AT149" s="243" t="s">
        <v>228</v>
      </c>
      <c r="AU149" s="243" t="s">
        <v>93</v>
      </c>
      <c r="AV149" s="14" t="s">
        <v>93</v>
      </c>
      <c r="AW149" s="14" t="s">
        <v>4</v>
      </c>
      <c r="AX149" s="14" t="s">
        <v>88</v>
      </c>
      <c r="AY149" s="243" t="s">
        <v>220</v>
      </c>
    </row>
    <row r="150" s="2" customFormat="1" ht="16.5" customHeight="1">
      <c r="A150" s="42"/>
      <c r="B150" s="186"/>
      <c r="C150" s="273" t="s">
        <v>105</v>
      </c>
      <c r="D150" s="273" t="s">
        <v>564</v>
      </c>
      <c r="E150" s="274" t="s">
        <v>565</v>
      </c>
      <c r="F150" s="275" t="s">
        <v>566</v>
      </c>
      <c r="G150" s="276" t="s">
        <v>226</v>
      </c>
      <c r="H150" s="277">
        <v>727.46000000000004</v>
      </c>
      <c r="I150" s="278"/>
      <c r="J150" s="279"/>
      <c r="K150" s="280">
        <f>ROUND(P150*H150,2)</f>
        <v>0</v>
      </c>
      <c r="L150" s="279"/>
      <c r="M150" s="281"/>
      <c r="N150" s="282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0.00029999999999999997</v>
      </c>
      <c r="V150" s="231">
        <f>U150*H150</f>
        <v>0.21823799999999999</v>
      </c>
      <c r="W150" s="231">
        <v>0</v>
      </c>
      <c r="X150" s="232">
        <f>W150*H150</f>
        <v>0</v>
      </c>
      <c r="Y150" s="42"/>
      <c r="Z150" s="42"/>
      <c r="AA150" s="42"/>
      <c r="AB150" s="42"/>
      <c r="AC150" s="42"/>
      <c r="AD150" s="42"/>
      <c r="AE150" s="42"/>
      <c r="AR150" s="233" t="s">
        <v>340</v>
      </c>
      <c r="AT150" s="233" t="s">
        <v>564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105</v>
      </c>
      <c r="BM150" s="233" t="s">
        <v>2478</v>
      </c>
    </row>
    <row r="151" s="14" customFormat="1">
      <c r="A151" s="14"/>
      <c r="B151" s="242"/>
      <c r="C151" s="14"/>
      <c r="D151" s="235" t="s">
        <v>228</v>
      </c>
      <c r="E151" s="14"/>
      <c r="F151" s="244" t="s">
        <v>2479</v>
      </c>
      <c r="G151" s="14"/>
      <c r="H151" s="245">
        <v>727.46000000000004</v>
      </c>
      <c r="I151" s="246"/>
      <c r="J151" s="246"/>
      <c r="K151" s="14"/>
      <c r="L151" s="14"/>
      <c r="M151" s="242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4"/>
      <c r="Z151" s="14"/>
      <c r="AA151" s="14"/>
      <c r="AB151" s="14"/>
      <c r="AC151" s="14"/>
      <c r="AD151" s="14"/>
      <c r="AE151" s="14"/>
      <c r="AT151" s="243" t="s">
        <v>228</v>
      </c>
      <c r="AU151" s="243" t="s">
        <v>93</v>
      </c>
      <c r="AV151" s="14" t="s">
        <v>93</v>
      </c>
      <c r="AW151" s="14" t="s">
        <v>3</v>
      </c>
      <c r="AX151" s="14" t="s">
        <v>88</v>
      </c>
      <c r="AY151" s="243" t="s">
        <v>220</v>
      </c>
    </row>
    <row r="152" s="2" customFormat="1" ht="16.5" customHeight="1">
      <c r="A152" s="42"/>
      <c r="B152" s="186"/>
      <c r="C152" s="220" t="s">
        <v>273</v>
      </c>
      <c r="D152" s="220" t="s">
        <v>223</v>
      </c>
      <c r="E152" s="221" t="s">
        <v>2480</v>
      </c>
      <c r="F152" s="222" t="s">
        <v>2481</v>
      </c>
      <c r="G152" s="223" t="s">
        <v>302</v>
      </c>
      <c r="H152" s="224">
        <v>237.732</v>
      </c>
      <c r="I152" s="225"/>
      <c r="J152" s="225"/>
      <c r="K152" s="226">
        <f>ROUND(P152*H152,2)</f>
        <v>0</v>
      </c>
      <c r="L152" s="227"/>
      <c r="M152" s="43"/>
      <c r="N152" s="228" t="s">
        <v>1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0.24468000000000001</v>
      </c>
      <c r="V152" s="231">
        <f>U152*H152</f>
        <v>58.168265760000004</v>
      </c>
      <c r="W152" s="231">
        <v>0</v>
      </c>
      <c r="X152" s="232">
        <f>W152*H152</f>
        <v>0</v>
      </c>
      <c r="Y152" s="42"/>
      <c r="Z152" s="42"/>
      <c r="AA152" s="42"/>
      <c r="AB152" s="42"/>
      <c r="AC152" s="42"/>
      <c r="AD152" s="42"/>
      <c r="AE152" s="42"/>
      <c r="AR152" s="233" t="s">
        <v>105</v>
      </c>
      <c r="AT152" s="233" t="s">
        <v>223</v>
      </c>
      <c r="AU152" s="233" t="s">
        <v>93</v>
      </c>
      <c r="AY152" s="19" t="s">
        <v>220</v>
      </c>
      <c r="BE152" s="147">
        <f>IF(O152="základná",K152,0)</f>
        <v>0</v>
      </c>
      <c r="BF152" s="147">
        <f>IF(O152="znížená",K152,0)</f>
        <v>0</v>
      </c>
      <c r="BG152" s="147">
        <f>IF(O152="zákl. prenesená",K152,0)</f>
        <v>0</v>
      </c>
      <c r="BH152" s="147">
        <f>IF(O152="zníž. prenesená",K152,0)</f>
        <v>0</v>
      </c>
      <c r="BI152" s="147">
        <f>IF(O152="nulová",K152,0)</f>
        <v>0</v>
      </c>
      <c r="BJ152" s="19" t="s">
        <v>93</v>
      </c>
      <c r="BK152" s="147">
        <f>ROUND(P152*H152,2)</f>
        <v>0</v>
      </c>
      <c r="BL152" s="19" t="s">
        <v>105</v>
      </c>
      <c r="BM152" s="233" t="s">
        <v>2482</v>
      </c>
    </row>
    <row r="153" s="14" customFormat="1">
      <c r="A153" s="14"/>
      <c r="B153" s="242"/>
      <c r="C153" s="14"/>
      <c r="D153" s="235" t="s">
        <v>228</v>
      </c>
      <c r="E153" s="243" t="s">
        <v>1</v>
      </c>
      <c r="F153" s="244" t="s">
        <v>2483</v>
      </c>
      <c r="G153" s="14"/>
      <c r="H153" s="245">
        <v>237.732</v>
      </c>
      <c r="I153" s="246"/>
      <c r="J153" s="246"/>
      <c r="K153" s="14"/>
      <c r="L153" s="14"/>
      <c r="M153" s="242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4"/>
      <c r="Z153" s="14"/>
      <c r="AA153" s="14"/>
      <c r="AB153" s="14"/>
      <c r="AC153" s="14"/>
      <c r="AD153" s="14"/>
      <c r="AE153" s="14"/>
      <c r="AT153" s="243" t="s">
        <v>228</v>
      </c>
      <c r="AU153" s="243" t="s">
        <v>93</v>
      </c>
      <c r="AV153" s="14" t="s">
        <v>93</v>
      </c>
      <c r="AW153" s="14" t="s">
        <v>4</v>
      </c>
      <c r="AX153" s="14" t="s">
        <v>88</v>
      </c>
      <c r="AY153" s="243" t="s">
        <v>220</v>
      </c>
    </row>
    <row r="154" s="12" customFormat="1" ht="22.8" customHeight="1">
      <c r="A154" s="12"/>
      <c r="B154" s="206"/>
      <c r="C154" s="12"/>
      <c r="D154" s="207" t="s">
        <v>80</v>
      </c>
      <c r="E154" s="218" t="s">
        <v>273</v>
      </c>
      <c r="F154" s="218" t="s">
        <v>2484</v>
      </c>
      <c r="G154" s="12"/>
      <c r="H154" s="12"/>
      <c r="I154" s="209"/>
      <c r="J154" s="209"/>
      <c r="K154" s="219">
        <f>BK154</f>
        <v>0</v>
      </c>
      <c r="L154" s="12"/>
      <c r="M154" s="206"/>
      <c r="N154" s="211"/>
      <c r="O154" s="212"/>
      <c r="P154" s="212"/>
      <c r="Q154" s="213">
        <f>SUM(Q155:Q162)</f>
        <v>0</v>
      </c>
      <c r="R154" s="213">
        <f>SUM(R155:R162)</f>
        <v>0</v>
      </c>
      <c r="S154" s="212"/>
      <c r="T154" s="214">
        <f>SUM(T155:T162)</f>
        <v>0</v>
      </c>
      <c r="U154" s="212"/>
      <c r="V154" s="214">
        <f>SUM(V155:V162)</f>
        <v>29.874809999999997</v>
      </c>
      <c r="W154" s="212"/>
      <c r="X154" s="215">
        <f>SUM(X155:X162)</f>
        <v>0</v>
      </c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16" t="s">
        <v>80</v>
      </c>
      <c r="AU154" s="216" t="s">
        <v>88</v>
      </c>
      <c r="AY154" s="207" t="s">
        <v>220</v>
      </c>
      <c r="BK154" s="217">
        <f>SUM(BK155:BK162)</f>
        <v>0</v>
      </c>
    </row>
    <row r="155" s="2" customFormat="1" ht="33" customHeight="1">
      <c r="A155" s="42"/>
      <c r="B155" s="186"/>
      <c r="C155" s="220" t="s">
        <v>299</v>
      </c>
      <c r="D155" s="220" t="s">
        <v>223</v>
      </c>
      <c r="E155" s="221" t="s">
        <v>2485</v>
      </c>
      <c r="F155" s="222" t="s">
        <v>2486</v>
      </c>
      <c r="G155" s="223" t="s">
        <v>226</v>
      </c>
      <c r="H155" s="224">
        <v>54.375</v>
      </c>
      <c r="I155" s="225"/>
      <c r="J155" s="225"/>
      <c r="K155" s="226">
        <f>ROUND(P155*H155,2)</f>
        <v>0</v>
      </c>
      <c r="L155" s="227"/>
      <c r="M155" s="43"/>
      <c r="N155" s="228" t="s">
        <v>1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0.19900000000000001</v>
      </c>
      <c r="V155" s="231">
        <f>U155*H155</f>
        <v>10.820625</v>
      </c>
      <c r="W155" s="231">
        <v>0</v>
      </c>
      <c r="X155" s="232">
        <f>W155*H155</f>
        <v>0</v>
      </c>
      <c r="Y155" s="42"/>
      <c r="Z155" s="42"/>
      <c r="AA155" s="42"/>
      <c r="AB155" s="42"/>
      <c r="AC155" s="42"/>
      <c r="AD155" s="42"/>
      <c r="AE155" s="42"/>
      <c r="AR155" s="233" t="s">
        <v>105</v>
      </c>
      <c r="AT155" s="233" t="s">
        <v>223</v>
      </c>
      <c r="AU155" s="233" t="s">
        <v>93</v>
      </c>
      <c r="AY155" s="19" t="s">
        <v>220</v>
      </c>
      <c r="BE155" s="147">
        <f>IF(O155="základná",K155,0)</f>
        <v>0</v>
      </c>
      <c r="BF155" s="147">
        <f>IF(O155="znížená",K155,0)</f>
        <v>0</v>
      </c>
      <c r="BG155" s="147">
        <f>IF(O155="zákl. prenesená",K155,0)</f>
        <v>0</v>
      </c>
      <c r="BH155" s="147">
        <f>IF(O155="zníž. prenesená",K155,0)</f>
        <v>0</v>
      </c>
      <c r="BI155" s="147">
        <f>IF(O155="nulová",K155,0)</f>
        <v>0</v>
      </c>
      <c r="BJ155" s="19" t="s">
        <v>93</v>
      </c>
      <c r="BK155" s="147">
        <f>ROUND(P155*H155,2)</f>
        <v>0</v>
      </c>
      <c r="BL155" s="19" t="s">
        <v>105</v>
      </c>
      <c r="BM155" s="233" t="s">
        <v>2487</v>
      </c>
    </row>
    <row r="156" s="14" customFormat="1">
      <c r="A156" s="14"/>
      <c r="B156" s="242"/>
      <c r="C156" s="14"/>
      <c r="D156" s="235" t="s">
        <v>228</v>
      </c>
      <c r="E156" s="243" t="s">
        <v>1</v>
      </c>
      <c r="F156" s="244" t="s">
        <v>2488</v>
      </c>
      <c r="G156" s="14"/>
      <c r="H156" s="245">
        <v>19.199999999999999</v>
      </c>
      <c r="I156" s="246"/>
      <c r="J156" s="246"/>
      <c r="K156" s="14"/>
      <c r="L156" s="14"/>
      <c r="M156" s="242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4"/>
      <c r="Z156" s="14"/>
      <c r="AA156" s="14"/>
      <c r="AB156" s="14"/>
      <c r="AC156" s="14"/>
      <c r="AD156" s="14"/>
      <c r="AE156" s="14"/>
      <c r="AT156" s="243" t="s">
        <v>228</v>
      </c>
      <c r="AU156" s="243" t="s">
        <v>93</v>
      </c>
      <c r="AV156" s="14" t="s">
        <v>93</v>
      </c>
      <c r="AW156" s="14" t="s">
        <v>4</v>
      </c>
      <c r="AX156" s="14" t="s">
        <v>81</v>
      </c>
      <c r="AY156" s="243" t="s">
        <v>220</v>
      </c>
    </row>
    <row r="157" s="14" customFormat="1">
      <c r="A157" s="14"/>
      <c r="B157" s="242"/>
      <c r="C157" s="14"/>
      <c r="D157" s="235" t="s">
        <v>228</v>
      </c>
      <c r="E157" s="243" t="s">
        <v>1</v>
      </c>
      <c r="F157" s="244" t="s">
        <v>2489</v>
      </c>
      <c r="G157" s="14"/>
      <c r="H157" s="245">
        <v>35.174999999999997</v>
      </c>
      <c r="I157" s="246"/>
      <c r="J157" s="246"/>
      <c r="K157" s="14"/>
      <c r="L157" s="14"/>
      <c r="M157" s="242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4"/>
      <c r="Z157" s="14"/>
      <c r="AA157" s="14"/>
      <c r="AB157" s="14"/>
      <c r="AC157" s="14"/>
      <c r="AD157" s="14"/>
      <c r="AE157" s="14"/>
      <c r="AT157" s="243" t="s">
        <v>228</v>
      </c>
      <c r="AU157" s="243" t="s">
        <v>93</v>
      </c>
      <c r="AV157" s="14" t="s">
        <v>93</v>
      </c>
      <c r="AW157" s="14" t="s">
        <v>4</v>
      </c>
      <c r="AX157" s="14" t="s">
        <v>81</v>
      </c>
      <c r="AY157" s="243" t="s">
        <v>220</v>
      </c>
    </row>
    <row r="158" s="15" customFormat="1">
      <c r="A158" s="15"/>
      <c r="B158" s="250"/>
      <c r="C158" s="15"/>
      <c r="D158" s="235" t="s">
        <v>228</v>
      </c>
      <c r="E158" s="251" t="s">
        <v>1</v>
      </c>
      <c r="F158" s="252" t="s">
        <v>242</v>
      </c>
      <c r="G158" s="15"/>
      <c r="H158" s="253">
        <v>54.375</v>
      </c>
      <c r="I158" s="254"/>
      <c r="J158" s="254"/>
      <c r="K158" s="15"/>
      <c r="L158" s="15"/>
      <c r="M158" s="250"/>
      <c r="N158" s="255"/>
      <c r="O158" s="256"/>
      <c r="P158" s="256"/>
      <c r="Q158" s="256"/>
      <c r="R158" s="256"/>
      <c r="S158" s="256"/>
      <c r="T158" s="256"/>
      <c r="U158" s="256"/>
      <c r="V158" s="256"/>
      <c r="W158" s="256"/>
      <c r="X158" s="257"/>
      <c r="Y158" s="15"/>
      <c r="Z158" s="15"/>
      <c r="AA158" s="15"/>
      <c r="AB158" s="15"/>
      <c r="AC158" s="15"/>
      <c r="AD158" s="15"/>
      <c r="AE158" s="15"/>
      <c r="AT158" s="251" t="s">
        <v>228</v>
      </c>
      <c r="AU158" s="251" t="s">
        <v>93</v>
      </c>
      <c r="AV158" s="15" t="s">
        <v>98</v>
      </c>
      <c r="AW158" s="15" t="s">
        <v>4</v>
      </c>
      <c r="AX158" s="15" t="s">
        <v>88</v>
      </c>
      <c r="AY158" s="251" t="s">
        <v>220</v>
      </c>
    </row>
    <row r="159" s="2" customFormat="1" ht="33" customHeight="1">
      <c r="A159" s="42"/>
      <c r="B159" s="186"/>
      <c r="C159" s="220" t="s">
        <v>320</v>
      </c>
      <c r="D159" s="220" t="s">
        <v>223</v>
      </c>
      <c r="E159" s="221" t="s">
        <v>2490</v>
      </c>
      <c r="F159" s="222" t="s">
        <v>2491</v>
      </c>
      <c r="G159" s="223" t="s">
        <v>226</v>
      </c>
      <c r="H159" s="224">
        <v>19.199999999999999</v>
      </c>
      <c r="I159" s="225"/>
      <c r="J159" s="225"/>
      <c r="K159" s="226">
        <f>ROUND(P159*H159,2)</f>
        <v>0</v>
      </c>
      <c r="L159" s="227"/>
      <c r="M159" s="43"/>
      <c r="N159" s="228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0.36834</v>
      </c>
      <c r="V159" s="231">
        <f>U159*H159</f>
        <v>7.0721280000000002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105</v>
      </c>
      <c r="AT159" s="233" t="s">
        <v>223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105</v>
      </c>
      <c r="BM159" s="233" t="s">
        <v>2492</v>
      </c>
    </row>
    <row r="160" s="2" customFormat="1" ht="37.8" customHeight="1">
      <c r="A160" s="42"/>
      <c r="B160" s="186"/>
      <c r="C160" s="220" t="s">
        <v>340</v>
      </c>
      <c r="D160" s="220" t="s">
        <v>223</v>
      </c>
      <c r="E160" s="221" t="s">
        <v>2493</v>
      </c>
      <c r="F160" s="222" t="s">
        <v>2494</v>
      </c>
      <c r="G160" s="223" t="s">
        <v>226</v>
      </c>
      <c r="H160" s="224">
        <v>19.199999999999999</v>
      </c>
      <c r="I160" s="225"/>
      <c r="J160" s="225"/>
      <c r="K160" s="226">
        <f>ROUND(P160*H160,2)</f>
        <v>0</v>
      </c>
      <c r="L160" s="227"/>
      <c r="M160" s="43"/>
      <c r="N160" s="228" t="s">
        <v>1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0.18151999999999999</v>
      </c>
      <c r="V160" s="231">
        <f>U160*H160</f>
        <v>3.4851839999999998</v>
      </c>
      <c r="W160" s="231">
        <v>0</v>
      </c>
      <c r="X160" s="232">
        <f>W160*H160</f>
        <v>0</v>
      </c>
      <c r="Y160" s="42"/>
      <c r="Z160" s="42"/>
      <c r="AA160" s="42"/>
      <c r="AB160" s="42"/>
      <c r="AC160" s="42"/>
      <c r="AD160" s="42"/>
      <c r="AE160" s="42"/>
      <c r="AR160" s="233" t="s">
        <v>105</v>
      </c>
      <c r="AT160" s="233" t="s">
        <v>223</v>
      </c>
      <c r="AU160" s="233" t="s">
        <v>93</v>
      </c>
      <c r="AY160" s="19" t="s">
        <v>220</v>
      </c>
      <c r="BE160" s="147">
        <f>IF(O160="základná",K160,0)</f>
        <v>0</v>
      </c>
      <c r="BF160" s="147">
        <f>IF(O160="znížená",K160,0)</f>
        <v>0</v>
      </c>
      <c r="BG160" s="147">
        <f>IF(O160="zákl. prenesená",K160,0)</f>
        <v>0</v>
      </c>
      <c r="BH160" s="147">
        <f>IF(O160="zníž. prenesená",K160,0)</f>
        <v>0</v>
      </c>
      <c r="BI160" s="147">
        <f>IF(O160="nulová",K160,0)</f>
        <v>0</v>
      </c>
      <c r="BJ160" s="19" t="s">
        <v>93</v>
      </c>
      <c r="BK160" s="147">
        <f>ROUND(P160*H160,2)</f>
        <v>0</v>
      </c>
      <c r="BL160" s="19" t="s">
        <v>105</v>
      </c>
      <c r="BM160" s="233" t="s">
        <v>2495</v>
      </c>
    </row>
    <row r="161" s="2" customFormat="1" ht="24.15" customHeight="1">
      <c r="A161" s="42"/>
      <c r="B161" s="186"/>
      <c r="C161" s="220" t="s">
        <v>221</v>
      </c>
      <c r="D161" s="220" t="s">
        <v>223</v>
      </c>
      <c r="E161" s="221" t="s">
        <v>2496</v>
      </c>
      <c r="F161" s="222" t="s">
        <v>2497</v>
      </c>
      <c r="G161" s="223" t="s">
        <v>226</v>
      </c>
      <c r="H161" s="224">
        <v>35.174999999999997</v>
      </c>
      <c r="I161" s="225"/>
      <c r="J161" s="225"/>
      <c r="K161" s="226">
        <f>ROUND(P161*H161,2)</f>
        <v>0</v>
      </c>
      <c r="L161" s="227"/>
      <c r="M161" s="43"/>
      <c r="N161" s="228" t="s">
        <v>1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0.24156</v>
      </c>
      <c r="V161" s="231">
        <f>U161*H161</f>
        <v>8.496872999999999</v>
      </c>
      <c r="W161" s="231">
        <v>0</v>
      </c>
      <c r="X161" s="232">
        <f>W161*H161</f>
        <v>0</v>
      </c>
      <c r="Y161" s="42"/>
      <c r="Z161" s="42"/>
      <c r="AA161" s="42"/>
      <c r="AB161" s="42"/>
      <c r="AC161" s="42"/>
      <c r="AD161" s="42"/>
      <c r="AE161" s="42"/>
      <c r="AR161" s="233" t="s">
        <v>105</v>
      </c>
      <c r="AT161" s="233" t="s">
        <v>223</v>
      </c>
      <c r="AU161" s="233" t="s">
        <v>93</v>
      </c>
      <c r="AY161" s="19" t="s">
        <v>220</v>
      </c>
      <c r="BE161" s="147">
        <f>IF(O161="základná",K161,0)</f>
        <v>0</v>
      </c>
      <c r="BF161" s="147">
        <f>IF(O161="znížená",K161,0)</f>
        <v>0</v>
      </c>
      <c r="BG161" s="147">
        <f>IF(O161="zákl. prenesená",K161,0)</f>
        <v>0</v>
      </c>
      <c r="BH161" s="147">
        <f>IF(O161="zníž. prenesená",K161,0)</f>
        <v>0</v>
      </c>
      <c r="BI161" s="147">
        <f>IF(O161="nulová",K161,0)</f>
        <v>0</v>
      </c>
      <c r="BJ161" s="19" t="s">
        <v>93</v>
      </c>
      <c r="BK161" s="147">
        <f>ROUND(P161*H161,2)</f>
        <v>0</v>
      </c>
      <c r="BL161" s="19" t="s">
        <v>105</v>
      </c>
      <c r="BM161" s="233" t="s">
        <v>2498</v>
      </c>
    </row>
    <row r="162" s="14" customFormat="1">
      <c r="A162" s="14"/>
      <c r="B162" s="242"/>
      <c r="C162" s="14"/>
      <c r="D162" s="235" t="s">
        <v>228</v>
      </c>
      <c r="E162" s="243" t="s">
        <v>1</v>
      </c>
      <c r="F162" s="244" t="s">
        <v>2499</v>
      </c>
      <c r="G162" s="14"/>
      <c r="H162" s="245">
        <v>35.174999999999997</v>
      </c>
      <c r="I162" s="246"/>
      <c r="J162" s="246"/>
      <c r="K162" s="14"/>
      <c r="L162" s="14"/>
      <c r="M162" s="242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4"/>
      <c r="Z162" s="14"/>
      <c r="AA162" s="14"/>
      <c r="AB162" s="14"/>
      <c r="AC162" s="14"/>
      <c r="AD162" s="14"/>
      <c r="AE162" s="14"/>
      <c r="AT162" s="243" t="s">
        <v>228</v>
      </c>
      <c r="AU162" s="243" t="s">
        <v>93</v>
      </c>
      <c r="AV162" s="14" t="s">
        <v>93</v>
      </c>
      <c r="AW162" s="14" t="s">
        <v>4</v>
      </c>
      <c r="AX162" s="14" t="s">
        <v>88</v>
      </c>
      <c r="AY162" s="243" t="s">
        <v>220</v>
      </c>
    </row>
    <row r="163" s="12" customFormat="1" ht="22.8" customHeight="1">
      <c r="A163" s="12"/>
      <c r="B163" s="206"/>
      <c r="C163" s="12"/>
      <c r="D163" s="207" t="s">
        <v>80</v>
      </c>
      <c r="E163" s="218" t="s">
        <v>299</v>
      </c>
      <c r="F163" s="218" t="s">
        <v>436</v>
      </c>
      <c r="G163" s="12"/>
      <c r="H163" s="12"/>
      <c r="I163" s="209"/>
      <c r="J163" s="209"/>
      <c r="K163" s="219">
        <f>BK163</f>
        <v>0</v>
      </c>
      <c r="L163" s="12"/>
      <c r="M163" s="206"/>
      <c r="N163" s="211"/>
      <c r="O163" s="212"/>
      <c r="P163" s="212"/>
      <c r="Q163" s="213">
        <f>SUM(Q164:Q165)</f>
        <v>0</v>
      </c>
      <c r="R163" s="213">
        <f>SUM(R164:R165)</f>
        <v>0</v>
      </c>
      <c r="S163" s="212"/>
      <c r="T163" s="214">
        <f>SUM(T164:T165)</f>
        <v>0</v>
      </c>
      <c r="U163" s="212"/>
      <c r="V163" s="214">
        <f>SUM(V164:V165)</f>
        <v>19.080919000000002</v>
      </c>
      <c r="W163" s="212"/>
      <c r="X163" s="215">
        <f>SUM(X164:X165)</f>
        <v>0</v>
      </c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16" t="s">
        <v>80</v>
      </c>
      <c r="AU163" s="216" t="s">
        <v>88</v>
      </c>
      <c r="AY163" s="207" t="s">
        <v>220</v>
      </c>
      <c r="BK163" s="217">
        <f>SUM(BK164:BK165)</f>
        <v>0</v>
      </c>
    </row>
    <row r="164" s="2" customFormat="1" ht="24.15" customHeight="1">
      <c r="A164" s="42"/>
      <c r="B164" s="186"/>
      <c r="C164" s="220" t="s">
        <v>361</v>
      </c>
      <c r="D164" s="220" t="s">
        <v>223</v>
      </c>
      <c r="E164" s="221" t="s">
        <v>2500</v>
      </c>
      <c r="F164" s="222" t="s">
        <v>2501</v>
      </c>
      <c r="G164" s="223" t="s">
        <v>256</v>
      </c>
      <c r="H164" s="224">
        <v>10.387000000000001</v>
      </c>
      <c r="I164" s="225"/>
      <c r="J164" s="225"/>
      <c r="K164" s="226">
        <f>ROUND(P164*H164,2)</f>
        <v>0</v>
      </c>
      <c r="L164" s="227"/>
      <c r="M164" s="43"/>
      <c r="N164" s="228" t="s">
        <v>1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1.837</v>
      </c>
      <c r="V164" s="231">
        <f>U164*H164</f>
        <v>19.080919000000002</v>
      </c>
      <c r="W164" s="231">
        <v>0</v>
      </c>
      <c r="X164" s="232">
        <f>W164*H164</f>
        <v>0</v>
      </c>
      <c r="Y164" s="42"/>
      <c r="Z164" s="42"/>
      <c r="AA164" s="42"/>
      <c r="AB164" s="42"/>
      <c r="AC164" s="42"/>
      <c r="AD164" s="42"/>
      <c r="AE164" s="42"/>
      <c r="AR164" s="233" t="s">
        <v>105</v>
      </c>
      <c r="AT164" s="233" t="s">
        <v>223</v>
      </c>
      <c r="AU164" s="233" t="s">
        <v>93</v>
      </c>
      <c r="AY164" s="19" t="s">
        <v>220</v>
      </c>
      <c r="BE164" s="147">
        <f>IF(O164="základná",K164,0)</f>
        <v>0</v>
      </c>
      <c r="BF164" s="147">
        <f>IF(O164="znížená",K164,0)</f>
        <v>0</v>
      </c>
      <c r="BG164" s="147">
        <f>IF(O164="zákl. prenesená",K164,0)</f>
        <v>0</v>
      </c>
      <c r="BH164" s="147">
        <f>IF(O164="zníž. prenesená",K164,0)</f>
        <v>0</v>
      </c>
      <c r="BI164" s="147">
        <f>IF(O164="nulová",K164,0)</f>
        <v>0</v>
      </c>
      <c r="BJ164" s="19" t="s">
        <v>93</v>
      </c>
      <c r="BK164" s="147">
        <f>ROUND(P164*H164,2)</f>
        <v>0</v>
      </c>
      <c r="BL164" s="19" t="s">
        <v>105</v>
      </c>
      <c r="BM164" s="233" t="s">
        <v>2502</v>
      </c>
    </row>
    <row r="165" s="14" customFormat="1">
      <c r="A165" s="14"/>
      <c r="B165" s="242"/>
      <c r="C165" s="14"/>
      <c r="D165" s="235" t="s">
        <v>228</v>
      </c>
      <c r="E165" s="243" t="s">
        <v>1</v>
      </c>
      <c r="F165" s="244" t="s">
        <v>2503</v>
      </c>
      <c r="G165" s="14"/>
      <c r="H165" s="245">
        <v>10.387000000000001</v>
      </c>
      <c r="I165" s="246"/>
      <c r="J165" s="246"/>
      <c r="K165" s="14"/>
      <c r="L165" s="14"/>
      <c r="M165" s="242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4"/>
      <c r="Z165" s="14"/>
      <c r="AA165" s="14"/>
      <c r="AB165" s="14"/>
      <c r="AC165" s="14"/>
      <c r="AD165" s="14"/>
      <c r="AE165" s="14"/>
      <c r="AT165" s="243" t="s">
        <v>228</v>
      </c>
      <c r="AU165" s="243" t="s">
        <v>93</v>
      </c>
      <c r="AV165" s="14" t="s">
        <v>93</v>
      </c>
      <c r="AW165" s="14" t="s">
        <v>4</v>
      </c>
      <c r="AX165" s="14" t="s">
        <v>88</v>
      </c>
      <c r="AY165" s="243" t="s">
        <v>220</v>
      </c>
    </row>
    <row r="166" s="12" customFormat="1" ht="22.8" customHeight="1">
      <c r="A166" s="12"/>
      <c r="B166" s="206"/>
      <c r="C166" s="12"/>
      <c r="D166" s="207" t="s">
        <v>80</v>
      </c>
      <c r="E166" s="218" t="s">
        <v>221</v>
      </c>
      <c r="F166" s="218" t="s">
        <v>222</v>
      </c>
      <c r="G166" s="12"/>
      <c r="H166" s="12"/>
      <c r="I166" s="209"/>
      <c r="J166" s="209"/>
      <c r="K166" s="219">
        <f>BK166</f>
        <v>0</v>
      </c>
      <c r="L166" s="12"/>
      <c r="M166" s="206"/>
      <c r="N166" s="211"/>
      <c r="O166" s="212"/>
      <c r="P166" s="212"/>
      <c r="Q166" s="213">
        <f>SUM(Q167:Q177)</f>
        <v>0</v>
      </c>
      <c r="R166" s="213">
        <f>SUM(R167:R177)</f>
        <v>0</v>
      </c>
      <c r="S166" s="212"/>
      <c r="T166" s="214">
        <f>SUM(T167:T177)</f>
        <v>0</v>
      </c>
      <c r="U166" s="212"/>
      <c r="V166" s="214">
        <f>SUM(V167:V177)</f>
        <v>42.311341929999998</v>
      </c>
      <c r="W166" s="212"/>
      <c r="X166" s="215">
        <f>SUM(X167:X177)</f>
        <v>0</v>
      </c>
      <c r="Y166" s="12"/>
      <c r="Z166" s="12"/>
      <c r="AA166" s="12"/>
      <c r="AB166" s="12"/>
      <c r="AC166" s="12"/>
      <c r="AD166" s="12"/>
      <c r="AE166" s="12"/>
      <c r="AR166" s="207" t="s">
        <v>88</v>
      </c>
      <c r="AT166" s="216" t="s">
        <v>80</v>
      </c>
      <c r="AU166" s="216" t="s">
        <v>88</v>
      </c>
      <c r="AY166" s="207" t="s">
        <v>220</v>
      </c>
      <c r="BK166" s="217">
        <f>SUM(BK167:BK177)</f>
        <v>0</v>
      </c>
    </row>
    <row r="167" s="2" customFormat="1" ht="37.8" customHeight="1">
      <c r="A167" s="42"/>
      <c r="B167" s="186"/>
      <c r="C167" s="220" t="s">
        <v>366</v>
      </c>
      <c r="D167" s="220" t="s">
        <v>223</v>
      </c>
      <c r="E167" s="221" t="s">
        <v>2504</v>
      </c>
      <c r="F167" s="222" t="s">
        <v>2505</v>
      </c>
      <c r="G167" s="223" t="s">
        <v>302</v>
      </c>
      <c r="H167" s="224">
        <v>224.732</v>
      </c>
      <c r="I167" s="225"/>
      <c r="J167" s="225"/>
      <c r="K167" s="226">
        <f>ROUND(P167*H167,2)</f>
        <v>0</v>
      </c>
      <c r="L167" s="227"/>
      <c r="M167" s="43"/>
      <c r="N167" s="228" t="s">
        <v>1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0.097930000000000003</v>
      </c>
      <c r="V167" s="231">
        <f>U167*H167</f>
        <v>22.008004760000002</v>
      </c>
      <c r="W167" s="231">
        <v>0</v>
      </c>
      <c r="X167" s="232">
        <f>W167*H167</f>
        <v>0</v>
      </c>
      <c r="Y167" s="42"/>
      <c r="Z167" s="42"/>
      <c r="AA167" s="42"/>
      <c r="AB167" s="42"/>
      <c r="AC167" s="42"/>
      <c r="AD167" s="42"/>
      <c r="AE167" s="42"/>
      <c r="AR167" s="233" t="s">
        <v>105</v>
      </c>
      <c r="AT167" s="233" t="s">
        <v>223</v>
      </c>
      <c r="AU167" s="233" t="s">
        <v>93</v>
      </c>
      <c r="AY167" s="19" t="s">
        <v>220</v>
      </c>
      <c r="BE167" s="147">
        <f>IF(O167="základná",K167,0)</f>
        <v>0</v>
      </c>
      <c r="BF167" s="147">
        <f>IF(O167="znížená",K167,0)</f>
        <v>0</v>
      </c>
      <c r="BG167" s="147">
        <f>IF(O167="zákl. prenesená",K167,0)</f>
        <v>0</v>
      </c>
      <c r="BH167" s="147">
        <f>IF(O167="zníž. prenesená",K167,0)</f>
        <v>0</v>
      </c>
      <c r="BI167" s="147">
        <f>IF(O167="nulová",K167,0)</f>
        <v>0</v>
      </c>
      <c r="BJ167" s="19" t="s">
        <v>93</v>
      </c>
      <c r="BK167" s="147">
        <f>ROUND(P167*H167,2)</f>
        <v>0</v>
      </c>
      <c r="BL167" s="19" t="s">
        <v>105</v>
      </c>
      <c r="BM167" s="233" t="s">
        <v>2506</v>
      </c>
    </row>
    <row r="168" s="14" customFormat="1">
      <c r="A168" s="14"/>
      <c r="B168" s="242"/>
      <c r="C168" s="14"/>
      <c r="D168" s="235" t="s">
        <v>228</v>
      </c>
      <c r="E168" s="243" t="s">
        <v>1</v>
      </c>
      <c r="F168" s="244" t="s">
        <v>2507</v>
      </c>
      <c r="G168" s="14"/>
      <c r="H168" s="245">
        <v>17</v>
      </c>
      <c r="I168" s="246"/>
      <c r="J168" s="246"/>
      <c r="K168" s="14"/>
      <c r="L168" s="14"/>
      <c r="M168" s="242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4"/>
      <c r="Z168" s="14"/>
      <c r="AA168" s="14"/>
      <c r="AB168" s="14"/>
      <c r="AC168" s="14"/>
      <c r="AD168" s="14"/>
      <c r="AE168" s="14"/>
      <c r="AT168" s="243" t="s">
        <v>228</v>
      </c>
      <c r="AU168" s="243" t="s">
        <v>93</v>
      </c>
      <c r="AV168" s="14" t="s">
        <v>93</v>
      </c>
      <c r="AW168" s="14" t="s">
        <v>4</v>
      </c>
      <c r="AX168" s="14" t="s">
        <v>81</v>
      </c>
      <c r="AY168" s="243" t="s">
        <v>220</v>
      </c>
    </row>
    <row r="169" s="14" customFormat="1">
      <c r="A169" s="14"/>
      <c r="B169" s="242"/>
      <c r="C169" s="14"/>
      <c r="D169" s="235" t="s">
        <v>228</v>
      </c>
      <c r="E169" s="243" t="s">
        <v>1</v>
      </c>
      <c r="F169" s="244" t="s">
        <v>2508</v>
      </c>
      <c r="G169" s="14"/>
      <c r="H169" s="245">
        <v>207.732</v>
      </c>
      <c r="I169" s="246"/>
      <c r="J169" s="246"/>
      <c r="K169" s="14"/>
      <c r="L169" s="14"/>
      <c r="M169" s="242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4"/>
      <c r="Z169" s="14"/>
      <c r="AA169" s="14"/>
      <c r="AB169" s="14"/>
      <c r="AC169" s="14"/>
      <c r="AD169" s="14"/>
      <c r="AE169" s="14"/>
      <c r="AT169" s="243" t="s">
        <v>228</v>
      </c>
      <c r="AU169" s="243" t="s">
        <v>93</v>
      </c>
      <c r="AV169" s="14" t="s">
        <v>93</v>
      </c>
      <c r="AW169" s="14" t="s">
        <v>4</v>
      </c>
      <c r="AX169" s="14" t="s">
        <v>81</v>
      </c>
      <c r="AY169" s="243" t="s">
        <v>220</v>
      </c>
    </row>
    <row r="170" s="15" customFormat="1">
      <c r="A170" s="15"/>
      <c r="B170" s="250"/>
      <c r="C170" s="15"/>
      <c r="D170" s="235" t="s">
        <v>228</v>
      </c>
      <c r="E170" s="251" t="s">
        <v>1</v>
      </c>
      <c r="F170" s="252" t="s">
        <v>242</v>
      </c>
      <c r="G170" s="15"/>
      <c r="H170" s="253">
        <v>224.732</v>
      </c>
      <c r="I170" s="254"/>
      <c r="J170" s="254"/>
      <c r="K170" s="15"/>
      <c r="L170" s="15"/>
      <c r="M170" s="250"/>
      <c r="N170" s="255"/>
      <c r="O170" s="256"/>
      <c r="P170" s="256"/>
      <c r="Q170" s="256"/>
      <c r="R170" s="256"/>
      <c r="S170" s="256"/>
      <c r="T170" s="256"/>
      <c r="U170" s="256"/>
      <c r="V170" s="256"/>
      <c r="W170" s="256"/>
      <c r="X170" s="257"/>
      <c r="Y170" s="15"/>
      <c r="Z170" s="15"/>
      <c r="AA170" s="15"/>
      <c r="AB170" s="15"/>
      <c r="AC170" s="15"/>
      <c r="AD170" s="15"/>
      <c r="AE170" s="15"/>
      <c r="AT170" s="251" t="s">
        <v>228</v>
      </c>
      <c r="AU170" s="251" t="s">
        <v>93</v>
      </c>
      <c r="AV170" s="15" t="s">
        <v>98</v>
      </c>
      <c r="AW170" s="15" t="s">
        <v>4</v>
      </c>
      <c r="AX170" s="15" t="s">
        <v>88</v>
      </c>
      <c r="AY170" s="251" t="s">
        <v>220</v>
      </c>
    </row>
    <row r="171" s="2" customFormat="1" ht="21.75" customHeight="1">
      <c r="A171" s="42"/>
      <c r="B171" s="186"/>
      <c r="C171" s="273" t="s">
        <v>370</v>
      </c>
      <c r="D171" s="273" t="s">
        <v>564</v>
      </c>
      <c r="E171" s="274" t="s">
        <v>2509</v>
      </c>
      <c r="F171" s="275" t="s">
        <v>2510</v>
      </c>
      <c r="G171" s="276" t="s">
        <v>583</v>
      </c>
      <c r="H171" s="277">
        <v>226.97900000000001</v>
      </c>
      <c r="I171" s="278"/>
      <c r="J171" s="279"/>
      <c r="K171" s="280">
        <f>ROUND(P171*H171,2)</f>
        <v>0</v>
      </c>
      <c r="L171" s="279"/>
      <c r="M171" s="281"/>
      <c r="N171" s="282" t="s">
        <v>1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0.023</v>
      </c>
      <c r="V171" s="231">
        <f>U171*H171</f>
        <v>5.2205170000000001</v>
      </c>
      <c r="W171" s="231">
        <v>0</v>
      </c>
      <c r="X171" s="232">
        <f>W171*H171</f>
        <v>0</v>
      </c>
      <c r="Y171" s="42"/>
      <c r="Z171" s="42"/>
      <c r="AA171" s="42"/>
      <c r="AB171" s="42"/>
      <c r="AC171" s="42"/>
      <c r="AD171" s="42"/>
      <c r="AE171" s="42"/>
      <c r="AR171" s="233" t="s">
        <v>340</v>
      </c>
      <c r="AT171" s="233" t="s">
        <v>564</v>
      </c>
      <c r="AU171" s="233" t="s">
        <v>93</v>
      </c>
      <c r="AY171" s="19" t="s">
        <v>220</v>
      </c>
      <c r="BE171" s="147">
        <f>IF(O171="základná",K171,0)</f>
        <v>0</v>
      </c>
      <c r="BF171" s="147">
        <f>IF(O171="znížená",K171,0)</f>
        <v>0</v>
      </c>
      <c r="BG171" s="147">
        <f>IF(O171="zákl. prenesená",K171,0)</f>
        <v>0</v>
      </c>
      <c r="BH171" s="147">
        <f>IF(O171="zníž. prenesená",K171,0)</f>
        <v>0</v>
      </c>
      <c r="BI171" s="147">
        <f>IF(O171="nulová",K171,0)</f>
        <v>0</v>
      </c>
      <c r="BJ171" s="19" t="s">
        <v>93</v>
      </c>
      <c r="BK171" s="147">
        <f>ROUND(P171*H171,2)</f>
        <v>0</v>
      </c>
      <c r="BL171" s="19" t="s">
        <v>105</v>
      </c>
      <c r="BM171" s="233" t="s">
        <v>2511</v>
      </c>
    </row>
    <row r="172" s="14" customFormat="1">
      <c r="A172" s="14"/>
      <c r="B172" s="242"/>
      <c r="C172" s="14"/>
      <c r="D172" s="235" t="s">
        <v>228</v>
      </c>
      <c r="E172" s="243" t="s">
        <v>1</v>
      </c>
      <c r="F172" s="244" t="s">
        <v>2507</v>
      </c>
      <c r="G172" s="14"/>
      <c r="H172" s="245">
        <v>17</v>
      </c>
      <c r="I172" s="246"/>
      <c r="J172" s="246"/>
      <c r="K172" s="14"/>
      <c r="L172" s="14"/>
      <c r="M172" s="242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4"/>
      <c r="Z172" s="14"/>
      <c r="AA172" s="14"/>
      <c r="AB172" s="14"/>
      <c r="AC172" s="14"/>
      <c r="AD172" s="14"/>
      <c r="AE172" s="14"/>
      <c r="AT172" s="243" t="s">
        <v>228</v>
      </c>
      <c r="AU172" s="243" t="s">
        <v>93</v>
      </c>
      <c r="AV172" s="14" t="s">
        <v>93</v>
      </c>
      <c r="AW172" s="14" t="s">
        <v>4</v>
      </c>
      <c r="AX172" s="14" t="s">
        <v>81</v>
      </c>
      <c r="AY172" s="243" t="s">
        <v>220</v>
      </c>
    </row>
    <row r="173" s="14" customFormat="1">
      <c r="A173" s="14"/>
      <c r="B173" s="242"/>
      <c r="C173" s="14"/>
      <c r="D173" s="235" t="s">
        <v>228</v>
      </c>
      <c r="E173" s="243" t="s">
        <v>1</v>
      </c>
      <c r="F173" s="244" t="s">
        <v>2508</v>
      </c>
      <c r="G173" s="14"/>
      <c r="H173" s="245">
        <v>207.732</v>
      </c>
      <c r="I173" s="246"/>
      <c r="J173" s="246"/>
      <c r="K173" s="14"/>
      <c r="L173" s="14"/>
      <c r="M173" s="242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4"/>
      <c r="Z173" s="14"/>
      <c r="AA173" s="14"/>
      <c r="AB173" s="14"/>
      <c r="AC173" s="14"/>
      <c r="AD173" s="14"/>
      <c r="AE173" s="14"/>
      <c r="AT173" s="243" t="s">
        <v>228</v>
      </c>
      <c r="AU173" s="243" t="s">
        <v>93</v>
      </c>
      <c r="AV173" s="14" t="s">
        <v>93</v>
      </c>
      <c r="AW173" s="14" t="s">
        <v>4</v>
      </c>
      <c r="AX173" s="14" t="s">
        <v>81</v>
      </c>
      <c r="AY173" s="243" t="s">
        <v>220</v>
      </c>
    </row>
    <row r="174" s="15" customFormat="1">
      <c r="A174" s="15"/>
      <c r="B174" s="250"/>
      <c r="C174" s="15"/>
      <c r="D174" s="235" t="s">
        <v>228</v>
      </c>
      <c r="E174" s="251" t="s">
        <v>1</v>
      </c>
      <c r="F174" s="252" t="s">
        <v>242</v>
      </c>
      <c r="G174" s="15"/>
      <c r="H174" s="253">
        <v>224.732</v>
      </c>
      <c r="I174" s="254"/>
      <c r="J174" s="254"/>
      <c r="K174" s="15"/>
      <c r="L174" s="15"/>
      <c r="M174" s="250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5"/>
      <c r="Z174" s="15"/>
      <c r="AA174" s="15"/>
      <c r="AB174" s="15"/>
      <c r="AC174" s="15"/>
      <c r="AD174" s="15"/>
      <c r="AE174" s="15"/>
      <c r="AT174" s="251" t="s">
        <v>228</v>
      </c>
      <c r="AU174" s="251" t="s">
        <v>93</v>
      </c>
      <c r="AV174" s="15" t="s">
        <v>98</v>
      </c>
      <c r="AW174" s="15" t="s">
        <v>4</v>
      </c>
      <c r="AX174" s="15" t="s">
        <v>88</v>
      </c>
      <c r="AY174" s="251" t="s">
        <v>220</v>
      </c>
    </row>
    <row r="175" s="14" customFormat="1">
      <c r="A175" s="14"/>
      <c r="B175" s="242"/>
      <c r="C175" s="14"/>
      <c r="D175" s="235" t="s">
        <v>228</v>
      </c>
      <c r="E175" s="14"/>
      <c r="F175" s="244" t="s">
        <v>2512</v>
      </c>
      <c r="G175" s="14"/>
      <c r="H175" s="245">
        <v>226.97900000000001</v>
      </c>
      <c r="I175" s="246"/>
      <c r="J175" s="246"/>
      <c r="K175" s="14"/>
      <c r="L175" s="14"/>
      <c r="M175" s="242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4"/>
      <c r="Z175" s="14"/>
      <c r="AA175" s="14"/>
      <c r="AB175" s="14"/>
      <c r="AC175" s="14"/>
      <c r="AD175" s="14"/>
      <c r="AE175" s="14"/>
      <c r="AT175" s="243" t="s">
        <v>228</v>
      </c>
      <c r="AU175" s="243" t="s">
        <v>93</v>
      </c>
      <c r="AV175" s="14" t="s">
        <v>93</v>
      </c>
      <c r="AW175" s="14" t="s">
        <v>3</v>
      </c>
      <c r="AX175" s="14" t="s">
        <v>88</v>
      </c>
      <c r="AY175" s="243" t="s">
        <v>220</v>
      </c>
    </row>
    <row r="176" s="2" customFormat="1" ht="33" customHeight="1">
      <c r="A176" s="42"/>
      <c r="B176" s="186"/>
      <c r="C176" s="220" t="s">
        <v>375</v>
      </c>
      <c r="D176" s="220" t="s">
        <v>223</v>
      </c>
      <c r="E176" s="221" t="s">
        <v>2513</v>
      </c>
      <c r="F176" s="222" t="s">
        <v>2514</v>
      </c>
      <c r="G176" s="223" t="s">
        <v>256</v>
      </c>
      <c r="H176" s="224">
        <v>6.8090000000000002</v>
      </c>
      <c r="I176" s="225"/>
      <c r="J176" s="225"/>
      <c r="K176" s="226">
        <f>ROUND(P176*H176,2)</f>
        <v>0</v>
      </c>
      <c r="L176" s="227"/>
      <c r="M176" s="43"/>
      <c r="N176" s="228" t="s">
        <v>1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2.2151299999999998</v>
      </c>
      <c r="V176" s="231">
        <f>U176*H176</f>
        <v>15.08282017</v>
      </c>
      <c r="W176" s="231">
        <v>0</v>
      </c>
      <c r="X176" s="232">
        <f>W176*H176</f>
        <v>0</v>
      </c>
      <c r="Y176" s="42"/>
      <c r="Z176" s="42"/>
      <c r="AA176" s="42"/>
      <c r="AB176" s="42"/>
      <c r="AC176" s="42"/>
      <c r="AD176" s="42"/>
      <c r="AE176" s="42"/>
      <c r="AR176" s="233" t="s">
        <v>105</v>
      </c>
      <c r="AT176" s="233" t="s">
        <v>223</v>
      </c>
      <c r="AU176" s="233" t="s">
        <v>93</v>
      </c>
      <c r="AY176" s="19" t="s">
        <v>220</v>
      </c>
      <c r="BE176" s="147">
        <f>IF(O176="základná",K176,0)</f>
        <v>0</v>
      </c>
      <c r="BF176" s="147">
        <f>IF(O176="znížená",K176,0)</f>
        <v>0</v>
      </c>
      <c r="BG176" s="147">
        <f>IF(O176="zákl. prenesená",K176,0)</f>
        <v>0</v>
      </c>
      <c r="BH176" s="147">
        <f>IF(O176="zníž. prenesená",K176,0)</f>
        <v>0</v>
      </c>
      <c r="BI176" s="147">
        <f>IF(O176="nulová",K176,0)</f>
        <v>0</v>
      </c>
      <c r="BJ176" s="19" t="s">
        <v>93</v>
      </c>
      <c r="BK176" s="147">
        <f>ROUND(P176*H176,2)</f>
        <v>0</v>
      </c>
      <c r="BL176" s="19" t="s">
        <v>105</v>
      </c>
      <c r="BM176" s="233" t="s">
        <v>2515</v>
      </c>
    </row>
    <row r="177" s="14" customFormat="1">
      <c r="A177" s="14"/>
      <c r="B177" s="242"/>
      <c r="C177" s="14"/>
      <c r="D177" s="235" t="s">
        <v>228</v>
      </c>
      <c r="E177" s="243" t="s">
        <v>1</v>
      </c>
      <c r="F177" s="244" t="s">
        <v>2516</v>
      </c>
      <c r="G177" s="14"/>
      <c r="H177" s="245">
        <v>6.8090000000000002</v>
      </c>
      <c r="I177" s="246"/>
      <c r="J177" s="246"/>
      <c r="K177" s="14"/>
      <c r="L177" s="14"/>
      <c r="M177" s="242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4"/>
      <c r="Z177" s="14"/>
      <c r="AA177" s="14"/>
      <c r="AB177" s="14"/>
      <c r="AC177" s="14"/>
      <c r="AD177" s="14"/>
      <c r="AE177" s="14"/>
      <c r="AT177" s="243" t="s">
        <v>228</v>
      </c>
      <c r="AU177" s="243" t="s">
        <v>93</v>
      </c>
      <c r="AV177" s="14" t="s">
        <v>93</v>
      </c>
      <c r="AW177" s="14" t="s">
        <v>4</v>
      </c>
      <c r="AX177" s="14" t="s">
        <v>88</v>
      </c>
      <c r="AY177" s="243" t="s">
        <v>220</v>
      </c>
    </row>
    <row r="178" s="12" customFormat="1" ht="22.8" customHeight="1">
      <c r="A178" s="12"/>
      <c r="B178" s="206"/>
      <c r="C178" s="12"/>
      <c r="D178" s="207" t="s">
        <v>80</v>
      </c>
      <c r="E178" s="218" t="s">
        <v>515</v>
      </c>
      <c r="F178" s="218" t="s">
        <v>516</v>
      </c>
      <c r="G178" s="12"/>
      <c r="H178" s="12"/>
      <c r="I178" s="209"/>
      <c r="J178" s="209"/>
      <c r="K178" s="219">
        <f>BK178</f>
        <v>0</v>
      </c>
      <c r="L178" s="12"/>
      <c r="M178" s="206"/>
      <c r="N178" s="211"/>
      <c r="O178" s="212"/>
      <c r="P178" s="212"/>
      <c r="Q178" s="213">
        <f>Q179</f>
        <v>0</v>
      </c>
      <c r="R178" s="213">
        <f>R179</f>
        <v>0</v>
      </c>
      <c r="S178" s="212"/>
      <c r="T178" s="214">
        <f>T179</f>
        <v>0</v>
      </c>
      <c r="U178" s="212"/>
      <c r="V178" s="214">
        <f>V179</f>
        <v>0</v>
      </c>
      <c r="W178" s="212"/>
      <c r="X178" s="215">
        <f>X179</f>
        <v>0</v>
      </c>
      <c r="Y178" s="12"/>
      <c r="Z178" s="12"/>
      <c r="AA178" s="12"/>
      <c r="AB178" s="12"/>
      <c r="AC178" s="12"/>
      <c r="AD178" s="12"/>
      <c r="AE178" s="12"/>
      <c r="AR178" s="207" t="s">
        <v>88</v>
      </c>
      <c r="AT178" s="216" t="s">
        <v>80</v>
      </c>
      <c r="AU178" s="216" t="s">
        <v>88</v>
      </c>
      <c r="AY178" s="207" t="s">
        <v>220</v>
      </c>
      <c r="BK178" s="217">
        <f>BK179</f>
        <v>0</v>
      </c>
    </row>
    <row r="179" s="2" customFormat="1" ht="33" customHeight="1">
      <c r="A179" s="42"/>
      <c r="B179" s="186"/>
      <c r="C179" s="220" t="s">
        <v>383</v>
      </c>
      <c r="D179" s="220" t="s">
        <v>223</v>
      </c>
      <c r="E179" s="221" t="s">
        <v>2517</v>
      </c>
      <c r="F179" s="222" t="s">
        <v>2518</v>
      </c>
      <c r="G179" s="223" t="s">
        <v>359</v>
      </c>
      <c r="H179" s="224">
        <v>235.36600000000001</v>
      </c>
      <c r="I179" s="225"/>
      <c r="J179" s="225"/>
      <c r="K179" s="226">
        <f>ROUND(P179*H179,2)</f>
        <v>0</v>
      </c>
      <c r="L179" s="227"/>
      <c r="M179" s="43"/>
      <c r="N179" s="267" t="s">
        <v>1</v>
      </c>
      <c r="O179" s="268" t="s">
        <v>45</v>
      </c>
      <c r="P179" s="269">
        <f>I179+J179</f>
        <v>0</v>
      </c>
      <c r="Q179" s="269">
        <f>ROUND(I179*H179,2)</f>
        <v>0</v>
      </c>
      <c r="R179" s="269">
        <f>ROUND(J179*H179,2)</f>
        <v>0</v>
      </c>
      <c r="S179" s="270"/>
      <c r="T179" s="271">
        <f>S179*H179</f>
        <v>0</v>
      </c>
      <c r="U179" s="271">
        <v>0</v>
      </c>
      <c r="V179" s="271">
        <f>U179*H179</f>
        <v>0</v>
      </c>
      <c r="W179" s="271">
        <v>0</v>
      </c>
      <c r="X179" s="272">
        <f>W179*H179</f>
        <v>0</v>
      </c>
      <c r="Y179" s="42"/>
      <c r="Z179" s="42"/>
      <c r="AA179" s="42"/>
      <c r="AB179" s="42"/>
      <c r="AC179" s="42"/>
      <c r="AD179" s="42"/>
      <c r="AE179" s="42"/>
      <c r="AR179" s="233" t="s">
        <v>105</v>
      </c>
      <c r="AT179" s="233" t="s">
        <v>223</v>
      </c>
      <c r="AU179" s="233" t="s">
        <v>93</v>
      </c>
      <c r="AY179" s="19" t="s">
        <v>220</v>
      </c>
      <c r="BE179" s="147">
        <f>IF(O179="základná",K179,0)</f>
        <v>0</v>
      </c>
      <c r="BF179" s="147">
        <f>IF(O179="znížená",K179,0)</f>
        <v>0</v>
      </c>
      <c r="BG179" s="147">
        <f>IF(O179="zákl. prenesená",K179,0)</f>
        <v>0</v>
      </c>
      <c r="BH179" s="147">
        <f>IF(O179="zníž. prenesená",K179,0)</f>
        <v>0</v>
      </c>
      <c r="BI179" s="147">
        <f>IF(O179="nulová",K179,0)</f>
        <v>0</v>
      </c>
      <c r="BJ179" s="19" t="s">
        <v>93</v>
      </c>
      <c r="BK179" s="147">
        <f>ROUND(P179*H179,2)</f>
        <v>0</v>
      </c>
      <c r="BL179" s="19" t="s">
        <v>105</v>
      </c>
      <c r="BM179" s="233" t="s">
        <v>2519</v>
      </c>
    </row>
    <row r="180" s="2" customFormat="1" ht="6.96" customHeight="1">
      <c r="A180" s="42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43"/>
      <c r="N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</sheetData>
  <autoFilter ref="C140:L17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1:F111"/>
    <mergeCell ref="D112:F112"/>
    <mergeCell ref="D113:F113"/>
    <mergeCell ref="D114:F114"/>
    <mergeCell ref="D115:F115"/>
    <mergeCell ref="E127:H127"/>
    <mergeCell ref="E131:H131"/>
    <mergeCell ref="E129:H129"/>
    <mergeCell ref="E133:H13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8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163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81</v>
      </c>
    </row>
    <row r="4" s="1" customFormat="1" ht="24.96" customHeight="1">
      <c r="B4" s="22"/>
      <c r="D4" s="23" t="s">
        <v>173</v>
      </c>
      <c r="M4" s="22"/>
      <c r="N4" s="154" t="s">
        <v>10</v>
      </c>
      <c r="AT4" s="19" t="s">
        <v>3</v>
      </c>
    </row>
    <row r="5" s="1" customFormat="1" ht="6.96" customHeight="1">
      <c r="B5" s="22"/>
      <c r="M5" s="22"/>
    </row>
    <row r="6" s="1" customFormat="1" ht="12" customHeight="1">
      <c r="B6" s="22"/>
      <c r="D6" s="32" t="s">
        <v>16</v>
      </c>
      <c r="M6" s="22"/>
    </row>
    <row r="7" s="1" customFormat="1" ht="16.5" customHeight="1">
      <c r="B7" s="22"/>
      <c r="E7" s="155" t="str">
        <f>'Rekapitulácia stavby'!K6</f>
        <v>Zníženie energetickej náročnosti budov ZŠ a MŠ v obci Kováčová</v>
      </c>
      <c r="F7" s="32"/>
      <c r="G7" s="32"/>
      <c r="H7" s="32"/>
      <c r="M7" s="22"/>
    </row>
    <row r="8" s="1" customFormat="1" ht="12" customHeight="1">
      <c r="B8" s="22"/>
      <c r="D8" s="32" t="s">
        <v>174</v>
      </c>
      <c r="M8" s="22"/>
    </row>
    <row r="9" s="2" customFormat="1" ht="16.5" customHeight="1">
      <c r="A9" s="42"/>
      <c r="B9" s="43"/>
      <c r="C9" s="42"/>
      <c r="D9" s="42"/>
      <c r="E9" s="155" t="s">
        <v>1489</v>
      </c>
      <c r="F9" s="42"/>
      <c r="G9" s="42"/>
      <c r="H9" s="42"/>
      <c r="I9" s="42"/>
      <c r="J9" s="42"/>
      <c r="K9" s="42"/>
      <c r="L9" s="42"/>
      <c r="M9" s="64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3"/>
      <c r="C10" s="42"/>
      <c r="D10" s="32" t="s">
        <v>176</v>
      </c>
      <c r="E10" s="42"/>
      <c r="F10" s="42"/>
      <c r="G10" s="42"/>
      <c r="H10" s="42"/>
      <c r="I10" s="42"/>
      <c r="J10" s="42"/>
      <c r="K10" s="42"/>
      <c r="L10" s="42"/>
      <c r="M10" s="64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3"/>
      <c r="C11" s="42"/>
      <c r="D11" s="42"/>
      <c r="E11" s="76" t="s">
        <v>2520</v>
      </c>
      <c r="F11" s="42"/>
      <c r="G11" s="42"/>
      <c r="H11" s="42"/>
      <c r="I11" s="42"/>
      <c r="J11" s="42"/>
      <c r="K11" s="42"/>
      <c r="L11" s="42"/>
      <c r="M11" s="64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64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3"/>
      <c r="C13" s="42"/>
      <c r="D13" s="32" t="s">
        <v>18</v>
      </c>
      <c r="E13" s="42"/>
      <c r="F13" s="27" t="s">
        <v>1</v>
      </c>
      <c r="G13" s="42"/>
      <c r="H13" s="42"/>
      <c r="I13" s="32" t="s">
        <v>19</v>
      </c>
      <c r="J13" s="27" t="s">
        <v>1</v>
      </c>
      <c r="K13" s="42"/>
      <c r="L13" s="42"/>
      <c r="M13" s="6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3"/>
      <c r="C14" s="42"/>
      <c r="D14" s="32" t="s">
        <v>20</v>
      </c>
      <c r="E14" s="42"/>
      <c r="F14" s="27" t="s">
        <v>21</v>
      </c>
      <c r="G14" s="42"/>
      <c r="H14" s="42"/>
      <c r="I14" s="32" t="s">
        <v>22</v>
      </c>
      <c r="J14" s="78" t="str">
        <f>'Rekapitulácia stavby'!AN8</f>
        <v>16. 11. 2021</v>
      </c>
      <c r="K14" s="42"/>
      <c r="L14" s="42"/>
      <c r="M14" s="6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64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3"/>
      <c r="C16" s="42"/>
      <c r="D16" s="32" t="s">
        <v>24</v>
      </c>
      <c r="E16" s="42"/>
      <c r="F16" s="42"/>
      <c r="G16" s="42"/>
      <c r="H16" s="42"/>
      <c r="I16" s="32" t="s">
        <v>25</v>
      </c>
      <c r="J16" s="27" t="s">
        <v>1</v>
      </c>
      <c r="K16" s="42"/>
      <c r="L16" s="42"/>
      <c r="M16" s="64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3"/>
      <c r="C17" s="42"/>
      <c r="D17" s="42"/>
      <c r="E17" s="27" t="s">
        <v>26</v>
      </c>
      <c r="F17" s="42"/>
      <c r="G17" s="42"/>
      <c r="H17" s="42"/>
      <c r="I17" s="32" t="s">
        <v>27</v>
      </c>
      <c r="J17" s="27" t="s">
        <v>1</v>
      </c>
      <c r="K17" s="42"/>
      <c r="L17" s="42"/>
      <c r="M17" s="64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64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3"/>
      <c r="C19" s="42"/>
      <c r="D19" s="32" t="s">
        <v>28</v>
      </c>
      <c r="E19" s="42"/>
      <c r="F19" s="42"/>
      <c r="G19" s="42"/>
      <c r="H19" s="42"/>
      <c r="I19" s="32" t="s">
        <v>25</v>
      </c>
      <c r="J19" s="33" t="str">
        <f>'Rekapitulácia stavby'!AN13</f>
        <v>Vyplň údaj</v>
      </c>
      <c r="K19" s="42"/>
      <c r="L19" s="42"/>
      <c r="M19" s="64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3"/>
      <c r="C20" s="42"/>
      <c r="D20" s="42"/>
      <c r="E20" s="33" t="str">
        <f>'Rekapitulácia stavby'!E14</f>
        <v>Vyplň údaj</v>
      </c>
      <c r="F20" s="27"/>
      <c r="G20" s="27"/>
      <c r="H20" s="27"/>
      <c r="I20" s="32" t="s">
        <v>27</v>
      </c>
      <c r="J20" s="33" t="str">
        <f>'Rekapitulácia stavby'!AN14</f>
        <v>Vyplň údaj</v>
      </c>
      <c r="K20" s="42"/>
      <c r="L20" s="42"/>
      <c r="M20" s="6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64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3"/>
      <c r="C22" s="42"/>
      <c r="D22" s="32" t="s">
        <v>30</v>
      </c>
      <c r="E22" s="42"/>
      <c r="F22" s="42"/>
      <c r="G22" s="42"/>
      <c r="H22" s="42"/>
      <c r="I22" s="32" t="s">
        <v>25</v>
      </c>
      <c r="J22" s="27" t="s">
        <v>1</v>
      </c>
      <c r="K22" s="42"/>
      <c r="L22" s="42"/>
      <c r="M22" s="64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3"/>
      <c r="C23" s="42"/>
      <c r="D23" s="42"/>
      <c r="E23" s="27" t="s">
        <v>31</v>
      </c>
      <c r="F23" s="42"/>
      <c r="G23" s="42"/>
      <c r="H23" s="42"/>
      <c r="I23" s="32" t="s">
        <v>27</v>
      </c>
      <c r="J23" s="27" t="s">
        <v>1</v>
      </c>
      <c r="K23" s="42"/>
      <c r="L23" s="42"/>
      <c r="M23" s="6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64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3"/>
      <c r="C25" s="42"/>
      <c r="D25" s="32" t="s">
        <v>32</v>
      </c>
      <c r="E25" s="42"/>
      <c r="F25" s="42"/>
      <c r="G25" s="42"/>
      <c r="H25" s="42"/>
      <c r="I25" s="32" t="s">
        <v>25</v>
      </c>
      <c r="J25" s="27" t="s">
        <v>1</v>
      </c>
      <c r="K25" s="42"/>
      <c r="L25" s="42"/>
      <c r="M25" s="6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3"/>
      <c r="C26" s="42"/>
      <c r="D26" s="42"/>
      <c r="E26" s="27" t="s">
        <v>33</v>
      </c>
      <c r="F26" s="42"/>
      <c r="G26" s="42"/>
      <c r="H26" s="42"/>
      <c r="I26" s="32" t="s">
        <v>27</v>
      </c>
      <c r="J26" s="27" t="s">
        <v>1</v>
      </c>
      <c r="K26" s="42"/>
      <c r="L26" s="42"/>
      <c r="M26" s="64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6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3"/>
      <c r="C28" s="42"/>
      <c r="D28" s="32" t="s">
        <v>34</v>
      </c>
      <c r="E28" s="42"/>
      <c r="F28" s="42"/>
      <c r="G28" s="42"/>
      <c r="H28" s="42"/>
      <c r="I28" s="42"/>
      <c r="J28" s="42"/>
      <c r="K28" s="42"/>
      <c r="L28" s="42"/>
      <c r="M28" s="6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7"/>
      <c r="B29" s="158"/>
      <c r="C29" s="157"/>
      <c r="D29" s="157"/>
      <c r="E29" s="36" t="s">
        <v>1</v>
      </c>
      <c r="F29" s="36"/>
      <c r="G29" s="36"/>
      <c r="H29" s="36"/>
      <c r="I29" s="157"/>
      <c r="J29" s="157"/>
      <c r="K29" s="157"/>
      <c r="L29" s="157"/>
      <c r="M29" s="159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6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3"/>
      <c r="C31" s="42"/>
      <c r="D31" s="99"/>
      <c r="E31" s="99"/>
      <c r="F31" s="99"/>
      <c r="G31" s="99"/>
      <c r="H31" s="99"/>
      <c r="I31" s="99"/>
      <c r="J31" s="99"/>
      <c r="K31" s="99"/>
      <c r="L31" s="99"/>
      <c r="M31" s="64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3"/>
      <c r="C32" s="42"/>
      <c r="D32" s="27" t="s">
        <v>180</v>
      </c>
      <c r="E32" s="42"/>
      <c r="F32" s="42"/>
      <c r="G32" s="42"/>
      <c r="H32" s="42"/>
      <c r="I32" s="42"/>
      <c r="J32" s="42"/>
      <c r="K32" s="39">
        <f>K98</f>
        <v>0</v>
      </c>
      <c r="L32" s="42"/>
      <c r="M32" s="6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>
      <c r="A33" s="42"/>
      <c r="B33" s="43"/>
      <c r="C33" s="42"/>
      <c r="D33" s="42"/>
      <c r="E33" s="32" t="s">
        <v>36</v>
      </c>
      <c r="F33" s="42"/>
      <c r="G33" s="42"/>
      <c r="H33" s="42"/>
      <c r="I33" s="42"/>
      <c r="J33" s="42"/>
      <c r="K33" s="160">
        <f>I98</f>
        <v>0</v>
      </c>
      <c r="L33" s="42"/>
      <c r="M33" s="6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>
      <c r="A34" s="42"/>
      <c r="B34" s="43"/>
      <c r="C34" s="42"/>
      <c r="D34" s="42"/>
      <c r="E34" s="32" t="s">
        <v>37</v>
      </c>
      <c r="F34" s="42"/>
      <c r="G34" s="42"/>
      <c r="H34" s="42"/>
      <c r="I34" s="42"/>
      <c r="J34" s="42"/>
      <c r="K34" s="160">
        <f>J98</f>
        <v>0</v>
      </c>
      <c r="L34" s="42"/>
      <c r="M34" s="6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3"/>
      <c r="C35" s="42"/>
      <c r="D35" s="38" t="s">
        <v>167</v>
      </c>
      <c r="E35" s="42"/>
      <c r="F35" s="42"/>
      <c r="G35" s="42"/>
      <c r="H35" s="42"/>
      <c r="I35" s="42"/>
      <c r="J35" s="42"/>
      <c r="K35" s="39">
        <f>K104</f>
        <v>0</v>
      </c>
      <c r="L35" s="42"/>
      <c r="M35" s="6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25.44" customHeight="1">
      <c r="A36" s="42"/>
      <c r="B36" s="43"/>
      <c r="C36" s="42"/>
      <c r="D36" s="161" t="s">
        <v>39</v>
      </c>
      <c r="E36" s="42"/>
      <c r="F36" s="42"/>
      <c r="G36" s="42"/>
      <c r="H36" s="42"/>
      <c r="I36" s="42"/>
      <c r="J36" s="42"/>
      <c r="K36" s="105">
        <f>ROUND(K32 + K35, 2)</f>
        <v>0</v>
      </c>
      <c r="L36" s="42"/>
      <c r="M36" s="6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6.96" customHeight="1">
      <c r="A37" s="42"/>
      <c r="B37" s="43"/>
      <c r="C37" s="42"/>
      <c r="D37" s="99"/>
      <c r="E37" s="99"/>
      <c r="F37" s="99"/>
      <c r="G37" s="99"/>
      <c r="H37" s="99"/>
      <c r="I37" s="99"/>
      <c r="J37" s="99"/>
      <c r="K37" s="99"/>
      <c r="L37" s="99"/>
      <c r="M37" s="6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3"/>
      <c r="C38" s="42"/>
      <c r="D38" s="42"/>
      <c r="E38" s="42"/>
      <c r="F38" s="47" t="s">
        <v>41</v>
      </c>
      <c r="G38" s="42"/>
      <c r="H38" s="42"/>
      <c r="I38" s="47" t="s">
        <v>40</v>
      </c>
      <c r="J38" s="42"/>
      <c r="K38" s="47" t="s">
        <v>42</v>
      </c>
      <c r="L38" s="42"/>
      <c r="M38" s="6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14.4" customHeight="1">
      <c r="A39" s="42"/>
      <c r="B39" s="43"/>
      <c r="C39" s="42"/>
      <c r="D39" s="156" t="s">
        <v>43</v>
      </c>
      <c r="E39" s="49" t="s">
        <v>44</v>
      </c>
      <c r="F39" s="162">
        <f>ROUND((SUM(BE104:BE111) + SUM(BE133:BE166)),  2)</f>
        <v>0</v>
      </c>
      <c r="G39" s="163"/>
      <c r="H39" s="163"/>
      <c r="I39" s="164">
        <v>0.20000000000000001</v>
      </c>
      <c r="J39" s="163"/>
      <c r="K39" s="162">
        <f>ROUND(((SUM(BE104:BE111) + SUM(BE133:BE166))*I39),  2)</f>
        <v>0</v>
      </c>
      <c r="L39" s="42"/>
      <c r="M39" s="64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43"/>
      <c r="C40" s="42"/>
      <c r="D40" s="42"/>
      <c r="E40" s="49" t="s">
        <v>45</v>
      </c>
      <c r="F40" s="162">
        <f>ROUND((SUM(BF104:BF111) + SUM(BF133:BF166)),  2)</f>
        <v>0</v>
      </c>
      <c r="G40" s="163"/>
      <c r="H40" s="163"/>
      <c r="I40" s="164">
        <v>0.20000000000000001</v>
      </c>
      <c r="J40" s="163"/>
      <c r="K40" s="162">
        <f>ROUND(((SUM(BF104:BF111) + SUM(BF133:BF166))*I40),  2)</f>
        <v>0</v>
      </c>
      <c r="L40" s="42"/>
      <c r="M40" s="64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3"/>
      <c r="C41" s="42"/>
      <c r="D41" s="42"/>
      <c r="E41" s="32" t="s">
        <v>46</v>
      </c>
      <c r="F41" s="160">
        <f>ROUND((SUM(BG104:BG111) + SUM(BG133:BG166)),  2)</f>
        <v>0</v>
      </c>
      <c r="G41" s="42"/>
      <c r="H41" s="42"/>
      <c r="I41" s="165">
        <v>0.20000000000000001</v>
      </c>
      <c r="J41" s="42"/>
      <c r="K41" s="160">
        <f>0</f>
        <v>0</v>
      </c>
      <c r="L41" s="42"/>
      <c r="M41" s="64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hidden="1" s="2" customFormat="1" ht="14.4" customHeight="1">
      <c r="A42" s="42"/>
      <c r="B42" s="43"/>
      <c r="C42" s="42"/>
      <c r="D42" s="42"/>
      <c r="E42" s="32" t="s">
        <v>47</v>
      </c>
      <c r="F42" s="160">
        <f>ROUND((SUM(BH104:BH111) + SUM(BH133:BH166)),  2)</f>
        <v>0</v>
      </c>
      <c r="G42" s="42"/>
      <c r="H42" s="42"/>
      <c r="I42" s="165">
        <v>0.20000000000000001</v>
      </c>
      <c r="J42" s="42"/>
      <c r="K42" s="160">
        <f>0</f>
        <v>0</v>
      </c>
      <c r="L42" s="42"/>
      <c r="M42" s="64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hidden="1" s="2" customFormat="1" ht="14.4" customHeight="1">
      <c r="A43" s="42"/>
      <c r="B43" s="43"/>
      <c r="C43" s="42"/>
      <c r="D43" s="42"/>
      <c r="E43" s="49" t="s">
        <v>48</v>
      </c>
      <c r="F43" s="162">
        <f>ROUND((SUM(BI104:BI111) + SUM(BI133:BI166)),  2)</f>
        <v>0</v>
      </c>
      <c r="G43" s="163"/>
      <c r="H43" s="163"/>
      <c r="I43" s="164">
        <v>0</v>
      </c>
      <c r="J43" s="163"/>
      <c r="K43" s="162">
        <f>0</f>
        <v>0</v>
      </c>
      <c r="L43" s="42"/>
      <c r="M43" s="6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6.96" customHeight="1">
      <c r="A44" s="42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4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5.44" customHeight="1">
      <c r="A45" s="42"/>
      <c r="B45" s="43"/>
      <c r="C45" s="152"/>
      <c r="D45" s="166" t="s">
        <v>49</v>
      </c>
      <c r="E45" s="90"/>
      <c r="F45" s="90"/>
      <c r="G45" s="167" t="s">
        <v>50</v>
      </c>
      <c r="H45" s="168" t="s">
        <v>51</v>
      </c>
      <c r="I45" s="90"/>
      <c r="J45" s="90"/>
      <c r="K45" s="169">
        <f>SUM(K36:K43)</f>
        <v>0</v>
      </c>
      <c r="L45" s="170"/>
      <c r="M45" s="64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14.4" customHeight="1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64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1" customFormat="1" ht="14.4" customHeight="1">
      <c r="B47" s="22"/>
      <c r="M47" s="22"/>
    </row>
    <row r="48" s="1" customFormat="1" ht="14.4" customHeight="1">
      <c r="B48" s="22"/>
      <c r="M48" s="22"/>
    </row>
    <row r="49" s="1" customFormat="1" ht="14.4" customHeight="1">
      <c r="B49" s="22"/>
      <c r="M49" s="22"/>
    </row>
    <row r="50" s="2" customFormat="1" ht="14.4" customHeight="1">
      <c r="B50" s="64"/>
      <c r="D50" s="65" t="s">
        <v>52</v>
      </c>
      <c r="E50" s="66"/>
      <c r="F50" s="66"/>
      <c r="G50" s="65" t="s">
        <v>53</v>
      </c>
      <c r="H50" s="66"/>
      <c r="I50" s="66"/>
      <c r="J50" s="66"/>
      <c r="K50" s="66"/>
      <c r="L50" s="66"/>
      <c r="M50" s="64"/>
    </row>
    <row r="51">
      <c r="B51" s="22"/>
      <c r="M51" s="22"/>
    </row>
    <row r="52">
      <c r="B52" s="22"/>
      <c r="M52" s="22"/>
    </row>
    <row r="53">
      <c r="B53" s="22"/>
      <c r="M53" s="22"/>
    </row>
    <row r="54">
      <c r="B54" s="22"/>
      <c r="M54" s="22"/>
    </row>
    <row r="55">
      <c r="B55" s="22"/>
      <c r="M55" s="22"/>
    </row>
    <row r="56">
      <c r="B56" s="22"/>
      <c r="M56" s="22"/>
    </row>
    <row r="57">
      <c r="B57" s="22"/>
      <c r="M57" s="22"/>
    </row>
    <row r="58">
      <c r="B58" s="22"/>
      <c r="M58" s="22"/>
    </row>
    <row r="59">
      <c r="B59" s="22"/>
      <c r="M59" s="22"/>
    </row>
    <row r="60">
      <c r="B60" s="22"/>
      <c r="M60" s="22"/>
    </row>
    <row r="61" s="2" customFormat="1">
      <c r="A61" s="42"/>
      <c r="B61" s="43"/>
      <c r="C61" s="42"/>
      <c r="D61" s="67" t="s">
        <v>54</v>
      </c>
      <c r="E61" s="45"/>
      <c r="F61" s="171" t="s">
        <v>55</v>
      </c>
      <c r="G61" s="67" t="s">
        <v>54</v>
      </c>
      <c r="H61" s="45"/>
      <c r="I61" s="45"/>
      <c r="J61" s="172" t="s">
        <v>55</v>
      </c>
      <c r="K61" s="45"/>
      <c r="L61" s="45"/>
      <c r="M61" s="64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2"/>
      <c r="M62" s="22"/>
    </row>
    <row r="63">
      <c r="B63" s="22"/>
      <c r="M63" s="22"/>
    </row>
    <row r="64">
      <c r="B64" s="22"/>
      <c r="M64" s="22"/>
    </row>
    <row r="65" s="2" customFormat="1">
      <c r="A65" s="42"/>
      <c r="B65" s="43"/>
      <c r="C65" s="42"/>
      <c r="D65" s="65" t="s">
        <v>56</v>
      </c>
      <c r="E65" s="68"/>
      <c r="F65" s="68"/>
      <c r="G65" s="65" t="s">
        <v>57</v>
      </c>
      <c r="H65" s="68"/>
      <c r="I65" s="68"/>
      <c r="J65" s="68"/>
      <c r="K65" s="68"/>
      <c r="L65" s="68"/>
      <c r="M65" s="64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2"/>
      <c r="M66" s="22"/>
    </row>
    <row r="67">
      <c r="B67" s="22"/>
      <c r="M67" s="22"/>
    </row>
    <row r="68">
      <c r="B68" s="22"/>
      <c r="M68" s="22"/>
    </row>
    <row r="69">
      <c r="B69" s="22"/>
      <c r="M69" s="22"/>
    </row>
    <row r="70">
      <c r="B70" s="22"/>
      <c r="M70" s="22"/>
    </row>
    <row r="71">
      <c r="B71" s="22"/>
      <c r="M71" s="22"/>
    </row>
    <row r="72">
      <c r="B72" s="22"/>
      <c r="M72" s="22"/>
    </row>
    <row r="73">
      <c r="B73" s="22"/>
      <c r="M73" s="22"/>
    </row>
    <row r="74">
      <c r="B74" s="22"/>
      <c r="M74" s="22"/>
    </row>
    <row r="75">
      <c r="B75" s="22"/>
      <c r="M75" s="22"/>
    </row>
    <row r="76" s="2" customFormat="1">
      <c r="A76" s="42"/>
      <c r="B76" s="43"/>
      <c r="C76" s="42"/>
      <c r="D76" s="67" t="s">
        <v>54</v>
      </c>
      <c r="E76" s="45"/>
      <c r="F76" s="171" t="s">
        <v>55</v>
      </c>
      <c r="G76" s="67" t="s">
        <v>54</v>
      </c>
      <c r="H76" s="45"/>
      <c r="I76" s="45"/>
      <c r="J76" s="172" t="s">
        <v>55</v>
      </c>
      <c r="K76" s="45"/>
      <c r="L76" s="45"/>
      <c r="M76" s="64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4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6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181</v>
      </c>
      <c r="D82" s="42"/>
      <c r="E82" s="42"/>
      <c r="F82" s="42"/>
      <c r="G82" s="42"/>
      <c r="H82" s="42"/>
      <c r="I82" s="42"/>
      <c r="J82" s="42"/>
      <c r="K82" s="42"/>
      <c r="L82" s="42"/>
      <c r="M82" s="64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4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42"/>
      <c r="M84" s="64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2"/>
      <c r="D85" s="42"/>
      <c r="E85" s="155" t="str">
        <f>E7</f>
        <v>Zníženie energetickej náročnosti budov ZŠ a MŠ v obci Kováčová</v>
      </c>
      <c r="F85" s="32"/>
      <c r="G85" s="32"/>
      <c r="H85" s="32"/>
      <c r="I85" s="42"/>
      <c r="J85" s="42"/>
      <c r="K85" s="42"/>
      <c r="L85" s="42"/>
      <c r="M85" s="6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2"/>
      <c r="C86" s="32" t="s">
        <v>174</v>
      </c>
      <c r="M86" s="22"/>
    </row>
    <row r="87" s="2" customFormat="1" ht="16.5" customHeight="1">
      <c r="A87" s="42"/>
      <c r="B87" s="43"/>
      <c r="C87" s="42"/>
      <c r="D87" s="42"/>
      <c r="E87" s="155" t="s">
        <v>1489</v>
      </c>
      <c r="F87" s="42"/>
      <c r="G87" s="42"/>
      <c r="H87" s="42"/>
      <c r="I87" s="42"/>
      <c r="J87" s="42"/>
      <c r="K87" s="42"/>
      <c r="L87" s="42"/>
      <c r="M87" s="64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2" t="s">
        <v>176</v>
      </c>
      <c r="D88" s="42"/>
      <c r="E88" s="42"/>
      <c r="F88" s="42"/>
      <c r="G88" s="42"/>
      <c r="H88" s="42"/>
      <c r="I88" s="42"/>
      <c r="J88" s="42"/>
      <c r="K88" s="42"/>
      <c r="L88" s="42"/>
      <c r="M88" s="64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2"/>
      <c r="D89" s="42"/>
      <c r="E89" s="76" t="str">
        <f>E11</f>
        <v>21-105b-02-05 - Ostatné zariadenia</v>
      </c>
      <c r="F89" s="42"/>
      <c r="G89" s="42"/>
      <c r="H89" s="42"/>
      <c r="I89" s="42"/>
      <c r="J89" s="42"/>
      <c r="K89" s="42"/>
      <c r="L89" s="42"/>
      <c r="M89" s="64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64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2" t="s">
        <v>20</v>
      </c>
      <c r="D91" s="42"/>
      <c r="E91" s="42"/>
      <c r="F91" s="27" t="str">
        <f>F14</f>
        <v>Kováčová</v>
      </c>
      <c r="G91" s="42"/>
      <c r="H91" s="42"/>
      <c r="I91" s="32" t="s">
        <v>22</v>
      </c>
      <c r="J91" s="78" t="str">
        <f>IF(J14="","",J14)</f>
        <v>16. 11. 2021</v>
      </c>
      <c r="K91" s="42"/>
      <c r="L91" s="42"/>
      <c r="M91" s="64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64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2" t="s">
        <v>24</v>
      </c>
      <c r="D93" s="42"/>
      <c r="E93" s="42"/>
      <c r="F93" s="27" t="str">
        <f>E17</f>
        <v>Obec Kováčová</v>
      </c>
      <c r="G93" s="42"/>
      <c r="H93" s="42"/>
      <c r="I93" s="32" t="s">
        <v>30</v>
      </c>
      <c r="J93" s="36" t="str">
        <f>E23</f>
        <v>HS partner, s.r.o.</v>
      </c>
      <c r="K93" s="42"/>
      <c r="L93" s="42"/>
      <c r="M93" s="64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2" t="s">
        <v>28</v>
      </c>
      <c r="D94" s="42"/>
      <c r="E94" s="42"/>
      <c r="F94" s="27" t="str">
        <f>IF(E20="","",E20)</f>
        <v>Vyplň údaj</v>
      </c>
      <c r="G94" s="42"/>
      <c r="H94" s="42"/>
      <c r="I94" s="32" t="s">
        <v>32</v>
      </c>
      <c r="J94" s="36" t="str">
        <f>E26</f>
        <v>Ing. Miroslav Plevka</v>
      </c>
      <c r="K94" s="42"/>
      <c r="L94" s="42"/>
      <c r="M94" s="64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64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9.28" customHeight="1">
      <c r="A96" s="42"/>
      <c r="B96" s="43"/>
      <c r="C96" s="173" t="s">
        <v>182</v>
      </c>
      <c r="D96" s="152"/>
      <c r="E96" s="152"/>
      <c r="F96" s="152"/>
      <c r="G96" s="152"/>
      <c r="H96" s="152"/>
      <c r="I96" s="174" t="s">
        <v>183</v>
      </c>
      <c r="J96" s="174" t="s">
        <v>184</v>
      </c>
      <c r="K96" s="174" t="s">
        <v>185</v>
      </c>
      <c r="L96" s="152"/>
      <c r="M96" s="64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64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2.8" customHeight="1">
      <c r="A98" s="42"/>
      <c r="B98" s="43"/>
      <c r="C98" s="175" t="s">
        <v>186</v>
      </c>
      <c r="D98" s="42"/>
      <c r="E98" s="42"/>
      <c r="F98" s="42"/>
      <c r="G98" s="42"/>
      <c r="H98" s="42"/>
      <c r="I98" s="105">
        <f>Q133</f>
        <v>0</v>
      </c>
      <c r="J98" s="105">
        <f>R133</f>
        <v>0</v>
      </c>
      <c r="K98" s="105">
        <f>K133</f>
        <v>0</v>
      </c>
      <c r="L98" s="42"/>
      <c r="M98" s="64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U98" s="19" t="s">
        <v>187</v>
      </c>
    </row>
    <row r="99" s="9" customFormat="1" ht="24.96" customHeight="1">
      <c r="A99" s="9"/>
      <c r="B99" s="176"/>
      <c r="C99" s="9"/>
      <c r="D99" s="177" t="s">
        <v>190</v>
      </c>
      <c r="E99" s="178"/>
      <c r="F99" s="178"/>
      <c r="G99" s="178"/>
      <c r="H99" s="178"/>
      <c r="I99" s="179">
        <f>Q134</f>
        <v>0</v>
      </c>
      <c r="J99" s="179">
        <f>R134</f>
        <v>0</v>
      </c>
      <c r="K99" s="179">
        <f>K134</f>
        <v>0</v>
      </c>
      <c r="L99" s="9"/>
      <c r="M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0"/>
      <c r="C100" s="10"/>
      <c r="D100" s="181" t="s">
        <v>2521</v>
      </c>
      <c r="E100" s="182"/>
      <c r="F100" s="182"/>
      <c r="G100" s="182"/>
      <c r="H100" s="182"/>
      <c r="I100" s="183">
        <f>Q135</f>
        <v>0</v>
      </c>
      <c r="J100" s="183">
        <f>R135</f>
        <v>0</v>
      </c>
      <c r="K100" s="183">
        <f>K135</f>
        <v>0</v>
      </c>
      <c r="L100" s="10"/>
      <c r="M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0"/>
      <c r="D101" s="181" t="s">
        <v>2522</v>
      </c>
      <c r="E101" s="182"/>
      <c r="F101" s="182"/>
      <c r="G101" s="182"/>
      <c r="H101" s="182"/>
      <c r="I101" s="183">
        <f>Q139</f>
        <v>0</v>
      </c>
      <c r="J101" s="183">
        <f>R139</f>
        <v>0</v>
      </c>
      <c r="K101" s="183">
        <f>K139</f>
        <v>0</v>
      </c>
      <c r="L101" s="10"/>
      <c r="M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64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64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29.28" customHeight="1">
      <c r="A104" s="42"/>
      <c r="B104" s="43"/>
      <c r="C104" s="175" t="s">
        <v>193</v>
      </c>
      <c r="D104" s="42"/>
      <c r="E104" s="42"/>
      <c r="F104" s="42"/>
      <c r="G104" s="42"/>
      <c r="H104" s="42"/>
      <c r="I104" s="42"/>
      <c r="J104" s="42"/>
      <c r="K104" s="184">
        <f>ROUND(K105 + K106 + K107 + K108 + K109 + K110,2)</f>
        <v>0</v>
      </c>
      <c r="L104" s="42"/>
      <c r="M104" s="64"/>
      <c r="O104" s="185" t="s">
        <v>43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8" customHeight="1">
      <c r="A105" s="42"/>
      <c r="B105" s="186"/>
      <c r="C105" s="187"/>
      <c r="D105" s="148" t="s">
        <v>194</v>
      </c>
      <c r="E105" s="188"/>
      <c r="F105" s="188"/>
      <c r="G105" s="187"/>
      <c r="H105" s="187"/>
      <c r="I105" s="187"/>
      <c r="J105" s="187"/>
      <c r="K105" s="144">
        <v>0</v>
      </c>
      <c r="L105" s="187"/>
      <c r="M105" s="189"/>
      <c r="N105" s="190"/>
      <c r="O105" s="191" t="s">
        <v>45</v>
      </c>
      <c r="P105" s="190"/>
      <c r="Q105" s="190"/>
      <c r="R105" s="190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2" t="s">
        <v>195</v>
      </c>
      <c r="AZ105" s="190"/>
      <c r="BA105" s="190"/>
      <c r="BB105" s="190"/>
      <c r="BC105" s="190"/>
      <c r="BD105" s="190"/>
      <c r="BE105" s="193">
        <f>IF(O105="základná",K105,0)</f>
        <v>0</v>
      </c>
      <c r="BF105" s="193">
        <f>IF(O105="znížená",K105,0)</f>
        <v>0</v>
      </c>
      <c r="BG105" s="193">
        <f>IF(O105="zákl. prenesená",K105,0)</f>
        <v>0</v>
      </c>
      <c r="BH105" s="193">
        <f>IF(O105="zníž. prenesená",K105,0)</f>
        <v>0</v>
      </c>
      <c r="BI105" s="193">
        <f>IF(O105="nulová",K105,0)</f>
        <v>0</v>
      </c>
      <c r="BJ105" s="192" t="s">
        <v>93</v>
      </c>
      <c r="BK105" s="190"/>
      <c r="BL105" s="190"/>
      <c r="BM105" s="190"/>
    </row>
    <row r="106" s="2" customFormat="1" ht="18" customHeight="1">
      <c r="A106" s="42"/>
      <c r="B106" s="186"/>
      <c r="C106" s="187"/>
      <c r="D106" s="148" t="s">
        <v>196</v>
      </c>
      <c r="E106" s="188"/>
      <c r="F106" s="188"/>
      <c r="G106" s="187"/>
      <c r="H106" s="187"/>
      <c r="I106" s="187"/>
      <c r="J106" s="187"/>
      <c r="K106" s="144">
        <v>0</v>
      </c>
      <c r="L106" s="187"/>
      <c r="M106" s="189"/>
      <c r="N106" s="190"/>
      <c r="O106" s="191" t="s">
        <v>45</v>
      </c>
      <c r="P106" s="190"/>
      <c r="Q106" s="190"/>
      <c r="R106" s="190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2" t="s">
        <v>195</v>
      </c>
      <c r="AZ106" s="190"/>
      <c r="BA106" s="190"/>
      <c r="BB106" s="190"/>
      <c r="BC106" s="190"/>
      <c r="BD106" s="190"/>
      <c r="BE106" s="193">
        <f>IF(O106="základná",K106,0)</f>
        <v>0</v>
      </c>
      <c r="BF106" s="193">
        <f>IF(O106="znížená",K106,0)</f>
        <v>0</v>
      </c>
      <c r="BG106" s="193">
        <f>IF(O106="zákl. prenesená",K106,0)</f>
        <v>0</v>
      </c>
      <c r="BH106" s="193">
        <f>IF(O106="zníž. prenesená",K106,0)</f>
        <v>0</v>
      </c>
      <c r="BI106" s="193">
        <f>IF(O106="nulová",K106,0)</f>
        <v>0</v>
      </c>
      <c r="BJ106" s="192" t="s">
        <v>93</v>
      </c>
      <c r="BK106" s="190"/>
      <c r="BL106" s="190"/>
      <c r="BM106" s="190"/>
    </row>
    <row r="107" s="2" customFormat="1" ht="18" customHeight="1">
      <c r="A107" s="42"/>
      <c r="B107" s="186"/>
      <c r="C107" s="187"/>
      <c r="D107" s="148" t="s">
        <v>197</v>
      </c>
      <c r="E107" s="188"/>
      <c r="F107" s="188"/>
      <c r="G107" s="187"/>
      <c r="H107" s="187"/>
      <c r="I107" s="187"/>
      <c r="J107" s="187"/>
      <c r="K107" s="144">
        <v>0</v>
      </c>
      <c r="L107" s="187"/>
      <c r="M107" s="189"/>
      <c r="N107" s="190"/>
      <c r="O107" s="191" t="s">
        <v>45</v>
      </c>
      <c r="P107" s="190"/>
      <c r="Q107" s="190"/>
      <c r="R107" s="190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2" t="s">
        <v>195</v>
      </c>
      <c r="AZ107" s="190"/>
      <c r="BA107" s="190"/>
      <c r="BB107" s="190"/>
      <c r="BC107" s="190"/>
      <c r="BD107" s="190"/>
      <c r="BE107" s="193">
        <f>IF(O107="základná",K107,0)</f>
        <v>0</v>
      </c>
      <c r="BF107" s="193">
        <f>IF(O107="znížená",K107,0)</f>
        <v>0</v>
      </c>
      <c r="BG107" s="193">
        <f>IF(O107="zákl. prenesená",K107,0)</f>
        <v>0</v>
      </c>
      <c r="BH107" s="193">
        <f>IF(O107="zníž. prenesená",K107,0)</f>
        <v>0</v>
      </c>
      <c r="BI107" s="193">
        <f>IF(O107="nulová",K107,0)</f>
        <v>0</v>
      </c>
      <c r="BJ107" s="192" t="s">
        <v>93</v>
      </c>
      <c r="BK107" s="190"/>
      <c r="BL107" s="190"/>
      <c r="BM107" s="190"/>
    </row>
    <row r="108" s="2" customFormat="1" ht="18" customHeight="1">
      <c r="A108" s="42"/>
      <c r="B108" s="186"/>
      <c r="C108" s="187"/>
      <c r="D108" s="148" t="s">
        <v>198</v>
      </c>
      <c r="E108" s="188"/>
      <c r="F108" s="188"/>
      <c r="G108" s="187"/>
      <c r="H108" s="187"/>
      <c r="I108" s="187"/>
      <c r="J108" s="187"/>
      <c r="K108" s="144">
        <v>0</v>
      </c>
      <c r="L108" s="187"/>
      <c r="M108" s="189"/>
      <c r="N108" s="190"/>
      <c r="O108" s="191" t="s">
        <v>45</v>
      </c>
      <c r="P108" s="190"/>
      <c r="Q108" s="190"/>
      <c r="R108" s="190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2" t="s">
        <v>195</v>
      </c>
      <c r="AZ108" s="190"/>
      <c r="BA108" s="190"/>
      <c r="BB108" s="190"/>
      <c r="BC108" s="190"/>
      <c r="BD108" s="190"/>
      <c r="BE108" s="193">
        <f>IF(O108="základná",K108,0)</f>
        <v>0</v>
      </c>
      <c r="BF108" s="193">
        <f>IF(O108="znížená",K108,0)</f>
        <v>0</v>
      </c>
      <c r="BG108" s="193">
        <f>IF(O108="zákl. prenesená",K108,0)</f>
        <v>0</v>
      </c>
      <c r="BH108" s="193">
        <f>IF(O108="zníž. prenesená",K108,0)</f>
        <v>0</v>
      </c>
      <c r="BI108" s="193">
        <f>IF(O108="nulová",K108,0)</f>
        <v>0</v>
      </c>
      <c r="BJ108" s="192" t="s">
        <v>93</v>
      </c>
      <c r="BK108" s="190"/>
      <c r="BL108" s="190"/>
      <c r="BM108" s="190"/>
    </row>
    <row r="109" s="2" customFormat="1" ht="18" customHeight="1">
      <c r="A109" s="42"/>
      <c r="B109" s="186"/>
      <c r="C109" s="187"/>
      <c r="D109" s="148" t="s">
        <v>199</v>
      </c>
      <c r="E109" s="188"/>
      <c r="F109" s="188"/>
      <c r="G109" s="187"/>
      <c r="H109" s="187"/>
      <c r="I109" s="187"/>
      <c r="J109" s="187"/>
      <c r="K109" s="144">
        <v>0</v>
      </c>
      <c r="L109" s="187"/>
      <c r="M109" s="189"/>
      <c r="N109" s="190"/>
      <c r="O109" s="191" t="s">
        <v>45</v>
      </c>
      <c r="P109" s="190"/>
      <c r="Q109" s="190"/>
      <c r="R109" s="190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2" t="s">
        <v>195</v>
      </c>
      <c r="AZ109" s="190"/>
      <c r="BA109" s="190"/>
      <c r="BB109" s="190"/>
      <c r="BC109" s="190"/>
      <c r="BD109" s="190"/>
      <c r="BE109" s="193">
        <f>IF(O109="základná",K109,0)</f>
        <v>0</v>
      </c>
      <c r="BF109" s="193">
        <f>IF(O109="znížená",K109,0)</f>
        <v>0</v>
      </c>
      <c r="BG109" s="193">
        <f>IF(O109="zákl. prenesená",K109,0)</f>
        <v>0</v>
      </c>
      <c r="BH109" s="193">
        <f>IF(O109="zníž. prenesená",K109,0)</f>
        <v>0</v>
      </c>
      <c r="BI109" s="193">
        <f>IF(O109="nulová",K109,0)</f>
        <v>0</v>
      </c>
      <c r="BJ109" s="192" t="s">
        <v>93</v>
      </c>
      <c r="BK109" s="190"/>
      <c r="BL109" s="190"/>
      <c r="BM109" s="190"/>
    </row>
    <row r="110" s="2" customFormat="1" ht="18" customHeight="1">
      <c r="A110" s="42"/>
      <c r="B110" s="186"/>
      <c r="C110" s="187"/>
      <c r="D110" s="188" t="s">
        <v>200</v>
      </c>
      <c r="E110" s="187"/>
      <c r="F110" s="187"/>
      <c r="G110" s="187"/>
      <c r="H110" s="187"/>
      <c r="I110" s="187"/>
      <c r="J110" s="187"/>
      <c r="K110" s="144">
        <f>ROUND(K32*T110,2)</f>
        <v>0</v>
      </c>
      <c r="L110" s="187"/>
      <c r="M110" s="189"/>
      <c r="N110" s="190"/>
      <c r="O110" s="191" t="s">
        <v>45</v>
      </c>
      <c r="P110" s="190"/>
      <c r="Q110" s="190"/>
      <c r="R110" s="190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2" t="s">
        <v>201</v>
      </c>
      <c r="AZ110" s="190"/>
      <c r="BA110" s="190"/>
      <c r="BB110" s="190"/>
      <c r="BC110" s="190"/>
      <c r="BD110" s="190"/>
      <c r="BE110" s="193">
        <f>IF(O110="základná",K110,0)</f>
        <v>0</v>
      </c>
      <c r="BF110" s="193">
        <f>IF(O110="znížená",K110,0)</f>
        <v>0</v>
      </c>
      <c r="BG110" s="193">
        <f>IF(O110="zákl. prenesená",K110,0)</f>
        <v>0</v>
      </c>
      <c r="BH110" s="193">
        <f>IF(O110="zníž. prenesená",K110,0)</f>
        <v>0</v>
      </c>
      <c r="BI110" s="193">
        <f>IF(O110="nulová",K110,0)</f>
        <v>0</v>
      </c>
      <c r="BJ110" s="192" t="s">
        <v>93</v>
      </c>
      <c r="BK110" s="190"/>
      <c r="BL110" s="190"/>
      <c r="BM110" s="190"/>
    </row>
    <row r="111" s="2" customFormat="1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64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29.28" customHeight="1">
      <c r="A112" s="42"/>
      <c r="B112" s="43"/>
      <c r="C112" s="151" t="s">
        <v>172</v>
      </c>
      <c r="D112" s="152"/>
      <c r="E112" s="152"/>
      <c r="F112" s="152"/>
      <c r="G112" s="152"/>
      <c r="H112" s="152"/>
      <c r="I112" s="152"/>
      <c r="J112" s="152"/>
      <c r="K112" s="153">
        <f>ROUND(K98+K104,2)</f>
        <v>0</v>
      </c>
      <c r="L112" s="152"/>
      <c r="M112" s="64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6.96" customHeight="1">
      <c r="A113" s="42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64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7" s="2" customFormat="1" ht="6.96" customHeight="1">
      <c r="A117" s="42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64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24.96" customHeight="1">
      <c r="A118" s="42"/>
      <c r="B118" s="43"/>
      <c r="C118" s="23" t="s">
        <v>202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64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6.96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64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12" customHeight="1">
      <c r="A120" s="42"/>
      <c r="B120" s="43"/>
      <c r="C120" s="32" t="s">
        <v>16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64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16.5" customHeight="1">
      <c r="A121" s="42"/>
      <c r="B121" s="43"/>
      <c r="C121" s="42"/>
      <c r="D121" s="42"/>
      <c r="E121" s="155" t="str">
        <f>E7</f>
        <v>Zníženie energetickej náročnosti budov ZŠ a MŠ v obci Kováčová</v>
      </c>
      <c r="F121" s="32"/>
      <c r="G121" s="32"/>
      <c r="H121" s="32"/>
      <c r="I121" s="42"/>
      <c r="J121" s="42"/>
      <c r="K121" s="42"/>
      <c r="L121" s="42"/>
      <c r="M121" s="64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1" customFormat="1" ht="12" customHeight="1">
      <c r="B122" s="22"/>
      <c r="C122" s="32" t="s">
        <v>174</v>
      </c>
      <c r="M122" s="22"/>
    </row>
    <row r="123" s="2" customFormat="1" ht="16.5" customHeight="1">
      <c r="A123" s="42"/>
      <c r="B123" s="43"/>
      <c r="C123" s="42"/>
      <c r="D123" s="42"/>
      <c r="E123" s="155" t="s">
        <v>1489</v>
      </c>
      <c r="F123" s="42"/>
      <c r="G123" s="42"/>
      <c r="H123" s="42"/>
      <c r="I123" s="42"/>
      <c r="J123" s="42"/>
      <c r="K123" s="42"/>
      <c r="L123" s="42"/>
      <c r="M123" s="64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12" customHeight="1">
      <c r="A124" s="42"/>
      <c r="B124" s="43"/>
      <c r="C124" s="32" t="s">
        <v>176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64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6.5" customHeight="1">
      <c r="A125" s="42"/>
      <c r="B125" s="43"/>
      <c r="C125" s="42"/>
      <c r="D125" s="42"/>
      <c r="E125" s="76" t="str">
        <f>E11</f>
        <v>21-105b-02-05 - Ostatné zariadenia</v>
      </c>
      <c r="F125" s="42"/>
      <c r="G125" s="42"/>
      <c r="H125" s="42"/>
      <c r="I125" s="42"/>
      <c r="J125" s="42"/>
      <c r="K125" s="42"/>
      <c r="L125" s="42"/>
      <c r="M125" s="64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6.96" customHeight="1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64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2" t="s">
        <v>20</v>
      </c>
      <c r="D127" s="42"/>
      <c r="E127" s="42"/>
      <c r="F127" s="27" t="str">
        <f>F14</f>
        <v>Kováčová</v>
      </c>
      <c r="G127" s="42"/>
      <c r="H127" s="42"/>
      <c r="I127" s="32" t="s">
        <v>22</v>
      </c>
      <c r="J127" s="78" t="str">
        <f>IF(J14="","",J14)</f>
        <v>16. 11. 2021</v>
      </c>
      <c r="K127" s="42"/>
      <c r="L127" s="42"/>
      <c r="M127" s="64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6.96" customHeight="1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64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15.15" customHeight="1">
      <c r="A129" s="42"/>
      <c r="B129" s="43"/>
      <c r="C129" s="32" t="s">
        <v>24</v>
      </c>
      <c r="D129" s="42"/>
      <c r="E129" s="42"/>
      <c r="F129" s="27" t="str">
        <f>E17</f>
        <v>Obec Kováčová</v>
      </c>
      <c r="G129" s="42"/>
      <c r="H129" s="42"/>
      <c r="I129" s="32" t="s">
        <v>30</v>
      </c>
      <c r="J129" s="36" t="str">
        <f>E23</f>
        <v>HS partner, s.r.o.</v>
      </c>
      <c r="K129" s="42"/>
      <c r="L129" s="42"/>
      <c r="M129" s="64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5.15" customHeight="1">
      <c r="A130" s="42"/>
      <c r="B130" s="43"/>
      <c r="C130" s="32" t="s">
        <v>28</v>
      </c>
      <c r="D130" s="42"/>
      <c r="E130" s="42"/>
      <c r="F130" s="27" t="str">
        <f>IF(E20="","",E20)</f>
        <v>Vyplň údaj</v>
      </c>
      <c r="G130" s="42"/>
      <c r="H130" s="42"/>
      <c r="I130" s="32" t="s">
        <v>32</v>
      </c>
      <c r="J130" s="36" t="str">
        <f>E26</f>
        <v>Ing. Miroslav Plevka</v>
      </c>
      <c r="K130" s="42"/>
      <c r="L130" s="42"/>
      <c r="M130" s="64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0.32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64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11" customFormat="1" ht="29.28" customHeight="1">
      <c r="A132" s="194"/>
      <c r="B132" s="195"/>
      <c r="C132" s="196" t="s">
        <v>203</v>
      </c>
      <c r="D132" s="197" t="s">
        <v>64</v>
      </c>
      <c r="E132" s="197" t="s">
        <v>60</v>
      </c>
      <c r="F132" s="197" t="s">
        <v>61</v>
      </c>
      <c r="G132" s="197" t="s">
        <v>204</v>
      </c>
      <c r="H132" s="197" t="s">
        <v>205</v>
      </c>
      <c r="I132" s="197" t="s">
        <v>206</v>
      </c>
      <c r="J132" s="197" t="s">
        <v>207</v>
      </c>
      <c r="K132" s="198" t="s">
        <v>185</v>
      </c>
      <c r="L132" s="199" t="s">
        <v>208</v>
      </c>
      <c r="M132" s="200"/>
      <c r="N132" s="95" t="s">
        <v>1</v>
      </c>
      <c r="O132" s="96" t="s">
        <v>43</v>
      </c>
      <c r="P132" s="96" t="s">
        <v>209</v>
      </c>
      <c r="Q132" s="96" t="s">
        <v>210</v>
      </c>
      <c r="R132" s="96" t="s">
        <v>211</v>
      </c>
      <c r="S132" s="96" t="s">
        <v>212</v>
      </c>
      <c r="T132" s="96" t="s">
        <v>213</v>
      </c>
      <c r="U132" s="96" t="s">
        <v>214</v>
      </c>
      <c r="V132" s="96" t="s">
        <v>215</v>
      </c>
      <c r="W132" s="96" t="s">
        <v>216</v>
      </c>
      <c r="X132" s="97" t="s">
        <v>217</v>
      </c>
      <c r="Y132" s="194"/>
      <c r="Z132" s="194"/>
      <c r="AA132" s="194"/>
      <c r="AB132" s="194"/>
      <c r="AC132" s="194"/>
      <c r="AD132" s="194"/>
      <c r="AE132" s="194"/>
    </row>
    <row r="133" s="2" customFormat="1" ht="22.8" customHeight="1">
      <c r="A133" s="42"/>
      <c r="B133" s="43"/>
      <c r="C133" s="102" t="s">
        <v>180</v>
      </c>
      <c r="D133" s="42"/>
      <c r="E133" s="42"/>
      <c r="F133" s="42"/>
      <c r="G133" s="42"/>
      <c r="H133" s="42"/>
      <c r="I133" s="42"/>
      <c r="J133" s="42"/>
      <c r="K133" s="201">
        <f>BK133</f>
        <v>0</v>
      </c>
      <c r="L133" s="42"/>
      <c r="M133" s="43"/>
      <c r="N133" s="98"/>
      <c r="O133" s="82"/>
      <c r="P133" s="99"/>
      <c r="Q133" s="202">
        <f>Q134</f>
        <v>0</v>
      </c>
      <c r="R133" s="202">
        <f>R134</f>
        <v>0</v>
      </c>
      <c r="S133" s="99"/>
      <c r="T133" s="203">
        <f>T134</f>
        <v>0</v>
      </c>
      <c r="U133" s="99"/>
      <c r="V133" s="203">
        <f>V134</f>
        <v>0.00030000000000000003</v>
      </c>
      <c r="W133" s="99"/>
      <c r="X133" s="204">
        <f>X134</f>
        <v>0</v>
      </c>
      <c r="Y133" s="42"/>
      <c r="Z133" s="42"/>
      <c r="AA133" s="42"/>
      <c r="AB133" s="42"/>
      <c r="AC133" s="42"/>
      <c r="AD133" s="42"/>
      <c r="AE133" s="42"/>
      <c r="AT133" s="19" t="s">
        <v>80</v>
      </c>
      <c r="AU133" s="19" t="s">
        <v>187</v>
      </c>
      <c r="BK133" s="205">
        <f>BK134</f>
        <v>0</v>
      </c>
    </row>
    <row r="134" s="12" customFormat="1" ht="25.92" customHeight="1">
      <c r="A134" s="12"/>
      <c r="B134" s="206"/>
      <c r="C134" s="12"/>
      <c r="D134" s="207" t="s">
        <v>80</v>
      </c>
      <c r="E134" s="208" t="s">
        <v>379</v>
      </c>
      <c r="F134" s="208" t="s">
        <v>380</v>
      </c>
      <c r="G134" s="12"/>
      <c r="H134" s="12"/>
      <c r="I134" s="209"/>
      <c r="J134" s="209"/>
      <c r="K134" s="210">
        <f>BK134</f>
        <v>0</v>
      </c>
      <c r="L134" s="12"/>
      <c r="M134" s="206"/>
      <c r="N134" s="211"/>
      <c r="O134" s="212"/>
      <c r="P134" s="212"/>
      <c r="Q134" s="213">
        <f>Q135+Q139</f>
        <v>0</v>
      </c>
      <c r="R134" s="213">
        <f>R135+R139</f>
        <v>0</v>
      </c>
      <c r="S134" s="212"/>
      <c r="T134" s="214">
        <f>T135+T139</f>
        <v>0</v>
      </c>
      <c r="U134" s="212"/>
      <c r="V134" s="214">
        <f>V135+V139</f>
        <v>0.00030000000000000003</v>
      </c>
      <c r="W134" s="212"/>
      <c r="X134" s="215">
        <f>X135+X139</f>
        <v>0</v>
      </c>
      <c r="Y134" s="12"/>
      <c r="Z134" s="12"/>
      <c r="AA134" s="12"/>
      <c r="AB134" s="12"/>
      <c r="AC134" s="12"/>
      <c r="AD134" s="12"/>
      <c r="AE134" s="12"/>
      <c r="AR134" s="207" t="s">
        <v>93</v>
      </c>
      <c r="AT134" s="216" t="s">
        <v>80</v>
      </c>
      <c r="AU134" s="216" t="s">
        <v>81</v>
      </c>
      <c r="AY134" s="207" t="s">
        <v>220</v>
      </c>
      <c r="BK134" s="217">
        <f>BK135+BK139</f>
        <v>0</v>
      </c>
    </row>
    <row r="135" s="12" customFormat="1" ht="22.8" customHeight="1">
      <c r="A135" s="12"/>
      <c r="B135" s="206"/>
      <c r="C135" s="12"/>
      <c r="D135" s="207" t="s">
        <v>80</v>
      </c>
      <c r="E135" s="218" t="s">
        <v>2523</v>
      </c>
      <c r="F135" s="218" t="s">
        <v>2524</v>
      </c>
      <c r="G135" s="12"/>
      <c r="H135" s="12"/>
      <c r="I135" s="209"/>
      <c r="J135" s="209"/>
      <c r="K135" s="219">
        <f>BK135</f>
        <v>0</v>
      </c>
      <c r="L135" s="12"/>
      <c r="M135" s="206"/>
      <c r="N135" s="211"/>
      <c r="O135" s="212"/>
      <c r="P135" s="212"/>
      <c r="Q135" s="213">
        <f>SUM(Q136:Q138)</f>
        <v>0</v>
      </c>
      <c r="R135" s="213">
        <f>SUM(R136:R138)</f>
        <v>0</v>
      </c>
      <c r="S135" s="212"/>
      <c r="T135" s="214">
        <f>SUM(T136:T138)</f>
        <v>0</v>
      </c>
      <c r="U135" s="212"/>
      <c r="V135" s="214">
        <f>SUM(V136:V138)</f>
        <v>0.00030000000000000003</v>
      </c>
      <c r="W135" s="212"/>
      <c r="X135" s="215">
        <f>SUM(X136:X138)</f>
        <v>0</v>
      </c>
      <c r="Y135" s="12"/>
      <c r="Z135" s="12"/>
      <c r="AA135" s="12"/>
      <c r="AB135" s="12"/>
      <c r="AC135" s="12"/>
      <c r="AD135" s="12"/>
      <c r="AE135" s="12"/>
      <c r="AR135" s="207" t="s">
        <v>93</v>
      </c>
      <c r="AT135" s="216" t="s">
        <v>80</v>
      </c>
      <c r="AU135" s="216" t="s">
        <v>88</v>
      </c>
      <c r="AY135" s="207" t="s">
        <v>220</v>
      </c>
      <c r="BK135" s="217">
        <f>SUM(BK136:BK138)</f>
        <v>0</v>
      </c>
    </row>
    <row r="136" s="2" customFormat="1" ht="33" customHeight="1">
      <c r="A136" s="42"/>
      <c r="B136" s="186"/>
      <c r="C136" s="220" t="s">
        <v>88</v>
      </c>
      <c r="D136" s="220" t="s">
        <v>223</v>
      </c>
      <c r="E136" s="221" t="s">
        <v>2525</v>
      </c>
      <c r="F136" s="222" t="s">
        <v>2526</v>
      </c>
      <c r="G136" s="223" t="s">
        <v>583</v>
      </c>
      <c r="H136" s="224">
        <v>3</v>
      </c>
      <c r="I136" s="225"/>
      <c r="J136" s="225"/>
      <c r="K136" s="226">
        <f>ROUND(P136*H136,2)</f>
        <v>0</v>
      </c>
      <c r="L136" s="227"/>
      <c r="M136" s="43"/>
      <c r="N136" s="228" t="s">
        <v>1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0.00010000000000000001</v>
      </c>
      <c r="V136" s="231">
        <f>U136*H136</f>
        <v>0.00030000000000000003</v>
      </c>
      <c r="W136" s="231">
        <v>0</v>
      </c>
      <c r="X136" s="232">
        <f>W136*H136</f>
        <v>0</v>
      </c>
      <c r="Y136" s="42"/>
      <c r="Z136" s="42"/>
      <c r="AA136" s="42"/>
      <c r="AB136" s="42"/>
      <c r="AC136" s="42"/>
      <c r="AD136" s="42"/>
      <c r="AE136" s="42"/>
      <c r="AR136" s="233" t="s">
        <v>387</v>
      </c>
      <c r="AT136" s="233" t="s">
        <v>223</v>
      </c>
      <c r="AU136" s="233" t="s">
        <v>93</v>
      </c>
      <c r="AY136" s="19" t="s">
        <v>220</v>
      </c>
      <c r="BE136" s="147">
        <f>IF(O136="základná",K136,0)</f>
        <v>0</v>
      </c>
      <c r="BF136" s="147">
        <f>IF(O136="znížená",K136,0)</f>
        <v>0</v>
      </c>
      <c r="BG136" s="147">
        <f>IF(O136="zákl. prenesená",K136,0)</f>
        <v>0</v>
      </c>
      <c r="BH136" s="147">
        <f>IF(O136="zníž. prenesená",K136,0)</f>
        <v>0</v>
      </c>
      <c r="BI136" s="147">
        <f>IF(O136="nulová",K136,0)</f>
        <v>0</v>
      </c>
      <c r="BJ136" s="19" t="s">
        <v>93</v>
      </c>
      <c r="BK136" s="147">
        <f>ROUND(P136*H136,2)</f>
        <v>0</v>
      </c>
      <c r="BL136" s="19" t="s">
        <v>387</v>
      </c>
      <c r="BM136" s="233" t="s">
        <v>2527</v>
      </c>
    </row>
    <row r="137" s="2" customFormat="1" ht="16.5" customHeight="1">
      <c r="A137" s="42"/>
      <c r="B137" s="186"/>
      <c r="C137" s="273" t="s">
        <v>93</v>
      </c>
      <c r="D137" s="273" t="s">
        <v>564</v>
      </c>
      <c r="E137" s="274" t="s">
        <v>2528</v>
      </c>
      <c r="F137" s="275" t="s">
        <v>2529</v>
      </c>
      <c r="G137" s="276" t="s">
        <v>583</v>
      </c>
      <c r="H137" s="277">
        <v>3</v>
      </c>
      <c r="I137" s="278"/>
      <c r="J137" s="279"/>
      <c r="K137" s="280">
        <f>ROUND(P137*H137,2)</f>
        <v>0</v>
      </c>
      <c r="L137" s="279"/>
      <c r="M137" s="281"/>
      <c r="N137" s="282" t="s">
        <v>1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2"/>
      <c r="Z137" s="42"/>
      <c r="AA137" s="42"/>
      <c r="AB137" s="42"/>
      <c r="AC137" s="42"/>
      <c r="AD137" s="42"/>
      <c r="AE137" s="42"/>
      <c r="AR137" s="233" t="s">
        <v>567</v>
      </c>
      <c r="AT137" s="233" t="s">
        <v>564</v>
      </c>
      <c r="AU137" s="233" t="s">
        <v>93</v>
      </c>
      <c r="AY137" s="19" t="s">
        <v>220</v>
      </c>
      <c r="BE137" s="147">
        <f>IF(O137="základná",K137,0)</f>
        <v>0</v>
      </c>
      <c r="BF137" s="147">
        <f>IF(O137="znížená",K137,0)</f>
        <v>0</v>
      </c>
      <c r="BG137" s="147">
        <f>IF(O137="zákl. prenesená",K137,0)</f>
        <v>0</v>
      </c>
      <c r="BH137" s="147">
        <f>IF(O137="zníž. prenesená",K137,0)</f>
        <v>0</v>
      </c>
      <c r="BI137" s="147">
        <f>IF(O137="nulová",K137,0)</f>
        <v>0</v>
      </c>
      <c r="BJ137" s="19" t="s">
        <v>93</v>
      </c>
      <c r="BK137" s="147">
        <f>ROUND(P137*H137,2)</f>
        <v>0</v>
      </c>
      <c r="BL137" s="19" t="s">
        <v>387</v>
      </c>
      <c r="BM137" s="233" t="s">
        <v>2530</v>
      </c>
    </row>
    <row r="138" s="2" customFormat="1" ht="24.15" customHeight="1">
      <c r="A138" s="42"/>
      <c r="B138" s="186"/>
      <c r="C138" s="220" t="s">
        <v>98</v>
      </c>
      <c r="D138" s="220" t="s">
        <v>223</v>
      </c>
      <c r="E138" s="221" t="s">
        <v>2531</v>
      </c>
      <c r="F138" s="222" t="s">
        <v>2532</v>
      </c>
      <c r="G138" s="223" t="s">
        <v>393</v>
      </c>
      <c r="H138" s="266"/>
      <c r="I138" s="225"/>
      <c r="J138" s="225"/>
      <c r="K138" s="226">
        <f>ROUND(P138*H138,2)</f>
        <v>0</v>
      </c>
      <c r="L138" s="227"/>
      <c r="M138" s="43"/>
      <c r="N138" s="228" t="s">
        <v>1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2"/>
      <c r="Z138" s="42"/>
      <c r="AA138" s="42"/>
      <c r="AB138" s="42"/>
      <c r="AC138" s="42"/>
      <c r="AD138" s="42"/>
      <c r="AE138" s="42"/>
      <c r="AR138" s="233" t="s">
        <v>387</v>
      </c>
      <c r="AT138" s="233" t="s">
        <v>223</v>
      </c>
      <c r="AU138" s="233" t="s">
        <v>93</v>
      </c>
      <c r="AY138" s="19" t="s">
        <v>220</v>
      </c>
      <c r="BE138" s="147">
        <f>IF(O138="základná",K138,0)</f>
        <v>0</v>
      </c>
      <c r="BF138" s="147">
        <f>IF(O138="znížená",K138,0)</f>
        <v>0</v>
      </c>
      <c r="BG138" s="147">
        <f>IF(O138="zákl. prenesená",K138,0)</f>
        <v>0</v>
      </c>
      <c r="BH138" s="147">
        <f>IF(O138="zníž. prenesená",K138,0)</f>
        <v>0</v>
      </c>
      <c r="BI138" s="147">
        <f>IF(O138="nulová",K138,0)</f>
        <v>0</v>
      </c>
      <c r="BJ138" s="19" t="s">
        <v>93</v>
      </c>
      <c r="BK138" s="147">
        <f>ROUND(P138*H138,2)</f>
        <v>0</v>
      </c>
      <c r="BL138" s="19" t="s">
        <v>387</v>
      </c>
      <c r="BM138" s="233" t="s">
        <v>2533</v>
      </c>
    </row>
    <row r="139" s="12" customFormat="1" ht="22.8" customHeight="1">
      <c r="A139" s="12"/>
      <c r="B139" s="206"/>
      <c r="C139" s="12"/>
      <c r="D139" s="207" t="s">
        <v>80</v>
      </c>
      <c r="E139" s="218" t="s">
        <v>2534</v>
      </c>
      <c r="F139" s="218" t="s">
        <v>2535</v>
      </c>
      <c r="G139" s="12"/>
      <c r="H139" s="12"/>
      <c r="I139" s="209"/>
      <c r="J139" s="209"/>
      <c r="K139" s="219">
        <f>BK139</f>
        <v>0</v>
      </c>
      <c r="L139" s="12"/>
      <c r="M139" s="206"/>
      <c r="N139" s="211"/>
      <c r="O139" s="212"/>
      <c r="P139" s="212"/>
      <c r="Q139" s="213">
        <f>SUM(Q140:Q166)</f>
        <v>0</v>
      </c>
      <c r="R139" s="213">
        <f>SUM(R140:R166)</f>
        <v>0</v>
      </c>
      <c r="S139" s="212"/>
      <c r="T139" s="214">
        <f>SUM(T140:T166)</f>
        <v>0</v>
      </c>
      <c r="U139" s="212"/>
      <c r="V139" s="214">
        <f>SUM(V140:V166)</f>
        <v>0</v>
      </c>
      <c r="W139" s="212"/>
      <c r="X139" s="215">
        <f>SUM(X140:X166)</f>
        <v>0</v>
      </c>
      <c r="Y139" s="12"/>
      <c r="Z139" s="12"/>
      <c r="AA139" s="12"/>
      <c r="AB139" s="12"/>
      <c r="AC139" s="12"/>
      <c r="AD139" s="12"/>
      <c r="AE139" s="12"/>
      <c r="AR139" s="207" t="s">
        <v>93</v>
      </c>
      <c r="AT139" s="216" t="s">
        <v>80</v>
      </c>
      <c r="AU139" s="216" t="s">
        <v>88</v>
      </c>
      <c r="AY139" s="207" t="s">
        <v>220</v>
      </c>
      <c r="BK139" s="217">
        <f>SUM(BK140:BK166)</f>
        <v>0</v>
      </c>
    </row>
    <row r="140" s="2" customFormat="1" ht="16.5" customHeight="1">
      <c r="A140" s="42"/>
      <c r="B140" s="186"/>
      <c r="C140" s="220" t="s">
        <v>105</v>
      </c>
      <c r="D140" s="220" t="s">
        <v>223</v>
      </c>
      <c r="E140" s="221" t="s">
        <v>2536</v>
      </c>
      <c r="F140" s="222" t="s">
        <v>2537</v>
      </c>
      <c r="G140" s="223" t="s">
        <v>583</v>
      </c>
      <c r="H140" s="224">
        <v>2</v>
      </c>
      <c r="I140" s="225"/>
      <c r="J140" s="225"/>
      <c r="K140" s="226">
        <f>ROUND(P140*H140,2)</f>
        <v>0</v>
      </c>
      <c r="L140" s="227"/>
      <c r="M140" s="43"/>
      <c r="N140" s="228" t="s">
        <v>1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2"/>
      <c r="Z140" s="42"/>
      <c r="AA140" s="42"/>
      <c r="AB140" s="42"/>
      <c r="AC140" s="42"/>
      <c r="AD140" s="42"/>
      <c r="AE140" s="42"/>
      <c r="AR140" s="233" t="s">
        <v>387</v>
      </c>
      <c r="AT140" s="233" t="s">
        <v>223</v>
      </c>
      <c r="AU140" s="233" t="s">
        <v>93</v>
      </c>
      <c r="AY140" s="19" t="s">
        <v>220</v>
      </c>
      <c r="BE140" s="147">
        <f>IF(O140="základná",K140,0)</f>
        <v>0</v>
      </c>
      <c r="BF140" s="147">
        <f>IF(O140="znížená",K140,0)</f>
        <v>0</v>
      </c>
      <c r="BG140" s="147">
        <f>IF(O140="zákl. prenesená",K140,0)</f>
        <v>0</v>
      </c>
      <c r="BH140" s="147">
        <f>IF(O140="zníž. prenesená",K140,0)</f>
        <v>0</v>
      </c>
      <c r="BI140" s="147">
        <f>IF(O140="nulová",K140,0)</f>
        <v>0</v>
      </c>
      <c r="BJ140" s="19" t="s">
        <v>93</v>
      </c>
      <c r="BK140" s="147">
        <f>ROUND(P140*H140,2)</f>
        <v>0</v>
      </c>
      <c r="BL140" s="19" t="s">
        <v>387</v>
      </c>
      <c r="BM140" s="233" t="s">
        <v>2538</v>
      </c>
    </row>
    <row r="141" s="2" customFormat="1" ht="21.75" customHeight="1">
      <c r="A141" s="42"/>
      <c r="B141" s="186"/>
      <c r="C141" s="273" t="s">
        <v>273</v>
      </c>
      <c r="D141" s="273" t="s">
        <v>564</v>
      </c>
      <c r="E141" s="274" t="s">
        <v>2539</v>
      </c>
      <c r="F141" s="275" t="s">
        <v>2540</v>
      </c>
      <c r="G141" s="276" t="s">
        <v>583</v>
      </c>
      <c r="H141" s="277">
        <v>1</v>
      </c>
      <c r="I141" s="278"/>
      <c r="J141" s="279"/>
      <c r="K141" s="280">
        <f>ROUND(P141*H141,2)</f>
        <v>0</v>
      </c>
      <c r="L141" s="279"/>
      <c r="M141" s="281"/>
      <c r="N141" s="282" t="s">
        <v>1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2"/>
      <c r="Z141" s="42"/>
      <c r="AA141" s="42"/>
      <c r="AB141" s="42"/>
      <c r="AC141" s="42"/>
      <c r="AD141" s="42"/>
      <c r="AE141" s="42"/>
      <c r="AR141" s="233" t="s">
        <v>567</v>
      </c>
      <c r="AT141" s="233" t="s">
        <v>564</v>
      </c>
      <c r="AU141" s="233" t="s">
        <v>93</v>
      </c>
      <c r="AY141" s="19" t="s">
        <v>220</v>
      </c>
      <c r="BE141" s="147">
        <f>IF(O141="základná",K141,0)</f>
        <v>0</v>
      </c>
      <c r="BF141" s="147">
        <f>IF(O141="znížená",K141,0)</f>
        <v>0</v>
      </c>
      <c r="BG141" s="147">
        <f>IF(O141="zákl. prenesená",K141,0)</f>
        <v>0</v>
      </c>
      <c r="BH141" s="147">
        <f>IF(O141="zníž. prenesená",K141,0)</f>
        <v>0</v>
      </c>
      <c r="BI141" s="147">
        <f>IF(O141="nulová",K141,0)</f>
        <v>0</v>
      </c>
      <c r="BJ141" s="19" t="s">
        <v>93</v>
      </c>
      <c r="BK141" s="147">
        <f>ROUND(P141*H141,2)</f>
        <v>0</v>
      </c>
      <c r="BL141" s="19" t="s">
        <v>387</v>
      </c>
      <c r="BM141" s="233" t="s">
        <v>2541</v>
      </c>
    </row>
    <row r="142" s="2" customFormat="1" ht="21.75" customHeight="1">
      <c r="A142" s="42"/>
      <c r="B142" s="186"/>
      <c r="C142" s="273" t="s">
        <v>299</v>
      </c>
      <c r="D142" s="273" t="s">
        <v>564</v>
      </c>
      <c r="E142" s="274" t="s">
        <v>2542</v>
      </c>
      <c r="F142" s="275" t="s">
        <v>2543</v>
      </c>
      <c r="G142" s="276" t="s">
        <v>583</v>
      </c>
      <c r="H142" s="277">
        <v>1</v>
      </c>
      <c r="I142" s="278"/>
      <c r="J142" s="279"/>
      <c r="K142" s="280">
        <f>ROUND(P142*H142,2)</f>
        <v>0</v>
      </c>
      <c r="L142" s="279"/>
      <c r="M142" s="281"/>
      <c r="N142" s="282" t="s">
        <v>1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2"/>
      <c r="Z142" s="42"/>
      <c r="AA142" s="42"/>
      <c r="AB142" s="42"/>
      <c r="AC142" s="42"/>
      <c r="AD142" s="42"/>
      <c r="AE142" s="42"/>
      <c r="AR142" s="233" t="s">
        <v>567</v>
      </c>
      <c r="AT142" s="233" t="s">
        <v>564</v>
      </c>
      <c r="AU142" s="233" t="s">
        <v>93</v>
      </c>
      <c r="AY142" s="19" t="s">
        <v>220</v>
      </c>
      <c r="BE142" s="147">
        <f>IF(O142="základná",K142,0)</f>
        <v>0</v>
      </c>
      <c r="BF142" s="147">
        <f>IF(O142="znížená",K142,0)</f>
        <v>0</v>
      </c>
      <c r="BG142" s="147">
        <f>IF(O142="zákl. prenesená",K142,0)</f>
        <v>0</v>
      </c>
      <c r="BH142" s="147">
        <f>IF(O142="zníž. prenesená",K142,0)</f>
        <v>0</v>
      </c>
      <c r="BI142" s="147">
        <f>IF(O142="nulová",K142,0)</f>
        <v>0</v>
      </c>
      <c r="BJ142" s="19" t="s">
        <v>93</v>
      </c>
      <c r="BK142" s="147">
        <f>ROUND(P142*H142,2)</f>
        <v>0</v>
      </c>
      <c r="BL142" s="19" t="s">
        <v>387</v>
      </c>
      <c r="BM142" s="233" t="s">
        <v>2544</v>
      </c>
    </row>
    <row r="143" s="2" customFormat="1" ht="16.5" customHeight="1">
      <c r="A143" s="42"/>
      <c r="B143" s="186"/>
      <c r="C143" s="220" t="s">
        <v>320</v>
      </c>
      <c r="D143" s="220" t="s">
        <v>223</v>
      </c>
      <c r="E143" s="221" t="s">
        <v>2545</v>
      </c>
      <c r="F143" s="222" t="s">
        <v>2546</v>
      </c>
      <c r="G143" s="223" t="s">
        <v>583</v>
      </c>
      <c r="H143" s="224">
        <v>1</v>
      </c>
      <c r="I143" s="225"/>
      <c r="J143" s="225"/>
      <c r="K143" s="226">
        <f>ROUND(P143*H143,2)</f>
        <v>0</v>
      </c>
      <c r="L143" s="227"/>
      <c r="M143" s="43"/>
      <c r="N143" s="228" t="s">
        <v>1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2"/>
      <c r="Z143" s="42"/>
      <c r="AA143" s="42"/>
      <c r="AB143" s="42"/>
      <c r="AC143" s="42"/>
      <c r="AD143" s="42"/>
      <c r="AE143" s="42"/>
      <c r="AR143" s="233" t="s">
        <v>387</v>
      </c>
      <c r="AT143" s="233" t="s">
        <v>223</v>
      </c>
      <c r="AU143" s="233" t="s">
        <v>93</v>
      </c>
      <c r="AY143" s="19" t="s">
        <v>220</v>
      </c>
      <c r="BE143" s="147">
        <f>IF(O143="základná",K143,0)</f>
        <v>0</v>
      </c>
      <c r="BF143" s="147">
        <f>IF(O143="znížená",K143,0)</f>
        <v>0</v>
      </c>
      <c r="BG143" s="147">
        <f>IF(O143="zákl. prenesená",K143,0)</f>
        <v>0</v>
      </c>
      <c r="BH143" s="147">
        <f>IF(O143="zníž. prenesená",K143,0)</f>
        <v>0</v>
      </c>
      <c r="BI143" s="147">
        <f>IF(O143="nulová",K143,0)</f>
        <v>0</v>
      </c>
      <c r="BJ143" s="19" t="s">
        <v>93</v>
      </c>
      <c r="BK143" s="147">
        <f>ROUND(P143*H143,2)</f>
        <v>0</v>
      </c>
      <c r="BL143" s="19" t="s">
        <v>387</v>
      </c>
      <c r="BM143" s="233" t="s">
        <v>2547</v>
      </c>
    </row>
    <row r="144" s="2" customFormat="1" ht="16.5" customHeight="1">
      <c r="A144" s="42"/>
      <c r="B144" s="186"/>
      <c r="C144" s="273" t="s">
        <v>340</v>
      </c>
      <c r="D144" s="273" t="s">
        <v>564</v>
      </c>
      <c r="E144" s="274" t="s">
        <v>2548</v>
      </c>
      <c r="F144" s="275" t="s">
        <v>2549</v>
      </c>
      <c r="G144" s="276" t="s">
        <v>583</v>
      </c>
      <c r="H144" s="277">
        <v>1</v>
      </c>
      <c r="I144" s="278"/>
      <c r="J144" s="279"/>
      <c r="K144" s="280">
        <f>ROUND(P144*H144,2)</f>
        <v>0</v>
      </c>
      <c r="L144" s="279"/>
      <c r="M144" s="281"/>
      <c r="N144" s="282" t="s">
        <v>1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2"/>
      <c r="Z144" s="42"/>
      <c r="AA144" s="42"/>
      <c r="AB144" s="42"/>
      <c r="AC144" s="42"/>
      <c r="AD144" s="42"/>
      <c r="AE144" s="42"/>
      <c r="AR144" s="233" t="s">
        <v>567</v>
      </c>
      <c r="AT144" s="233" t="s">
        <v>564</v>
      </c>
      <c r="AU144" s="233" t="s">
        <v>93</v>
      </c>
      <c r="AY144" s="19" t="s">
        <v>220</v>
      </c>
      <c r="BE144" s="147">
        <f>IF(O144="základná",K144,0)</f>
        <v>0</v>
      </c>
      <c r="BF144" s="147">
        <f>IF(O144="znížená",K144,0)</f>
        <v>0</v>
      </c>
      <c r="BG144" s="147">
        <f>IF(O144="zákl. prenesená",K144,0)</f>
        <v>0</v>
      </c>
      <c r="BH144" s="147">
        <f>IF(O144="zníž. prenesená",K144,0)</f>
        <v>0</v>
      </c>
      <c r="BI144" s="147">
        <f>IF(O144="nulová",K144,0)</f>
        <v>0</v>
      </c>
      <c r="BJ144" s="19" t="s">
        <v>93</v>
      </c>
      <c r="BK144" s="147">
        <f>ROUND(P144*H144,2)</f>
        <v>0</v>
      </c>
      <c r="BL144" s="19" t="s">
        <v>387</v>
      </c>
      <c r="BM144" s="233" t="s">
        <v>2550</v>
      </c>
    </row>
    <row r="145" s="2" customFormat="1" ht="16.5" customHeight="1">
      <c r="A145" s="42"/>
      <c r="B145" s="186"/>
      <c r="C145" s="220" t="s">
        <v>221</v>
      </c>
      <c r="D145" s="220" t="s">
        <v>223</v>
      </c>
      <c r="E145" s="221" t="s">
        <v>2551</v>
      </c>
      <c r="F145" s="222" t="s">
        <v>2552</v>
      </c>
      <c r="G145" s="223" t="s">
        <v>583</v>
      </c>
      <c r="H145" s="224">
        <v>1</v>
      </c>
      <c r="I145" s="225"/>
      <c r="J145" s="225"/>
      <c r="K145" s="226">
        <f>ROUND(P145*H145,2)</f>
        <v>0</v>
      </c>
      <c r="L145" s="227"/>
      <c r="M145" s="43"/>
      <c r="N145" s="228" t="s">
        <v>1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2"/>
      <c r="Z145" s="42"/>
      <c r="AA145" s="42"/>
      <c r="AB145" s="42"/>
      <c r="AC145" s="42"/>
      <c r="AD145" s="42"/>
      <c r="AE145" s="42"/>
      <c r="AR145" s="233" t="s">
        <v>387</v>
      </c>
      <c r="AT145" s="233" t="s">
        <v>223</v>
      </c>
      <c r="AU145" s="233" t="s">
        <v>93</v>
      </c>
      <c r="AY145" s="19" t="s">
        <v>220</v>
      </c>
      <c r="BE145" s="147">
        <f>IF(O145="základná",K145,0)</f>
        <v>0</v>
      </c>
      <c r="BF145" s="147">
        <f>IF(O145="znížená",K145,0)</f>
        <v>0</v>
      </c>
      <c r="BG145" s="147">
        <f>IF(O145="zákl. prenesená",K145,0)</f>
        <v>0</v>
      </c>
      <c r="BH145" s="147">
        <f>IF(O145="zníž. prenesená",K145,0)</f>
        <v>0</v>
      </c>
      <c r="BI145" s="147">
        <f>IF(O145="nulová",K145,0)</f>
        <v>0</v>
      </c>
      <c r="BJ145" s="19" t="s">
        <v>93</v>
      </c>
      <c r="BK145" s="147">
        <f>ROUND(P145*H145,2)</f>
        <v>0</v>
      </c>
      <c r="BL145" s="19" t="s">
        <v>387</v>
      </c>
      <c r="BM145" s="233" t="s">
        <v>2553</v>
      </c>
    </row>
    <row r="146" s="2" customFormat="1" ht="16.5" customHeight="1">
      <c r="A146" s="42"/>
      <c r="B146" s="186"/>
      <c r="C146" s="273" t="s">
        <v>361</v>
      </c>
      <c r="D146" s="273" t="s">
        <v>564</v>
      </c>
      <c r="E146" s="274" t="s">
        <v>2554</v>
      </c>
      <c r="F146" s="275" t="s">
        <v>2555</v>
      </c>
      <c r="G146" s="276" t="s">
        <v>583</v>
      </c>
      <c r="H146" s="277">
        <v>1</v>
      </c>
      <c r="I146" s="278"/>
      <c r="J146" s="279"/>
      <c r="K146" s="280">
        <f>ROUND(P146*H146,2)</f>
        <v>0</v>
      </c>
      <c r="L146" s="279"/>
      <c r="M146" s="281"/>
      <c r="N146" s="282" t="s">
        <v>1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2"/>
      <c r="Z146" s="42"/>
      <c r="AA146" s="42"/>
      <c r="AB146" s="42"/>
      <c r="AC146" s="42"/>
      <c r="AD146" s="42"/>
      <c r="AE146" s="42"/>
      <c r="AR146" s="233" t="s">
        <v>567</v>
      </c>
      <c r="AT146" s="233" t="s">
        <v>564</v>
      </c>
      <c r="AU146" s="233" t="s">
        <v>93</v>
      </c>
      <c r="AY146" s="19" t="s">
        <v>220</v>
      </c>
      <c r="BE146" s="147">
        <f>IF(O146="základná",K146,0)</f>
        <v>0</v>
      </c>
      <c r="BF146" s="147">
        <f>IF(O146="znížená",K146,0)</f>
        <v>0</v>
      </c>
      <c r="BG146" s="147">
        <f>IF(O146="zákl. prenesená",K146,0)</f>
        <v>0</v>
      </c>
      <c r="BH146" s="147">
        <f>IF(O146="zníž. prenesená",K146,0)</f>
        <v>0</v>
      </c>
      <c r="BI146" s="147">
        <f>IF(O146="nulová",K146,0)</f>
        <v>0</v>
      </c>
      <c r="BJ146" s="19" t="s">
        <v>93</v>
      </c>
      <c r="BK146" s="147">
        <f>ROUND(P146*H146,2)</f>
        <v>0</v>
      </c>
      <c r="BL146" s="19" t="s">
        <v>387</v>
      </c>
      <c r="BM146" s="233" t="s">
        <v>2556</v>
      </c>
    </row>
    <row r="147" s="2" customFormat="1" ht="16.5" customHeight="1">
      <c r="A147" s="42"/>
      <c r="B147" s="186"/>
      <c r="C147" s="273" t="s">
        <v>366</v>
      </c>
      <c r="D147" s="273" t="s">
        <v>564</v>
      </c>
      <c r="E147" s="274" t="s">
        <v>2557</v>
      </c>
      <c r="F147" s="275" t="s">
        <v>2558</v>
      </c>
      <c r="G147" s="276" t="s">
        <v>583</v>
      </c>
      <c r="H147" s="277">
        <v>1</v>
      </c>
      <c r="I147" s="278"/>
      <c r="J147" s="279"/>
      <c r="K147" s="280">
        <f>ROUND(P147*H147,2)</f>
        <v>0</v>
      </c>
      <c r="L147" s="279"/>
      <c r="M147" s="281"/>
      <c r="N147" s="282" t="s">
        <v>1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2"/>
      <c r="Z147" s="42"/>
      <c r="AA147" s="42"/>
      <c r="AB147" s="42"/>
      <c r="AC147" s="42"/>
      <c r="AD147" s="42"/>
      <c r="AE147" s="42"/>
      <c r="AR147" s="233" t="s">
        <v>567</v>
      </c>
      <c r="AT147" s="233" t="s">
        <v>564</v>
      </c>
      <c r="AU147" s="233" t="s">
        <v>93</v>
      </c>
      <c r="AY147" s="19" t="s">
        <v>220</v>
      </c>
      <c r="BE147" s="147">
        <f>IF(O147="základná",K147,0)</f>
        <v>0</v>
      </c>
      <c r="BF147" s="147">
        <f>IF(O147="znížená",K147,0)</f>
        <v>0</v>
      </c>
      <c r="BG147" s="147">
        <f>IF(O147="zákl. prenesená",K147,0)</f>
        <v>0</v>
      </c>
      <c r="BH147" s="147">
        <f>IF(O147="zníž. prenesená",K147,0)</f>
        <v>0</v>
      </c>
      <c r="BI147" s="147">
        <f>IF(O147="nulová",K147,0)</f>
        <v>0</v>
      </c>
      <c r="BJ147" s="19" t="s">
        <v>93</v>
      </c>
      <c r="BK147" s="147">
        <f>ROUND(P147*H147,2)</f>
        <v>0</v>
      </c>
      <c r="BL147" s="19" t="s">
        <v>387</v>
      </c>
      <c r="BM147" s="233" t="s">
        <v>2559</v>
      </c>
    </row>
    <row r="148" s="2" customFormat="1" ht="24.15" customHeight="1">
      <c r="A148" s="42"/>
      <c r="B148" s="186"/>
      <c r="C148" s="220" t="s">
        <v>370</v>
      </c>
      <c r="D148" s="220" t="s">
        <v>223</v>
      </c>
      <c r="E148" s="221" t="s">
        <v>2560</v>
      </c>
      <c r="F148" s="222" t="s">
        <v>2561</v>
      </c>
      <c r="G148" s="223" t="s">
        <v>583</v>
      </c>
      <c r="H148" s="224">
        <v>2</v>
      </c>
      <c r="I148" s="225"/>
      <c r="J148" s="225"/>
      <c r="K148" s="226">
        <f>ROUND(P148*H148,2)</f>
        <v>0</v>
      </c>
      <c r="L148" s="227"/>
      <c r="M148" s="43"/>
      <c r="N148" s="228" t="s">
        <v>1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2"/>
      <c r="Z148" s="42"/>
      <c r="AA148" s="42"/>
      <c r="AB148" s="42"/>
      <c r="AC148" s="42"/>
      <c r="AD148" s="42"/>
      <c r="AE148" s="42"/>
      <c r="AR148" s="233" t="s">
        <v>387</v>
      </c>
      <c r="AT148" s="233" t="s">
        <v>223</v>
      </c>
      <c r="AU148" s="233" t="s">
        <v>93</v>
      </c>
      <c r="AY148" s="19" t="s">
        <v>220</v>
      </c>
      <c r="BE148" s="147">
        <f>IF(O148="základná",K148,0)</f>
        <v>0</v>
      </c>
      <c r="BF148" s="147">
        <f>IF(O148="znížená",K148,0)</f>
        <v>0</v>
      </c>
      <c r="BG148" s="147">
        <f>IF(O148="zákl. prenesená",K148,0)</f>
        <v>0</v>
      </c>
      <c r="BH148" s="147">
        <f>IF(O148="zníž. prenesená",K148,0)</f>
        <v>0</v>
      </c>
      <c r="BI148" s="147">
        <f>IF(O148="nulová",K148,0)</f>
        <v>0</v>
      </c>
      <c r="BJ148" s="19" t="s">
        <v>93</v>
      </c>
      <c r="BK148" s="147">
        <f>ROUND(P148*H148,2)</f>
        <v>0</v>
      </c>
      <c r="BL148" s="19" t="s">
        <v>387</v>
      </c>
      <c r="BM148" s="233" t="s">
        <v>2562</v>
      </c>
    </row>
    <row r="149" s="2" customFormat="1" ht="16.5" customHeight="1">
      <c r="A149" s="42"/>
      <c r="B149" s="186"/>
      <c r="C149" s="273" t="s">
        <v>375</v>
      </c>
      <c r="D149" s="273" t="s">
        <v>564</v>
      </c>
      <c r="E149" s="274" t="s">
        <v>2563</v>
      </c>
      <c r="F149" s="275" t="s">
        <v>2564</v>
      </c>
      <c r="G149" s="276" t="s">
        <v>583</v>
      </c>
      <c r="H149" s="277">
        <v>2</v>
      </c>
      <c r="I149" s="278"/>
      <c r="J149" s="279"/>
      <c r="K149" s="280">
        <f>ROUND(P149*H149,2)</f>
        <v>0</v>
      </c>
      <c r="L149" s="279"/>
      <c r="M149" s="281"/>
      <c r="N149" s="282" t="s">
        <v>1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2"/>
      <c r="Z149" s="42"/>
      <c r="AA149" s="42"/>
      <c r="AB149" s="42"/>
      <c r="AC149" s="42"/>
      <c r="AD149" s="42"/>
      <c r="AE149" s="42"/>
      <c r="AR149" s="233" t="s">
        <v>567</v>
      </c>
      <c r="AT149" s="233" t="s">
        <v>564</v>
      </c>
      <c r="AU149" s="233" t="s">
        <v>93</v>
      </c>
      <c r="AY149" s="19" t="s">
        <v>220</v>
      </c>
      <c r="BE149" s="147">
        <f>IF(O149="základná",K149,0)</f>
        <v>0</v>
      </c>
      <c r="BF149" s="147">
        <f>IF(O149="znížená",K149,0)</f>
        <v>0</v>
      </c>
      <c r="BG149" s="147">
        <f>IF(O149="zákl. prenesená",K149,0)</f>
        <v>0</v>
      </c>
      <c r="BH149" s="147">
        <f>IF(O149="zníž. prenesená",K149,0)</f>
        <v>0</v>
      </c>
      <c r="BI149" s="147">
        <f>IF(O149="nulová",K149,0)</f>
        <v>0</v>
      </c>
      <c r="BJ149" s="19" t="s">
        <v>93</v>
      </c>
      <c r="BK149" s="147">
        <f>ROUND(P149*H149,2)</f>
        <v>0</v>
      </c>
      <c r="BL149" s="19" t="s">
        <v>387</v>
      </c>
      <c r="BM149" s="233" t="s">
        <v>2565</v>
      </c>
    </row>
    <row r="150" s="2" customFormat="1" ht="16.5" customHeight="1">
      <c r="A150" s="42"/>
      <c r="B150" s="186"/>
      <c r="C150" s="220" t="s">
        <v>383</v>
      </c>
      <c r="D150" s="220" t="s">
        <v>223</v>
      </c>
      <c r="E150" s="221" t="s">
        <v>2566</v>
      </c>
      <c r="F150" s="222" t="s">
        <v>2567</v>
      </c>
      <c r="G150" s="223" t="s">
        <v>583</v>
      </c>
      <c r="H150" s="224">
        <v>22</v>
      </c>
      <c r="I150" s="225"/>
      <c r="J150" s="225"/>
      <c r="K150" s="226">
        <f>ROUND(P150*H150,2)</f>
        <v>0</v>
      </c>
      <c r="L150" s="227"/>
      <c r="M150" s="43"/>
      <c r="N150" s="228" t="s">
        <v>1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2"/>
      <c r="Z150" s="42"/>
      <c r="AA150" s="42"/>
      <c r="AB150" s="42"/>
      <c r="AC150" s="42"/>
      <c r="AD150" s="42"/>
      <c r="AE150" s="42"/>
      <c r="AR150" s="233" t="s">
        <v>387</v>
      </c>
      <c r="AT150" s="233" t="s">
        <v>223</v>
      </c>
      <c r="AU150" s="233" t="s">
        <v>93</v>
      </c>
      <c r="AY150" s="19" t="s">
        <v>220</v>
      </c>
      <c r="BE150" s="147">
        <f>IF(O150="základná",K150,0)</f>
        <v>0</v>
      </c>
      <c r="BF150" s="147">
        <f>IF(O150="znížená",K150,0)</f>
        <v>0</v>
      </c>
      <c r="BG150" s="147">
        <f>IF(O150="zákl. prenesená",K150,0)</f>
        <v>0</v>
      </c>
      <c r="BH150" s="147">
        <f>IF(O150="zníž. prenesená",K150,0)</f>
        <v>0</v>
      </c>
      <c r="BI150" s="147">
        <f>IF(O150="nulová",K150,0)</f>
        <v>0</v>
      </c>
      <c r="BJ150" s="19" t="s">
        <v>93</v>
      </c>
      <c r="BK150" s="147">
        <f>ROUND(P150*H150,2)</f>
        <v>0</v>
      </c>
      <c r="BL150" s="19" t="s">
        <v>387</v>
      </c>
      <c r="BM150" s="233" t="s">
        <v>2568</v>
      </c>
    </row>
    <row r="151" s="2" customFormat="1" ht="16.5" customHeight="1">
      <c r="A151" s="42"/>
      <c r="B151" s="186"/>
      <c r="C151" s="273" t="s">
        <v>390</v>
      </c>
      <c r="D151" s="273" t="s">
        <v>564</v>
      </c>
      <c r="E151" s="274" t="s">
        <v>2569</v>
      </c>
      <c r="F151" s="275" t="s">
        <v>2570</v>
      </c>
      <c r="G151" s="276" t="s">
        <v>583</v>
      </c>
      <c r="H151" s="277">
        <v>1</v>
      </c>
      <c r="I151" s="278"/>
      <c r="J151" s="279"/>
      <c r="K151" s="280">
        <f>ROUND(P151*H151,2)</f>
        <v>0</v>
      </c>
      <c r="L151" s="279"/>
      <c r="M151" s="281"/>
      <c r="N151" s="282" t="s">
        <v>1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2"/>
      <c r="Z151" s="42"/>
      <c r="AA151" s="42"/>
      <c r="AB151" s="42"/>
      <c r="AC151" s="42"/>
      <c r="AD151" s="42"/>
      <c r="AE151" s="42"/>
      <c r="AR151" s="233" t="s">
        <v>567</v>
      </c>
      <c r="AT151" s="233" t="s">
        <v>564</v>
      </c>
      <c r="AU151" s="233" t="s">
        <v>93</v>
      </c>
      <c r="AY151" s="19" t="s">
        <v>220</v>
      </c>
      <c r="BE151" s="147">
        <f>IF(O151="základná",K151,0)</f>
        <v>0</v>
      </c>
      <c r="BF151" s="147">
        <f>IF(O151="znížená",K151,0)</f>
        <v>0</v>
      </c>
      <c r="BG151" s="147">
        <f>IF(O151="zákl. prenesená",K151,0)</f>
        <v>0</v>
      </c>
      <c r="BH151" s="147">
        <f>IF(O151="zníž. prenesená",K151,0)</f>
        <v>0</v>
      </c>
      <c r="BI151" s="147">
        <f>IF(O151="nulová",K151,0)</f>
        <v>0</v>
      </c>
      <c r="BJ151" s="19" t="s">
        <v>93</v>
      </c>
      <c r="BK151" s="147">
        <f>ROUND(P151*H151,2)</f>
        <v>0</v>
      </c>
      <c r="BL151" s="19" t="s">
        <v>387</v>
      </c>
      <c r="BM151" s="233" t="s">
        <v>2571</v>
      </c>
    </row>
    <row r="152" s="2" customFormat="1" ht="16.5" customHeight="1">
      <c r="A152" s="42"/>
      <c r="B152" s="186"/>
      <c r="C152" s="273" t="s">
        <v>387</v>
      </c>
      <c r="D152" s="273" t="s">
        <v>564</v>
      </c>
      <c r="E152" s="274" t="s">
        <v>2572</v>
      </c>
      <c r="F152" s="275" t="s">
        <v>2573</v>
      </c>
      <c r="G152" s="276" t="s">
        <v>583</v>
      </c>
      <c r="H152" s="277">
        <v>1</v>
      </c>
      <c r="I152" s="278"/>
      <c r="J152" s="279"/>
      <c r="K152" s="280">
        <f>ROUND(P152*H152,2)</f>
        <v>0</v>
      </c>
      <c r="L152" s="279"/>
      <c r="M152" s="281"/>
      <c r="N152" s="282" t="s">
        <v>1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2"/>
      <c r="Z152" s="42"/>
      <c r="AA152" s="42"/>
      <c r="AB152" s="42"/>
      <c r="AC152" s="42"/>
      <c r="AD152" s="42"/>
      <c r="AE152" s="42"/>
      <c r="AR152" s="233" t="s">
        <v>567</v>
      </c>
      <c r="AT152" s="233" t="s">
        <v>564</v>
      </c>
      <c r="AU152" s="233" t="s">
        <v>93</v>
      </c>
      <c r="AY152" s="19" t="s">
        <v>220</v>
      </c>
      <c r="BE152" s="147">
        <f>IF(O152="základná",K152,0)</f>
        <v>0</v>
      </c>
      <c r="BF152" s="147">
        <f>IF(O152="znížená",K152,0)</f>
        <v>0</v>
      </c>
      <c r="BG152" s="147">
        <f>IF(O152="zákl. prenesená",K152,0)</f>
        <v>0</v>
      </c>
      <c r="BH152" s="147">
        <f>IF(O152="zníž. prenesená",K152,0)</f>
        <v>0</v>
      </c>
      <c r="BI152" s="147">
        <f>IF(O152="nulová",K152,0)</f>
        <v>0</v>
      </c>
      <c r="BJ152" s="19" t="s">
        <v>93</v>
      </c>
      <c r="BK152" s="147">
        <f>ROUND(P152*H152,2)</f>
        <v>0</v>
      </c>
      <c r="BL152" s="19" t="s">
        <v>387</v>
      </c>
      <c r="BM152" s="233" t="s">
        <v>2574</v>
      </c>
    </row>
    <row r="153" s="2" customFormat="1" ht="16.5" customHeight="1">
      <c r="A153" s="42"/>
      <c r="B153" s="186"/>
      <c r="C153" s="273" t="s">
        <v>427</v>
      </c>
      <c r="D153" s="273" t="s">
        <v>564</v>
      </c>
      <c r="E153" s="274" t="s">
        <v>2575</v>
      </c>
      <c r="F153" s="275" t="s">
        <v>2576</v>
      </c>
      <c r="G153" s="276" t="s">
        <v>583</v>
      </c>
      <c r="H153" s="277">
        <v>1</v>
      </c>
      <c r="I153" s="278"/>
      <c r="J153" s="279"/>
      <c r="K153" s="280">
        <f>ROUND(P153*H153,2)</f>
        <v>0</v>
      </c>
      <c r="L153" s="279"/>
      <c r="M153" s="281"/>
      <c r="N153" s="282" t="s">
        <v>1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2"/>
      <c r="Z153" s="42"/>
      <c r="AA153" s="42"/>
      <c r="AB153" s="42"/>
      <c r="AC153" s="42"/>
      <c r="AD153" s="42"/>
      <c r="AE153" s="42"/>
      <c r="AR153" s="233" t="s">
        <v>567</v>
      </c>
      <c r="AT153" s="233" t="s">
        <v>564</v>
      </c>
      <c r="AU153" s="233" t="s">
        <v>93</v>
      </c>
      <c r="AY153" s="19" t="s">
        <v>220</v>
      </c>
      <c r="BE153" s="147">
        <f>IF(O153="základná",K153,0)</f>
        <v>0</v>
      </c>
      <c r="BF153" s="147">
        <f>IF(O153="znížená",K153,0)</f>
        <v>0</v>
      </c>
      <c r="BG153" s="147">
        <f>IF(O153="zákl. prenesená",K153,0)</f>
        <v>0</v>
      </c>
      <c r="BH153" s="147">
        <f>IF(O153="zníž. prenesená",K153,0)</f>
        <v>0</v>
      </c>
      <c r="BI153" s="147">
        <f>IF(O153="nulová",K153,0)</f>
        <v>0</v>
      </c>
      <c r="BJ153" s="19" t="s">
        <v>93</v>
      </c>
      <c r="BK153" s="147">
        <f>ROUND(P153*H153,2)</f>
        <v>0</v>
      </c>
      <c r="BL153" s="19" t="s">
        <v>387</v>
      </c>
      <c r="BM153" s="233" t="s">
        <v>2577</v>
      </c>
    </row>
    <row r="154" s="2" customFormat="1" ht="16.5" customHeight="1">
      <c r="A154" s="42"/>
      <c r="B154" s="186"/>
      <c r="C154" s="273" t="s">
        <v>620</v>
      </c>
      <c r="D154" s="273" t="s">
        <v>564</v>
      </c>
      <c r="E154" s="274" t="s">
        <v>2578</v>
      </c>
      <c r="F154" s="275" t="s">
        <v>2579</v>
      </c>
      <c r="G154" s="276" t="s">
        <v>583</v>
      </c>
      <c r="H154" s="277">
        <v>1</v>
      </c>
      <c r="I154" s="278"/>
      <c r="J154" s="279"/>
      <c r="K154" s="280">
        <f>ROUND(P154*H154,2)</f>
        <v>0</v>
      </c>
      <c r="L154" s="279"/>
      <c r="M154" s="281"/>
      <c r="N154" s="282" t="s">
        <v>1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2"/>
      <c r="Z154" s="42"/>
      <c r="AA154" s="42"/>
      <c r="AB154" s="42"/>
      <c r="AC154" s="42"/>
      <c r="AD154" s="42"/>
      <c r="AE154" s="42"/>
      <c r="AR154" s="233" t="s">
        <v>567</v>
      </c>
      <c r="AT154" s="233" t="s">
        <v>564</v>
      </c>
      <c r="AU154" s="233" t="s">
        <v>93</v>
      </c>
      <c r="AY154" s="19" t="s">
        <v>220</v>
      </c>
      <c r="BE154" s="147">
        <f>IF(O154="základná",K154,0)</f>
        <v>0</v>
      </c>
      <c r="BF154" s="147">
        <f>IF(O154="znížená",K154,0)</f>
        <v>0</v>
      </c>
      <c r="BG154" s="147">
        <f>IF(O154="zákl. prenesená",K154,0)</f>
        <v>0</v>
      </c>
      <c r="BH154" s="147">
        <f>IF(O154="zníž. prenesená",K154,0)</f>
        <v>0</v>
      </c>
      <c r="BI154" s="147">
        <f>IF(O154="nulová",K154,0)</f>
        <v>0</v>
      </c>
      <c r="BJ154" s="19" t="s">
        <v>93</v>
      </c>
      <c r="BK154" s="147">
        <f>ROUND(P154*H154,2)</f>
        <v>0</v>
      </c>
      <c r="BL154" s="19" t="s">
        <v>387</v>
      </c>
      <c r="BM154" s="233" t="s">
        <v>2580</v>
      </c>
    </row>
    <row r="155" s="2" customFormat="1" ht="16.5" customHeight="1">
      <c r="A155" s="42"/>
      <c r="B155" s="186"/>
      <c r="C155" s="273" t="s">
        <v>624</v>
      </c>
      <c r="D155" s="273" t="s">
        <v>564</v>
      </c>
      <c r="E155" s="274" t="s">
        <v>2581</v>
      </c>
      <c r="F155" s="275" t="s">
        <v>2582</v>
      </c>
      <c r="G155" s="276" t="s">
        <v>583</v>
      </c>
      <c r="H155" s="277">
        <v>1</v>
      </c>
      <c r="I155" s="278"/>
      <c r="J155" s="279"/>
      <c r="K155" s="280">
        <f>ROUND(P155*H155,2)</f>
        <v>0</v>
      </c>
      <c r="L155" s="279"/>
      <c r="M155" s="281"/>
      <c r="N155" s="282" t="s">
        <v>1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2"/>
      <c r="Z155" s="42"/>
      <c r="AA155" s="42"/>
      <c r="AB155" s="42"/>
      <c r="AC155" s="42"/>
      <c r="AD155" s="42"/>
      <c r="AE155" s="42"/>
      <c r="AR155" s="233" t="s">
        <v>567</v>
      </c>
      <c r="AT155" s="233" t="s">
        <v>564</v>
      </c>
      <c r="AU155" s="233" t="s">
        <v>93</v>
      </c>
      <c r="AY155" s="19" t="s">
        <v>220</v>
      </c>
      <c r="BE155" s="147">
        <f>IF(O155="základná",K155,0)</f>
        <v>0</v>
      </c>
      <c r="BF155" s="147">
        <f>IF(O155="znížená",K155,0)</f>
        <v>0</v>
      </c>
      <c r="BG155" s="147">
        <f>IF(O155="zákl. prenesená",K155,0)</f>
        <v>0</v>
      </c>
      <c r="BH155" s="147">
        <f>IF(O155="zníž. prenesená",K155,0)</f>
        <v>0</v>
      </c>
      <c r="BI155" s="147">
        <f>IF(O155="nulová",K155,0)</f>
        <v>0</v>
      </c>
      <c r="BJ155" s="19" t="s">
        <v>93</v>
      </c>
      <c r="BK155" s="147">
        <f>ROUND(P155*H155,2)</f>
        <v>0</v>
      </c>
      <c r="BL155" s="19" t="s">
        <v>387</v>
      </c>
      <c r="BM155" s="233" t="s">
        <v>2583</v>
      </c>
    </row>
    <row r="156" s="2" customFormat="1" ht="16.5" customHeight="1">
      <c r="A156" s="42"/>
      <c r="B156" s="186"/>
      <c r="C156" s="273" t="s">
        <v>8</v>
      </c>
      <c r="D156" s="273" t="s">
        <v>564</v>
      </c>
      <c r="E156" s="274" t="s">
        <v>2584</v>
      </c>
      <c r="F156" s="275" t="s">
        <v>2585</v>
      </c>
      <c r="G156" s="276" t="s">
        <v>583</v>
      </c>
      <c r="H156" s="277">
        <v>2</v>
      </c>
      <c r="I156" s="278"/>
      <c r="J156" s="279"/>
      <c r="K156" s="280">
        <f>ROUND(P156*H156,2)</f>
        <v>0</v>
      </c>
      <c r="L156" s="279"/>
      <c r="M156" s="281"/>
      <c r="N156" s="282" t="s">
        <v>1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2"/>
      <c r="Z156" s="42"/>
      <c r="AA156" s="42"/>
      <c r="AB156" s="42"/>
      <c r="AC156" s="42"/>
      <c r="AD156" s="42"/>
      <c r="AE156" s="42"/>
      <c r="AR156" s="233" t="s">
        <v>567</v>
      </c>
      <c r="AT156" s="233" t="s">
        <v>564</v>
      </c>
      <c r="AU156" s="233" t="s">
        <v>93</v>
      </c>
      <c r="AY156" s="19" t="s">
        <v>220</v>
      </c>
      <c r="BE156" s="147">
        <f>IF(O156="základná",K156,0)</f>
        <v>0</v>
      </c>
      <c r="BF156" s="147">
        <f>IF(O156="znížená",K156,0)</f>
        <v>0</v>
      </c>
      <c r="BG156" s="147">
        <f>IF(O156="zákl. prenesená",K156,0)</f>
        <v>0</v>
      </c>
      <c r="BH156" s="147">
        <f>IF(O156="zníž. prenesená",K156,0)</f>
        <v>0</v>
      </c>
      <c r="BI156" s="147">
        <f>IF(O156="nulová",K156,0)</f>
        <v>0</v>
      </c>
      <c r="BJ156" s="19" t="s">
        <v>93</v>
      </c>
      <c r="BK156" s="147">
        <f>ROUND(P156*H156,2)</f>
        <v>0</v>
      </c>
      <c r="BL156" s="19" t="s">
        <v>387</v>
      </c>
      <c r="BM156" s="233" t="s">
        <v>2586</v>
      </c>
    </row>
    <row r="157" s="2" customFormat="1" ht="16.5" customHeight="1">
      <c r="A157" s="42"/>
      <c r="B157" s="186"/>
      <c r="C157" s="273" t="s">
        <v>873</v>
      </c>
      <c r="D157" s="273" t="s">
        <v>564</v>
      </c>
      <c r="E157" s="274" t="s">
        <v>2584</v>
      </c>
      <c r="F157" s="275" t="s">
        <v>2585</v>
      </c>
      <c r="G157" s="276" t="s">
        <v>583</v>
      </c>
      <c r="H157" s="277">
        <v>1</v>
      </c>
      <c r="I157" s="278"/>
      <c r="J157" s="279"/>
      <c r="K157" s="280">
        <f>ROUND(P157*H157,2)</f>
        <v>0</v>
      </c>
      <c r="L157" s="279"/>
      <c r="M157" s="281"/>
      <c r="N157" s="282" t="s">
        <v>1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2"/>
      <c r="Z157" s="42"/>
      <c r="AA157" s="42"/>
      <c r="AB157" s="42"/>
      <c r="AC157" s="42"/>
      <c r="AD157" s="42"/>
      <c r="AE157" s="42"/>
      <c r="AR157" s="233" t="s">
        <v>567</v>
      </c>
      <c r="AT157" s="233" t="s">
        <v>564</v>
      </c>
      <c r="AU157" s="233" t="s">
        <v>93</v>
      </c>
      <c r="AY157" s="19" t="s">
        <v>220</v>
      </c>
      <c r="BE157" s="147">
        <f>IF(O157="základná",K157,0)</f>
        <v>0</v>
      </c>
      <c r="BF157" s="147">
        <f>IF(O157="znížená",K157,0)</f>
        <v>0</v>
      </c>
      <c r="BG157" s="147">
        <f>IF(O157="zákl. prenesená",K157,0)</f>
        <v>0</v>
      </c>
      <c r="BH157" s="147">
        <f>IF(O157="zníž. prenesená",K157,0)</f>
        <v>0</v>
      </c>
      <c r="BI157" s="147">
        <f>IF(O157="nulová",K157,0)</f>
        <v>0</v>
      </c>
      <c r="BJ157" s="19" t="s">
        <v>93</v>
      </c>
      <c r="BK157" s="147">
        <f>ROUND(P157*H157,2)</f>
        <v>0</v>
      </c>
      <c r="BL157" s="19" t="s">
        <v>387</v>
      </c>
      <c r="BM157" s="233" t="s">
        <v>2587</v>
      </c>
    </row>
    <row r="158" s="2" customFormat="1" ht="16.5" customHeight="1">
      <c r="A158" s="42"/>
      <c r="B158" s="186"/>
      <c r="C158" s="273" t="s">
        <v>877</v>
      </c>
      <c r="D158" s="273" t="s">
        <v>564</v>
      </c>
      <c r="E158" s="274" t="s">
        <v>2588</v>
      </c>
      <c r="F158" s="275" t="s">
        <v>2589</v>
      </c>
      <c r="G158" s="276" t="s">
        <v>583</v>
      </c>
      <c r="H158" s="277">
        <v>2</v>
      </c>
      <c r="I158" s="278"/>
      <c r="J158" s="279"/>
      <c r="K158" s="280">
        <f>ROUND(P158*H158,2)</f>
        <v>0</v>
      </c>
      <c r="L158" s="279"/>
      <c r="M158" s="281"/>
      <c r="N158" s="282" t="s">
        <v>1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2"/>
      <c r="Z158" s="42"/>
      <c r="AA158" s="42"/>
      <c r="AB158" s="42"/>
      <c r="AC158" s="42"/>
      <c r="AD158" s="42"/>
      <c r="AE158" s="42"/>
      <c r="AR158" s="233" t="s">
        <v>567</v>
      </c>
      <c r="AT158" s="233" t="s">
        <v>564</v>
      </c>
      <c r="AU158" s="233" t="s">
        <v>93</v>
      </c>
      <c r="AY158" s="19" t="s">
        <v>220</v>
      </c>
      <c r="BE158" s="147">
        <f>IF(O158="základná",K158,0)</f>
        <v>0</v>
      </c>
      <c r="BF158" s="147">
        <f>IF(O158="znížená",K158,0)</f>
        <v>0</v>
      </c>
      <c r="BG158" s="147">
        <f>IF(O158="zákl. prenesená",K158,0)</f>
        <v>0</v>
      </c>
      <c r="BH158" s="147">
        <f>IF(O158="zníž. prenesená",K158,0)</f>
        <v>0</v>
      </c>
      <c r="BI158" s="147">
        <f>IF(O158="nulová",K158,0)</f>
        <v>0</v>
      </c>
      <c r="BJ158" s="19" t="s">
        <v>93</v>
      </c>
      <c r="BK158" s="147">
        <f>ROUND(P158*H158,2)</f>
        <v>0</v>
      </c>
      <c r="BL158" s="19" t="s">
        <v>387</v>
      </c>
      <c r="BM158" s="233" t="s">
        <v>2590</v>
      </c>
    </row>
    <row r="159" s="2" customFormat="1" ht="16.5" customHeight="1">
      <c r="A159" s="42"/>
      <c r="B159" s="186"/>
      <c r="C159" s="273" t="s">
        <v>881</v>
      </c>
      <c r="D159" s="273" t="s">
        <v>564</v>
      </c>
      <c r="E159" s="274" t="s">
        <v>2591</v>
      </c>
      <c r="F159" s="275" t="s">
        <v>2592</v>
      </c>
      <c r="G159" s="276" t="s">
        <v>583</v>
      </c>
      <c r="H159" s="277">
        <v>2</v>
      </c>
      <c r="I159" s="278"/>
      <c r="J159" s="279"/>
      <c r="K159" s="280">
        <f>ROUND(P159*H159,2)</f>
        <v>0</v>
      </c>
      <c r="L159" s="279"/>
      <c r="M159" s="281"/>
      <c r="N159" s="282" t="s">
        <v>1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2"/>
      <c r="Z159" s="42"/>
      <c r="AA159" s="42"/>
      <c r="AB159" s="42"/>
      <c r="AC159" s="42"/>
      <c r="AD159" s="42"/>
      <c r="AE159" s="42"/>
      <c r="AR159" s="233" t="s">
        <v>567</v>
      </c>
      <c r="AT159" s="233" t="s">
        <v>564</v>
      </c>
      <c r="AU159" s="233" t="s">
        <v>93</v>
      </c>
      <c r="AY159" s="19" t="s">
        <v>220</v>
      </c>
      <c r="BE159" s="147">
        <f>IF(O159="základná",K159,0)</f>
        <v>0</v>
      </c>
      <c r="BF159" s="147">
        <f>IF(O159="znížená",K159,0)</f>
        <v>0</v>
      </c>
      <c r="BG159" s="147">
        <f>IF(O159="zákl. prenesená",K159,0)</f>
        <v>0</v>
      </c>
      <c r="BH159" s="147">
        <f>IF(O159="zníž. prenesená",K159,0)</f>
        <v>0</v>
      </c>
      <c r="BI159" s="147">
        <f>IF(O159="nulová",K159,0)</f>
        <v>0</v>
      </c>
      <c r="BJ159" s="19" t="s">
        <v>93</v>
      </c>
      <c r="BK159" s="147">
        <f>ROUND(P159*H159,2)</f>
        <v>0</v>
      </c>
      <c r="BL159" s="19" t="s">
        <v>387</v>
      </c>
      <c r="BM159" s="233" t="s">
        <v>2593</v>
      </c>
    </row>
    <row r="160" s="2" customFormat="1" ht="16.5" customHeight="1">
      <c r="A160" s="42"/>
      <c r="B160" s="186"/>
      <c r="C160" s="273" t="s">
        <v>888</v>
      </c>
      <c r="D160" s="273" t="s">
        <v>564</v>
      </c>
      <c r="E160" s="274" t="s">
        <v>2594</v>
      </c>
      <c r="F160" s="275" t="s">
        <v>2595</v>
      </c>
      <c r="G160" s="276" t="s">
        <v>583</v>
      </c>
      <c r="H160" s="277">
        <v>1</v>
      </c>
      <c r="I160" s="278"/>
      <c r="J160" s="279"/>
      <c r="K160" s="280">
        <f>ROUND(P160*H160,2)</f>
        <v>0</v>
      </c>
      <c r="L160" s="279"/>
      <c r="M160" s="281"/>
      <c r="N160" s="282" t="s">
        <v>1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2"/>
      <c r="Z160" s="42"/>
      <c r="AA160" s="42"/>
      <c r="AB160" s="42"/>
      <c r="AC160" s="42"/>
      <c r="AD160" s="42"/>
      <c r="AE160" s="42"/>
      <c r="AR160" s="233" t="s">
        <v>567</v>
      </c>
      <c r="AT160" s="233" t="s">
        <v>564</v>
      </c>
      <c r="AU160" s="233" t="s">
        <v>93</v>
      </c>
      <c r="AY160" s="19" t="s">
        <v>220</v>
      </c>
      <c r="BE160" s="147">
        <f>IF(O160="základná",K160,0)</f>
        <v>0</v>
      </c>
      <c r="BF160" s="147">
        <f>IF(O160="znížená",K160,0)</f>
        <v>0</v>
      </c>
      <c r="BG160" s="147">
        <f>IF(O160="zákl. prenesená",K160,0)</f>
        <v>0</v>
      </c>
      <c r="BH160" s="147">
        <f>IF(O160="zníž. prenesená",K160,0)</f>
        <v>0</v>
      </c>
      <c r="BI160" s="147">
        <f>IF(O160="nulová",K160,0)</f>
        <v>0</v>
      </c>
      <c r="BJ160" s="19" t="s">
        <v>93</v>
      </c>
      <c r="BK160" s="147">
        <f>ROUND(P160*H160,2)</f>
        <v>0</v>
      </c>
      <c r="BL160" s="19" t="s">
        <v>387</v>
      </c>
      <c r="BM160" s="233" t="s">
        <v>2596</v>
      </c>
    </row>
    <row r="161" s="2" customFormat="1" ht="16.5" customHeight="1">
      <c r="A161" s="42"/>
      <c r="B161" s="186"/>
      <c r="C161" s="273" t="s">
        <v>894</v>
      </c>
      <c r="D161" s="273" t="s">
        <v>564</v>
      </c>
      <c r="E161" s="274" t="s">
        <v>2597</v>
      </c>
      <c r="F161" s="275" t="s">
        <v>2598</v>
      </c>
      <c r="G161" s="276" t="s">
        <v>583</v>
      </c>
      <c r="H161" s="277">
        <v>1</v>
      </c>
      <c r="I161" s="278"/>
      <c r="J161" s="279"/>
      <c r="K161" s="280">
        <f>ROUND(P161*H161,2)</f>
        <v>0</v>
      </c>
      <c r="L161" s="279"/>
      <c r="M161" s="281"/>
      <c r="N161" s="282" t="s">
        <v>1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2"/>
      <c r="Z161" s="42"/>
      <c r="AA161" s="42"/>
      <c r="AB161" s="42"/>
      <c r="AC161" s="42"/>
      <c r="AD161" s="42"/>
      <c r="AE161" s="42"/>
      <c r="AR161" s="233" t="s">
        <v>567</v>
      </c>
      <c r="AT161" s="233" t="s">
        <v>564</v>
      </c>
      <c r="AU161" s="233" t="s">
        <v>93</v>
      </c>
      <c r="AY161" s="19" t="s">
        <v>220</v>
      </c>
      <c r="BE161" s="147">
        <f>IF(O161="základná",K161,0)</f>
        <v>0</v>
      </c>
      <c r="BF161" s="147">
        <f>IF(O161="znížená",K161,0)</f>
        <v>0</v>
      </c>
      <c r="BG161" s="147">
        <f>IF(O161="zákl. prenesená",K161,0)</f>
        <v>0</v>
      </c>
      <c r="BH161" s="147">
        <f>IF(O161="zníž. prenesená",K161,0)</f>
        <v>0</v>
      </c>
      <c r="BI161" s="147">
        <f>IF(O161="nulová",K161,0)</f>
        <v>0</v>
      </c>
      <c r="BJ161" s="19" t="s">
        <v>93</v>
      </c>
      <c r="BK161" s="147">
        <f>ROUND(P161*H161,2)</f>
        <v>0</v>
      </c>
      <c r="BL161" s="19" t="s">
        <v>387</v>
      </c>
      <c r="BM161" s="233" t="s">
        <v>2599</v>
      </c>
    </row>
    <row r="162" s="2" customFormat="1" ht="16.5" customHeight="1">
      <c r="A162" s="42"/>
      <c r="B162" s="186"/>
      <c r="C162" s="273" t="s">
        <v>898</v>
      </c>
      <c r="D162" s="273" t="s">
        <v>564</v>
      </c>
      <c r="E162" s="274" t="s">
        <v>2600</v>
      </c>
      <c r="F162" s="275" t="s">
        <v>2601</v>
      </c>
      <c r="G162" s="276" t="s">
        <v>583</v>
      </c>
      <c r="H162" s="277">
        <v>2</v>
      </c>
      <c r="I162" s="278"/>
      <c r="J162" s="279"/>
      <c r="K162" s="280">
        <f>ROUND(P162*H162,2)</f>
        <v>0</v>
      </c>
      <c r="L162" s="279"/>
      <c r="M162" s="281"/>
      <c r="N162" s="282" t="s">
        <v>1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2"/>
      <c r="Z162" s="42"/>
      <c r="AA162" s="42"/>
      <c r="AB162" s="42"/>
      <c r="AC162" s="42"/>
      <c r="AD162" s="42"/>
      <c r="AE162" s="42"/>
      <c r="AR162" s="233" t="s">
        <v>567</v>
      </c>
      <c r="AT162" s="233" t="s">
        <v>564</v>
      </c>
      <c r="AU162" s="233" t="s">
        <v>93</v>
      </c>
      <c r="AY162" s="19" t="s">
        <v>220</v>
      </c>
      <c r="BE162" s="147">
        <f>IF(O162="základná",K162,0)</f>
        <v>0</v>
      </c>
      <c r="BF162" s="147">
        <f>IF(O162="znížená",K162,0)</f>
        <v>0</v>
      </c>
      <c r="BG162" s="147">
        <f>IF(O162="zákl. prenesená",K162,0)</f>
        <v>0</v>
      </c>
      <c r="BH162" s="147">
        <f>IF(O162="zníž. prenesená",K162,0)</f>
        <v>0</v>
      </c>
      <c r="BI162" s="147">
        <f>IF(O162="nulová",K162,0)</f>
        <v>0</v>
      </c>
      <c r="BJ162" s="19" t="s">
        <v>93</v>
      </c>
      <c r="BK162" s="147">
        <f>ROUND(P162*H162,2)</f>
        <v>0</v>
      </c>
      <c r="BL162" s="19" t="s">
        <v>387</v>
      </c>
      <c r="BM162" s="233" t="s">
        <v>2602</v>
      </c>
    </row>
    <row r="163" s="2" customFormat="1" ht="16.5" customHeight="1">
      <c r="A163" s="42"/>
      <c r="B163" s="186"/>
      <c r="C163" s="273" t="s">
        <v>904</v>
      </c>
      <c r="D163" s="273" t="s">
        <v>564</v>
      </c>
      <c r="E163" s="274" t="s">
        <v>2603</v>
      </c>
      <c r="F163" s="275" t="s">
        <v>2604</v>
      </c>
      <c r="G163" s="276" t="s">
        <v>583</v>
      </c>
      <c r="H163" s="277">
        <v>2</v>
      </c>
      <c r="I163" s="278"/>
      <c r="J163" s="279"/>
      <c r="K163" s="280">
        <f>ROUND(P163*H163,2)</f>
        <v>0</v>
      </c>
      <c r="L163" s="279"/>
      <c r="M163" s="281"/>
      <c r="N163" s="282" t="s">
        <v>1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2"/>
      <c r="Z163" s="42"/>
      <c r="AA163" s="42"/>
      <c r="AB163" s="42"/>
      <c r="AC163" s="42"/>
      <c r="AD163" s="42"/>
      <c r="AE163" s="42"/>
      <c r="AR163" s="233" t="s">
        <v>567</v>
      </c>
      <c r="AT163" s="233" t="s">
        <v>564</v>
      </c>
      <c r="AU163" s="233" t="s">
        <v>93</v>
      </c>
      <c r="AY163" s="19" t="s">
        <v>220</v>
      </c>
      <c r="BE163" s="147">
        <f>IF(O163="základná",K163,0)</f>
        <v>0</v>
      </c>
      <c r="BF163" s="147">
        <f>IF(O163="znížená",K163,0)</f>
        <v>0</v>
      </c>
      <c r="BG163" s="147">
        <f>IF(O163="zákl. prenesená",K163,0)</f>
        <v>0</v>
      </c>
      <c r="BH163" s="147">
        <f>IF(O163="zníž. prenesená",K163,0)</f>
        <v>0</v>
      </c>
      <c r="BI163" s="147">
        <f>IF(O163="nulová",K163,0)</f>
        <v>0</v>
      </c>
      <c r="BJ163" s="19" t="s">
        <v>93</v>
      </c>
      <c r="BK163" s="147">
        <f>ROUND(P163*H163,2)</f>
        <v>0</v>
      </c>
      <c r="BL163" s="19" t="s">
        <v>387</v>
      </c>
      <c r="BM163" s="233" t="s">
        <v>2605</v>
      </c>
    </row>
    <row r="164" s="2" customFormat="1" ht="16.5" customHeight="1">
      <c r="A164" s="42"/>
      <c r="B164" s="186"/>
      <c r="C164" s="273" t="s">
        <v>910</v>
      </c>
      <c r="D164" s="273" t="s">
        <v>564</v>
      </c>
      <c r="E164" s="274" t="s">
        <v>2606</v>
      </c>
      <c r="F164" s="275" t="s">
        <v>2607</v>
      </c>
      <c r="G164" s="276" t="s">
        <v>583</v>
      </c>
      <c r="H164" s="277">
        <v>1</v>
      </c>
      <c r="I164" s="278"/>
      <c r="J164" s="279"/>
      <c r="K164" s="280">
        <f>ROUND(P164*H164,2)</f>
        <v>0</v>
      </c>
      <c r="L164" s="279"/>
      <c r="M164" s="281"/>
      <c r="N164" s="282" t="s">
        <v>1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2"/>
      <c r="Z164" s="42"/>
      <c r="AA164" s="42"/>
      <c r="AB164" s="42"/>
      <c r="AC164" s="42"/>
      <c r="AD164" s="42"/>
      <c r="AE164" s="42"/>
      <c r="AR164" s="233" t="s">
        <v>567</v>
      </c>
      <c r="AT164" s="233" t="s">
        <v>564</v>
      </c>
      <c r="AU164" s="233" t="s">
        <v>93</v>
      </c>
      <c r="AY164" s="19" t="s">
        <v>220</v>
      </c>
      <c r="BE164" s="147">
        <f>IF(O164="základná",K164,0)</f>
        <v>0</v>
      </c>
      <c r="BF164" s="147">
        <f>IF(O164="znížená",K164,0)</f>
        <v>0</v>
      </c>
      <c r="BG164" s="147">
        <f>IF(O164="zákl. prenesená",K164,0)</f>
        <v>0</v>
      </c>
      <c r="BH164" s="147">
        <f>IF(O164="zníž. prenesená",K164,0)</f>
        <v>0</v>
      </c>
      <c r="BI164" s="147">
        <f>IF(O164="nulová",K164,0)</f>
        <v>0</v>
      </c>
      <c r="BJ164" s="19" t="s">
        <v>93</v>
      </c>
      <c r="BK164" s="147">
        <f>ROUND(P164*H164,2)</f>
        <v>0</v>
      </c>
      <c r="BL164" s="19" t="s">
        <v>387</v>
      </c>
      <c r="BM164" s="233" t="s">
        <v>2608</v>
      </c>
    </row>
    <row r="165" s="2" customFormat="1" ht="16.5" customHeight="1">
      <c r="A165" s="42"/>
      <c r="B165" s="186"/>
      <c r="C165" s="273" t="s">
        <v>916</v>
      </c>
      <c r="D165" s="273" t="s">
        <v>564</v>
      </c>
      <c r="E165" s="274" t="s">
        <v>2609</v>
      </c>
      <c r="F165" s="275" t="s">
        <v>2610</v>
      </c>
      <c r="G165" s="276" t="s">
        <v>583</v>
      </c>
      <c r="H165" s="277">
        <v>3</v>
      </c>
      <c r="I165" s="278"/>
      <c r="J165" s="279"/>
      <c r="K165" s="280">
        <f>ROUND(P165*H165,2)</f>
        <v>0</v>
      </c>
      <c r="L165" s="279"/>
      <c r="M165" s="281"/>
      <c r="N165" s="282" t="s">
        <v>1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2"/>
      <c r="Z165" s="42"/>
      <c r="AA165" s="42"/>
      <c r="AB165" s="42"/>
      <c r="AC165" s="42"/>
      <c r="AD165" s="42"/>
      <c r="AE165" s="42"/>
      <c r="AR165" s="233" t="s">
        <v>567</v>
      </c>
      <c r="AT165" s="233" t="s">
        <v>564</v>
      </c>
      <c r="AU165" s="233" t="s">
        <v>93</v>
      </c>
      <c r="AY165" s="19" t="s">
        <v>220</v>
      </c>
      <c r="BE165" s="147">
        <f>IF(O165="základná",K165,0)</f>
        <v>0</v>
      </c>
      <c r="BF165" s="147">
        <f>IF(O165="znížená",K165,0)</f>
        <v>0</v>
      </c>
      <c r="BG165" s="147">
        <f>IF(O165="zákl. prenesená",K165,0)</f>
        <v>0</v>
      </c>
      <c r="BH165" s="147">
        <f>IF(O165="zníž. prenesená",K165,0)</f>
        <v>0</v>
      </c>
      <c r="BI165" s="147">
        <f>IF(O165="nulová",K165,0)</f>
        <v>0</v>
      </c>
      <c r="BJ165" s="19" t="s">
        <v>93</v>
      </c>
      <c r="BK165" s="147">
        <f>ROUND(P165*H165,2)</f>
        <v>0</v>
      </c>
      <c r="BL165" s="19" t="s">
        <v>387</v>
      </c>
      <c r="BM165" s="233" t="s">
        <v>2611</v>
      </c>
    </row>
    <row r="166" s="2" customFormat="1" ht="24.15" customHeight="1">
      <c r="A166" s="42"/>
      <c r="B166" s="186"/>
      <c r="C166" s="220" t="s">
        <v>922</v>
      </c>
      <c r="D166" s="220" t="s">
        <v>223</v>
      </c>
      <c r="E166" s="221" t="s">
        <v>2612</v>
      </c>
      <c r="F166" s="222" t="s">
        <v>2613</v>
      </c>
      <c r="G166" s="223" t="s">
        <v>393</v>
      </c>
      <c r="H166" s="266"/>
      <c r="I166" s="225"/>
      <c r="J166" s="225"/>
      <c r="K166" s="226">
        <f>ROUND(P166*H166,2)</f>
        <v>0</v>
      </c>
      <c r="L166" s="227"/>
      <c r="M166" s="43"/>
      <c r="N166" s="267" t="s">
        <v>1</v>
      </c>
      <c r="O166" s="268" t="s">
        <v>45</v>
      </c>
      <c r="P166" s="269">
        <f>I166+J166</f>
        <v>0</v>
      </c>
      <c r="Q166" s="269">
        <f>ROUND(I166*H166,2)</f>
        <v>0</v>
      </c>
      <c r="R166" s="269">
        <f>ROUND(J166*H166,2)</f>
        <v>0</v>
      </c>
      <c r="S166" s="270"/>
      <c r="T166" s="271">
        <f>S166*H166</f>
        <v>0</v>
      </c>
      <c r="U166" s="271">
        <v>0</v>
      </c>
      <c r="V166" s="271">
        <f>U166*H166</f>
        <v>0</v>
      </c>
      <c r="W166" s="271">
        <v>0</v>
      </c>
      <c r="X166" s="272">
        <f>W166*H166</f>
        <v>0</v>
      </c>
      <c r="Y166" s="42"/>
      <c r="Z166" s="42"/>
      <c r="AA166" s="42"/>
      <c r="AB166" s="42"/>
      <c r="AC166" s="42"/>
      <c r="AD166" s="42"/>
      <c r="AE166" s="42"/>
      <c r="AR166" s="233" t="s">
        <v>387</v>
      </c>
      <c r="AT166" s="233" t="s">
        <v>223</v>
      </c>
      <c r="AU166" s="233" t="s">
        <v>93</v>
      </c>
      <c r="AY166" s="19" t="s">
        <v>220</v>
      </c>
      <c r="BE166" s="147">
        <f>IF(O166="základná",K166,0)</f>
        <v>0</v>
      </c>
      <c r="BF166" s="147">
        <f>IF(O166="znížená",K166,0)</f>
        <v>0</v>
      </c>
      <c r="BG166" s="147">
        <f>IF(O166="zákl. prenesená",K166,0)</f>
        <v>0</v>
      </c>
      <c r="BH166" s="147">
        <f>IF(O166="zníž. prenesená",K166,0)</f>
        <v>0</v>
      </c>
      <c r="BI166" s="147">
        <f>IF(O166="nulová",K166,0)</f>
        <v>0</v>
      </c>
      <c r="BJ166" s="19" t="s">
        <v>93</v>
      </c>
      <c r="BK166" s="147">
        <f>ROUND(P166*H166,2)</f>
        <v>0</v>
      </c>
      <c r="BL166" s="19" t="s">
        <v>387</v>
      </c>
      <c r="BM166" s="233" t="s">
        <v>2614</v>
      </c>
    </row>
    <row r="167" s="2" customFormat="1" ht="6.96" customHeight="1">
      <c r="A167" s="42"/>
      <c r="B167" s="69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43"/>
      <c r="N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</sheetData>
  <autoFilter ref="C132:L16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5:F105"/>
    <mergeCell ref="D106:F106"/>
    <mergeCell ref="D107:F107"/>
    <mergeCell ref="D108:F108"/>
    <mergeCell ref="D109:F109"/>
    <mergeCell ref="E121:H121"/>
    <mergeCell ref="E123:H123"/>
    <mergeCell ref="E125:H12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DESKTOP-E1S64TB\Lenovo</dc:creator>
  <cp:lastModifiedBy>DESKTOP-E1S64TB\Lenovo</cp:lastModifiedBy>
  <dcterms:created xsi:type="dcterms:W3CDTF">2021-11-17T13:47:25Z</dcterms:created>
  <dcterms:modified xsi:type="dcterms:W3CDTF">2021-11-17T13:47:54Z</dcterms:modified>
</cp:coreProperties>
</file>