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HSpartner\12 EHS ZS-MS Kovacova\PDF\MS-ZS Kovacova CD FINAL\Rozpocet VV\VV zadanie\Priloha VV zadanie - profesie\"/>
    </mc:Choice>
  </mc:AlternateContent>
  <xr:revisionPtr revIDLastSave="0" documentId="13_ncr:1_{F24A8F8C-E057-40EA-AE81-B8C181B607AD}" xr6:coauthVersionLast="45" xr6:coauthVersionMax="47" xr10:uidLastSave="{00000000-0000-0000-0000-000000000000}"/>
  <bookViews>
    <workbookView xWindow="-120" yWindow="-120" windowWidth="29040" windowHeight="15990" activeTab="1" xr2:uid="{550FD1C1-08D7-4E55-B2D4-E11E3022F177}"/>
  </bookViews>
  <sheets>
    <sheet name="Rekapitulácia" sheetId="1" r:id="rId1"/>
    <sheet name="SO 5875" sheetId="2" r:id="rId2"/>
  </sheets>
  <definedNames>
    <definedName name="_xlnm.Print_Area" localSheetId="1">'SO 5875'!$B$2:$V$104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D8" i="1"/>
  <c r="E7" i="1"/>
  <c r="E8" i="1" s="1"/>
  <c r="H29" i="2"/>
  <c r="P29" i="2" s="1"/>
  <c r="P16" i="2"/>
  <c r="Z104" i="2"/>
  <c r="V103" i="2"/>
  <c r="I61" i="2" s="1"/>
  <c r="M101" i="2"/>
  <c r="M103" i="2" s="1"/>
  <c r="F61" i="2" s="1"/>
  <c r="D16" i="2" s="1"/>
  <c r="I101" i="2"/>
  <c r="G60" i="2" s="1"/>
  <c r="I56" i="2"/>
  <c r="M84" i="2"/>
  <c r="F56" i="2" s="1"/>
  <c r="K104" i="2"/>
  <c r="K7" i="1" s="1"/>
  <c r="P19" i="2"/>
  <c r="I57" i="2" l="1"/>
  <c r="L86" i="2"/>
  <c r="E57" i="2" s="1"/>
  <c r="C15" i="2" s="1"/>
  <c r="V104" i="2"/>
  <c r="I63" i="2" s="1"/>
  <c r="I103" i="2"/>
  <c r="G61" i="2" s="1"/>
  <c r="E16" i="2" s="1"/>
  <c r="L84" i="2"/>
  <c r="E56" i="2" s="1"/>
  <c r="I84" i="2"/>
  <c r="G56" i="2" s="1"/>
  <c r="M86" i="2"/>
  <c r="F57" i="2" s="1"/>
  <c r="D15" i="2" s="1"/>
  <c r="L101" i="2"/>
  <c r="E60" i="2" s="1"/>
  <c r="I60" i="2"/>
  <c r="F60" i="2"/>
  <c r="L103" i="2" l="1"/>
  <c r="E61" i="2" s="1"/>
  <c r="C16" i="2" s="1"/>
  <c r="L104" i="2"/>
  <c r="E63" i="2" s="1"/>
  <c r="I86" i="2"/>
  <c r="G57" i="2" s="1"/>
  <c r="E15" i="2" s="1"/>
  <c r="P23" i="2" s="1"/>
  <c r="E22" i="2"/>
  <c r="M104" i="2"/>
  <c r="F63" i="2" s="1"/>
  <c r="E23" i="2" l="1"/>
  <c r="E21" i="2"/>
  <c r="P25" i="2" s="1"/>
  <c r="I104" i="2"/>
  <c r="P21" i="2"/>
  <c r="P22" i="2"/>
  <c r="E19" i="2"/>
  <c r="S84" i="2"/>
  <c r="H56" i="2" s="1"/>
  <c r="S86" i="2"/>
  <c r="H57" i="2" s="1"/>
  <c r="S101" i="2"/>
  <c r="S103" i="2" s="1"/>
  <c r="H61" i="2" s="1"/>
  <c r="G63" i="2" l="1"/>
  <c r="B7" i="1"/>
  <c r="P27" i="2"/>
  <c r="C7" i="1"/>
  <c r="C8" i="1" s="1"/>
  <c r="H60" i="2"/>
  <c r="S104" i="2"/>
  <c r="H63" i="2" s="1"/>
  <c r="G7" i="1" l="1"/>
  <c r="G8" i="1" s="1"/>
  <c r="B8" i="1"/>
  <c r="H28" i="2"/>
  <c r="P28" i="2" s="1"/>
  <c r="P30" i="2" s="1"/>
  <c r="B9" i="1" l="1"/>
  <c r="G9" i="1" s="1"/>
  <c r="B10" i="1" l="1"/>
  <c r="G10" i="1" s="1"/>
  <c r="G11" i="1" s="1"/>
</calcChain>
</file>

<file path=xl/sharedStrings.xml><?xml version="1.0" encoding="utf-8"?>
<sst xmlns="http://schemas.openxmlformats.org/spreadsheetml/2006/main" count="167" uniqueCount="116">
  <si>
    <t>Rekapitulácia rozpočtu</t>
  </si>
  <si>
    <t>Stavba SO 02 - Materská škola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</si>
  <si>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</si>
  <si>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</si>
  <si>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</si>
  <si>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</si>
  <si>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</si>
  <si>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</si>
  <si>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</si>
  <si>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</si>
  <si>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</si>
  <si>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</si>
  <si>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Plynoinštalácia</t>
  </si>
  <si>
    <t>Krycí list rozpočtu</t>
  </si>
  <si>
    <t xml:space="preserve">Stavba SO 02 - Materská škola </t>
  </si>
  <si>
    <t>Objekt Plynoinštalácia</t>
  </si>
  <si>
    <t>Miesto: Kováčová</t>
  </si>
  <si>
    <t xml:space="preserve">Ks: </t>
  </si>
  <si>
    <t xml:space="preserve">Zákazka: </t>
  </si>
  <si>
    <t xml:space="preserve">Spracoval: </t>
  </si>
  <si>
    <t xml:space="preserve">Dňa </t>
  </si>
  <si>
    <t>9. 11. 2021</t>
  </si>
  <si>
    <t xml:space="preserve">Odberateľ: </t>
  </si>
  <si>
    <t xml:space="preserve">Projektant: </t>
  </si>
  <si>
    <t>Dodávateľ: ...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</si>
  <si>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</si>
  <si>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</si>
  <si>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</si>
  <si>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</si>
  <si>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</si>
  <si>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</si>
  <si>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</si>
  <si>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</si>
  <si>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</si>
  <si>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</si>
  <si>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</si>
  <si>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</si>
  <si>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</si>
  <si>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</si>
  <si>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</si>
  <si>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</si>
  <si>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</si>
  <si>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Územie so sťaž. podmienk. 0%</t>
  </si>
  <si>
    <t>Prevádzkové vplyvy 0%</t>
  </si>
  <si>
    <t>Mimoriadne sťaž.podmienky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</si>
  <si>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</si>
  <si>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</si>
  <si>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</si>
  <si>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</si>
  <si>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</si>
  <si>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</si>
  <si>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</si>
  <si>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</si>
  <si>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</si>
  <si>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</si>
  <si>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</si>
  <si>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9. 11. 2021</t>
  </si>
  <si>
    <t>Prehľad rozpočtových nákladov</t>
  </si>
  <si>
    <t>Práce HSV</t>
  </si>
  <si>
    <t xml:space="preserve">   POTRUBNÉ ROZVODY</t>
  </si>
  <si>
    <t>Práce PSV</t>
  </si>
  <si>
    <t xml:space="preserve">   ZTI - VNÚTORNÝ PLYNOVOD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</si>
  <si>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</si>
  <si>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</si>
  <si>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</si>
  <si>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</si>
  <si>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</si>
  <si>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</si>
  <si>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</si>
  <si>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</si>
  <si>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</si>
  <si>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</si>
  <si>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</si>
  <si>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</si>
  <si>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Dátum: </t>
  </si>
  <si>
    <t xml:space="preserve">Zákazka SO 02 - Materská škola </t>
  </si>
  <si>
    <t>733191112</t>
  </si>
  <si>
    <t>Prieraz cez zvislé konštrukcie</t>
  </si>
  <si>
    <t>m2</t>
  </si>
  <si>
    <t>733191113</t>
  </si>
  <si>
    <t>Prieraz cez jestvujúce stropné konštrukcie</t>
  </si>
  <si>
    <t>733191114</t>
  </si>
  <si>
    <t>Vyspravenie stien a prierazov v strope po montáži nových rozvodov</t>
  </si>
  <si>
    <t>733191115</t>
  </si>
  <si>
    <t>Príplatok za montáž potrubia na závesoch</t>
  </si>
  <si>
    <t>m</t>
  </si>
  <si>
    <t>723120204</t>
  </si>
  <si>
    <t>Potrubie z oceľ. rúrok záv. čiernych spájaných zvarovaním - akosť 11 353.1 DN 25</t>
  </si>
  <si>
    <t>723120203</t>
  </si>
  <si>
    <t>Potrubie z oceľ. rúrok záv. čiernych spájaných zvarovaním - akosť 11 353.1 DN 20</t>
  </si>
  <si>
    <t>723219101</t>
  </si>
  <si>
    <t>Guľový kohút 3/4 (plyn)</t>
  </si>
  <si>
    <t>ks</t>
  </si>
  <si>
    <t>723219102</t>
  </si>
  <si>
    <t>Redukcia DN 25/20 (1/3/4)</t>
  </si>
  <si>
    <t>723219103</t>
  </si>
  <si>
    <t>T-kus DN 25/25/25 (1/1/1)</t>
  </si>
  <si>
    <t>723239105</t>
  </si>
  <si>
    <t>Oceľová chránička na potrubie plynové oceľové DN 25</t>
  </si>
  <si>
    <t>723239201</t>
  </si>
  <si>
    <t>Oceľová chránička na potrubie plynové oceľové DN 20</t>
  </si>
  <si>
    <t>723220911</t>
  </si>
  <si>
    <t>Žltý syntetický náter - vnútorný plynovod</t>
  </si>
  <si>
    <t>723261916</t>
  </si>
  <si>
    <t>Revízia plynoinštalácie vrátane uvedenia do prevádzky</t>
  </si>
  <si>
    <t>kpl</t>
  </si>
  <si>
    <t>723261917</t>
  </si>
  <si>
    <t>Tlaková skúška potrubia oceľového</t>
  </si>
  <si>
    <t>723261918</t>
  </si>
  <si>
    <t>Príprava systému pre komplexné vyskúšanie</t>
  </si>
  <si>
    <t>hod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</si>
  <si>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</si>
  <si>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</si>
  <si>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</si>
  <si>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</si>
  <si>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 xml:space="preserve">Označenie položiek rozpočtu, stavebných prvkov, produktov, technologických jednotiek a výrobkov výrobným a obchodným názvom je nahraditeľný s dosiahnutím ich požadovaných vlastnosti a technických ukazovateľov. Položky sú nahraditeľne alternatívou!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</si>
</sst>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 ###\ ##0.00"/>
    <numFmt numFmtId="165" formatCode="###\ ###\ ##0.0000"/>
    <numFmt numFmtId="166" formatCode="###\ ###\ ##0.000"/>
    <numFmt numFmtId="167" formatCode="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sz val="20"/>
      <color rgb="FF000000"/>
      <name val="Arial CE"/>
      <family val="2"/>
      <charset val="238"/>
    </font>
    <font>
      <b/>
      <sz val="9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family val="2"/>
      <charset val="238"/>
    </font>
    <font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family val="2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0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3" xfId="0" applyNumberFormat="1" applyFont="1" applyFill="1" applyBorder="1"/>
    <xf numFmtId="164" fontId="1" fillId="0" borderId="64" xfId="0" applyNumberFormat="1" applyFont="1" applyFill="1" applyBorder="1"/>
    <xf numFmtId="0" fontId="1" fillId="0" borderId="67" xfId="0" applyFont="1" applyFill="1" applyBorder="1"/>
    <xf numFmtId="164" fontId="1" fillId="0" borderId="68" xfId="0" applyNumberFormat="1" applyFont="1" applyFill="1" applyBorder="1"/>
    <xf numFmtId="164" fontId="1" fillId="0" borderId="8" xfId="0" applyNumberFormat="1" applyFont="1" applyFill="1" applyBorder="1"/>
    <xf numFmtId="164" fontId="1" fillId="0" borderId="69" xfId="0" applyNumberFormat="1" applyFont="1" applyFill="1" applyBorder="1"/>
    <xf numFmtId="0" fontId="1" fillId="0" borderId="18" xfId="0" applyFont="1" applyFill="1" applyBorder="1"/>
    <xf numFmtId="0" fontId="1" fillId="0" borderId="68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5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6" fillId="0" borderId="67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1" xfId="0" applyFill="1" applyBorder="1"/>
    <xf numFmtId="0" fontId="13" fillId="0" borderId="91" xfId="0" applyFont="1" applyFill="1" applyBorder="1"/>
    <xf numFmtId="0" fontId="0" fillId="0" borderId="92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1" fillId="0" borderId="98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99" xfId="0" applyFill="1" applyBorder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4" xfId="0" applyFont="1" applyBorder="1"/>
    <xf numFmtId="164" fontId="6" fillId="0" borderId="84" xfId="0" applyNumberFormat="1" applyFont="1" applyBorder="1"/>
    <xf numFmtId="165" fontId="6" fillId="0" borderId="84" xfId="0" applyNumberFormat="1" applyFont="1" applyBorder="1"/>
    <xf numFmtId="0" fontId="11" fillId="0" borderId="84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6" xfId="0" applyNumberFormat="1" applyFont="1" applyBorder="1"/>
    <xf numFmtId="165" fontId="14" fillId="0" borderId="66" xfId="0" applyNumberFormat="1" applyFont="1" applyBorder="1"/>
    <xf numFmtId="165" fontId="15" fillId="0" borderId="66" xfId="0" applyNumberFormat="1" applyFont="1" applyBorder="1"/>
    <xf numFmtId="0" fontId="16" fillId="0" borderId="66" xfId="0" applyFont="1" applyBorder="1"/>
    <xf numFmtId="0" fontId="0" fillId="2" borderId="102" xfId="0" applyFill="1" applyBorder="1"/>
    <xf numFmtId="0" fontId="11" fillId="0" borderId="103" xfId="0" applyFont="1" applyBorder="1"/>
    <xf numFmtId="0" fontId="11" fillId="0" borderId="102" xfId="0" applyFont="1" applyBorder="1"/>
    <xf numFmtId="0" fontId="0" fillId="0" borderId="102" xfId="0" applyBorder="1"/>
    <xf numFmtId="0" fontId="16" fillId="0" borderId="104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4" xfId="0" applyNumberFormat="1" applyFont="1" applyBorder="1"/>
    <xf numFmtId="166" fontId="6" fillId="0" borderId="84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166" fontId="5" fillId="0" borderId="0" xfId="0" applyNumberFormat="1" applyFont="1"/>
    <xf numFmtId="0" fontId="14" fillId="0" borderId="106" xfId="0" applyFont="1" applyBorder="1"/>
    <xf numFmtId="166" fontId="14" fillId="0" borderId="106" xfId="0" applyNumberFormat="1" applyFont="1" applyBorder="1"/>
    <xf numFmtId="164" fontId="14" fillId="0" borderId="106" xfId="0" applyNumberFormat="1" applyFont="1" applyBorder="1"/>
    <xf numFmtId="0" fontId="6" fillId="0" borderId="103" xfId="0" applyFont="1" applyBorder="1"/>
    <xf numFmtId="0" fontId="6" fillId="0" borderId="102" xfId="0" applyFont="1" applyBorder="1"/>
    <xf numFmtId="166" fontId="17" fillId="0" borderId="102" xfId="0" applyNumberFormat="1" applyFont="1" applyBorder="1"/>
    <xf numFmtId="0" fontId="1" fillId="0" borderId="102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4" fillId="0" borderId="109" xfId="0" applyFont="1" applyBorder="1"/>
    <xf numFmtId="0" fontId="13" fillId="0" borderId="1" xfId="0" applyFont="1" applyFill="1" applyBorder="1"/>
    <xf numFmtId="0" fontId="18" fillId="0" borderId="0" xfId="0" applyFont="1"/>
    <xf numFmtId="164" fontId="6" fillId="0" borderId="14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167" fontId="5" fillId="0" borderId="102" xfId="0" applyNumberFormat="1" applyFont="1" applyBorder="1"/>
    <xf numFmtId="167" fontId="14" fillId="0" borderId="107" xfId="0" applyNumberFormat="1" applyFont="1" applyBorder="1"/>
    <xf numFmtId="0" fontId="1" fillId="0" borderId="5" xfId="0" applyFont="1" applyBorder="1"/>
    <xf numFmtId="0" fontId="1" fillId="0" borderId="24" xfId="0" applyFont="1" applyBorder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14" fillId="0" borderId="106" xfId="0" applyFont="1" applyBorder="1"/>
    <xf numFmtId="0" fontId="17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84" xfId="0" applyFont="1" applyBorder="1"/>
    <xf numFmtId="0" fontId="8" fillId="3" borderId="5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5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5" fillId="0" borderId="108" xfId="0" applyFont="1" applyFill="1" applyBorder="1" applyAlignment="1">
      <alignment wrapText="1"/>
    </xf>
    <xf numFmtId="0" fontId="1" fillId="0" borderId="100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75" xfId="0" applyFont="1" applyFill="1" applyBorder="1"/>
    <xf numFmtId="0" fontId="1" fillId="0" borderId="77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10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4" fillId="0" borderId="108" xfId="0" applyFont="1" applyFill="1" applyBorder="1" applyAlignment="1">
      <alignment wrapText="1"/>
    </xf>
    <xf numFmtId="0" fontId="4" fillId="0" borderId="100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6" fillId="0" borderId="71" xfId="0" applyFont="1" applyFill="1" applyBorder="1"/>
    <xf numFmtId="0" fontId="1" fillId="0" borderId="80" xfId="0" applyFont="1" applyFill="1" applyBorder="1"/>
    <xf numFmtId="0" fontId="1" fillId="0" borderId="36" xfId="0" applyFont="1" applyFill="1" applyBorder="1"/>
    <xf numFmtId="0" fontId="6" fillId="0" borderId="76" xfId="0" applyFont="1" applyFill="1" applyBorder="1"/>
    <xf numFmtId="164" fontId="1" fillId="0" borderId="76" xfId="0" applyNumberFormat="1" applyFont="1" applyFill="1" applyBorder="1"/>
    <xf numFmtId="0" fontId="6" fillId="0" borderId="77" xfId="0" applyFont="1" applyFill="1" applyBorder="1"/>
    <xf numFmtId="164" fontId="1" fillId="0" borderId="77" xfId="0" applyNumberFormat="1" applyFont="1" applyFill="1" applyBorder="1"/>
    <xf numFmtId="0" fontId="6" fillId="0" borderId="84" xfId="0" applyFont="1" applyFill="1" applyBorder="1"/>
    <xf numFmtId="164" fontId="1" fillId="0" borderId="82" xfId="0" applyNumberFormat="1" applyFont="1" applyFill="1" applyBorder="1"/>
    <xf numFmtId="165" fontId="5" fillId="0" borderId="57" xfId="0" applyNumberFormat="1" applyFont="1" applyFill="1" applyBorder="1" applyAlignment="1">
      <alignment wrapText="1"/>
    </xf>
    <xf numFmtId="165" fontId="5" fillId="0" borderId="105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59" xfId="0" applyFont="1" applyBorder="1"/>
    <xf numFmtId="0" fontId="6" fillId="0" borderId="44" xfId="0" applyFont="1" applyBorder="1"/>
    <xf numFmtId="0" fontId="6" fillId="0" borderId="0" xfId="0" applyFont="1"/>
    <xf numFmtId="0" fontId="5" fillId="0" borderId="44" xfId="0" applyFont="1" applyBorder="1"/>
    <xf numFmtId="0" fontId="14" fillId="0" borderId="65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6" fillId="0" borderId="2" xfId="0" applyFont="1" applyFill="1" applyBorder="1"/>
    <xf numFmtId="0" fontId="1" fillId="0" borderId="73" xfId="0" applyFont="1" applyFill="1" applyBorder="1"/>
    <xf numFmtId="0" fontId="6" fillId="0" borderId="0" xfId="0" applyFont="1" applyFill="1" applyBorder="1"/>
    <xf numFmtId="0" fontId="1" fillId="0" borderId="81" xfId="0" applyFont="1" applyFill="1" applyBorder="1"/>
    <xf numFmtId="0" fontId="1" fillId="0" borderId="16" xfId="0" applyFont="1" applyFill="1" applyBorder="1"/>
    <xf numFmtId="0" fontId="6" fillId="0" borderId="83" xfId="0" applyFont="1" applyFill="1" applyBorder="1"/>
    <xf numFmtId="0" fontId="1" fillId="0" borderId="27" xfId="0" applyFont="1" applyFill="1" applyBorder="1"/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100" xfId="0" applyBorder="1" applyAlignment="1">
      <alignment wrapText="1"/>
    </xf>
    <xf numFmtId="0" fontId="0" fillId="0" borderId="6" xfId="0" applyBorder="1" applyAlignment="1">
      <alignment wrapText="1"/>
    </xf>
    <xf numFmtId="0" fontId="8" fillId="3" borderId="18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0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49" xfId="0" applyFont="1" applyFill="1" applyBorder="1"/>
    <xf numFmtId="0" fontId="1" fillId="0" borderId="74" xfId="0" applyFont="1" applyFill="1" applyBorder="1"/>
    <xf numFmtId="0" fontId="6" fillId="0" borderId="59" xfId="0" applyFont="1" applyFill="1" applyBorder="1"/>
    <xf numFmtId="0" fontId="1" fillId="0" borderId="72" xfId="0" applyFont="1" applyFill="1" applyBorder="1"/>
    <xf numFmtId="0" fontId="1" fillId="0" borderId="30" xfId="0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79" xfId="0" applyFont="1" applyFill="1" applyBorder="1"/>
    <xf numFmtId="0" fontId="1" fillId="0" borderId="39" xfId="0" applyFont="1" applyFill="1" applyBorder="1"/>
    <xf numFmtId="0" fontId="6" fillId="0" borderId="58" xfId="0" applyFont="1" applyFill="1" applyBorder="1"/>
    <xf numFmtId="0" fontId="1" fillId="0" borderId="40" xfId="0" applyFont="1" applyFill="1" applyBorder="1"/>
    <xf numFmtId="0" fontId="1" fillId="0" borderId="78" xfId="0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1B0E4-7703-4AEF-A4EC-FE21FEE7AB25}">
  <dimension ref="A1:Z11"/>
  <sheetViews>
    <sheetView workbookViewId="0"/>
  </sheetViews>
  <sheetFormatPr defaultColWidth="0"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8" max="8" width="8.85546875" customWidth="1"/>
    <col min="9" max="26" width="0" hidden="1" customWidth="1"/>
    <col min="27" max="16384" width="8.8554687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ht="34.9" customHeight="1" x14ac:dyDescent="0.25">
      <c r="A2" s="217" t="s">
        <v>0</v>
      </c>
      <c r="B2" s="218"/>
      <c r="C2" s="218"/>
      <c r="D2" s="218"/>
      <c r="E2" s="218"/>
      <c r="F2" s="5" t="s">
        <v>2</v>
      </c>
      <c r="G2" s="5"/>
    </row>
    <row r="3" spans="1:26" x14ac:dyDescent="0.25">
      <c r="A3" s="219" t="s">
        <v>1</v>
      </c>
      <c r="B3" s="219"/>
      <c r="C3" s="219"/>
      <c r="D3" s="219"/>
      <c r="E3" s="219"/>
      <c r="F3" s="6" t="s">
        <v>3</v>
      </c>
      <c r="G3" s="6" t="s">
        <v>4</v>
      </c>
    </row>
    <row r="4" spans="1:26" x14ac:dyDescent="0.25">
      <c r="A4" s="219"/>
      <c r="B4" s="219"/>
      <c r="C4" s="219"/>
      <c r="D4" s="219"/>
      <c r="E4" s="219"/>
      <c r="F4" s="7">
        <v>0.2</v>
      </c>
      <c r="G4" s="7">
        <v>0</v>
      </c>
    </row>
    <row r="5" spans="1:26" x14ac:dyDescent="0.25">
      <c r="A5" s="8"/>
      <c r="B5" s="8"/>
      <c r="C5" s="8"/>
      <c r="D5" s="8"/>
      <c r="E5" s="8"/>
      <c r="F5" s="8"/>
      <c r="G5" s="8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2" t="s">
        <v>12</v>
      </c>
      <c r="B7" s="206">
        <f>'SO 5875'!I104-Rekapitulácia!D7</f>
        <v>0</v>
      </c>
      <c r="C7" s="206">
        <f>'SO 5875'!P25</f>
        <v>0</v>
      </c>
      <c r="D7" s="206">
        <v>0</v>
      </c>
      <c r="E7" s="206">
        <f>'SO 5875'!P16</f>
        <v>0</v>
      </c>
      <c r="F7" s="206">
        <v>0</v>
      </c>
      <c r="G7" s="206">
        <f>B7+C7+D7+E7+F7</f>
        <v>0</v>
      </c>
      <c r="K7">
        <f>'SO 5875'!K104</f>
        <v>0</v>
      </c>
      <c r="Q7">
        <v>30.126000000000001</v>
      </c>
    </row>
    <row r="8" spans="1:26" x14ac:dyDescent="0.25">
      <c r="A8" s="209" t="s">
        <v>111</v>
      </c>
      <c r="B8" s="210">
        <f>SUM(B7:B7)</f>
        <v>0</v>
      </c>
      <c r="C8" s="210">
        <f>SUM(C7:C7)</f>
        <v>0</v>
      </c>
      <c r="D8" s="210">
        <f>SUM(D7:D7)</f>
        <v>0</v>
      </c>
      <c r="E8" s="210">
        <f>SUM(E7:E7)</f>
        <v>0</v>
      </c>
      <c r="F8" s="210">
        <f>SUM(F7:F7)</f>
        <v>0</v>
      </c>
      <c r="G8" s="210">
        <f>SUM(G7:G7)-SUM(Z7:Z7)</f>
        <v>0</v>
      </c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</row>
    <row r="9" spans="1:26" x14ac:dyDescent="0.25">
      <c r="A9" s="207" t="s">
        <v>112</v>
      </c>
      <c r="B9" s="208">
        <f>G8-SUM(Rekapitulácia!K7:'Rekapitulácia'!K7)*1</f>
        <v>0</v>
      </c>
      <c r="C9" s="208"/>
      <c r="D9" s="208"/>
      <c r="E9" s="208"/>
      <c r="F9" s="208"/>
      <c r="G9" s="208">
        <f>ROUND(((ROUND(B9,2)*20)/100),2)*1</f>
        <v>0</v>
      </c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</row>
    <row r="10" spans="1:26" x14ac:dyDescent="0.25">
      <c r="A10" s="4" t="s">
        <v>113</v>
      </c>
      <c r="B10" s="205">
        <f>(G8-B9)</f>
        <v>0</v>
      </c>
      <c r="C10" s="205"/>
      <c r="D10" s="205"/>
      <c r="E10" s="205"/>
      <c r="F10" s="205"/>
      <c r="G10" s="205">
        <f>ROUND(((ROUND(B10,2)*0)/100),2)</f>
        <v>0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 x14ac:dyDescent="0.25">
      <c r="A11" s="211" t="s">
        <v>114</v>
      </c>
      <c r="B11" s="212"/>
      <c r="C11" s="212"/>
      <c r="D11" s="212"/>
      <c r="E11" s="212"/>
      <c r="F11" s="212"/>
      <c r="G11" s="212">
        <f>SUM(G8:G10)</f>
        <v>0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8D0DE-C3B1-4643-9E0C-6BF3A041170D}">
  <dimension ref="A1:AA104"/>
  <sheetViews>
    <sheetView tabSelected="1" workbookViewId="0">
      <pane ySplit="1" topLeftCell="A80" activePane="bottomLeft" state="frozen"/>
      <selection pane="bottomLeft" activeCell="I97" sqref="I97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77" t="s">
        <v>13</v>
      </c>
      <c r="C1" s="226"/>
      <c r="D1" s="12"/>
      <c r="E1" s="278" t="s">
        <v>0</v>
      </c>
      <c r="F1" s="279"/>
      <c r="G1" s="13"/>
      <c r="H1" s="225" t="s">
        <v>63</v>
      </c>
      <c r="I1" s="226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80" t="s">
        <v>13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2"/>
      <c r="R2" s="282"/>
      <c r="S2" s="282"/>
      <c r="T2" s="282"/>
      <c r="U2" s="282"/>
      <c r="V2" s="283"/>
      <c r="W2" s="53"/>
    </row>
    <row r="3" spans="1:23" ht="18" customHeight="1" x14ac:dyDescent="0.25">
      <c r="A3" s="15"/>
      <c r="B3" s="284" t="s">
        <v>14</v>
      </c>
      <c r="C3" s="285"/>
      <c r="D3" s="285"/>
      <c r="E3" s="285"/>
      <c r="F3" s="285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53"/>
    </row>
    <row r="4" spans="1:23" ht="18" customHeight="1" x14ac:dyDescent="0.25">
      <c r="A4" s="15"/>
      <c r="B4" s="43" t="s">
        <v>15</v>
      </c>
      <c r="C4" s="32"/>
      <c r="D4" s="25"/>
      <c r="E4" s="25"/>
      <c r="F4" s="44" t="s">
        <v>16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17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18</v>
      </c>
      <c r="C6" s="32"/>
      <c r="D6" s="44" t="s">
        <v>19</v>
      </c>
      <c r="E6" s="25"/>
      <c r="F6" s="44" t="s">
        <v>20</v>
      </c>
      <c r="G6" s="44" t="s">
        <v>21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88" t="s">
        <v>22</v>
      </c>
      <c r="C7" s="289"/>
      <c r="D7" s="289"/>
      <c r="E7" s="289"/>
      <c r="F7" s="289"/>
      <c r="G7" s="289"/>
      <c r="H7" s="29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25</v>
      </c>
      <c r="C8" s="46"/>
      <c r="D8" s="28"/>
      <c r="E8" s="28"/>
      <c r="F8" s="50" t="s">
        <v>26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71" t="s">
        <v>23</v>
      </c>
      <c r="C9" s="272"/>
      <c r="D9" s="272"/>
      <c r="E9" s="272"/>
      <c r="F9" s="272"/>
      <c r="G9" s="272"/>
      <c r="H9" s="273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25</v>
      </c>
      <c r="C10" s="32"/>
      <c r="D10" s="25"/>
      <c r="E10" s="25"/>
      <c r="F10" s="44" t="s">
        <v>26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71" t="s">
        <v>24</v>
      </c>
      <c r="C11" s="272"/>
      <c r="D11" s="272"/>
      <c r="E11" s="272"/>
      <c r="F11" s="272"/>
      <c r="G11" s="272"/>
      <c r="H11" s="273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25</v>
      </c>
      <c r="C12" s="32"/>
      <c r="D12" s="25"/>
      <c r="E12" s="25"/>
      <c r="F12" s="44" t="s">
        <v>26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47</v>
      </c>
      <c r="D14" s="61" t="s">
        <v>48</v>
      </c>
      <c r="E14" s="66" t="s">
        <v>49</v>
      </c>
      <c r="F14" s="293" t="s">
        <v>32</v>
      </c>
      <c r="G14" s="294"/>
      <c r="H14" s="295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27</v>
      </c>
      <c r="C15" s="63">
        <f>'SO 5875'!E57</f>
        <v>0</v>
      </c>
      <c r="D15" s="58">
        <f>'SO 5875'!F57</f>
        <v>0</v>
      </c>
      <c r="E15" s="67">
        <f>'SO 5875'!G57</f>
        <v>0</v>
      </c>
      <c r="F15" s="296"/>
      <c r="G15" s="265"/>
      <c r="H15" s="246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28</v>
      </c>
      <c r="C16" s="92">
        <f>'SO 5875'!E61</f>
        <v>0</v>
      </c>
      <c r="D16" s="93">
        <f>'SO 5875'!F61</f>
        <v>0</v>
      </c>
      <c r="E16" s="94">
        <f>'SO 5875'!G61</f>
        <v>0</v>
      </c>
      <c r="F16" s="297" t="s">
        <v>33</v>
      </c>
      <c r="G16" s="265"/>
      <c r="H16" s="246"/>
      <c r="I16" s="25"/>
      <c r="J16" s="25"/>
      <c r="K16" s="26"/>
      <c r="L16" s="26"/>
      <c r="M16" s="26"/>
      <c r="N16" s="26"/>
      <c r="O16" s="74"/>
      <c r="P16" s="83">
        <f>(SUM(Z78:Z103))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29</v>
      </c>
      <c r="C17" s="63"/>
      <c r="D17" s="58"/>
      <c r="E17" s="67"/>
      <c r="F17" s="298" t="s">
        <v>34</v>
      </c>
      <c r="G17" s="265"/>
      <c r="H17" s="246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30</v>
      </c>
      <c r="C18" s="64"/>
      <c r="D18" s="59"/>
      <c r="E18" s="68"/>
      <c r="F18" s="299"/>
      <c r="G18" s="292"/>
      <c r="H18" s="246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31</v>
      </c>
      <c r="C19" s="65"/>
      <c r="D19" s="60"/>
      <c r="E19" s="69">
        <f>SUM(E15:E18)</f>
        <v>0</v>
      </c>
      <c r="F19" s="300" t="s">
        <v>31</v>
      </c>
      <c r="G19" s="245"/>
      <c r="H19" s="301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40</v>
      </c>
      <c r="C20" s="57"/>
      <c r="D20" s="95"/>
      <c r="E20" s="96"/>
      <c r="F20" s="266" t="s">
        <v>40</v>
      </c>
      <c r="G20" s="302"/>
      <c r="H20" s="295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41</v>
      </c>
      <c r="C21" s="51"/>
      <c r="D21" s="91"/>
      <c r="E21" s="70">
        <f>((E15*U22*0)+(E16*V22*0)+(E17*W22*0))/100</f>
        <v>0</v>
      </c>
      <c r="F21" s="264" t="s">
        <v>44</v>
      </c>
      <c r="G21" s="265"/>
      <c r="H21" s="246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42</v>
      </c>
      <c r="C22" s="34"/>
      <c r="D22" s="72"/>
      <c r="E22" s="71">
        <f>((E15*U23*0)+(E16*V23*0)+(E17*W23*0))/100</f>
        <v>0</v>
      </c>
      <c r="F22" s="264" t="s">
        <v>45</v>
      </c>
      <c r="G22" s="265"/>
      <c r="H22" s="246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43</v>
      </c>
      <c r="C23" s="34"/>
      <c r="D23" s="72"/>
      <c r="E23" s="71">
        <f>((E15*U24*0)+(E16*V24*0)+(E17*W24*0))/100</f>
        <v>0</v>
      </c>
      <c r="F23" s="264" t="s">
        <v>46</v>
      </c>
      <c r="G23" s="265"/>
      <c r="H23" s="246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91"/>
      <c r="G24" s="292"/>
      <c r="H24" s="246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44" t="s">
        <v>31</v>
      </c>
      <c r="G25" s="245"/>
      <c r="H25" s="246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52</v>
      </c>
      <c r="C26" s="98"/>
      <c r="D26" s="100"/>
      <c r="E26" s="106"/>
      <c r="F26" s="266" t="s">
        <v>35</v>
      </c>
      <c r="G26" s="267"/>
      <c r="H26" s="268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69" t="s">
        <v>36</v>
      </c>
      <c r="G27" s="233"/>
      <c r="H27" s="270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47" t="s">
        <v>37</v>
      </c>
      <c r="G28" s="248"/>
      <c r="H28" s="204">
        <f>P27-SUM('SO 5875'!K78:'SO 5875'!K103)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49" t="s">
        <v>38</v>
      </c>
      <c r="G29" s="250"/>
      <c r="H29" s="33">
        <f>SUM('SO 5875'!K78:'SO 5875'!K103)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51" t="s">
        <v>39</v>
      </c>
      <c r="G30" s="252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33"/>
      <c r="G31" s="234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50</v>
      </c>
      <c r="C32" s="102"/>
      <c r="D32" s="19"/>
      <c r="E32" s="111" t="s">
        <v>51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02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02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02"/>
    </row>
    <row r="42" spans="1:23" x14ac:dyDescent="0.25">
      <c r="A42" s="130"/>
      <c r="B42" s="19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02"/>
    </row>
    <row r="43" spans="1:23" x14ac:dyDescent="0.25">
      <c r="A43" s="130"/>
      <c r="B43" s="192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37" t="s">
        <v>0</v>
      </c>
      <c r="C44" s="238"/>
      <c r="D44" s="238"/>
      <c r="E44" s="238"/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238"/>
      <c r="V44" s="239"/>
      <c r="W44" s="53"/>
    </row>
    <row r="45" spans="1:23" x14ac:dyDescent="0.25">
      <c r="A45" s="130"/>
      <c r="B45" s="193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190"/>
      <c r="B46" s="230" t="s">
        <v>22</v>
      </c>
      <c r="C46" s="231"/>
      <c r="D46" s="231"/>
      <c r="E46" s="232"/>
      <c r="F46" s="240" t="s">
        <v>19</v>
      </c>
      <c r="G46" s="231"/>
      <c r="H46" s="232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190"/>
      <c r="B47" s="230" t="s">
        <v>23</v>
      </c>
      <c r="C47" s="231"/>
      <c r="D47" s="231"/>
      <c r="E47" s="232"/>
      <c r="F47" s="240" t="s">
        <v>17</v>
      </c>
      <c r="G47" s="231"/>
      <c r="H47" s="232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190"/>
      <c r="B48" s="230" t="s">
        <v>24</v>
      </c>
      <c r="C48" s="231"/>
      <c r="D48" s="231"/>
      <c r="E48" s="232"/>
      <c r="F48" s="240" t="s">
        <v>56</v>
      </c>
      <c r="G48" s="231"/>
      <c r="H48" s="232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190"/>
      <c r="B49" s="241" t="s">
        <v>14</v>
      </c>
      <c r="C49" s="242"/>
      <c r="D49" s="242"/>
      <c r="E49" s="242"/>
      <c r="F49" s="242"/>
      <c r="G49" s="242"/>
      <c r="H49" s="242"/>
      <c r="I49" s="243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194" t="s">
        <v>15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194" t="s">
        <v>57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35" t="s">
        <v>53</v>
      </c>
      <c r="C54" s="236"/>
      <c r="D54" s="128"/>
      <c r="E54" s="128" t="s">
        <v>47</v>
      </c>
      <c r="F54" s="128" t="s">
        <v>48</v>
      </c>
      <c r="G54" s="128" t="s">
        <v>31</v>
      </c>
      <c r="H54" s="128" t="s">
        <v>54</v>
      </c>
      <c r="I54" s="128" t="s">
        <v>55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256" t="s">
        <v>58</v>
      </c>
      <c r="C55" s="224"/>
      <c r="D55" s="224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03"/>
      <c r="X55" s="137"/>
      <c r="Y55" s="137"/>
      <c r="Z55" s="137"/>
    </row>
    <row r="56" spans="1:26" x14ac:dyDescent="0.25">
      <c r="A56" s="10"/>
      <c r="B56" s="257" t="s">
        <v>59</v>
      </c>
      <c r="C56" s="258"/>
      <c r="D56" s="258"/>
      <c r="E56" s="138">
        <f>'SO 5875'!L84</f>
        <v>0</v>
      </c>
      <c r="F56" s="138">
        <f>'SO 5875'!M84</f>
        <v>0</v>
      </c>
      <c r="G56" s="138">
        <f>'SO 5875'!I84</f>
        <v>0</v>
      </c>
      <c r="H56" s="139">
        <f>'SO 5875'!S84</f>
        <v>0</v>
      </c>
      <c r="I56" s="139">
        <f>'SO 5875'!V84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03"/>
      <c r="X56" s="137"/>
      <c r="Y56" s="137"/>
      <c r="Z56" s="137"/>
    </row>
    <row r="57" spans="1:26" x14ac:dyDescent="0.25">
      <c r="A57" s="10"/>
      <c r="B57" s="259" t="s">
        <v>58</v>
      </c>
      <c r="C57" s="223"/>
      <c r="D57" s="223"/>
      <c r="E57" s="140">
        <f>'SO 5875'!L86</f>
        <v>0</v>
      </c>
      <c r="F57" s="140">
        <f>'SO 5875'!M86</f>
        <v>0</v>
      </c>
      <c r="G57" s="140">
        <f>'SO 5875'!I86</f>
        <v>0</v>
      </c>
      <c r="H57" s="141">
        <f>'SO 5875'!S86</f>
        <v>0</v>
      </c>
      <c r="I57" s="141">
        <f>'SO 5875'!V86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03"/>
      <c r="X57" s="137"/>
      <c r="Y57" s="137"/>
      <c r="Z57" s="137"/>
    </row>
    <row r="58" spans="1:26" x14ac:dyDescent="0.25">
      <c r="A58" s="1"/>
      <c r="B58" s="195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3"/>
    </row>
    <row r="59" spans="1:26" x14ac:dyDescent="0.25">
      <c r="A59" s="10"/>
      <c r="B59" s="259" t="s">
        <v>60</v>
      </c>
      <c r="C59" s="223"/>
      <c r="D59" s="223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03"/>
      <c r="X59" s="137"/>
      <c r="Y59" s="137"/>
      <c r="Z59" s="137"/>
    </row>
    <row r="60" spans="1:26" x14ac:dyDescent="0.25">
      <c r="A60" s="10"/>
      <c r="B60" s="257" t="s">
        <v>61</v>
      </c>
      <c r="C60" s="258"/>
      <c r="D60" s="258"/>
      <c r="E60" s="138">
        <f>'SO 5875'!L101</f>
        <v>0</v>
      </c>
      <c r="F60" s="138">
        <f>'SO 5875'!M101</f>
        <v>0</v>
      </c>
      <c r="G60" s="138">
        <f>'SO 5875'!I101</f>
        <v>0</v>
      </c>
      <c r="H60" s="139">
        <f>'SO 5875'!S101</f>
        <v>0</v>
      </c>
      <c r="I60" s="139">
        <f>'SO 5875'!V101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03"/>
      <c r="X60" s="137"/>
      <c r="Y60" s="137"/>
      <c r="Z60" s="137"/>
    </row>
    <row r="61" spans="1:26" x14ac:dyDescent="0.25">
      <c r="A61" s="10"/>
      <c r="B61" s="259" t="s">
        <v>60</v>
      </c>
      <c r="C61" s="223"/>
      <c r="D61" s="223"/>
      <c r="E61" s="140">
        <f>'SO 5875'!L103</f>
        <v>0</v>
      </c>
      <c r="F61" s="140">
        <f>'SO 5875'!M103</f>
        <v>0</v>
      </c>
      <c r="G61" s="140">
        <f>'SO 5875'!I103</f>
        <v>0</v>
      </c>
      <c r="H61" s="141">
        <f>'SO 5875'!S103</f>
        <v>0</v>
      </c>
      <c r="I61" s="141">
        <f>'SO 5875'!V103</f>
        <v>0</v>
      </c>
      <c r="J61" s="141"/>
      <c r="K61" s="141"/>
      <c r="L61" s="141"/>
      <c r="M61" s="141"/>
      <c r="N61" s="141"/>
      <c r="O61" s="141"/>
      <c r="P61" s="141"/>
      <c r="Q61" s="137"/>
      <c r="R61" s="137"/>
      <c r="S61" s="137"/>
      <c r="T61" s="137"/>
      <c r="U61" s="137"/>
      <c r="V61" s="150"/>
      <c r="W61" s="203"/>
      <c r="X61" s="137"/>
      <c r="Y61" s="137"/>
      <c r="Z61" s="137"/>
    </row>
    <row r="62" spans="1:26" x14ac:dyDescent="0.25">
      <c r="A62" s="1"/>
      <c r="B62" s="195"/>
      <c r="C62" s="1"/>
      <c r="D62" s="1"/>
      <c r="E62" s="131"/>
      <c r="F62" s="131"/>
      <c r="G62" s="131"/>
      <c r="H62" s="132"/>
      <c r="I62" s="132"/>
      <c r="J62" s="132"/>
      <c r="K62" s="132"/>
      <c r="L62" s="132"/>
      <c r="M62" s="132"/>
      <c r="N62" s="132"/>
      <c r="O62" s="132"/>
      <c r="P62" s="132"/>
      <c r="V62" s="151"/>
      <c r="W62" s="53"/>
    </row>
    <row r="63" spans="1:26" x14ac:dyDescent="0.25">
      <c r="A63" s="142"/>
      <c r="B63" s="260" t="s">
        <v>62</v>
      </c>
      <c r="C63" s="261"/>
      <c r="D63" s="261"/>
      <c r="E63" s="144">
        <f>'SO 5875'!L104</f>
        <v>0</v>
      </c>
      <c r="F63" s="144">
        <f>'SO 5875'!M104</f>
        <v>0</v>
      </c>
      <c r="G63" s="144">
        <f>'SO 5875'!I104</f>
        <v>0</v>
      </c>
      <c r="H63" s="145">
        <f>'SO 5875'!S104</f>
        <v>0</v>
      </c>
      <c r="I63" s="145">
        <f>'SO 5875'!V104</f>
        <v>0</v>
      </c>
      <c r="J63" s="146"/>
      <c r="K63" s="146"/>
      <c r="L63" s="146"/>
      <c r="M63" s="146"/>
      <c r="N63" s="146"/>
      <c r="O63" s="146"/>
      <c r="P63" s="146"/>
      <c r="Q63" s="147"/>
      <c r="R63" s="147"/>
      <c r="S63" s="147"/>
      <c r="T63" s="147"/>
      <c r="U63" s="147"/>
      <c r="V63" s="152"/>
      <c r="W63" s="203"/>
      <c r="X63" s="143"/>
      <c r="Y63" s="143"/>
      <c r="Z63" s="143"/>
    </row>
    <row r="64" spans="1:26" x14ac:dyDescent="0.25">
      <c r="A64" s="15"/>
      <c r="B64" s="42"/>
      <c r="C64" s="3"/>
      <c r="D64" s="3"/>
      <c r="E64" s="14"/>
      <c r="F64" s="14"/>
      <c r="G64" s="14"/>
      <c r="H64" s="153"/>
      <c r="I64" s="153"/>
      <c r="J64" s="153"/>
      <c r="K64" s="153"/>
      <c r="L64" s="153"/>
      <c r="M64" s="153"/>
      <c r="N64" s="153"/>
      <c r="O64" s="153"/>
      <c r="P64" s="153"/>
      <c r="Q64" s="11"/>
      <c r="R64" s="11"/>
      <c r="S64" s="11"/>
      <c r="T64" s="11"/>
      <c r="U64" s="11"/>
      <c r="V64" s="11"/>
      <c r="W64" s="53"/>
    </row>
    <row r="65" spans="1:26" ht="28.5" customHeight="1" x14ac:dyDescent="0.25">
      <c r="A65" s="215"/>
      <c r="B65" s="216"/>
      <c r="C65" s="274" t="s">
        <v>115</v>
      </c>
      <c r="D65" s="275"/>
      <c r="E65" s="275"/>
      <c r="F65" s="275"/>
      <c r="G65" s="275"/>
      <c r="H65" s="275"/>
      <c r="I65" s="275"/>
      <c r="J65" s="275"/>
      <c r="K65" s="275"/>
      <c r="L65" s="275"/>
      <c r="M65" s="275"/>
      <c r="N65" s="275"/>
      <c r="O65" s="275"/>
      <c r="P65" s="275"/>
      <c r="Q65" s="275"/>
      <c r="R65" s="275"/>
      <c r="S65" s="275"/>
      <c r="T65" s="275"/>
      <c r="U65" s="275"/>
      <c r="V65" s="276"/>
      <c r="W65" s="53"/>
    </row>
    <row r="66" spans="1:26" x14ac:dyDescent="0.25">
      <c r="A66" s="15"/>
      <c r="B66" s="38"/>
      <c r="C66" s="8"/>
      <c r="D66" s="8"/>
      <c r="E66" s="27"/>
      <c r="F66" s="27"/>
      <c r="G66" s="27"/>
      <c r="H66" s="154"/>
      <c r="I66" s="154"/>
      <c r="J66" s="154"/>
      <c r="K66" s="154"/>
      <c r="L66" s="154"/>
      <c r="M66" s="154"/>
      <c r="N66" s="154"/>
      <c r="O66" s="154"/>
      <c r="P66" s="154"/>
      <c r="Q66" s="16"/>
      <c r="R66" s="16"/>
      <c r="S66" s="16"/>
      <c r="T66" s="16"/>
      <c r="U66" s="16"/>
      <c r="V66" s="16"/>
      <c r="W66" s="53"/>
    </row>
    <row r="67" spans="1:26" ht="34.9" customHeight="1" x14ac:dyDescent="0.25">
      <c r="A67" s="1"/>
      <c r="B67" s="262" t="s">
        <v>63</v>
      </c>
      <c r="C67" s="263"/>
      <c r="D67" s="263"/>
      <c r="E67" s="263"/>
      <c r="F67" s="263"/>
      <c r="G67" s="263"/>
      <c r="H67" s="263"/>
      <c r="I67" s="263"/>
      <c r="J67" s="263"/>
      <c r="K67" s="263"/>
      <c r="L67" s="263"/>
      <c r="M67" s="263"/>
      <c r="N67" s="263"/>
      <c r="O67" s="263"/>
      <c r="P67" s="263"/>
      <c r="Q67" s="263"/>
      <c r="R67" s="263"/>
      <c r="S67" s="263"/>
      <c r="T67" s="263"/>
      <c r="U67" s="263"/>
      <c r="V67" s="263"/>
      <c r="W67" s="53"/>
    </row>
    <row r="68" spans="1:26" x14ac:dyDescent="0.25">
      <c r="A68" s="15"/>
      <c r="B68" s="97"/>
      <c r="C68" s="19"/>
      <c r="D68" s="19"/>
      <c r="E68" s="99"/>
      <c r="F68" s="99"/>
      <c r="G68" s="99"/>
      <c r="H68" s="168"/>
      <c r="I68" s="168"/>
      <c r="J68" s="168"/>
      <c r="K68" s="168"/>
      <c r="L68" s="168"/>
      <c r="M68" s="168"/>
      <c r="N68" s="168"/>
      <c r="O68" s="168"/>
      <c r="P68" s="168"/>
      <c r="Q68" s="20"/>
      <c r="R68" s="20"/>
      <c r="S68" s="20"/>
      <c r="T68" s="20"/>
      <c r="U68" s="20"/>
      <c r="V68" s="20"/>
      <c r="W68" s="53"/>
    </row>
    <row r="69" spans="1:26" ht="19.899999999999999" customHeight="1" x14ac:dyDescent="0.25">
      <c r="A69" s="190"/>
      <c r="B69" s="227" t="s">
        <v>22</v>
      </c>
      <c r="C69" s="228"/>
      <c r="D69" s="228"/>
      <c r="E69" s="229"/>
      <c r="F69" s="166"/>
      <c r="G69" s="166"/>
      <c r="H69" s="167" t="s">
        <v>19</v>
      </c>
      <c r="I69" s="253"/>
      <c r="J69" s="254"/>
      <c r="K69" s="254"/>
      <c r="L69" s="254"/>
      <c r="M69" s="254"/>
      <c r="N69" s="254"/>
      <c r="O69" s="254"/>
      <c r="P69" s="255"/>
      <c r="Q69" s="18"/>
      <c r="R69" s="18"/>
      <c r="S69" s="18"/>
      <c r="T69" s="18"/>
      <c r="U69" s="18"/>
      <c r="V69" s="18"/>
      <c r="W69" s="53"/>
    </row>
    <row r="70" spans="1:26" ht="19.899999999999999" customHeight="1" x14ac:dyDescent="0.25">
      <c r="A70" s="190"/>
      <c r="B70" s="230" t="s">
        <v>23</v>
      </c>
      <c r="C70" s="231"/>
      <c r="D70" s="231"/>
      <c r="E70" s="232"/>
      <c r="F70" s="162"/>
      <c r="G70" s="162"/>
      <c r="H70" s="163" t="s">
        <v>17</v>
      </c>
      <c r="I70" s="16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ht="19.899999999999999" customHeight="1" x14ac:dyDescent="0.25">
      <c r="A71" s="190"/>
      <c r="B71" s="230" t="s">
        <v>24</v>
      </c>
      <c r="C71" s="231"/>
      <c r="D71" s="231"/>
      <c r="E71" s="232"/>
      <c r="F71" s="162"/>
      <c r="G71" s="162"/>
      <c r="H71" s="163" t="s">
        <v>74</v>
      </c>
      <c r="I71" s="163" t="s">
        <v>21</v>
      </c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899999999999999" customHeight="1" x14ac:dyDescent="0.25">
      <c r="A72" s="15"/>
      <c r="B72" s="194" t="s">
        <v>75</v>
      </c>
      <c r="C72" s="3"/>
      <c r="D72" s="3"/>
      <c r="E72" s="14"/>
      <c r="F72" s="14"/>
      <c r="G72" s="14"/>
      <c r="H72" s="153"/>
      <c r="I72" s="153"/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899999999999999" customHeight="1" x14ac:dyDescent="0.25">
      <c r="A73" s="15"/>
      <c r="B73" s="194" t="s">
        <v>15</v>
      </c>
      <c r="C73" s="3"/>
      <c r="D73" s="3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ht="19.899999999999999" customHeight="1" x14ac:dyDescent="0.25">
      <c r="A74" s="15"/>
      <c r="B74" s="42"/>
      <c r="C74" s="3"/>
      <c r="D74" s="3"/>
      <c r="E74" s="14"/>
      <c r="F74" s="14"/>
      <c r="G74" s="14"/>
      <c r="H74" s="153"/>
      <c r="I74" s="153"/>
      <c r="J74" s="153"/>
      <c r="K74" s="153"/>
      <c r="L74" s="153"/>
      <c r="M74" s="153"/>
      <c r="N74" s="153"/>
      <c r="O74" s="153"/>
      <c r="P74" s="153"/>
      <c r="Q74" s="11"/>
      <c r="R74" s="11"/>
      <c r="S74" s="11"/>
      <c r="T74" s="11"/>
      <c r="U74" s="11"/>
      <c r="V74" s="11"/>
      <c r="W74" s="53"/>
    </row>
    <row r="75" spans="1:26" ht="19.899999999999999" customHeight="1" x14ac:dyDescent="0.25">
      <c r="A75" s="15"/>
      <c r="B75" s="42"/>
      <c r="C75" s="3"/>
      <c r="D75" s="3"/>
      <c r="E75" s="14"/>
      <c r="F75" s="14"/>
      <c r="G75" s="14"/>
      <c r="H75" s="153"/>
      <c r="I75" s="15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15"/>
      <c r="B76" s="196" t="s">
        <v>57</v>
      </c>
      <c r="C76" s="164"/>
      <c r="D76" s="164"/>
      <c r="E76" s="14"/>
      <c r="F76" s="14"/>
      <c r="G76" s="14"/>
      <c r="H76" s="153"/>
      <c r="I76" s="153"/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x14ac:dyDescent="0.25">
      <c r="A77" s="2"/>
      <c r="B77" s="197" t="s">
        <v>64</v>
      </c>
      <c r="C77" s="128" t="s">
        <v>65</v>
      </c>
      <c r="D77" s="128" t="s">
        <v>66</v>
      </c>
      <c r="E77" s="155"/>
      <c r="F77" s="155" t="s">
        <v>67</v>
      </c>
      <c r="G77" s="155" t="s">
        <v>68</v>
      </c>
      <c r="H77" s="156" t="s">
        <v>69</v>
      </c>
      <c r="I77" s="156" t="s">
        <v>70</v>
      </c>
      <c r="J77" s="156"/>
      <c r="K77" s="156"/>
      <c r="L77" s="156"/>
      <c r="M77" s="156"/>
      <c r="N77" s="156"/>
      <c r="O77" s="156"/>
      <c r="P77" s="156" t="s">
        <v>71</v>
      </c>
      <c r="Q77" s="157"/>
      <c r="R77" s="157"/>
      <c r="S77" s="128" t="s">
        <v>72</v>
      </c>
      <c r="T77" s="158"/>
      <c r="U77" s="158"/>
      <c r="V77" s="128" t="s">
        <v>73</v>
      </c>
      <c r="W77" s="53"/>
    </row>
    <row r="78" spans="1:26" x14ac:dyDescent="0.25">
      <c r="A78" s="10"/>
      <c r="B78" s="198"/>
      <c r="C78" s="169"/>
      <c r="D78" s="224" t="s">
        <v>58</v>
      </c>
      <c r="E78" s="224"/>
      <c r="F78" s="134"/>
      <c r="G78" s="170"/>
      <c r="H78" s="134"/>
      <c r="I78" s="134"/>
      <c r="J78" s="135"/>
      <c r="K78" s="135"/>
      <c r="L78" s="135"/>
      <c r="M78" s="135"/>
      <c r="N78" s="135"/>
      <c r="O78" s="135"/>
      <c r="P78" s="135"/>
      <c r="Q78" s="133"/>
      <c r="R78" s="133"/>
      <c r="S78" s="133"/>
      <c r="T78" s="133"/>
      <c r="U78" s="133"/>
      <c r="V78" s="186"/>
      <c r="W78" s="203"/>
      <c r="X78" s="137"/>
      <c r="Y78" s="137"/>
      <c r="Z78" s="137"/>
    </row>
    <row r="79" spans="1:26" x14ac:dyDescent="0.25">
      <c r="A79" s="10"/>
      <c r="B79" s="199"/>
      <c r="C79" s="172">
        <v>8</v>
      </c>
      <c r="D79" s="222" t="s">
        <v>59</v>
      </c>
      <c r="E79" s="222"/>
      <c r="F79" s="138"/>
      <c r="G79" s="171"/>
      <c r="H79" s="138"/>
      <c r="I79" s="138"/>
      <c r="J79" s="139"/>
      <c r="K79" s="139"/>
      <c r="L79" s="139"/>
      <c r="M79" s="139"/>
      <c r="N79" s="139"/>
      <c r="O79" s="139"/>
      <c r="P79" s="139"/>
      <c r="Q79" s="10"/>
      <c r="R79" s="10"/>
      <c r="S79" s="10"/>
      <c r="T79" s="10"/>
      <c r="U79" s="10"/>
      <c r="V79" s="187"/>
      <c r="W79" s="203"/>
      <c r="X79" s="137"/>
      <c r="Y79" s="137"/>
      <c r="Z79" s="137"/>
    </row>
    <row r="80" spans="1:26" ht="25.15" customHeight="1" x14ac:dyDescent="0.25">
      <c r="A80" s="179"/>
      <c r="B80" s="200"/>
      <c r="C80" s="180" t="s">
        <v>76</v>
      </c>
      <c r="D80" s="221" t="s">
        <v>77</v>
      </c>
      <c r="E80" s="221"/>
      <c r="F80" s="174" t="s">
        <v>78</v>
      </c>
      <c r="G80" s="175"/>
      <c r="H80" s="174"/>
      <c r="I80" s="174"/>
      <c r="J80" s="176"/>
      <c r="K80" s="177"/>
      <c r="L80" s="177"/>
      <c r="M80" s="177"/>
      <c r="N80" s="177"/>
      <c r="O80" s="177"/>
      <c r="P80" s="181"/>
      <c r="Q80" s="181"/>
      <c r="R80" s="181"/>
      <c r="S80" s="178"/>
      <c r="T80" s="178"/>
      <c r="U80" s="178"/>
      <c r="V80" s="188"/>
      <c r="W80" s="53"/>
      <c r="Z80">
        <v>0</v>
      </c>
    </row>
    <row r="81" spans="1:26" ht="25.15" customHeight="1" x14ac:dyDescent="0.25">
      <c r="A81" s="179"/>
      <c r="B81" s="200"/>
      <c r="C81" s="180" t="s">
        <v>79</v>
      </c>
      <c r="D81" s="221" t="s">
        <v>80</v>
      </c>
      <c r="E81" s="221"/>
      <c r="F81" s="174" t="s">
        <v>78</v>
      </c>
      <c r="G81" s="175"/>
      <c r="H81" s="174"/>
      <c r="I81" s="174"/>
      <c r="J81" s="176"/>
      <c r="K81" s="177"/>
      <c r="L81" s="177"/>
      <c r="M81" s="177"/>
      <c r="N81" s="177"/>
      <c r="O81" s="177"/>
      <c r="P81" s="181"/>
      <c r="Q81" s="181"/>
      <c r="R81" s="181"/>
      <c r="S81" s="178"/>
      <c r="T81" s="178"/>
      <c r="U81" s="178"/>
      <c r="V81" s="188"/>
      <c r="W81" s="53"/>
      <c r="Z81">
        <v>0</v>
      </c>
    </row>
    <row r="82" spans="1:26" ht="25.15" customHeight="1" x14ac:dyDescent="0.25">
      <c r="A82" s="179"/>
      <c r="B82" s="200"/>
      <c r="C82" s="180" t="s">
        <v>81</v>
      </c>
      <c r="D82" s="221" t="s">
        <v>82</v>
      </c>
      <c r="E82" s="221"/>
      <c r="F82" s="174" t="s">
        <v>78</v>
      </c>
      <c r="G82" s="175"/>
      <c r="H82" s="174"/>
      <c r="I82" s="174"/>
      <c r="J82" s="176"/>
      <c r="K82" s="177"/>
      <c r="L82" s="177"/>
      <c r="M82" s="177"/>
      <c r="N82" s="177"/>
      <c r="O82" s="177"/>
      <c r="P82" s="181"/>
      <c r="Q82" s="181"/>
      <c r="R82" s="181"/>
      <c r="S82" s="178"/>
      <c r="T82" s="178"/>
      <c r="U82" s="178"/>
      <c r="V82" s="188"/>
      <c r="W82" s="53"/>
      <c r="Z82">
        <v>0</v>
      </c>
    </row>
    <row r="83" spans="1:26" ht="25.15" customHeight="1" x14ac:dyDescent="0.25">
      <c r="A83" s="179"/>
      <c r="B83" s="200"/>
      <c r="C83" s="180" t="s">
        <v>83</v>
      </c>
      <c r="D83" s="221" t="s">
        <v>84</v>
      </c>
      <c r="E83" s="221"/>
      <c r="F83" s="174" t="s">
        <v>85</v>
      </c>
      <c r="G83" s="175"/>
      <c r="H83" s="174"/>
      <c r="I83" s="174"/>
      <c r="J83" s="176"/>
      <c r="K83" s="177"/>
      <c r="L83" s="177"/>
      <c r="M83" s="177"/>
      <c r="N83" s="177"/>
      <c r="O83" s="177"/>
      <c r="P83" s="174"/>
      <c r="Q83" s="174"/>
      <c r="R83" s="174"/>
      <c r="S83" s="174"/>
      <c r="T83" s="178"/>
      <c r="U83" s="178"/>
      <c r="V83" s="188"/>
      <c r="W83" s="53"/>
      <c r="Z83">
        <v>0</v>
      </c>
    </row>
    <row r="84" spans="1:26" x14ac:dyDescent="0.25">
      <c r="A84" s="10"/>
      <c r="B84" s="199"/>
      <c r="C84" s="172">
        <v>8</v>
      </c>
      <c r="D84" s="222" t="s">
        <v>59</v>
      </c>
      <c r="E84" s="222"/>
      <c r="F84" s="138"/>
      <c r="G84" s="171"/>
      <c r="H84" s="138"/>
      <c r="I84" s="140">
        <f>ROUND((SUM(I79:I83))/1,2)</f>
        <v>0</v>
      </c>
      <c r="J84" s="139"/>
      <c r="K84" s="139"/>
      <c r="L84" s="139">
        <f>ROUND((SUM(L79:L83))/1,2)</f>
        <v>0</v>
      </c>
      <c r="M84" s="139">
        <f>ROUND((SUM(M79:M83))/1,2)</f>
        <v>0</v>
      </c>
      <c r="N84" s="139"/>
      <c r="O84" s="139"/>
      <c r="P84" s="139"/>
      <c r="Q84" s="10"/>
      <c r="R84" s="10"/>
      <c r="S84" s="10">
        <f>ROUND((SUM(S79:S83))/1,2)</f>
        <v>0</v>
      </c>
      <c r="T84" s="10"/>
      <c r="U84" s="10"/>
      <c r="V84" s="188">
        <v>0</v>
      </c>
      <c r="W84" s="203"/>
      <c r="X84" s="137"/>
      <c r="Y84" s="137"/>
      <c r="Z84" s="137"/>
    </row>
    <row r="85" spans="1:26" x14ac:dyDescent="0.25">
      <c r="A85" s="1"/>
      <c r="B85" s="195"/>
      <c r="C85" s="1"/>
      <c r="D85" s="1"/>
      <c r="E85" s="131"/>
      <c r="F85" s="131"/>
      <c r="G85" s="165"/>
      <c r="H85" s="131"/>
      <c r="I85" s="131"/>
      <c r="J85" s="132"/>
      <c r="K85" s="132"/>
      <c r="L85" s="132"/>
      <c r="M85" s="132"/>
      <c r="N85" s="132"/>
      <c r="O85" s="132"/>
      <c r="P85" s="132"/>
      <c r="Q85" s="1"/>
      <c r="R85" s="1"/>
      <c r="S85" s="1"/>
      <c r="T85" s="1"/>
      <c r="U85" s="1"/>
      <c r="V85" s="189"/>
      <c r="W85" s="53"/>
    </row>
    <row r="86" spans="1:26" x14ac:dyDescent="0.25">
      <c r="A86" s="10"/>
      <c r="B86" s="199"/>
      <c r="C86" s="10"/>
      <c r="D86" s="223" t="s">
        <v>58</v>
      </c>
      <c r="E86" s="223"/>
      <c r="F86" s="138"/>
      <c r="G86" s="171"/>
      <c r="H86" s="138"/>
      <c r="I86" s="140">
        <f>ROUND((SUM(I78:I85))/2,2)</f>
        <v>0</v>
      </c>
      <c r="J86" s="139"/>
      <c r="K86" s="139"/>
      <c r="L86" s="138">
        <f>ROUND((SUM(L78:L85))/2,2)</f>
        <v>0</v>
      </c>
      <c r="M86" s="138">
        <f>ROUND((SUM(M78:M85))/2,2)</f>
        <v>0</v>
      </c>
      <c r="N86" s="139"/>
      <c r="O86" s="139"/>
      <c r="P86" s="182"/>
      <c r="Q86" s="10"/>
      <c r="R86" s="10"/>
      <c r="S86" s="182">
        <f>ROUND((SUM(S78:S85))/2,2)</f>
        <v>0</v>
      </c>
      <c r="T86" s="10"/>
      <c r="U86" s="10"/>
      <c r="V86" s="188">
        <v>0</v>
      </c>
      <c r="W86" s="53"/>
    </row>
    <row r="87" spans="1:26" x14ac:dyDescent="0.25">
      <c r="A87" s="1"/>
      <c r="B87" s="195"/>
      <c r="C87" s="1"/>
      <c r="D87" s="1"/>
      <c r="E87" s="131"/>
      <c r="F87" s="131"/>
      <c r="G87" s="165"/>
      <c r="H87" s="131"/>
      <c r="I87" s="131"/>
      <c r="J87" s="132"/>
      <c r="K87" s="132"/>
      <c r="L87" s="132"/>
      <c r="M87" s="132"/>
      <c r="N87" s="132"/>
      <c r="O87" s="132"/>
      <c r="P87" s="132"/>
      <c r="Q87" s="1"/>
      <c r="R87" s="1"/>
      <c r="S87" s="1"/>
      <c r="T87" s="1"/>
      <c r="U87" s="1"/>
      <c r="V87" s="189"/>
      <c r="W87" s="53"/>
    </row>
    <row r="88" spans="1:26" x14ac:dyDescent="0.25">
      <c r="A88" s="10"/>
      <c r="B88" s="199"/>
      <c r="C88" s="10"/>
      <c r="D88" s="223" t="s">
        <v>60</v>
      </c>
      <c r="E88" s="223"/>
      <c r="F88" s="10"/>
      <c r="G88" s="171"/>
      <c r="H88" s="138"/>
      <c r="I88" s="138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87"/>
      <c r="W88" s="203"/>
      <c r="X88" s="137"/>
      <c r="Y88" s="137"/>
      <c r="Z88" s="137"/>
    </row>
    <row r="89" spans="1:26" x14ac:dyDescent="0.25">
      <c r="A89" s="10"/>
      <c r="B89" s="199"/>
      <c r="C89" s="172">
        <v>723</v>
      </c>
      <c r="D89" s="222" t="s">
        <v>61</v>
      </c>
      <c r="E89" s="222"/>
      <c r="F89" s="10"/>
      <c r="G89" s="171"/>
      <c r="H89" s="138"/>
      <c r="I89" s="138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87"/>
      <c r="W89" s="203"/>
      <c r="X89" s="137"/>
      <c r="Y89" s="137"/>
      <c r="Z89" s="137"/>
    </row>
    <row r="90" spans="1:26" ht="25.15" customHeight="1" x14ac:dyDescent="0.25">
      <c r="A90" s="179"/>
      <c r="B90" s="200"/>
      <c r="C90" s="180" t="s">
        <v>86</v>
      </c>
      <c r="D90" s="221" t="s">
        <v>87</v>
      </c>
      <c r="E90" s="221"/>
      <c r="F90" s="173" t="s">
        <v>85</v>
      </c>
      <c r="G90" s="175"/>
      <c r="H90" s="174"/>
      <c r="I90" s="174"/>
      <c r="J90" s="173"/>
      <c r="K90" s="178"/>
      <c r="L90" s="178"/>
      <c r="M90" s="178"/>
      <c r="N90" s="178"/>
      <c r="O90" s="178"/>
      <c r="P90" s="181"/>
      <c r="Q90" s="181"/>
      <c r="R90" s="181"/>
      <c r="S90" s="178"/>
      <c r="T90" s="178"/>
      <c r="U90" s="178"/>
      <c r="V90" s="188"/>
      <c r="W90" s="53"/>
      <c r="Z90">
        <v>0</v>
      </c>
    </row>
    <row r="91" spans="1:26" ht="25.15" customHeight="1" x14ac:dyDescent="0.25">
      <c r="A91" s="179"/>
      <c r="B91" s="200"/>
      <c r="C91" s="180" t="s">
        <v>88</v>
      </c>
      <c r="D91" s="221" t="s">
        <v>89</v>
      </c>
      <c r="E91" s="221"/>
      <c r="F91" s="173" t="s">
        <v>85</v>
      </c>
      <c r="G91" s="175"/>
      <c r="H91" s="174"/>
      <c r="I91" s="174"/>
      <c r="J91" s="173"/>
      <c r="K91" s="178"/>
      <c r="L91" s="178"/>
      <c r="M91" s="178"/>
      <c r="N91" s="178"/>
      <c r="O91" s="178"/>
      <c r="P91" s="181"/>
      <c r="Q91" s="181"/>
      <c r="R91" s="181"/>
      <c r="S91" s="178"/>
      <c r="T91" s="178"/>
      <c r="U91" s="178"/>
      <c r="V91" s="188"/>
      <c r="W91" s="53"/>
      <c r="Z91">
        <v>0</v>
      </c>
    </row>
    <row r="92" spans="1:26" ht="25.15" customHeight="1" x14ac:dyDescent="0.25">
      <c r="A92" s="179"/>
      <c r="B92" s="200"/>
      <c r="C92" s="180" t="s">
        <v>90</v>
      </c>
      <c r="D92" s="221" t="s">
        <v>91</v>
      </c>
      <c r="E92" s="221"/>
      <c r="F92" s="173" t="s">
        <v>92</v>
      </c>
      <c r="G92" s="175"/>
      <c r="H92" s="174"/>
      <c r="I92" s="174"/>
      <c r="J92" s="173"/>
      <c r="K92" s="178"/>
      <c r="L92" s="178"/>
      <c r="M92" s="178"/>
      <c r="N92" s="178"/>
      <c r="O92" s="178"/>
      <c r="P92" s="181"/>
      <c r="Q92" s="181"/>
      <c r="R92" s="181"/>
      <c r="S92" s="178"/>
      <c r="T92" s="178"/>
      <c r="U92" s="178"/>
      <c r="V92" s="188"/>
      <c r="W92" s="53"/>
      <c r="Z92">
        <v>0</v>
      </c>
    </row>
    <row r="93" spans="1:26" ht="25.15" customHeight="1" x14ac:dyDescent="0.25">
      <c r="A93" s="179"/>
      <c r="B93" s="200"/>
      <c r="C93" s="180" t="s">
        <v>93</v>
      </c>
      <c r="D93" s="221" t="s">
        <v>94</v>
      </c>
      <c r="E93" s="221"/>
      <c r="F93" s="173" t="s">
        <v>92</v>
      </c>
      <c r="G93" s="175"/>
      <c r="H93" s="174"/>
      <c r="I93" s="174"/>
      <c r="J93" s="173"/>
      <c r="K93" s="178"/>
      <c r="L93" s="178"/>
      <c r="M93" s="178"/>
      <c r="N93" s="178"/>
      <c r="O93" s="178"/>
      <c r="P93" s="181"/>
      <c r="Q93" s="181"/>
      <c r="R93" s="181"/>
      <c r="S93" s="178"/>
      <c r="T93" s="178"/>
      <c r="U93" s="178"/>
      <c r="V93" s="188"/>
      <c r="W93" s="53"/>
      <c r="Z93">
        <v>0</v>
      </c>
    </row>
    <row r="94" spans="1:26" ht="25.15" customHeight="1" x14ac:dyDescent="0.25">
      <c r="A94" s="179"/>
      <c r="B94" s="200"/>
      <c r="C94" s="180" t="s">
        <v>95</v>
      </c>
      <c r="D94" s="221" t="s">
        <v>96</v>
      </c>
      <c r="E94" s="221"/>
      <c r="F94" s="173" t="s">
        <v>92</v>
      </c>
      <c r="G94" s="175"/>
      <c r="H94" s="174"/>
      <c r="I94" s="174"/>
      <c r="J94" s="173"/>
      <c r="K94" s="178"/>
      <c r="L94" s="178"/>
      <c r="M94" s="178"/>
      <c r="N94" s="178"/>
      <c r="O94" s="178"/>
      <c r="P94" s="181"/>
      <c r="Q94" s="181"/>
      <c r="R94" s="181"/>
      <c r="S94" s="178"/>
      <c r="T94" s="178"/>
      <c r="U94" s="178"/>
      <c r="V94" s="188"/>
      <c r="W94" s="53"/>
      <c r="Z94">
        <v>0</v>
      </c>
    </row>
    <row r="95" spans="1:26" ht="25.15" customHeight="1" x14ac:dyDescent="0.25">
      <c r="A95" s="179"/>
      <c r="B95" s="200"/>
      <c r="C95" s="180" t="s">
        <v>97</v>
      </c>
      <c r="D95" s="221" t="s">
        <v>98</v>
      </c>
      <c r="E95" s="221"/>
      <c r="F95" s="173" t="s">
        <v>85</v>
      </c>
      <c r="G95" s="175"/>
      <c r="H95" s="174"/>
      <c r="I95" s="174"/>
      <c r="J95" s="173"/>
      <c r="K95" s="178"/>
      <c r="L95" s="178"/>
      <c r="M95" s="178"/>
      <c r="N95" s="178"/>
      <c r="O95" s="178"/>
      <c r="P95" s="181"/>
      <c r="Q95" s="181"/>
      <c r="R95" s="181"/>
      <c r="S95" s="174"/>
      <c r="T95" s="178"/>
      <c r="U95" s="178"/>
      <c r="V95" s="188"/>
      <c r="W95" s="53"/>
      <c r="Z95">
        <v>0</v>
      </c>
    </row>
    <row r="96" spans="1:26" ht="25.15" customHeight="1" x14ac:dyDescent="0.25">
      <c r="A96" s="179"/>
      <c r="B96" s="200"/>
      <c r="C96" s="180" t="s">
        <v>99</v>
      </c>
      <c r="D96" s="221" t="s">
        <v>100</v>
      </c>
      <c r="E96" s="221"/>
      <c r="F96" s="173" t="s">
        <v>85</v>
      </c>
      <c r="G96" s="175"/>
      <c r="H96" s="174"/>
      <c r="I96" s="174"/>
      <c r="J96" s="173"/>
      <c r="K96" s="178"/>
      <c r="L96" s="178"/>
      <c r="M96" s="178"/>
      <c r="N96" s="178"/>
      <c r="O96" s="178"/>
      <c r="P96" s="174"/>
      <c r="Q96" s="174"/>
      <c r="R96" s="174"/>
      <c r="S96" s="174"/>
      <c r="T96" s="178"/>
      <c r="U96" s="178"/>
      <c r="V96" s="188"/>
      <c r="W96" s="53"/>
      <c r="Z96">
        <v>0</v>
      </c>
    </row>
    <row r="97" spans="1:26" ht="25.15" customHeight="1" x14ac:dyDescent="0.25">
      <c r="A97" s="179"/>
      <c r="B97" s="200"/>
      <c r="C97" s="180" t="s">
        <v>101</v>
      </c>
      <c r="D97" s="221" t="s">
        <v>102</v>
      </c>
      <c r="E97" s="221"/>
      <c r="F97" s="173" t="s">
        <v>85</v>
      </c>
      <c r="G97" s="175"/>
      <c r="H97" s="174"/>
      <c r="I97" s="174"/>
      <c r="J97" s="173"/>
      <c r="K97" s="178"/>
      <c r="L97" s="178"/>
      <c r="M97" s="178"/>
      <c r="N97" s="178"/>
      <c r="O97" s="178"/>
      <c r="P97" s="174"/>
      <c r="Q97" s="174"/>
      <c r="R97" s="174"/>
      <c r="S97" s="174"/>
      <c r="T97" s="178"/>
      <c r="U97" s="178"/>
      <c r="V97" s="188"/>
      <c r="W97" s="53"/>
      <c r="Z97">
        <v>0</v>
      </c>
    </row>
    <row r="98" spans="1:26" ht="25.15" customHeight="1" x14ac:dyDescent="0.25">
      <c r="A98" s="179"/>
      <c r="B98" s="200"/>
      <c r="C98" s="180" t="s">
        <v>103</v>
      </c>
      <c r="D98" s="221" t="s">
        <v>104</v>
      </c>
      <c r="E98" s="221"/>
      <c r="F98" s="173" t="s">
        <v>105</v>
      </c>
      <c r="G98" s="175"/>
      <c r="H98" s="174"/>
      <c r="I98" s="174"/>
      <c r="J98" s="173"/>
      <c r="K98" s="178"/>
      <c r="L98" s="178"/>
      <c r="M98" s="178"/>
      <c r="N98" s="178"/>
      <c r="O98" s="178"/>
      <c r="P98" s="181"/>
      <c r="Q98" s="181"/>
      <c r="R98" s="181"/>
      <c r="S98" s="178"/>
      <c r="T98" s="178"/>
      <c r="U98" s="178"/>
      <c r="V98" s="188"/>
      <c r="W98" s="53"/>
      <c r="Z98">
        <v>0</v>
      </c>
    </row>
    <row r="99" spans="1:26" ht="25.15" customHeight="1" x14ac:dyDescent="0.25">
      <c r="A99" s="179"/>
      <c r="B99" s="200"/>
      <c r="C99" s="180" t="s">
        <v>106</v>
      </c>
      <c r="D99" s="221" t="s">
        <v>107</v>
      </c>
      <c r="E99" s="221"/>
      <c r="F99" s="173" t="s">
        <v>85</v>
      </c>
      <c r="G99" s="175"/>
      <c r="H99" s="174"/>
      <c r="I99" s="174"/>
      <c r="J99" s="173"/>
      <c r="K99" s="178"/>
      <c r="L99" s="178"/>
      <c r="M99" s="178"/>
      <c r="N99" s="178"/>
      <c r="O99" s="178"/>
      <c r="P99" s="181"/>
      <c r="Q99" s="181"/>
      <c r="R99" s="181"/>
      <c r="S99" s="178"/>
      <c r="T99" s="178"/>
      <c r="U99" s="178"/>
      <c r="V99" s="188"/>
      <c r="W99" s="53"/>
      <c r="Z99">
        <v>0</v>
      </c>
    </row>
    <row r="100" spans="1:26" ht="25.15" customHeight="1" x14ac:dyDescent="0.25">
      <c r="A100" s="179"/>
      <c r="B100" s="200"/>
      <c r="C100" s="180" t="s">
        <v>108</v>
      </c>
      <c r="D100" s="221" t="s">
        <v>109</v>
      </c>
      <c r="E100" s="221"/>
      <c r="F100" s="173" t="s">
        <v>110</v>
      </c>
      <c r="G100" s="175"/>
      <c r="H100" s="174"/>
      <c r="I100" s="174"/>
      <c r="J100" s="173"/>
      <c r="K100" s="178"/>
      <c r="L100" s="178"/>
      <c r="M100" s="178"/>
      <c r="N100" s="178"/>
      <c r="O100" s="178"/>
      <c r="P100" s="181"/>
      <c r="Q100" s="181"/>
      <c r="R100" s="181"/>
      <c r="S100" s="178"/>
      <c r="T100" s="178"/>
      <c r="U100" s="178"/>
      <c r="V100" s="188"/>
      <c r="W100" s="53"/>
      <c r="Z100">
        <v>0</v>
      </c>
    </row>
    <row r="101" spans="1:26" x14ac:dyDescent="0.25">
      <c r="A101" s="10"/>
      <c r="B101" s="199"/>
      <c r="C101" s="172">
        <v>723</v>
      </c>
      <c r="D101" s="222" t="s">
        <v>61</v>
      </c>
      <c r="E101" s="222"/>
      <c r="F101" s="10"/>
      <c r="G101" s="171"/>
      <c r="H101" s="138"/>
      <c r="I101" s="140">
        <f>ROUND((SUM(I89:I100))/1,2)</f>
        <v>0</v>
      </c>
      <c r="J101" s="10"/>
      <c r="K101" s="10"/>
      <c r="L101" s="10">
        <f>ROUND((SUM(L89:L100))/1,2)</f>
        <v>0</v>
      </c>
      <c r="M101" s="10">
        <f>ROUND((SUM(M89:M100))/1,2)</f>
        <v>0</v>
      </c>
      <c r="N101" s="10"/>
      <c r="O101" s="10"/>
      <c r="P101" s="182"/>
      <c r="Q101" s="1"/>
      <c r="R101" s="1"/>
      <c r="S101" s="182">
        <f>ROUND((SUM(S89:S100))/1,2)</f>
        <v>0</v>
      </c>
      <c r="T101" s="2"/>
      <c r="U101" s="2"/>
      <c r="V101" s="188">
        <v>0</v>
      </c>
      <c r="W101" s="53"/>
    </row>
    <row r="102" spans="1:26" x14ac:dyDescent="0.25">
      <c r="A102" s="1"/>
      <c r="B102" s="195"/>
      <c r="C102" s="1"/>
      <c r="D102" s="1"/>
      <c r="E102" s="1"/>
      <c r="F102" s="1"/>
      <c r="G102" s="165"/>
      <c r="H102" s="131"/>
      <c r="I102" s="13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89"/>
      <c r="W102" s="53"/>
    </row>
    <row r="103" spans="1:26" x14ac:dyDescent="0.25">
      <c r="A103" s="10"/>
      <c r="B103" s="199"/>
      <c r="C103" s="10"/>
      <c r="D103" s="223" t="s">
        <v>60</v>
      </c>
      <c r="E103" s="223"/>
      <c r="F103" s="10"/>
      <c r="G103" s="171"/>
      <c r="H103" s="138"/>
      <c r="I103" s="140">
        <f>ROUND((SUM(I88:I102))/2,2)</f>
        <v>0</v>
      </c>
      <c r="J103" s="10"/>
      <c r="K103" s="10"/>
      <c r="L103" s="10">
        <f>ROUND((SUM(L88:L102))/2,2)</f>
        <v>0</v>
      </c>
      <c r="M103" s="10">
        <f>ROUND((SUM(M88:M102))/2,2)</f>
        <v>0</v>
      </c>
      <c r="N103" s="10"/>
      <c r="O103" s="10"/>
      <c r="P103" s="182"/>
      <c r="Q103" s="1"/>
      <c r="R103" s="1"/>
      <c r="S103" s="182">
        <f>ROUND((SUM(S88:S102))/2,2)</f>
        <v>0</v>
      </c>
      <c r="T103" s="1"/>
      <c r="U103" s="1"/>
      <c r="V103" s="213">
        <f>ROUND((SUM(V88:V102))/2,2)</f>
        <v>0</v>
      </c>
      <c r="W103" s="53"/>
    </row>
    <row r="104" spans="1:26" x14ac:dyDescent="0.25">
      <c r="A104" s="1"/>
      <c r="B104" s="201"/>
      <c r="C104" s="183"/>
      <c r="D104" s="220" t="s">
        <v>62</v>
      </c>
      <c r="E104" s="220"/>
      <c r="F104" s="183"/>
      <c r="G104" s="184"/>
      <c r="H104" s="185"/>
      <c r="I104" s="185">
        <f>ROUND((SUM(I78:I103))/3,2)</f>
        <v>0</v>
      </c>
      <c r="J104" s="183"/>
      <c r="K104" s="183">
        <f>ROUND((SUM(K78:K103))/3,2)</f>
        <v>0</v>
      </c>
      <c r="L104" s="183">
        <f>ROUND((SUM(L78:L103))/3,2)</f>
        <v>0</v>
      </c>
      <c r="M104" s="183">
        <f>ROUND((SUM(M78:M103))/3,2)</f>
        <v>0</v>
      </c>
      <c r="N104" s="183"/>
      <c r="O104" s="183"/>
      <c r="P104" s="184"/>
      <c r="Q104" s="183"/>
      <c r="R104" s="183"/>
      <c r="S104" s="184">
        <f>ROUND((SUM(S78:S103))/3,2)</f>
        <v>0</v>
      </c>
      <c r="T104" s="183"/>
      <c r="U104" s="183"/>
      <c r="V104" s="214">
        <f>ROUND((SUM(V78:V103))/3,2)</f>
        <v>0</v>
      </c>
      <c r="W104" s="53"/>
      <c r="Z104">
        <f>(SUM(Z78:Z103))</f>
        <v>0</v>
      </c>
    </row>
  </sheetData>
  <mergeCells count="72">
    <mergeCell ref="B9:H9"/>
    <mergeCell ref="C65:V65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6:H26"/>
    <mergeCell ref="F27:H27"/>
    <mergeCell ref="F30:G30"/>
    <mergeCell ref="B71:E71"/>
    <mergeCell ref="I69:P69"/>
    <mergeCell ref="B55:D55"/>
    <mergeCell ref="B56:D56"/>
    <mergeCell ref="B57:D57"/>
    <mergeCell ref="B59:D59"/>
    <mergeCell ref="B60:D60"/>
    <mergeCell ref="B61:D61"/>
    <mergeCell ref="B63:D63"/>
    <mergeCell ref="B67:V67"/>
    <mergeCell ref="H1:I1"/>
    <mergeCell ref="B69:E69"/>
    <mergeCell ref="B70:E7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8:G28"/>
    <mergeCell ref="F29:G29"/>
    <mergeCell ref="D91:E91"/>
    <mergeCell ref="D78:E78"/>
    <mergeCell ref="D79:E79"/>
    <mergeCell ref="D80:E80"/>
    <mergeCell ref="D81:E81"/>
    <mergeCell ref="D82:E82"/>
    <mergeCell ref="D83:E83"/>
    <mergeCell ref="D84:E84"/>
    <mergeCell ref="D86:E86"/>
    <mergeCell ref="D88:E88"/>
    <mergeCell ref="D89:E89"/>
    <mergeCell ref="D90:E90"/>
    <mergeCell ref="D104:E104"/>
    <mergeCell ref="D92:E92"/>
    <mergeCell ref="D93:E93"/>
    <mergeCell ref="D94:E94"/>
    <mergeCell ref="D95:E95"/>
    <mergeCell ref="D96:E96"/>
    <mergeCell ref="D97:E97"/>
    <mergeCell ref="D98:E98"/>
    <mergeCell ref="D99:E99"/>
    <mergeCell ref="D100:E100"/>
    <mergeCell ref="D101:E101"/>
    <mergeCell ref="D103:E103"/>
  </mergeCells>
  <hyperlinks>
    <hyperlink ref="B1:C1" location="A2:A2" tooltip="Klikni na prechod ku Kryciemu listu..." display="Krycí list rozpočtu" xr:uid="{A972C772-579A-42A3-9F4D-9F9DD960F50E}"/>
    <hyperlink ref="E1:F1" location="A54:A54" tooltip="Klikni na prechod ku rekapitulácii..." display="Rekapitulácia rozpočtu" xr:uid="{4082F2A0-E96A-4180-998E-CDC00AF4FD85}"/>
    <hyperlink ref="H1:I1" location="B77:B77" tooltip="Klikni na prechod ku Rozpočet..." display="Rozpočet" xr:uid="{3D4A1B6E-BF25-4AA2-B48B-56B0B1F87E06}"/>
  </hyperlinks>
  <printOptions horizontalCentered="1" gridLines="1"/>
  <pageMargins left="1.1111111111111112E-2" right="1.1111111111111112E-2" top="0.75" bottom="0.75" header="0.3" footer="0.3"/>
  <pageSetup paperSize="9" scale="75" orientation="portrait" horizontalDpi="4294967293" verticalDpi="0" r:id="rId1"/>
  <headerFooter>
    <oddHeader>&amp;C&amp;L&amp; Rozpočet SO 02 - Materská škola  / Plynoinštalácia</oddHeader>
    <oddFooter>&amp;RStrana &amp;Z z &amp;F    &amp;L&amp;7Spracované systémom Systematic® Kalkulus, tel.: 051 77 10 585</oddFooter>
  </headerFooter>
  <rowBreaks count="2" manualBreakCount="2">
    <brk id="40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Rekapitulácia</vt:lpstr>
      <vt:lpstr>SO 5875</vt:lpstr>
      <vt:lpstr>'SO 5875'!Oblast_tisku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Acer2</dc:creator>
  <cp:lastModifiedBy>Stefan</cp:lastModifiedBy>
  <cp:lastPrinted>2021-11-10T10:16:13Z</cp:lastPrinted>
  <dcterms:created xsi:type="dcterms:W3CDTF">2021-11-10T10:13:31Z</dcterms:created>
  <dcterms:modified xsi:type="dcterms:W3CDTF">2021-11-12T06:30:55Z</dcterms:modified>
</cp:coreProperties>
</file>