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 2021\Rozpocet VV\VV zadanie\Priloha VV zadanie - profesie\"/>
    </mc:Choice>
  </mc:AlternateContent>
  <xr:revisionPtr revIDLastSave="0" documentId="13_ncr:1_{98185B86-4C09-42A2-8E4F-4D0BA2251EF7}" xr6:coauthVersionLast="45" xr6:coauthVersionMax="47" xr10:uidLastSave="{00000000-0000-0000-0000-000000000000}"/>
  <bookViews>
    <workbookView xWindow="36570" yWindow="1140" windowWidth="19815" windowHeight="13515" activeTab="1" xr2:uid="{ACD26FB2-2579-41F6-840B-A88F5962F915}"/>
  </bookViews>
  <sheets>
    <sheet name="Rekapitulácia" sheetId="1" r:id="rId1"/>
    <sheet name="SO 5878" sheetId="2" r:id="rId2"/>
  </sheets>
  <definedNames>
    <definedName name="_xlnm.Print_Area" localSheetId="1">'SO 5878'!$B$2:$V$175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4" i="2" l="1"/>
  <c r="G64" i="2" s="1"/>
  <c r="I162" i="2"/>
  <c r="E63" i="2" s="1"/>
  <c r="I161" i="2"/>
  <c r="I96" i="2"/>
  <c r="E57" i="2" s="1"/>
  <c r="I64" i="2"/>
  <c r="H64" i="2"/>
  <c r="F64" i="2"/>
  <c r="I57" i="2"/>
  <c r="H57" i="2"/>
  <c r="F57" i="2"/>
  <c r="I90" i="2"/>
  <c r="I98" i="2" s="1"/>
  <c r="E56" i="2" l="1"/>
  <c r="E58" i="2" s="1"/>
  <c r="G57" i="2"/>
  <c r="F8" i="1"/>
  <c r="D8" i="1"/>
  <c r="P16" i="2"/>
  <c r="E7" i="1" s="1"/>
  <c r="E8" i="1" s="1"/>
  <c r="Z175" i="2"/>
  <c r="I65" i="2"/>
  <c r="M172" i="2"/>
  <c r="F65" i="2" s="1"/>
  <c r="I63" i="2"/>
  <c r="M162" i="2"/>
  <c r="F63" i="2" s="1"/>
  <c r="L162" i="2"/>
  <c r="I62" i="2"/>
  <c r="M124" i="2"/>
  <c r="F62" i="2" s="1"/>
  <c r="I124" i="2"/>
  <c r="G62" i="2" s="1"/>
  <c r="I61" i="2"/>
  <c r="V174" i="2"/>
  <c r="I66" i="2" s="1"/>
  <c r="M106" i="2"/>
  <c r="M96" i="2"/>
  <c r="M98" i="2" s="1"/>
  <c r="F58" i="2" s="1"/>
  <c r="H29" i="2"/>
  <c r="P29" i="2" s="1"/>
  <c r="M174" i="2" l="1"/>
  <c r="F66" i="2" s="1"/>
  <c r="D16" i="2" s="1"/>
  <c r="L96" i="2"/>
  <c r="L124" i="2"/>
  <c r="E62" i="2" s="1"/>
  <c r="I172" i="2"/>
  <c r="L172" i="2"/>
  <c r="E65" i="2" s="1"/>
  <c r="G65" i="2" s="1"/>
  <c r="P19" i="2"/>
  <c r="K175" i="2"/>
  <c r="K7" i="1" s="1"/>
  <c r="G63" i="2"/>
  <c r="I58" i="2"/>
  <c r="I56" i="2"/>
  <c r="F56" i="2"/>
  <c r="G56" i="2" s="1"/>
  <c r="G58" i="2" s="1"/>
  <c r="I106" i="2"/>
  <c r="L106" i="2"/>
  <c r="E61" i="2" s="1"/>
  <c r="F61" i="2"/>
  <c r="D15" i="2"/>
  <c r="M175" i="2" l="1"/>
  <c r="F68" i="2" s="1"/>
  <c r="G61" i="2"/>
  <c r="I174" i="2"/>
  <c r="I175" i="2" s="1"/>
  <c r="L98" i="2"/>
  <c r="C15" i="2" s="1"/>
  <c r="E15" i="2"/>
  <c r="L174" i="2"/>
  <c r="E66" i="2" s="1"/>
  <c r="C16" i="2" s="1"/>
  <c r="S106" i="2"/>
  <c r="H61" i="2" s="1"/>
  <c r="V175" i="2"/>
  <c r="I68" i="2" s="1"/>
  <c r="G66" i="2" l="1"/>
  <c r="E16" i="2" s="1"/>
  <c r="E21" i="2" s="1"/>
  <c r="L175" i="2"/>
  <c r="E68" i="2" s="1"/>
  <c r="S96" i="2"/>
  <c r="H56" i="2" s="1"/>
  <c r="S124" i="2"/>
  <c r="H62" i="2" s="1"/>
  <c r="S162" i="2"/>
  <c r="H63" i="2" s="1"/>
  <c r="S172" i="2"/>
  <c r="P23" i="2"/>
  <c r="E23" i="2" l="1"/>
  <c r="E19" i="2"/>
  <c r="E22" i="2"/>
  <c r="P22" i="2"/>
  <c r="P21" i="2"/>
  <c r="G68" i="2"/>
  <c r="B7" i="1"/>
  <c r="S98" i="2"/>
  <c r="H58" i="2" s="1"/>
  <c r="H65" i="2"/>
  <c r="S174" i="2"/>
  <c r="H66" i="2" s="1"/>
  <c r="P25" i="2" l="1"/>
  <c r="P27" i="2" s="1"/>
  <c r="H28" i="2" s="1"/>
  <c r="P28" i="2" s="1"/>
  <c r="P30" i="2" s="1"/>
  <c r="B8" i="1"/>
  <c r="S175" i="2"/>
  <c r="H68" i="2" s="1"/>
  <c r="C7" i="1" l="1"/>
  <c r="C8" i="1" s="1"/>
  <c r="G7" i="1"/>
  <c r="G8" i="1" s="1"/>
  <c r="B9" i="1" s="1"/>
  <c r="G9" i="1" s="1"/>
  <c r="B10" i="1" l="1"/>
  <c r="G10" i="1" s="1"/>
  <c r="G11" i="1" s="1"/>
</calcChain>
</file>

<file path=xl/sharedStrings.xml><?xml version="1.0" encoding="utf-8"?>
<sst xmlns="http://schemas.openxmlformats.org/spreadsheetml/2006/main" count="345" uniqueCount="235">
  <si>
    <t>Rekapitulácia rozpočtu</t>
  </si>
  <si>
    <t>Stavba SO 01 Základná škola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</si>
  <si>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</si>
  <si>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</si>
  <si>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</si>
  <si>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</si>
  <si>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</si>
  <si>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</si>
  <si>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</si>
  <si>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</si>
  <si>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</si>
  <si>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</si>
  <si>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Zdravotechnika</t>
  </si>
  <si>
    <t>Krycí list rozpočtu</t>
  </si>
  <si>
    <t>Objekt Zdravotechnika</t>
  </si>
  <si>
    <t>Miesto: Kováčová</t>
  </si>
  <si>
    <t xml:space="preserve">Ks: </t>
  </si>
  <si>
    <t xml:space="preserve">Zákazka: </t>
  </si>
  <si>
    <t xml:space="preserve">Spracoval: </t>
  </si>
  <si>
    <t xml:space="preserve">Dňa </t>
  </si>
  <si>
    <t>9. 11. 2021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</si>
  <si>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</si>
  <si>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</si>
  <si>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</si>
  <si>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</si>
  <si>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</si>
  <si>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</si>
  <si>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</si>
  <si>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</si>
  <si>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</si>
  <si>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</si>
  <si>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</si>
  <si>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</si>
  <si>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</si>
  <si>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</si>
  <si>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</si>
  <si>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</si>
  <si>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</si>
  <si>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</si>
  <si>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</si>
  <si>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</si>
  <si>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Územie so sťaž. podmienk. 0%</t>
  </si>
  <si>
    <t>Prevádzkové vplyvy 0%</t>
  </si>
  <si>
    <t>Mimoriadne sťaž.podmienky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</si>
  <si>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</si>
  <si>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</si>
  <si>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</si>
  <si>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</si>
  <si>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</si>
  <si>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</si>
  <si>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</si>
  <si>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</si>
  <si>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</si>
  <si>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</si>
  <si>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</si>
  <si>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9. 11. 2021</t>
  </si>
  <si>
    <t>Prehľad rozpočtových nákladov</t>
  </si>
  <si>
    <t>Práce HSV</t>
  </si>
  <si>
    <t xml:space="preserve">   POTRUBNÉ ROZVODY</t>
  </si>
  <si>
    <t>Práce PSV</t>
  </si>
  <si>
    <t xml:space="preserve">   IZOLÁCIE TEPELNÉ BEŽNÝCH STAVEBNÝCH KONŠTRUKCIÍ</t>
  </si>
  <si>
    <t xml:space="preserve">   ZTI - VNÚTORNA KANALIZÁCIA</t>
  </si>
  <si>
    <t xml:space="preserve">   ZTI - VNÚTORNÝ VODOVOD</t>
  </si>
  <si>
    <t xml:space="preserve">   ZTI - ZARIAĎOVACIE PREDMETY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</si>
  <si>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</si>
  <si>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</si>
  <si>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</si>
  <si>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</si>
  <si>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</si>
  <si>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</si>
  <si>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</si>
  <si>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</si>
  <si>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</si>
  <si>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</si>
  <si>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</si>
  <si>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</si>
  <si>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</si>
  <si>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SO 01 Základná škola</t>
  </si>
  <si>
    <t>733190107</t>
  </si>
  <si>
    <t>Nový areáloveho rozvodu vody DN 50  (vrátane výkopov a tlakovej skúšky)</t>
  </si>
  <si>
    <t>m</t>
  </si>
  <si>
    <t>733191111</t>
  </si>
  <si>
    <t>Prieraz cez zvislé konštrukcie</t>
  </si>
  <si>
    <t>m2</t>
  </si>
  <si>
    <t>733191112</t>
  </si>
  <si>
    <t>Prieraz cez jestvujúce stropné konštrukcie</t>
  </si>
  <si>
    <t>733191113</t>
  </si>
  <si>
    <t>Vyspravenie stien a prierazov v strope po montáži nových rozvodov</t>
  </si>
  <si>
    <t>Zasekanie vod. rozvodov do DN 20 do jestvujúcej stenovej konštr. vrátane vyspravenia</t>
  </si>
  <si>
    <t>733191114</t>
  </si>
  <si>
    <t>Zasekanie kan. rozvodov do DN 50 do jestvujúcej stenovej konštr. vrátane vyspravenia</t>
  </si>
  <si>
    <t>733191115</t>
  </si>
  <si>
    <t>Zasekanie kan. rozvodov do DN 70 do jestvujúcich základov vrátane vyspravenia</t>
  </si>
  <si>
    <t>7333191116</t>
  </si>
  <si>
    <t>Zasekanie kan. rozvodov DN 100 do jestvujúcich základov vrátane vyspravenia</t>
  </si>
  <si>
    <t>733325551</t>
  </si>
  <si>
    <t>Demontáž vnútorných kanal. rozvodov</t>
  </si>
  <si>
    <t>733341112</t>
  </si>
  <si>
    <t>Príplatok za montáž potrubia na závesoch</t>
  </si>
  <si>
    <t>713411111</t>
  </si>
  <si>
    <t>Izolačná trubica Mirelon 13x18</t>
  </si>
  <si>
    <t>713411112</t>
  </si>
  <si>
    <t>Izolačná trubica Mirelon 13x20</t>
  </si>
  <si>
    <t>713411113</t>
  </si>
  <si>
    <t>Izolačná trubica Mirelon 13x28</t>
  </si>
  <si>
    <t>713411114</t>
  </si>
  <si>
    <t>Izolačná trubica Mirelon 13x32</t>
  </si>
  <si>
    <t>721171106</t>
  </si>
  <si>
    <t>Potrubie hrdlované DN 50 ( 50x1,8 ) - HT (vrátane HT tvaroviek)</t>
  </si>
  <si>
    <t>721171107</t>
  </si>
  <si>
    <t>Potrubie hrdlované DN 70 ( 75x1,9 ) - HT (vrátane HT tvaroviek)</t>
  </si>
  <si>
    <t>721171109</t>
  </si>
  <si>
    <t>Potrubie hrdlované DN 100 ( 110x2,7 ) - HT (vrátane HT tvaroviek)</t>
  </si>
  <si>
    <t>721171110</t>
  </si>
  <si>
    <t>Potrubie hrdlované DN 150 - HT (vrátane HT tvaroviek)</t>
  </si>
  <si>
    <t>721225205</t>
  </si>
  <si>
    <t>Podomietkový sifón AKS7, výrobca: Alcaplast</t>
  </si>
  <si>
    <t>ks</t>
  </si>
  <si>
    <t>721226301</t>
  </si>
  <si>
    <t>Zápachová uzávierka umývadlová HL132/40 - DN 40</t>
  </si>
  <si>
    <t>721226402</t>
  </si>
  <si>
    <t>Zápachová uzávierka HL430 DN 40/50 pre odsávajúci pisoár</t>
  </si>
  <si>
    <t>721227561</t>
  </si>
  <si>
    <t>Pripojovacie HT koleno DN 40/50, 90°</t>
  </si>
  <si>
    <t>721227571</t>
  </si>
  <si>
    <t>Pripojovacie HT koleno DN 100/110, 90°</t>
  </si>
  <si>
    <t>721227581</t>
  </si>
  <si>
    <t>Čistiaci kus DN 70</t>
  </si>
  <si>
    <t>721227591</t>
  </si>
  <si>
    <t>Čistiaci kus DN 100</t>
  </si>
  <si>
    <t>721228651</t>
  </si>
  <si>
    <t>Zvislý strešný vpust Topwet DN 100</t>
  </si>
  <si>
    <t>721228661</t>
  </si>
  <si>
    <t>Zvislý strešný vpust Topwet DN 150</t>
  </si>
  <si>
    <t>721291111</t>
  </si>
  <si>
    <t>Demontovanie stareho areáloveho rozvodu vody DN 40</t>
  </si>
  <si>
    <t>721290111</t>
  </si>
  <si>
    <t>Skúška tesnosti kanalizácie vodou do DN 125</t>
  </si>
  <si>
    <t>722171213</t>
  </si>
  <si>
    <t>Viacvrstvové potrubie ALPEX - DUO (tyč) 32x3,0 ( 5 m tyč )</t>
  </si>
  <si>
    <t>722171212</t>
  </si>
  <si>
    <t>Viacvrstvové potrubie ALPEX - DUO (tyč) 26x3,0 ( 5 m tyč )</t>
  </si>
  <si>
    <t>722171211</t>
  </si>
  <si>
    <t>Viacvrstvové potrubie ALPEX - DUO (tyč) 20x2,0 ( 5 m tyč )</t>
  </si>
  <si>
    <t>722171210</t>
  </si>
  <si>
    <t>Viacvrstvové potrubie ALPEX - DUO (tyč) 16x2,0 ( 5 m tyč )</t>
  </si>
  <si>
    <t>722212111</t>
  </si>
  <si>
    <t>T-kus PRESS 16x16x16</t>
  </si>
  <si>
    <t>722212112</t>
  </si>
  <si>
    <t>T-kus PRESS 20x20x20</t>
  </si>
  <si>
    <t>722212113</t>
  </si>
  <si>
    <t>T-kus PRESS 32x32x32</t>
  </si>
  <si>
    <t>722212202</t>
  </si>
  <si>
    <t>T-kus PRESS ( redukovaný ) 20x16x16</t>
  </si>
  <si>
    <t>722212203</t>
  </si>
  <si>
    <t>T-kus PRESS ( redukovaný ) 20x16x20</t>
  </si>
  <si>
    <t>722212204</t>
  </si>
  <si>
    <t>T-kus PRESS ( redukovaný ) 20x20x16</t>
  </si>
  <si>
    <t>722212205</t>
  </si>
  <si>
    <t>T-kus PRESS ( redukovaný ) 26x16x20</t>
  </si>
  <si>
    <t>722212206</t>
  </si>
  <si>
    <t>T-kus PRESS ( redukovaný ) 26x20x20</t>
  </si>
  <si>
    <t>722212207</t>
  </si>
  <si>
    <t>T-kus PRESS ( redukovaný ) 26x20x26</t>
  </si>
  <si>
    <t>722212208</t>
  </si>
  <si>
    <t>T-kus PRESS ( redukovaný ) 26x32x26</t>
  </si>
  <si>
    <t>722212209</t>
  </si>
  <si>
    <t>T-kus PRESS ( redukovaný ) 32x20x26</t>
  </si>
  <si>
    <t>722212301</t>
  </si>
  <si>
    <t>722212302</t>
  </si>
  <si>
    <t>T-kus PRESS ( redukovaný ) 32x20x32</t>
  </si>
  <si>
    <t>722212305</t>
  </si>
  <si>
    <t>T-kus PRESS ( redukovaný ) 32x26x20</t>
  </si>
  <si>
    <t>722212308</t>
  </si>
  <si>
    <t>T-kus PRESS ( redukovaný ) 32x26x32</t>
  </si>
  <si>
    <t>722212401</t>
  </si>
  <si>
    <t>T-kus PRESS ( redukovaný ) 32x32x26</t>
  </si>
  <si>
    <t>722212405</t>
  </si>
  <si>
    <t>T-kus PRESS ( redukovaný ) 32x32x32</t>
  </si>
  <si>
    <t>722212601</t>
  </si>
  <si>
    <t>Vsuvka PRESS ( redukovaná ) 26x20</t>
  </si>
  <si>
    <t>722212801</t>
  </si>
  <si>
    <t>Montážna šablóna + 2 ks nástenka lisovacia 26x3 (prechod 1/2) - vnút.</t>
  </si>
  <si>
    <t>722212822</t>
  </si>
  <si>
    <t>Rohový ventil  1/2 - DN 15</t>
  </si>
  <si>
    <t>722212826</t>
  </si>
  <si>
    <t>Termostatický vyvažovací ventil IVAR.RTV A - DN 15</t>
  </si>
  <si>
    <t>722212901</t>
  </si>
  <si>
    <t>Guľový kohút 3/8 - DN 15</t>
  </si>
  <si>
    <t>722212902</t>
  </si>
  <si>
    <t>Guľový kohút s vypúšťaním 3/4 - DN 20</t>
  </si>
  <si>
    <t>722212903</t>
  </si>
  <si>
    <t>Guľový kohút s vypúšťaním 1 - DN 25</t>
  </si>
  <si>
    <t>892241111</t>
  </si>
  <si>
    <t>Tlaková skúška vodovodného potrubia (do DN 50)</t>
  </si>
  <si>
    <t>722290234</t>
  </si>
  <si>
    <t>Prepláchnutie a dezinfekcia vodovodného potrubia (do DN 80)</t>
  </si>
  <si>
    <t>725819201</t>
  </si>
  <si>
    <t>Rúra z nerezovej ocele, DN 40 (42x1,5)</t>
  </si>
  <si>
    <t>725829203</t>
  </si>
  <si>
    <t>Hydrant s tvarovo stálou hadicou DN 25 - 30 m (dĺžka hadice), nástenný</t>
  </si>
  <si>
    <t>725839215</t>
  </si>
  <si>
    <t>Guľový kohút 1 1/2 - DN 40</t>
  </si>
  <si>
    <t>725839225</t>
  </si>
  <si>
    <t>Potr. oddeľovač Honeywell R295-3/4D, ri. trieda 3, brondz, s man. a odpúšť., 2 bar - DN 40</t>
  </si>
  <si>
    <t>725219201</t>
  </si>
  <si>
    <t>Umývadlo</t>
  </si>
  <si>
    <t>725219701</t>
  </si>
  <si>
    <t>Umývadlová batéria nástenná, zmiešavacia DN 15</t>
  </si>
  <si>
    <t>725119701</t>
  </si>
  <si>
    <t>Geberit Duofix pre závesné WC (predstenový modul vrátane splach. nádržky a tlačidla)</t>
  </si>
  <si>
    <t>súb</t>
  </si>
  <si>
    <t>725119307</t>
  </si>
  <si>
    <t>Závesné WC s hlb. splachovaním (WC misa vrátane sedátka)</t>
  </si>
  <si>
    <t>725119506</t>
  </si>
  <si>
    <t>Pisoár odsávací</t>
  </si>
  <si>
    <t>725413101</t>
  </si>
  <si>
    <t>Výlevka keramická, stojaca (s plastovou mriežkou)</t>
  </si>
  <si>
    <t>725319102</t>
  </si>
  <si>
    <t>Drezová nástenná páková batéria s otočným ramienkom (dĺžka min. 150 mm) DN 15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</si>
  <si>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</si>
  <si>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</si>
  <si>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</si>
  <si>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</si>
  <si>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733191110</t>
  </si>
  <si>
    <t>Odberateľ:</t>
  </si>
  <si>
    <t xml:space="preserve">Označenie položiek rozpočtu, stavebných prvkov, produktov, technologických jednotiek a výrobkov výrobným a obchodným názvom je nahraditeľný s dosiahnutím ich požadovaných vlastnosti a technických ukazovateľov. Položky sú nahraditeľne alternatívou!   </t>
  </si>
  <si>
    <t xml:space="preserve">   POTRUBNÉ ROZVODY - Neopravnené náklady</t>
  </si>
  <si>
    <t xml:space="preserve">   POTRUBNÉ ROZVODY - Opravnené náklady</t>
  </si>
  <si>
    <t xml:space="preserve">   ZTI - VNÚTORNÝ VODOVOD - Opravnené náklady</t>
  </si>
  <si>
    <t xml:space="preserve">   ZTI - VNÚTORNÝ VODOVOD  - Neopravnené náklady</t>
  </si>
  <si>
    <t xml:space="preserve">   ZTI - ZARIAĎOVACIE PREDMETY - Neopravnené náklady</t>
  </si>
  <si>
    <t xml:space="preserve"> POTRUBNÉ ROZVODY - Neopravnené náklady</t>
  </si>
  <si>
    <t xml:space="preserve"> ZTI - VNÚTORNÝ VODOVOD - Neopravnené náklady</t>
  </si>
  <si>
    <t xml:space="preserve"> ZTI - VNÚTORNÝ VODOVOD - Opravnené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</si>
</sst>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 ###\ ##0.00"/>
    <numFmt numFmtId="165" formatCode="###\ ###\ ##0.0000"/>
    <numFmt numFmtId="166" formatCode="###\ ###\ ##0.000"/>
    <numFmt numFmtId="167" formatCode="0.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FFFFFF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sz val="8"/>
      <color rgb="FF0070C0"/>
      <name val="Arial CE"/>
      <family val="2"/>
      <charset val="238"/>
    </font>
    <font>
      <b/>
      <sz val="8"/>
      <color rgb="FF0070C0"/>
      <name val="Arial CE"/>
      <family val="2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3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0" fontId="1" fillId="0" borderId="102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167" fontId="5" fillId="0" borderId="102" xfId="0" applyNumberFormat="1" applyFont="1" applyBorder="1"/>
    <xf numFmtId="167" fontId="14" fillId="0" borderId="107" xfId="0" applyNumberFormat="1" applyFont="1" applyBorder="1"/>
    <xf numFmtId="0" fontId="20" fillId="0" borderId="44" xfId="0" applyFont="1" applyBorder="1" applyAlignment="1">
      <alignment wrapText="1"/>
    </xf>
    <xf numFmtId="49" fontId="20" fillId="0" borderId="0" xfId="0" applyNumberFormat="1" applyFont="1" applyAlignment="1">
      <alignment horizontal="left" wrapText="1"/>
    </xf>
    <xf numFmtId="164" fontId="20" fillId="0" borderId="0" xfId="0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165" fontId="20" fillId="0" borderId="0" xfId="0" applyNumberFormat="1" applyFont="1"/>
    <xf numFmtId="0" fontId="20" fillId="0" borderId="0" xfId="0" applyFont="1"/>
    <xf numFmtId="166" fontId="20" fillId="0" borderId="102" xfId="0" applyNumberFormat="1" applyFont="1" applyBorder="1"/>
    <xf numFmtId="166" fontId="20" fillId="0" borderId="0" xfId="0" applyNumberFormat="1" applyFont="1"/>
    <xf numFmtId="0" fontId="20" fillId="0" borderId="0" xfId="0" applyFont="1" applyAlignment="1">
      <alignment wrapText="1"/>
    </xf>
    <xf numFmtId="0" fontId="1" fillId="0" borderId="0" xfId="0" applyNumberFormat="1" applyFont="1"/>
    <xf numFmtId="164" fontId="20" fillId="0" borderId="0" xfId="0" applyNumberFormat="1" applyFont="1"/>
    <xf numFmtId="164" fontId="21" fillId="0" borderId="0" xfId="0" applyNumberFormat="1" applyFont="1" applyAlignment="1">
      <alignment wrapText="1"/>
    </xf>
    <xf numFmtId="166" fontId="21" fillId="0" borderId="0" xfId="0" applyNumberFormat="1" applyFont="1" applyAlignment="1">
      <alignment wrapText="1"/>
    </xf>
    <xf numFmtId="0" fontId="22" fillId="0" borderId="0" xfId="0" applyFont="1"/>
    <xf numFmtId="164" fontId="22" fillId="0" borderId="0" xfId="0" applyNumberFormat="1" applyFont="1"/>
    <xf numFmtId="165" fontId="22" fillId="0" borderId="0" xfId="0" applyNumberFormat="1" applyFont="1"/>
    <xf numFmtId="0" fontId="23" fillId="0" borderId="0" xfId="0" applyFont="1"/>
    <xf numFmtId="0" fontId="23" fillId="0" borderId="102" xfId="0" applyFont="1" applyBorder="1"/>
    <xf numFmtId="0" fontId="24" fillId="0" borderId="0" xfId="0" applyFont="1"/>
    <xf numFmtId="0" fontId="25" fillId="0" borderId="0" xfId="0" applyFont="1"/>
    <xf numFmtId="0" fontId="25" fillId="0" borderId="102" xfId="0" applyFont="1" applyBorder="1"/>
    <xf numFmtId="0" fontId="26" fillId="0" borderId="0" xfId="0" applyFont="1"/>
    <xf numFmtId="0" fontId="21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20" fillId="0" borderId="0" xfId="0" applyFont="1" applyAlignment="1">
      <alignment wrapText="1"/>
    </xf>
    <xf numFmtId="0" fontId="2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14" fillId="0" borderId="106" xfId="0" applyFont="1" applyBorder="1"/>
    <xf numFmtId="0" fontId="17" fillId="0" borderId="0" xfId="0" applyFont="1" applyAlignment="1">
      <alignment wrapText="1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4" xfId="0" applyFont="1" applyBorder="1"/>
    <xf numFmtId="0" fontId="27" fillId="0" borderId="44" xfId="0" applyFont="1" applyBorder="1"/>
    <xf numFmtId="0" fontId="6" fillId="0" borderId="0" xfId="0" applyFont="1"/>
    <xf numFmtId="0" fontId="20" fillId="0" borderId="44" xfId="0" applyFont="1" applyBorder="1"/>
    <xf numFmtId="0" fontId="20" fillId="0" borderId="0" xfId="0" applyFont="1"/>
    <xf numFmtId="0" fontId="5" fillId="0" borderId="4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6" fillId="0" borderId="71" xfId="0" applyFont="1" applyFill="1" applyBorder="1"/>
    <xf numFmtId="0" fontId="1" fillId="0" borderId="80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22" fillId="0" borderId="44" xfId="0" applyFont="1" applyBorder="1"/>
    <xf numFmtId="0" fontId="22" fillId="0" borderId="0" xfId="0" applyFont="1"/>
    <xf numFmtId="0" fontId="6" fillId="0" borderId="44" xfId="0" applyFont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19" fillId="0" borderId="5" xfId="0" applyFont="1" applyFill="1" applyBorder="1" applyAlignment="1">
      <alignment wrapText="1"/>
    </xf>
    <xf numFmtId="0" fontId="0" fillId="0" borderId="100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78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3" xfId="0" applyFont="1" applyFill="1" applyBorder="1"/>
    <xf numFmtId="0" fontId="1" fillId="0" borderId="49" xfId="0" applyFont="1" applyFill="1" applyBorder="1"/>
    <xf numFmtId="0" fontId="1" fillId="0" borderId="74" xfId="0" applyFont="1" applyFill="1" applyBorder="1"/>
    <xf numFmtId="0" fontId="6" fillId="0" borderId="59" xfId="0" applyFont="1" applyFill="1" applyBorder="1"/>
    <xf numFmtId="0" fontId="1" fillId="0" borderId="72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8" fillId="3" borderId="5" xfId="1" applyFill="1" applyBorder="1" applyAlignment="1">
      <alignment horizontal="center" vertical="center"/>
    </xf>
    <xf numFmtId="0" fontId="5" fillId="0" borderId="59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56B77-CD08-4BA1-85A6-6002A6E044BD}">
  <dimension ref="A1:Z11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39" t="s">
        <v>0</v>
      </c>
      <c r="B2" s="240"/>
      <c r="C2" s="240"/>
      <c r="D2" s="240"/>
      <c r="E2" s="240"/>
      <c r="F2" s="5" t="s">
        <v>2</v>
      </c>
      <c r="G2" s="5"/>
    </row>
    <row r="3" spans="1:26" x14ac:dyDescent="0.25">
      <c r="A3" s="241" t="s">
        <v>1</v>
      </c>
      <c r="B3" s="241"/>
      <c r="C3" s="241"/>
      <c r="D3" s="241"/>
      <c r="E3" s="241"/>
      <c r="F3" s="6" t="s">
        <v>3</v>
      </c>
      <c r="G3" s="6" t="s">
        <v>4</v>
      </c>
    </row>
    <row r="4" spans="1:26" x14ac:dyDescent="0.25">
      <c r="A4" s="241"/>
      <c r="B4" s="241"/>
      <c r="C4" s="241"/>
      <c r="D4" s="241"/>
      <c r="E4" s="241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06">
        <f>'SO 5878'!I175-Rekapitulácia!D7</f>
        <v>0</v>
      </c>
      <c r="C7" s="206">
        <f>'SO 5878'!P25</f>
        <v>0</v>
      </c>
      <c r="D7" s="206">
        <v>0</v>
      </c>
      <c r="E7" s="206">
        <f>'SO 5878'!P16</f>
        <v>0</v>
      </c>
      <c r="F7" s="206">
        <v>0</v>
      </c>
      <c r="G7" s="206">
        <f>B7+C7+D7+E7+F7</f>
        <v>0</v>
      </c>
      <c r="K7">
        <f>'SO 5878'!K175</f>
        <v>0</v>
      </c>
      <c r="Q7">
        <v>30.126000000000001</v>
      </c>
    </row>
    <row r="8" spans="1:26" x14ac:dyDescent="0.25">
      <c r="A8" s="209" t="s">
        <v>220</v>
      </c>
      <c r="B8" s="210">
        <f>SUM(B7:B7)</f>
        <v>0</v>
      </c>
      <c r="C8" s="210">
        <f>SUM(C7:C7)</f>
        <v>0</v>
      </c>
      <c r="D8" s="210">
        <f>SUM(D7:D7)</f>
        <v>0</v>
      </c>
      <c r="E8" s="210">
        <f>SUM(E7:E7)</f>
        <v>0</v>
      </c>
      <c r="F8" s="210">
        <f>SUM(F7:F7)</f>
        <v>0</v>
      </c>
      <c r="G8" s="210">
        <f>SUM(G7:G7)-SUM(Z7:Z7)</f>
        <v>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x14ac:dyDescent="0.25">
      <c r="A9" s="207" t="s">
        <v>221</v>
      </c>
      <c r="B9" s="208">
        <f>G8-SUM(Rekapitulácia!K7:'Rekapitulácia'!K7)*1</f>
        <v>0</v>
      </c>
      <c r="C9" s="208"/>
      <c r="D9" s="208"/>
      <c r="E9" s="208"/>
      <c r="F9" s="208"/>
      <c r="G9" s="208">
        <f>ROUND(((ROUND(B9,2)*20)/100),2)*1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4" t="s">
        <v>222</v>
      </c>
      <c r="B10" s="205">
        <f>(G8-B9)</f>
        <v>0</v>
      </c>
      <c r="C10" s="205"/>
      <c r="D10" s="205"/>
      <c r="E10" s="205"/>
      <c r="F10" s="205"/>
      <c r="G10" s="205">
        <f>ROUND(((ROUND(B10,2)*0)/100),2)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211" t="s">
        <v>223</v>
      </c>
      <c r="B11" s="212"/>
      <c r="C11" s="212"/>
      <c r="D11" s="212"/>
      <c r="E11" s="212"/>
      <c r="F11" s="212"/>
      <c r="G11" s="212">
        <f>SUM(G8:G10)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781F4-41AA-4F88-88B7-AA972E2CF163}">
  <dimension ref="A1:AA175"/>
  <sheetViews>
    <sheetView tabSelected="1" workbookViewId="0">
      <pane ySplit="1" topLeftCell="A2" activePane="bottomLeft" state="frozen"/>
      <selection pane="bottomLeft" activeCell="H165" sqref="H165:V171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97" t="s">
        <v>13</v>
      </c>
      <c r="C1" s="298"/>
      <c r="D1" s="12"/>
      <c r="E1" s="299" t="s">
        <v>0</v>
      </c>
      <c r="F1" s="300"/>
      <c r="G1" s="13"/>
      <c r="H1" s="330" t="s">
        <v>65</v>
      </c>
      <c r="I1" s="298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301" t="s">
        <v>13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3"/>
      <c r="R2" s="303"/>
      <c r="S2" s="303"/>
      <c r="T2" s="303"/>
      <c r="U2" s="303"/>
      <c r="V2" s="304"/>
      <c r="W2" s="53"/>
    </row>
    <row r="3" spans="1:23" ht="18" customHeight="1" x14ac:dyDescent="0.25">
      <c r="A3" s="15"/>
      <c r="B3" s="305" t="s">
        <v>1</v>
      </c>
      <c r="C3" s="306"/>
      <c r="D3" s="306"/>
      <c r="E3" s="306"/>
      <c r="F3" s="306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8"/>
      <c r="W3" s="53"/>
    </row>
    <row r="4" spans="1:23" ht="18" customHeight="1" x14ac:dyDescent="0.25">
      <c r="A4" s="15"/>
      <c r="B4" s="43" t="s">
        <v>14</v>
      </c>
      <c r="C4" s="32"/>
      <c r="D4" s="25"/>
      <c r="E4" s="25"/>
      <c r="F4" s="44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17</v>
      </c>
      <c r="C6" s="32"/>
      <c r="D6" s="44" t="s">
        <v>18</v>
      </c>
      <c r="E6" s="25"/>
      <c r="F6" s="44" t="s">
        <v>19</v>
      </c>
      <c r="G6" s="44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309" t="s">
        <v>21</v>
      </c>
      <c r="C7" s="310"/>
      <c r="D7" s="310"/>
      <c r="E7" s="310"/>
      <c r="F7" s="310"/>
      <c r="G7" s="310"/>
      <c r="H7" s="311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24</v>
      </c>
      <c r="C8" s="46"/>
      <c r="D8" s="28"/>
      <c r="E8" s="28"/>
      <c r="F8" s="50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312" t="s">
        <v>22</v>
      </c>
      <c r="C9" s="313"/>
      <c r="D9" s="313"/>
      <c r="E9" s="313"/>
      <c r="F9" s="313"/>
      <c r="G9" s="313"/>
      <c r="H9" s="314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24</v>
      </c>
      <c r="C10" s="32"/>
      <c r="D10" s="25"/>
      <c r="E10" s="25"/>
      <c r="F10" s="44" t="s">
        <v>25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312" t="s">
        <v>23</v>
      </c>
      <c r="C11" s="313"/>
      <c r="D11" s="313"/>
      <c r="E11" s="313"/>
      <c r="F11" s="313"/>
      <c r="G11" s="313"/>
      <c r="H11" s="314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24</v>
      </c>
      <c r="C12" s="32"/>
      <c r="D12" s="25"/>
      <c r="E12" s="25"/>
      <c r="F12" s="44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46</v>
      </c>
      <c r="D14" s="61" t="s">
        <v>47</v>
      </c>
      <c r="E14" s="66" t="s">
        <v>48</v>
      </c>
      <c r="F14" s="324" t="s">
        <v>31</v>
      </c>
      <c r="G14" s="325"/>
      <c r="H14" s="319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26</v>
      </c>
      <c r="C15" s="63">
        <f>'SO 5878'!E58</f>
        <v>0</v>
      </c>
      <c r="D15" s="58">
        <f>'SO 5878'!F58</f>
        <v>0</v>
      </c>
      <c r="E15" s="67">
        <f>'SO 5878'!G58</f>
        <v>0</v>
      </c>
      <c r="F15" s="326"/>
      <c r="G15" s="321"/>
      <c r="H15" s="266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27</v>
      </c>
      <c r="C16" s="92">
        <f>'SO 5878'!E66</f>
        <v>0</v>
      </c>
      <c r="D16" s="93">
        <f>'SO 5878'!F66</f>
        <v>0</v>
      </c>
      <c r="E16" s="94">
        <f>'SO 5878'!G66</f>
        <v>0</v>
      </c>
      <c r="F16" s="327" t="s">
        <v>32</v>
      </c>
      <c r="G16" s="321"/>
      <c r="H16" s="266"/>
      <c r="I16" s="25"/>
      <c r="J16" s="25"/>
      <c r="K16" s="26"/>
      <c r="L16" s="26"/>
      <c r="M16" s="26"/>
      <c r="N16" s="26"/>
      <c r="O16" s="74"/>
      <c r="P16" s="83">
        <f>(SUM(Z83:Z174))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28</v>
      </c>
      <c r="C17" s="63"/>
      <c r="D17" s="58"/>
      <c r="E17" s="67"/>
      <c r="F17" s="328" t="s">
        <v>33</v>
      </c>
      <c r="G17" s="321"/>
      <c r="H17" s="266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29</v>
      </c>
      <c r="C18" s="64"/>
      <c r="D18" s="59"/>
      <c r="E18" s="68"/>
      <c r="F18" s="329"/>
      <c r="G18" s="323"/>
      <c r="H18" s="266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30</v>
      </c>
      <c r="C19" s="65"/>
      <c r="D19" s="60"/>
      <c r="E19" s="69">
        <f>SUM(E15:E18)</f>
        <v>0</v>
      </c>
      <c r="F19" s="279" t="s">
        <v>30</v>
      </c>
      <c r="G19" s="265"/>
      <c r="H19" s="280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39</v>
      </c>
      <c r="C20" s="57"/>
      <c r="D20" s="95"/>
      <c r="E20" s="96"/>
      <c r="F20" s="267" t="s">
        <v>39</v>
      </c>
      <c r="G20" s="318"/>
      <c r="H20" s="319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40</v>
      </c>
      <c r="C21" s="51"/>
      <c r="D21" s="91"/>
      <c r="E21" s="70">
        <f>((E15*U22*0)+(E16*V22*0)+(E17*W22*0))/100</f>
        <v>0</v>
      </c>
      <c r="F21" s="320" t="s">
        <v>43</v>
      </c>
      <c r="G21" s="321"/>
      <c r="H21" s="266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41</v>
      </c>
      <c r="C22" s="34"/>
      <c r="D22" s="72"/>
      <c r="E22" s="71">
        <f>((E15*U23*0)+(E16*V23*0)+(E17*W23*0))/100</f>
        <v>0</v>
      </c>
      <c r="F22" s="320" t="s">
        <v>44</v>
      </c>
      <c r="G22" s="321"/>
      <c r="H22" s="266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42</v>
      </c>
      <c r="C23" s="34"/>
      <c r="D23" s="72"/>
      <c r="E23" s="71">
        <f>((E15*U24*0)+(E16*V24*0)+(E17*W24*0))/100</f>
        <v>0</v>
      </c>
      <c r="F23" s="320" t="s">
        <v>45</v>
      </c>
      <c r="G23" s="321"/>
      <c r="H23" s="266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22"/>
      <c r="G24" s="323"/>
      <c r="H24" s="266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64" t="s">
        <v>30</v>
      </c>
      <c r="G25" s="265"/>
      <c r="H25" s="266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51</v>
      </c>
      <c r="C26" s="98"/>
      <c r="D26" s="100"/>
      <c r="E26" s="106"/>
      <c r="F26" s="267" t="s">
        <v>34</v>
      </c>
      <c r="G26" s="268"/>
      <c r="H26" s="269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0" t="s">
        <v>35</v>
      </c>
      <c r="G27" s="271"/>
      <c r="H27" s="272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3" t="s">
        <v>36</v>
      </c>
      <c r="G28" s="274"/>
      <c r="H28" s="204">
        <f>P27-SUM('SO 5878'!K83:'SO 5878'!K174)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75" t="s">
        <v>37</v>
      </c>
      <c r="G29" s="276"/>
      <c r="H29" s="33">
        <f>SUM('SO 5878'!K83:'SO 5878'!K174)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77" t="s">
        <v>38</v>
      </c>
      <c r="G30" s="278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1"/>
      <c r="G31" s="287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49</v>
      </c>
      <c r="C32" s="102"/>
      <c r="D32" s="19"/>
      <c r="E32" s="111" t="s">
        <v>50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02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02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02"/>
    </row>
    <row r="42" spans="1:23" x14ac:dyDescent="0.25">
      <c r="A42" s="130"/>
      <c r="B42" s="19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02"/>
    </row>
    <row r="43" spans="1:23" x14ac:dyDescent="0.25">
      <c r="A43" s="130"/>
      <c r="B43" s="19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0" t="s">
        <v>0</v>
      </c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2"/>
      <c r="W44" s="53"/>
    </row>
    <row r="45" spans="1:23" x14ac:dyDescent="0.25">
      <c r="A45" s="130"/>
      <c r="B45" s="19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190"/>
      <c r="B46" s="248" t="s">
        <v>21</v>
      </c>
      <c r="C46" s="249"/>
      <c r="D46" s="249"/>
      <c r="E46" s="250"/>
      <c r="F46" s="293" t="s">
        <v>18</v>
      </c>
      <c r="G46" s="249"/>
      <c r="H46" s="250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190"/>
      <c r="B47" s="248" t="s">
        <v>22</v>
      </c>
      <c r="C47" s="249"/>
      <c r="D47" s="249"/>
      <c r="E47" s="250"/>
      <c r="F47" s="293" t="s">
        <v>16</v>
      </c>
      <c r="G47" s="249"/>
      <c r="H47" s="250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190"/>
      <c r="B48" s="248" t="s">
        <v>23</v>
      </c>
      <c r="C48" s="249"/>
      <c r="D48" s="249"/>
      <c r="E48" s="250"/>
      <c r="F48" s="293" t="s">
        <v>55</v>
      </c>
      <c r="G48" s="249"/>
      <c r="H48" s="250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190"/>
      <c r="B49" s="294" t="s">
        <v>1</v>
      </c>
      <c r="C49" s="295"/>
      <c r="D49" s="295"/>
      <c r="E49" s="295"/>
      <c r="F49" s="295"/>
      <c r="G49" s="295"/>
      <c r="H49" s="295"/>
      <c r="I49" s="296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194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194" t="s">
        <v>56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88" t="s">
        <v>52</v>
      </c>
      <c r="C54" s="289"/>
      <c r="D54" s="128"/>
      <c r="E54" s="128" t="s">
        <v>46</v>
      </c>
      <c r="F54" s="128" t="s">
        <v>47</v>
      </c>
      <c r="G54" s="128" t="s">
        <v>30</v>
      </c>
      <c r="H54" s="128" t="s">
        <v>53</v>
      </c>
      <c r="I54" s="128" t="s">
        <v>54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31" t="s">
        <v>57</v>
      </c>
      <c r="C55" s="254"/>
      <c r="D55" s="254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03"/>
      <c r="X55" s="137"/>
      <c r="Y55" s="137"/>
      <c r="Z55" s="137"/>
    </row>
    <row r="56" spans="1:26" x14ac:dyDescent="0.25">
      <c r="A56" s="10"/>
      <c r="B56" s="257" t="s">
        <v>227</v>
      </c>
      <c r="C56" s="258"/>
      <c r="D56" s="258"/>
      <c r="E56" s="226">
        <f>I90</f>
        <v>0</v>
      </c>
      <c r="F56" s="226">
        <f>'SO 5878'!M96</f>
        <v>0</v>
      </c>
      <c r="G56" s="226">
        <f>SUM(E56:F56)</f>
        <v>0</v>
      </c>
      <c r="H56" s="220">
        <f>'SO 5878'!S96</f>
        <v>0</v>
      </c>
      <c r="I56" s="220">
        <f>'SO 5878'!V96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03"/>
      <c r="X56" s="137"/>
      <c r="Y56" s="137"/>
      <c r="Z56" s="137"/>
    </row>
    <row r="57" spans="1:26" s="234" customFormat="1" x14ac:dyDescent="0.25">
      <c r="A57" s="229"/>
      <c r="B57" s="284" t="s">
        <v>228</v>
      </c>
      <c r="C57" s="285"/>
      <c r="D57" s="285"/>
      <c r="E57" s="230">
        <f>I96</f>
        <v>0</v>
      </c>
      <c r="F57" s="230">
        <f>'SO 5878'!M97</f>
        <v>0</v>
      </c>
      <c r="G57" s="230">
        <f>SUM(E57:F57)</f>
        <v>0</v>
      </c>
      <c r="H57" s="231">
        <f>'SO 5878'!S97</f>
        <v>0</v>
      </c>
      <c r="I57" s="231">
        <f>'SO 5878'!V97</f>
        <v>0</v>
      </c>
      <c r="J57" s="231"/>
      <c r="K57" s="231"/>
      <c r="L57" s="231"/>
      <c r="M57" s="231"/>
      <c r="N57" s="231"/>
      <c r="O57" s="231"/>
      <c r="P57" s="231"/>
      <c r="Q57" s="232"/>
      <c r="R57" s="232"/>
      <c r="S57" s="232"/>
      <c r="T57" s="232"/>
      <c r="U57" s="232"/>
      <c r="V57" s="233"/>
      <c r="W57" s="232"/>
      <c r="X57" s="232"/>
      <c r="Y57" s="232"/>
      <c r="Z57" s="232"/>
    </row>
    <row r="58" spans="1:26" x14ac:dyDescent="0.25">
      <c r="A58" s="10"/>
      <c r="B58" s="259" t="s">
        <v>57</v>
      </c>
      <c r="C58" s="245"/>
      <c r="D58" s="245"/>
      <c r="E58" s="140">
        <f>SUM(E56:E57)</f>
        <v>0</v>
      </c>
      <c r="F58" s="140">
        <f>'SO 5878'!M98</f>
        <v>0</v>
      </c>
      <c r="G58" s="140">
        <f>SUM(G56:G57)</f>
        <v>0</v>
      </c>
      <c r="H58" s="141">
        <f>'SO 5878'!S98</f>
        <v>0</v>
      </c>
      <c r="I58" s="141">
        <f>'SO 5878'!V98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03"/>
      <c r="X58" s="137"/>
      <c r="Y58" s="137"/>
      <c r="Z58" s="137"/>
    </row>
    <row r="59" spans="1:26" x14ac:dyDescent="0.25">
      <c r="A59" s="1"/>
      <c r="B59" s="195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0"/>
      <c r="B60" s="259" t="s">
        <v>59</v>
      </c>
      <c r="C60" s="245"/>
      <c r="D60" s="245"/>
      <c r="E60" s="138"/>
      <c r="F60" s="138"/>
      <c r="G60" s="138"/>
      <c r="H60" s="139"/>
      <c r="I60" s="139"/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03"/>
      <c r="X60" s="137"/>
      <c r="Y60" s="137"/>
      <c r="Z60" s="137"/>
    </row>
    <row r="61" spans="1:26" x14ac:dyDescent="0.25">
      <c r="A61" s="10"/>
      <c r="B61" s="286" t="s">
        <v>60</v>
      </c>
      <c r="C61" s="256"/>
      <c r="D61" s="256"/>
      <c r="E61" s="138">
        <f>'SO 5878'!L106</f>
        <v>0</v>
      </c>
      <c r="F61" s="138">
        <f>'SO 5878'!M106</f>
        <v>0</v>
      </c>
      <c r="G61" s="138">
        <f>'SO 5878'!I106</f>
        <v>0</v>
      </c>
      <c r="H61" s="139">
        <f>'SO 5878'!S106</f>
        <v>0</v>
      </c>
      <c r="I61" s="139">
        <f>'SO 5878'!V106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03"/>
      <c r="X61" s="137"/>
      <c r="Y61" s="137"/>
      <c r="Z61" s="137"/>
    </row>
    <row r="62" spans="1:26" x14ac:dyDescent="0.25">
      <c r="A62" s="10"/>
      <c r="B62" s="286" t="s">
        <v>61</v>
      </c>
      <c r="C62" s="256"/>
      <c r="D62" s="256"/>
      <c r="E62" s="138">
        <f>'SO 5878'!L124</f>
        <v>0</v>
      </c>
      <c r="F62" s="138">
        <f>'SO 5878'!M124</f>
        <v>0</v>
      </c>
      <c r="G62" s="138">
        <f>'SO 5878'!I124</f>
        <v>0</v>
      </c>
      <c r="H62" s="139">
        <f>'SO 5878'!S124</f>
        <v>0</v>
      </c>
      <c r="I62" s="139">
        <f>'SO 5878'!V124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03"/>
      <c r="X62" s="137"/>
      <c r="Y62" s="137"/>
      <c r="Z62" s="137"/>
    </row>
    <row r="63" spans="1:26" x14ac:dyDescent="0.25">
      <c r="A63" s="10"/>
      <c r="B63" s="255" t="s">
        <v>229</v>
      </c>
      <c r="C63" s="256"/>
      <c r="D63" s="256"/>
      <c r="E63" s="138">
        <f>I162</f>
        <v>0</v>
      </c>
      <c r="F63" s="138">
        <f>'SO 5878'!M162</f>
        <v>0</v>
      </c>
      <c r="G63" s="138">
        <f>'SO 5878'!I162</f>
        <v>0</v>
      </c>
      <c r="H63" s="139">
        <f>'SO 5878'!S162</f>
        <v>0</v>
      </c>
      <c r="I63" s="139">
        <f>'SO 5878'!V162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03"/>
      <c r="X63" s="137"/>
      <c r="Y63" s="137"/>
      <c r="Z63" s="137"/>
    </row>
    <row r="64" spans="1:26" s="237" customFormat="1" x14ac:dyDescent="0.25">
      <c r="A64" s="221"/>
      <c r="B64" s="257" t="s">
        <v>230</v>
      </c>
      <c r="C64" s="258"/>
      <c r="D64" s="258"/>
      <c r="E64" s="226">
        <f>I161</f>
        <v>0</v>
      </c>
      <c r="F64" s="226">
        <f>'SO 5878'!M163</f>
        <v>0</v>
      </c>
      <c r="G64" s="226">
        <f t="shared" ref="G64:G65" si="0">SUM(E64:F64)</f>
        <v>0</v>
      </c>
      <c r="H64" s="220">
        <f>'SO 5878'!S163</f>
        <v>0</v>
      </c>
      <c r="I64" s="220">
        <f>'SO 5878'!V163</f>
        <v>0</v>
      </c>
      <c r="J64" s="220"/>
      <c r="K64" s="220"/>
      <c r="L64" s="220"/>
      <c r="M64" s="220"/>
      <c r="N64" s="220"/>
      <c r="O64" s="220"/>
      <c r="P64" s="220"/>
      <c r="Q64" s="235"/>
      <c r="R64" s="235"/>
      <c r="S64" s="235"/>
      <c r="T64" s="235"/>
      <c r="U64" s="235"/>
      <c r="V64" s="236"/>
      <c r="W64" s="235"/>
      <c r="X64" s="235"/>
      <c r="Y64" s="235"/>
      <c r="Z64" s="235"/>
    </row>
    <row r="65" spans="1:26" x14ac:dyDescent="0.25">
      <c r="A65" s="10"/>
      <c r="B65" s="257" t="s">
        <v>231</v>
      </c>
      <c r="C65" s="258"/>
      <c r="D65" s="258"/>
      <c r="E65" s="226">
        <f>'SO 5878'!L172</f>
        <v>0</v>
      </c>
      <c r="F65" s="226">
        <f>'SO 5878'!M172</f>
        <v>0</v>
      </c>
      <c r="G65" s="226">
        <f t="shared" si="0"/>
        <v>0</v>
      </c>
      <c r="H65" s="220">
        <f>'SO 5878'!S172</f>
        <v>0</v>
      </c>
      <c r="I65" s="220">
        <f>'SO 5878'!V172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03"/>
      <c r="X65" s="137"/>
      <c r="Y65" s="137"/>
      <c r="Z65" s="137"/>
    </row>
    <row r="66" spans="1:26" x14ac:dyDescent="0.25">
      <c r="A66" s="10"/>
      <c r="B66" s="259" t="s">
        <v>59</v>
      </c>
      <c r="C66" s="245"/>
      <c r="D66" s="245"/>
      <c r="E66" s="140">
        <f>'SO 5878'!L174</f>
        <v>0</v>
      </c>
      <c r="F66" s="140">
        <f>'SO 5878'!M174</f>
        <v>0</v>
      </c>
      <c r="G66" s="140">
        <f>'SO 5878'!I174</f>
        <v>0</v>
      </c>
      <c r="H66" s="141">
        <f>'SO 5878'!S174</f>
        <v>0</v>
      </c>
      <c r="I66" s="141">
        <f>'SO 5878'!V174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03"/>
      <c r="X66" s="137"/>
      <c r="Y66" s="137"/>
      <c r="Z66" s="137"/>
    </row>
    <row r="67" spans="1:26" x14ac:dyDescent="0.25">
      <c r="A67" s="1"/>
      <c r="B67" s="195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260" t="s">
        <v>64</v>
      </c>
      <c r="C68" s="261"/>
      <c r="D68" s="261"/>
      <c r="E68" s="144">
        <f>'SO 5878'!L175</f>
        <v>0</v>
      </c>
      <c r="F68" s="144">
        <f>'SO 5878'!M175</f>
        <v>0</v>
      </c>
      <c r="G68" s="144">
        <f>'SO 5878'!I175</f>
        <v>0</v>
      </c>
      <c r="H68" s="145">
        <f>'SO 5878'!S175</f>
        <v>0</v>
      </c>
      <c r="I68" s="145">
        <f>'SO 5878'!V175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03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28.5" customHeight="1" x14ac:dyDescent="0.25">
      <c r="A70" s="15"/>
      <c r="B70" s="42"/>
      <c r="C70" s="315" t="s">
        <v>226</v>
      </c>
      <c r="D70" s="316"/>
      <c r="E70" s="316"/>
      <c r="F70" s="316"/>
      <c r="G70" s="316"/>
      <c r="H70" s="316"/>
      <c r="I70" s="316"/>
      <c r="J70" s="316"/>
      <c r="K70" s="316"/>
      <c r="L70" s="316"/>
      <c r="M70" s="316"/>
      <c r="N70" s="316"/>
      <c r="O70" s="316"/>
      <c r="P70" s="316"/>
      <c r="Q70" s="316"/>
      <c r="R70" s="316"/>
      <c r="S70" s="316"/>
      <c r="T70" s="316"/>
      <c r="U70" s="316"/>
      <c r="V70" s="317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262" t="s">
        <v>65</v>
      </c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263"/>
      <c r="O72" s="263"/>
      <c r="P72" s="263"/>
      <c r="Q72" s="263"/>
      <c r="R72" s="263"/>
      <c r="S72" s="263"/>
      <c r="T72" s="263"/>
      <c r="U72" s="263"/>
      <c r="V72" s="263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190"/>
      <c r="B74" s="281" t="s">
        <v>225</v>
      </c>
      <c r="C74" s="282"/>
      <c r="D74" s="282"/>
      <c r="E74" s="283"/>
      <c r="F74" s="166"/>
      <c r="G74" s="166"/>
      <c r="H74" s="167" t="s">
        <v>18</v>
      </c>
      <c r="I74" s="251"/>
      <c r="J74" s="252"/>
      <c r="K74" s="252"/>
      <c r="L74" s="252"/>
      <c r="M74" s="252"/>
      <c r="N74" s="252"/>
      <c r="O74" s="252"/>
      <c r="P74" s="253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190"/>
      <c r="B75" s="248" t="s">
        <v>22</v>
      </c>
      <c r="C75" s="249"/>
      <c r="D75" s="249"/>
      <c r="E75" s="250"/>
      <c r="F75" s="162"/>
      <c r="G75" s="162"/>
      <c r="H75" s="163" t="s">
        <v>16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90"/>
      <c r="B76" s="248" t="s">
        <v>23</v>
      </c>
      <c r="C76" s="249"/>
      <c r="D76" s="249"/>
      <c r="E76" s="250"/>
      <c r="F76" s="162"/>
      <c r="G76" s="162"/>
      <c r="H76" s="163" t="s">
        <v>76</v>
      </c>
      <c r="I76" s="163" t="s">
        <v>20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194" t="s">
        <v>77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194" t="s">
        <v>14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196" t="s">
        <v>56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197" t="s">
        <v>66</v>
      </c>
      <c r="C82" s="128" t="s">
        <v>67</v>
      </c>
      <c r="D82" s="128" t="s">
        <v>68</v>
      </c>
      <c r="E82" s="155"/>
      <c r="F82" s="155" t="s">
        <v>69</v>
      </c>
      <c r="G82" s="155" t="s">
        <v>70</v>
      </c>
      <c r="H82" s="156" t="s">
        <v>71</v>
      </c>
      <c r="I82" s="156" t="s">
        <v>72</v>
      </c>
      <c r="J82" s="156"/>
      <c r="K82" s="156"/>
      <c r="L82" s="156"/>
      <c r="M82" s="156"/>
      <c r="N82" s="156"/>
      <c r="O82" s="156"/>
      <c r="P82" s="156" t="s">
        <v>73</v>
      </c>
      <c r="Q82" s="157"/>
      <c r="R82" s="157"/>
      <c r="S82" s="128" t="s">
        <v>74</v>
      </c>
      <c r="T82" s="158"/>
      <c r="U82" s="158"/>
      <c r="V82" s="128" t="s">
        <v>75</v>
      </c>
      <c r="W82" s="53"/>
    </row>
    <row r="83" spans="1:26" x14ac:dyDescent="0.25">
      <c r="A83" s="10"/>
      <c r="B83" s="198"/>
      <c r="C83" s="169"/>
      <c r="D83" s="254" t="s">
        <v>57</v>
      </c>
      <c r="E83" s="254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86"/>
      <c r="W83" s="203"/>
      <c r="X83" s="137"/>
      <c r="Y83" s="137"/>
      <c r="Z83" s="137"/>
    </row>
    <row r="84" spans="1:26" x14ac:dyDescent="0.25">
      <c r="A84" s="10"/>
      <c r="B84" s="199"/>
      <c r="C84" s="172">
        <v>8</v>
      </c>
      <c r="D84" s="244" t="s">
        <v>58</v>
      </c>
      <c r="E84" s="244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87"/>
      <c r="W84" s="203"/>
      <c r="X84" s="137"/>
      <c r="Y84" s="137"/>
      <c r="Z84" s="137"/>
    </row>
    <row r="85" spans="1:26" ht="25.15" customHeight="1" x14ac:dyDescent="0.25">
      <c r="A85" s="179"/>
      <c r="B85" s="215"/>
      <c r="C85" s="216" t="s">
        <v>78</v>
      </c>
      <c r="D85" s="242" t="s">
        <v>79</v>
      </c>
      <c r="E85" s="242"/>
      <c r="F85" s="217" t="s">
        <v>80</v>
      </c>
      <c r="G85" s="218">
        <v>65</v>
      </c>
      <c r="H85" s="217"/>
      <c r="I85" s="217"/>
      <c r="J85" s="219"/>
      <c r="K85" s="220"/>
      <c r="L85" s="220"/>
      <c r="M85" s="220"/>
      <c r="N85" s="220"/>
      <c r="O85" s="220"/>
      <c r="P85" s="217"/>
      <c r="Q85" s="217"/>
      <c r="R85" s="217"/>
      <c r="S85" s="217"/>
      <c r="T85" s="221"/>
      <c r="U85" s="221"/>
      <c r="V85" s="222"/>
      <c r="W85" s="53"/>
      <c r="Z85">
        <v>0</v>
      </c>
    </row>
    <row r="86" spans="1:26" ht="25.15" customHeight="1" x14ac:dyDescent="0.25">
      <c r="A86" s="179"/>
      <c r="B86" s="215"/>
      <c r="C86" s="216" t="s">
        <v>81</v>
      </c>
      <c r="D86" s="242" t="s">
        <v>82</v>
      </c>
      <c r="E86" s="242"/>
      <c r="F86" s="217" t="s">
        <v>83</v>
      </c>
      <c r="G86" s="218">
        <v>3</v>
      </c>
      <c r="H86" s="217"/>
      <c r="I86" s="217"/>
      <c r="J86" s="219"/>
      <c r="K86" s="220"/>
      <c r="L86" s="220"/>
      <c r="M86" s="220"/>
      <c r="N86" s="220"/>
      <c r="O86" s="220"/>
      <c r="P86" s="223"/>
      <c r="Q86" s="223"/>
      <c r="R86" s="223"/>
      <c r="S86" s="221"/>
      <c r="T86" s="221"/>
      <c r="U86" s="221"/>
      <c r="V86" s="222"/>
      <c r="W86" s="53"/>
      <c r="Z86">
        <v>0</v>
      </c>
    </row>
    <row r="87" spans="1:26" ht="25.15" customHeight="1" x14ac:dyDescent="0.25">
      <c r="A87" s="179"/>
      <c r="B87" s="215"/>
      <c r="C87" s="216" t="s">
        <v>84</v>
      </c>
      <c r="D87" s="242" t="s">
        <v>85</v>
      </c>
      <c r="E87" s="242"/>
      <c r="F87" s="217" t="s">
        <v>83</v>
      </c>
      <c r="G87" s="218">
        <v>2</v>
      </c>
      <c r="H87" s="217"/>
      <c r="I87" s="217"/>
      <c r="J87" s="219"/>
      <c r="K87" s="220"/>
      <c r="L87" s="220"/>
      <c r="M87" s="220"/>
      <c r="N87" s="220"/>
      <c r="O87" s="220"/>
      <c r="P87" s="223"/>
      <c r="Q87" s="223"/>
      <c r="R87" s="223"/>
      <c r="S87" s="221"/>
      <c r="T87" s="221"/>
      <c r="U87" s="221"/>
      <c r="V87" s="222"/>
      <c r="W87" s="53"/>
      <c r="Z87">
        <v>0</v>
      </c>
    </row>
    <row r="88" spans="1:26" ht="25.15" customHeight="1" x14ac:dyDescent="0.25">
      <c r="A88" s="179"/>
      <c r="B88" s="215"/>
      <c r="C88" s="216" t="s">
        <v>224</v>
      </c>
      <c r="D88" s="242" t="s">
        <v>87</v>
      </c>
      <c r="E88" s="242"/>
      <c r="F88" s="217" t="s">
        <v>83</v>
      </c>
      <c r="G88" s="218">
        <v>5</v>
      </c>
      <c r="H88" s="217"/>
      <c r="I88" s="217"/>
      <c r="J88" s="219"/>
      <c r="K88" s="220"/>
      <c r="L88" s="220"/>
      <c r="M88" s="220"/>
      <c r="N88" s="220"/>
      <c r="O88" s="220"/>
      <c r="P88" s="223"/>
      <c r="Q88" s="223"/>
      <c r="R88" s="223"/>
      <c r="S88" s="221"/>
      <c r="T88" s="221"/>
      <c r="U88" s="221"/>
      <c r="V88" s="222"/>
      <c r="W88" s="53"/>
      <c r="Z88">
        <v>0</v>
      </c>
    </row>
    <row r="89" spans="1:26" ht="25.15" customHeight="1" x14ac:dyDescent="0.25">
      <c r="A89" s="179"/>
      <c r="B89" s="215"/>
      <c r="C89" s="216" t="s">
        <v>86</v>
      </c>
      <c r="D89" s="242" t="s">
        <v>88</v>
      </c>
      <c r="E89" s="242"/>
      <c r="F89" s="217" t="s">
        <v>80</v>
      </c>
      <c r="G89" s="218">
        <v>130</v>
      </c>
      <c r="H89" s="217"/>
      <c r="I89" s="217"/>
      <c r="J89" s="219"/>
      <c r="K89" s="220"/>
      <c r="L89" s="220"/>
      <c r="M89" s="220"/>
      <c r="N89" s="220"/>
      <c r="O89" s="220"/>
      <c r="P89" s="223"/>
      <c r="Q89" s="223"/>
      <c r="R89" s="223"/>
      <c r="S89" s="221"/>
      <c r="T89" s="221"/>
      <c r="U89" s="221"/>
      <c r="V89" s="222"/>
      <c r="W89" s="53"/>
      <c r="Z89">
        <v>0</v>
      </c>
    </row>
    <row r="90" spans="1:26" ht="25.15" customHeight="1" x14ac:dyDescent="0.25">
      <c r="A90" s="179"/>
      <c r="B90" s="215"/>
      <c r="C90" s="216"/>
      <c r="D90" s="238" t="s">
        <v>232</v>
      </c>
      <c r="E90" s="238"/>
      <c r="F90" s="227"/>
      <c r="G90" s="228"/>
      <c r="H90" s="227"/>
      <c r="I90" s="227">
        <f>SUM(I85:I89)</f>
        <v>0</v>
      </c>
      <c r="J90" s="219"/>
      <c r="K90" s="220"/>
      <c r="L90" s="220"/>
      <c r="M90" s="220"/>
      <c r="N90" s="220"/>
      <c r="O90" s="220"/>
      <c r="P90" s="223"/>
      <c r="Q90" s="223"/>
      <c r="R90" s="223"/>
      <c r="S90" s="221"/>
      <c r="T90" s="221"/>
      <c r="U90" s="221"/>
      <c r="V90" s="222"/>
      <c r="W90" s="53"/>
    </row>
    <row r="91" spans="1:26" ht="25.15" customHeight="1" x14ac:dyDescent="0.25">
      <c r="A91" s="179"/>
      <c r="B91" s="200"/>
      <c r="C91" s="180" t="s">
        <v>89</v>
      </c>
      <c r="D91" s="247" t="s">
        <v>90</v>
      </c>
      <c r="E91" s="247"/>
      <c r="F91" s="174" t="s">
        <v>80</v>
      </c>
      <c r="G91" s="175">
        <v>15</v>
      </c>
      <c r="H91" s="174"/>
      <c r="I91" s="174"/>
      <c r="J91" s="176"/>
      <c r="K91" s="177"/>
      <c r="L91" s="177"/>
      <c r="M91" s="177"/>
      <c r="N91" s="177"/>
      <c r="O91" s="177"/>
      <c r="P91" s="181"/>
      <c r="Q91" s="181"/>
      <c r="R91" s="181"/>
      <c r="S91" s="178"/>
      <c r="T91" s="178"/>
      <c r="U91" s="178"/>
      <c r="V91" s="188"/>
      <c r="W91" s="53"/>
      <c r="Z91">
        <v>0</v>
      </c>
    </row>
    <row r="92" spans="1:26" ht="25.15" customHeight="1" x14ac:dyDescent="0.25">
      <c r="A92" s="179"/>
      <c r="B92" s="200"/>
      <c r="C92" s="180" t="s">
        <v>91</v>
      </c>
      <c r="D92" s="247" t="s">
        <v>92</v>
      </c>
      <c r="E92" s="247"/>
      <c r="F92" s="174" t="s">
        <v>80</v>
      </c>
      <c r="G92" s="175">
        <v>15</v>
      </c>
      <c r="H92" s="174"/>
      <c r="I92" s="174"/>
      <c r="J92" s="176"/>
      <c r="K92" s="177"/>
      <c r="L92" s="177"/>
      <c r="M92" s="177"/>
      <c r="N92" s="177"/>
      <c r="O92" s="177"/>
      <c r="P92" s="174"/>
      <c r="Q92" s="174"/>
      <c r="R92" s="174"/>
      <c r="S92" s="174"/>
      <c r="T92" s="178"/>
      <c r="U92" s="178"/>
      <c r="V92" s="188"/>
      <c r="W92" s="53"/>
      <c r="Z92">
        <v>0</v>
      </c>
    </row>
    <row r="93" spans="1:26" ht="25.15" customHeight="1" x14ac:dyDescent="0.25">
      <c r="A93" s="179"/>
      <c r="B93" s="200"/>
      <c r="C93" s="180" t="s">
        <v>93</v>
      </c>
      <c r="D93" s="247" t="s">
        <v>94</v>
      </c>
      <c r="E93" s="247"/>
      <c r="F93" s="174" t="s">
        <v>80</v>
      </c>
      <c r="G93" s="175">
        <v>5</v>
      </c>
      <c r="H93" s="174"/>
      <c r="I93" s="174"/>
      <c r="J93" s="176"/>
      <c r="K93" s="177"/>
      <c r="L93" s="177"/>
      <c r="M93" s="177"/>
      <c r="N93" s="177"/>
      <c r="O93" s="177"/>
      <c r="P93" s="174"/>
      <c r="Q93" s="174"/>
      <c r="R93" s="174"/>
      <c r="S93" s="174"/>
      <c r="T93" s="178"/>
      <c r="U93" s="178"/>
      <c r="V93" s="188"/>
      <c r="W93" s="53"/>
      <c r="Z93">
        <v>0</v>
      </c>
    </row>
    <row r="94" spans="1:26" ht="25.15" customHeight="1" x14ac:dyDescent="0.25">
      <c r="A94" s="179"/>
      <c r="B94" s="200"/>
      <c r="C94" s="180" t="s">
        <v>95</v>
      </c>
      <c r="D94" s="247" t="s">
        <v>96</v>
      </c>
      <c r="E94" s="247"/>
      <c r="F94" s="173" t="s">
        <v>80</v>
      </c>
      <c r="G94" s="175">
        <v>40</v>
      </c>
      <c r="H94" s="174"/>
      <c r="I94" s="174"/>
      <c r="J94" s="173"/>
      <c r="K94" s="178"/>
      <c r="L94" s="178"/>
      <c r="M94" s="178"/>
      <c r="N94" s="178"/>
      <c r="O94" s="178"/>
      <c r="P94" s="174"/>
      <c r="Q94" s="174"/>
      <c r="R94" s="174"/>
      <c r="S94" s="174"/>
      <c r="T94" s="178"/>
      <c r="U94" s="178"/>
      <c r="V94" s="188"/>
      <c r="W94" s="53"/>
      <c r="Z94">
        <v>0</v>
      </c>
    </row>
    <row r="95" spans="1:26" ht="25.15" customHeight="1" x14ac:dyDescent="0.25">
      <c r="A95" s="179"/>
      <c r="B95" s="200"/>
      <c r="C95" s="180" t="s">
        <v>97</v>
      </c>
      <c r="D95" s="247" t="s">
        <v>98</v>
      </c>
      <c r="E95" s="247"/>
      <c r="F95" s="173" t="s">
        <v>80</v>
      </c>
      <c r="G95" s="175">
        <v>20</v>
      </c>
      <c r="H95" s="174"/>
      <c r="I95" s="174"/>
      <c r="J95" s="173"/>
      <c r="K95" s="178"/>
      <c r="L95" s="178"/>
      <c r="M95" s="178"/>
      <c r="N95" s="178"/>
      <c r="O95" s="178"/>
      <c r="P95" s="174"/>
      <c r="Q95" s="174"/>
      <c r="R95" s="174"/>
      <c r="S95" s="174"/>
      <c r="T95" s="178"/>
      <c r="U95" s="178"/>
      <c r="V95" s="188"/>
      <c r="W95" s="53"/>
      <c r="Z95">
        <v>0</v>
      </c>
    </row>
    <row r="96" spans="1:26" x14ac:dyDescent="0.25">
      <c r="A96" s="10"/>
      <c r="B96" s="199"/>
      <c r="C96" s="172">
        <v>8</v>
      </c>
      <c r="D96" s="243" t="s">
        <v>228</v>
      </c>
      <c r="E96" s="244"/>
      <c r="F96" s="10"/>
      <c r="G96" s="171"/>
      <c r="H96" s="138"/>
      <c r="I96" s="140">
        <f>ROUND((SUM(I91:I95))/1,2)</f>
        <v>0</v>
      </c>
      <c r="J96" s="10"/>
      <c r="K96" s="10"/>
      <c r="L96" s="10">
        <f>ROUND((SUM(L84:L95))/1,2)</f>
        <v>0</v>
      </c>
      <c r="M96" s="10">
        <f>ROUND((SUM(M84:M95))/1,2)</f>
        <v>0</v>
      </c>
      <c r="N96" s="10"/>
      <c r="O96" s="10"/>
      <c r="P96" s="10"/>
      <c r="Q96" s="10"/>
      <c r="R96" s="10"/>
      <c r="S96" s="10">
        <f>ROUND((SUM(S84:S95))/1,2)</f>
        <v>0</v>
      </c>
      <c r="T96" s="10"/>
      <c r="U96" s="10"/>
      <c r="V96" s="188">
        <v>0</v>
      </c>
      <c r="W96" s="203"/>
      <c r="X96" s="137"/>
      <c r="Y96" s="137"/>
      <c r="Z96" s="137"/>
    </row>
    <row r="97" spans="1:26" x14ac:dyDescent="0.25">
      <c r="A97" s="1"/>
      <c r="B97" s="195"/>
      <c r="C97" s="1"/>
      <c r="D97" s="1"/>
      <c r="E97" s="1"/>
      <c r="F97" s="1"/>
      <c r="G97" s="165"/>
      <c r="H97" s="131"/>
      <c r="I97" s="13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89"/>
      <c r="W97" s="53"/>
    </row>
    <row r="98" spans="1:26" x14ac:dyDescent="0.25">
      <c r="A98" s="10"/>
      <c r="B98" s="199"/>
      <c r="C98" s="10"/>
      <c r="D98" s="245" t="s">
        <v>57</v>
      </c>
      <c r="E98" s="245"/>
      <c r="F98" s="10"/>
      <c r="G98" s="171"/>
      <c r="H98" s="138"/>
      <c r="I98" s="140">
        <f>I90+I96</f>
        <v>0</v>
      </c>
      <c r="J98" s="10"/>
      <c r="K98" s="10"/>
      <c r="L98" s="138">
        <f>ROUND((SUM(L83:L97))/2,2)</f>
        <v>0</v>
      </c>
      <c r="M98" s="138">
        <f>ROUND((SUM(M83:M97))/2,2)</f>
        <v>0</v>
      </c>
      <c r="N98" s="10"/>
      <c r="O98" s="10"/>
      <c r="P98" s="182"/>
      <c r="Q98" s="10"/>
      <c r="R98" s="10"/>
      <c r="S98" s="182">
        <f>ROUND((SUM(S83:S97))/2,2)</f>
        <v>0</v>
      </c>
      <c r="T98" s="10"/>
      <c r="U98" s="10"/>
      <c r="V98" s="188">
        <v>0</v>
      </c>
      <c r="W98" s="53"/>
    </row>
    <row r="99" spans="1:26" x14ac:dyDescent="0.25">
      <c r="A99" s="1"/>
      <c r="B99" s="195"/>
      <c r="C99" s="1"/>
      <c r="D99" s="1"/>
      <c r="E99" s="1"/>
      <c r="F99" s="1"/>
      <c r="G99" s="165"/>
      <c r="H99" s="131"/>
      <c r="I99" s="13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89"/>
      <c r="W99" s="53"/>
    </row>
    <row r="100" spans="1:26" x14ac:dyDescent="0.25">
      <c r="A100" s="10"/>
      <c r="B100" s="199"/>
      <c r="C100" s="10"/>
      <c r="D100" s="245" t="s">
        <v>59</v>
      </c>
      <c r="E100" s="245"/>
      <c r="F100" s="10"/>
      <c r="G100" s="171"/>
      <c r="H100" s="138"/>
      <c r="I100" s="138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87"/>
      <c r="W100" s="203"/>
      <c r="X100" s="137"/>
      <c r="Y100" s="137"/>
      <c r="Z100" s="137"/>
    </row>
    <row r="101" spans="1:26" x14ac:dyDescent="0.25">
      <c r="A101" s="10"/>
      <c r="B101" s="199"/>
      <c r="C101" s="172">
        <v>713</v>
      </c>
      <c r="D101" s="244" t="s">
        <v>60</v>
      </c>
      <c r="E101" s="244"/>
      <c r="F101" s="10"/>
      <c r="G101" s="171"/>
      <c r="H101" s="138"/>
      <c r="I101" s="138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87"/>
      <c r="W101" s="203"/>
      <c r="X101" s="137"/>
      <c r="Y101" s="137"/>
      <c r="Z101" s="137"/>
    </row>
    <row r="102" spans="1:26" ht="25.15" customHeight="1" x14ac:dyDescent="0.25">
      <c r="A102" s="179"/>
      <c r="B102" s="200"/>
      <c r="C102" s="180" t="s">
        <v>99</v>
      </c>
      <c r="D102" s="247" t="s">
        <v>100</v>
      </c>
      <c r="E102" s="247"/>
      <c r="F102" s="173" t="s">
        <v>80</v>
      </c>
      <c r="G102" s="175">
        <v>35</v>
      </c>
      <c r="H102" s="174"/>
      <c r="I102" s="174"/>
      <c r="J102" s="173"/>
      <c r="K102" s="178"/>
      <c r="L102" s="178"/>
      <c r="M102" s="178"/>
      <c r="N102" s="178"/>
      <c r="O102" s="178"/>
      <c r="P102" s="181"/>
      <c r="Q102" s="181"/>
      <c r="R102" s="181"/>
      <c r="S102" s="178"/>
      <c r="T102" s="178"/>
      <c r="U102" s="178"/>
      <c r="V102" s="188"/>
      <c r="W102" s="53"/>
      <c r="Z102">
        <v>0</v>
      </c>
    </row>
    <row r="103" spans="1:26" ht="25.15" customHeight="1" x14ac:dyDescent="0.25">
      <c r="A103" s="179"/>
      <c r="B103" s="200"/>
      <c r="C103" s="180" t="s">
        <v>101</v>
      </c>
      <c r="D103" s="247" t="s">
        <v>102</v>
      </c>
      <c r="E103" s="247"/>
      <c r="F103" s="173" t="s">
        <v>80</v>
      </c>
      <c r="G103" s="175">
        <v>205</v>
      </c>
      <c r="H103" s="174"/>
      <c r="I103" s="174"/>
      <c r="J103" s="173"/>
      <c r="K103" s="178"/>
      <c r="L103" s="178"/>
      <c r="M103" s="178"/>
      <c r="N103" s="178"/>
      <c r="O103" s="178"/>
      <c r="P103" s="181"/>
      <c r="Q103" s="181"/>
      <c r="R103" s="181"/>
      <c r="S103" s="178"/>
      <c r="T103" s="178"/>
      <c r="U103" s="178"/>
      <c r="V103" s="188"/>
      <c r="W103" s="53"/>
      <c r="Z103">
        <v>0</v>
      </c>
    </row>
    <row r="104" spans="1:26" ht="25.15" customHeight="1" x14ac:dyDescent="0.25">
      <c r="A104" s="179"/>
      <c r="B104" s="200"/>
      <c r="C104" s="180" t="s">
        <v>103</v>
      </c>
      <c r="D104" s="247" t="s">
        <v>104</v>
      </c>
      <c r="E104" s="247"/>
      <c r="F104" s="173" t="s">
        <v>80</v>
      </c>
      <c r="G104" s="175">
        <v>80</v>
      </c>
      <c r="H104" s="174"/>
      <c r="I104" s="174"/>
      <c r="J104" s="173"/>
      <c r="K104" s="178"/>
      <c r="L104" s="178"/>
      <c r="M104" s="178"/>
      <c r="N104" s="178"/>
      <c r="O104" s="178"/>
      <c r="P104" s="174"/>
      <c r="Q104" s="174"/>
      <c r="R104" s="174"/>
      <c r="S104" s="174"/>
      <c r="T104" s="178"/>
      <c r="U104" s="178"/>
      <c r="V104" s="188"/>
      <c r="W104" s="53"/>
      <c r="Z104">
        <v>0</v>
      </c>
    </row>
    <row r="105" spans="1:26" ht="25.15" customHeight="1" x14ac:dyDescent="0.25">
      <c r="A105" s="179"/>
      <c r="B105" s="200"/>
      <c r="C105" s="180" t="s">
        <v>105</v>
      </c>
      <c r="D105" s="247" t="s">
        <v>106</v>
      </c>
      <c r="E105" s="247"/>
      <c r="F105" s="173" t="s">
        <v>80</v>
      </c>
      <c r="G105" s="175">
        <v>70</v>
      </c>
      <c r="H105" s="174"/>
      <c r="I105" s="174"/>
      <c r="J105" s="173"/>
      <c r="K105" s="178"/>
      <c r="L105" s="178"/>
      <c r="M105" s="178"/>
      <c r="N105" s="178"/>
      <c r="O105" s="178"/>
      <c r="P105" s="174"/>
      <c r="Q105" s="174"/>
      <c r="R105" s="174"/>
      <c r="S105" s="174"/>
      <c r="T105" s="178"/>
      <c r="U105" s="178"/>
      <c r="V105" s="188"/>
      <c r="W105" s="53"/>
      <c r="Z105">
        <v>0</v>
      </c>
    </row>
    <row r="106" spans="1:26" x14ac:dyDescent="0.25">
      <c r="A106" s="10"/>
      <c r="B106" s="199"/>
      <c r="C106" s="172">
        <v>713</v>
      </c>
      <c r="D106" s="244" t="s">
        <v>60</v>
      </c>
      <c r="E106" s="244"/>
      <c r="F106" s="10"/>
      <c r="G106" s="171"/>
      <c r="H106" s="138"/>
      <c r="I106" s="140">
        <f>ROUND((SUM(I101:I105))/1,2)</f>
        <v>0</v>
      </c>
      <c r="J106" s="10"/>
      <c r="K106" s="10"/>
      <c r="L106" s="10">
        <f>ROUND((SUM(L101:L105))/1,2)</f>
        <v>0</v>
      </c>
      <c r="M106" s="10">
        <f>ROUND((SUM(M101:M105))/1,2)</f>
        <v>0</v>
      </c>
      <c r="N106" s="10"/>
      <c r="O106" s="10"/>
      <c r="P106" s="10"/>
      <c r="Q106" s="10"/>
      <c r="R106" s="10"/>
      <c r="S106" s="10">
        <f>ROUND((SUM(S101:S105))/1,2)</f>
        <v>0</v>
      </c>
      <c r="T106" s="10"/>
      <c r="U106" s="10"/>
      <c r="V106" s="188">
        <v>0</v>
      </c>
      <c r="W106" s="203"/>
      <c r="X106" s="137"/>
      <c r="Y106" s="137"/>
      <c r="Z106" s="137"/>
    </row>
    <row r="107" spans="1:26" x14ac:dyDescent="0.25">
      <c r="A107" s="1"/>
      <c r="B107" s="195"/>
      <c r="C107" s="1"/>
      <c r="D107" s="1"/>
      <c r="E107" s="1"/>
      <c r="F107" s="1"/>
      <c r="G107" s="165"/>
      <c r="H107" s="131"/>
      <c r="I107" s="13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89"/>
      <c r="W107" s="53"/>
    </row>
    <row r="108" spans="1:26" x14ac:dyDescent="0.25">
      <c r="A108" s="10"/>
      <c r="B108" s="199"/>
      <c r="C108" s="172">
        <v>721</v>
      </c>
      <c r="D108" s="244" t="s">
        <v>61</v>
      </c>
      <c r="E108" s="244"/>
      <c r="F108" s="10"/>
      <c r="G108" s="171"/>
      <c r="H108" s="138"/>
      <c r="I108" s="138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87"/>
      <c r="W108" s="203"/>
      <c r="X108" s="137"/>
      <c r="Y108" s="137"/>
      <c r="Z108" s="137"/>
    </row>
    <row r="109" spans="1:26" ht="25.15" customHeight="1" x14ac:dyDescent="0.25">
      <c r="A109" s="179"/>
      <c r="B109" s="200"/>
      <c r="C109" s="180" t="s">
        <v>107</v>
      </c>
      <c r="D109" s="247" t="s">
        <v>108</v>
      </c>
      <c r="E109" s="247"/>
      <c r="F109" s="173" t="s">
        <v>80</v>
      </c>
      <c r="G109" s="175">
        <v>60</v>
      </c>
      <c r="H109" s="174"/>
      <c r="I109" s="174"/>
      <c r="J109" s="173"/>
      <c r="K109" s="178"/>
      <c r="L109" s="178"/>
      <c r="M109" s="178"/>
      <c r="N109" s="178"/>
      <c r="O109" s="178"/>
      <c r="P109" s="181"/>
      <c r="Q109" s="181"/>
      <c r="R109" s="181"/>
      <c r="S109" s="178"/>
      <c r="T109" s="178"/>
      <c r="U109" s="178"/>
      <c r="V109" s="188"/>
      <c r="W109" s="53"/>
      <c r="Z109">
        <v>0</v>
      </c>
    </row>
    <row r="110" spans="1:26" ht="25.15" customHeight="1" x14ac:dyDescent="0.25">
      <c r="A110" s="179"/>
      <c r="B110" s="200"/>
      <c r="C110" s="180" t="s">
        <v>109</v>
      </c>
      <c r="D110" s="247" t="s">
        <v>110</v>
      </c>
      <c r="E110" s="247"/>
      <c r="F110" s="173" t="s">
        <v>80</v>
      </c>
      <c r="G110" s="175">
        <v>15</v>
      </c>
      <c r="H110" s="174"/>
      <c r="I110" s="174"/>
      <c r="J110" s="173"/>
      <c r="K110" s="178"/>
      <c r="L110" s="178"/>
      <c r="M110" s="178"/>
      <c r="N110" s="178"/>
      <c r="O110" s="178"/>
      <c r="P110" s="181"/>
      <c r="Q110" s="181"/>
      <c r="R110" s="181"/>
      <c r="S110" s="178"/>
      <c r="T110" s="178"/>
      <c r="U110" s="178"/>
      <c r="V110" s="188"/>
      <c r="W110" s="53"/>
      <c r="Z110">
        <v>0</v>
      </c>
    </row>
    <row r="111" spans="1:26" ht="25.15" customHeight="1" x14ac:dyDescent="0.25">
      <c r="A111" s="179"/>
      <c r="B111" s="200"/>
      <c r="C111" s="180" t="s">
        <v>111</v>
      </c>
      <c r="D111" s="247" t="s">
        <v>112</v>
      </c>
      <c r="E111" s="247"/>
      <c r="F111" s="173" t="s">
        <v>80</v>
      </c>
      <c r="G111" s="175">
        <v>50</v>
      </c>
      <c r="H111" s="174"/>
      <c r="I111" s="174"/>
      <c r="J111" s="173"/>
      <c r="K111" s="178"/>
      <c r="L111" s="178"/>
      <c r="M111" s="178"/>
      <c r="N111" s="178"/>
      <c r="O111" s="178"/>
      <c r="P111" s="181"/>
      <c r="Q111" s="181"/>
      <c r="R111" s="181"/>
      <c r="S111" s="178"/>
      <c r="T111" s="178"/>
      <c r="U111" s="178"/>
      <c r="V111" s="188"/>
      <c r="W111" s="53"/>
      <c r="Z111">
        <v>0</v>
      </c>
    </row>
    <row r="112" spans="1:26" ht="25.15" customHeight="1" x14ac:dyDescent="0.25">
      <c r="A112" s="179"/>
      <c r="B112" s="200"/>
      <c r="C112" s="180" t="s">
        <v>113</v>
      </c>
      <c r="D112" s="247" t="s">
        <v>114</v>
      </c>
      <c r="E112" s="247"/>
      <c r="F112" s="173" t="s">
        <v>80</v>
      </c>
      <c r="G112" s="175">
        <v>13</v>
      </c>
      <c r="H112" s="174"/>
      <c r="I112" s="174"/>
      <c r="J112" s="173"/>
      <c r="K112" s="178"/>
      <c r="L112" s="178"/>
      <c r="M112" s="178"/>
      <c r="N112" s="178"/>
      <c r="O112" s="178"/>
      <c r="P112" s="174"/>
      <c r="Q112" s="174"/>
      <c r="R112" s="174"/>
      <c r="S112" s="174"/>
      <c r="T112" s="178"/>
      <c r="U112" s="178"/>
      <c r="V112" s="188"/>
      <c r="W112" s="53"/>
      <c r="Z112">
        <v>0</v>
      </c>
    </row>
    <row r="113" spans="1:26" ht="25.15" customHeight="1" x14ac:dyDescent="0.25">
      <c r="A113" s="179"/>
      <c r="B113" s="200"/>
      <c r="C113" s="180" t="s">
        <v>115</v>
      </c>
      <c r="D113" s="247" t="s">
        <v>116</v>
      </c>
      <c r="E113" s="247"/>
      <c r="F113" s="173" t="s">
        <v>117</v>
      </c>
      <c r="G113" s="175">
        <v>3</v>
      </c>
      <c r="H113" s="174"/>
      <c r="I113" s="174"/>
      <c r="J113" s="173"/>
      <c r="K113" s="178"/>
      <c r="L113" s="178"/>
      <c r="M113" s="178"/>
      <c r="N113" s="178"/>
      <c r="O113" s="178"/>
      <c r="P113" s="181"/>
      <c r="Q113" s="181"/>
      <c r="R113" s="181"/>
      <c r="S113" s="178"/>
      <c r="T113" s="178"/>
      <c r="U113" s="178"/>
      <c r="V113" s="188"/>
      <c r="W113" s="53"/>
      <c r="Z113">
        <v>0</v>
      </c>
    </row>
    <row r="114" spans="1:26" ht="25.15" customHeight="1" x14ac:dyDescent="0.25">
      <c r="A114" s="179"/>
      <c r="B114" s="200"/>
      <c r="C114" s="180" t="s">
        <v>118</v>
      </c>
      <c r="D114" s="247" t="s">
        <v>119</v>
      </c>
      <c r="E114" s="247"/>
      <c r="F114" s="173" t="s">
        <v>117</v>
      </c>
      <c r="G114" s="175">
        <v>19</v>
      </c>
      <c r="H114" s="174"/>
      <c r="I114" s="174"/>
      <c r="J114" s="173"/>
      <c r="K114" s="178"/>
      <c r="L114" s="178"/>
      <c r="M114" s="178"/>
      <c r="N114" s="178"/>
      <c r="O114" s="178"/>
      <c r="P114" s="174"/>
      <c r="Q114" s="174"/>
      <c r="R114" s="174"/>
      <c r="S114" s="174"/>
      <c r="T114" s="178"/>
      <c r="U114" s="178"/>
      <c r="V114" s="188"/>
      <c r="W114" s="53"/>
      <c r="Z114">
        <v>0</v>
      </c>
    </row>
    <row r="115" spans="1:26" ht="25.15" customHeight="1" x14ac:dyDescent="0.25">
      <c r="A115" s="179"/>
      <c r="B115" s="200"/>
      <c r="C115" s="180" t="s">
        <v>120</v>
      </c>
      <c r="D115" s="247" t="s">
        <v>121</v>
      </c>
      <c r="E115" s="247"/>
      <c r="F115" s="173" t="s">
        <v>117</v>
      </c>
      <c r="G115" s="175">
        <v>4</v>
      </c>
      <c r="H115" s="174"/>
      <c r="I115" s="174"/>
      <c r="J115" s="173"/>
      <c r="K115" s="178"/>
      <c r="L115" s="178"/>
      <c r="M115" s="178"/>
      <c r="N115" s="178"/>
      <c r="O115" s="178"/>
      <c r="P115" s="174"/>
      <c r="Q115" s="174"/>
      <c r="R115" s="174"/>
      <c r="S115" s="174"/>
      <c r="T115" s="178"/>
      <c r="U115" s="178"/>
      <c r="V115" s="188"/>
      <c r="W115" s="53"/>
      <c r="Z115">
        <v>0</v>
      </c>
    </row>
    <row r="116" spans="1:26" ht="25.15" customHeight="1" x14ac:dyDescent="0.25">
      <c r="A116" s="179"/>
      <c r="B116" s="200"/>
      <c r="C116" s="180" t="s">
        <v>122</v>
      </c>
      <c r="D116" s="247" t="s">
        <v>123</v>
      </c>
      <c r="E116" s="247"/>
      <c r="F116" s="173" t="s">
        <v>117</v>
      </c>
      <c r="G116" s="175">
        <v>21</v>
      </c>
      <c r="H116" s="174"/>
      <c r="I116" s="174"/>
      <c r="J116" s="173"/>
      <c r="K116" s="178"/>
      <c r="L116" s="178"/>
      <c r="M116" s="178"/>
      <c r="N116" s="178"/>
      <c r="O116" s="178"/>
      <c r="P116" s="174"/>
      <c r="Q116" s="174"/>
      <c r="R116" s="174"/>
      <c r="S116" s="174"/>
      <c r="T116" s="178"/>
      <c r="U116" s="178"/>
      <c r="V116" s="188"/>
      <c r="W116" s="53"/>
      <c r="Z116">
        <v>0</v>
      </c>
    </row>
    <row r="117" spans="1:26" ht="25.15" customHeight="1" x14ac:dyDescent="0.25">
      <c r="A117" s="179"/>
      <c r="B117" s="200"/>
      <c r="C117" s="180" t="s">
        <v>124</v>
      </c>
      <c r="D117" s="247" t="s">
        <v>125</v>
      </c>
      <c r="E117" s="247"/>
      <c r="F117" s="173" t="s">
        <v>117</v>
      </c>
      <c r="G117" s="175">
        <v>4</v>
      </c>
      <c r="H117" s="174"/>
      <c r="I117" s="174"/>
      <c r="J117" s="173"/>
      <c r="K117" s="178"/>
      <c r="L117" s="178"/>
      <c r="M117" s="178"/>
      <c r="N117" s="178"/>
      <c r="O117" s="178"/>
      <c r="P117" s="174"/>
      <c r="Q117" s="174"/>
      <c r="R117" s="174"/>
      <c r="S117" s="174"/>
      <c r="T117" s="178"/>
      <c r="U117" s="178"/>
      <c r="V117" s="188"/>
      <c r="W117" s="53"/>
      <c r="Z117">
        <v>0</v>
      </c>
    </row>
    <row r="118" spans="1:26" ht="25.15" customHeight="1" x14ac:dyDescent="0.25">
      <c r="A118" s="179"/>
      <c r="B118" s="200"/>
      <c r="C118" s="180" t="s">
        <v>126</v>
      </c>
      <c r="D118" s="247" t="s">
        <v>127</v>
      </c>
      <c r="E118" s="247"/>
      <c r="F118" s="173" t="s">
        <v>117</v>
      </c>
      <c r="G118" s="175">
        <v>2</v>
      </c>
      <c r="H118" s="174"/>
      <c r="I118" s="174"/>
      <c r="J118" s="173"/>
      <c r="K118" s="178"/>
      <c r="L118" s="178"/>
      <c r="M118" s="178"/>
      <c r="N118" s="178"/>
      <c r="O118" s="178"/>
      <c r="P118" s="174"/>
      <c r="Q118" s="174"/>
      <c r="R118" s="174"/>
      <c r="S118" s="174"/>
      <c r="T118" s="178"/>
      <c r="U118" s="178"/>
      <c r="V118" s="188"/>
      <c r="W118" s="53"/>
      <c r="Z118">
        <v>0</v>
      </c>
    </row>
    <row r="119" spans="1:26" ht="25.15" customHeight="1" x14ac:dyDescent="0.25">
      <c r="A119" s="179"/>
      <c r="B119" s="200"/>
      <c r="C119" s="180" t="s">
        <v>128</v>
      </c>
      <c r="D119" s="247" t="s">
        <v>129</v>
      </c>
      <c r="E119" s="247"/>
      <c r="F119" s="173" t="s">
        <v>117</v>
      </c>
      <c r="G119" s="175">
        <v>4</v>
      </c>
      <c r="H119" s="174"/>
      <c r="I119" s="174"/>
      <c r="J119" s="173"/>
      <c r="K119" s="178"/>
      <c r="L119" s="178"/>
      <c r="M119" s="178"/>
      <c r="N119" s="178"/>
      <c r="O119" s="178"/>
      <c r="P119" s="174"/>
      <c r="Q119" s="174"/>
      <c r="R119" s="174"/>
      <c r="S119" s="174"/>
      <c r="T119" s="178"/>
      <c r="U119" s="178"/>
      <c r="V119" s="188"/>
      <c r="W119" s="53"/>
      <c r="Z119">
        <v>0</v>
      </c>
    </row>
    <row r="120" spans="1:26" ht="25.15" customHeight="1" x14ac:dyDescent="0.25">
      <c r="A120" s="179"/>
      <c r="B120" s="200"/>
      <c r="C120" s="180" t="s">
        <v>130</v>
      </c>
      <c r="D120" s="247" t="s">
        <v>131</v>
      </c>
      <c r="E120" s="247"/>
      <c r="F120" s="173" t="s">
        <v>117</v>
      </c>
      <c r="G120" s="175">
        <v>6</v>
      </c>
      <c r="H120" s="174"/>
      <c r="I120" s="174"/>
      <c r="J120" s="173"/>
      <c r="K120" s="178"/>
      <c r="L120" s="178"/>
      <c r="M120" s="178"/>
      <c r="N120" s="178"/>
      <c r="O120" s="178"/>
      <c r="P120" s="174"/>
      <c r="Q120" s="174"/>
      <c r="R120" s="174"/>
      <c r="S120" s="174"/>
      <c r="T120" s="178"/>
      <c r="U120" s="178"/>
      <c r="V120" s="188"/>
      <c r="W120" s="53"/>
      <c r="Z120">
        <v>0</v>
      </c>
    </row>
    <row r="121" spans="1:26" ht="25.15" customHeight="1" x14ac:dyDescent="0.25">
      <c r="A121" s="179"/>
      <c r="B121" s="200"/>
      <c r="C121" s="180" t="s">
        <v>132</v>
      </c>
      <c r="D121" s="247" t="s">
        <v>133</v>
      </c>
      <c r="E121" s="247"/>
      <c r="F121" s="173" t="s">
        <v>117</v>
      </c>
      <c r="G121" s="175">
        <v>2</v>
      </c>
      <c r="H121" s="174"/>
      <c r="I121" s="174"/>
      <c r="J121" s="173"/>
      <c r="K121" s="178"/>
      <c r="L121" s="178"/>
      <c r="M121" s="178"/>
      <c r="N121" s="178"/>
      <c r="O121" s="178"/>
      <c r="P121" s="174"/>
      <c r="Q121" s="174"/>
      <c r="R121" s="174"/>
      <c r="S121" s="174"/>
      <c r="T121" s="178"/>
      <c r="U121" s="178"/>
      <c r="V121" s="188"/>
      <c r="W121" s="53"/>
      <c r="Z121">
        <v>0</v>
      </c>
    </row>
    <row r="122" spans="1:26" ht="25.15" customHeight="1" x14ac:dyDescent="0.25">
      <c r="A122" s="179"/>
      <c r="B122" s="200"/>
      <c r="C122" s="180" t="s">
        <v>134</v>
      </c>
      <c r="D122" s="247" t="s">
        <v>135</v>
      </c>
      <c r="E122" s="247"/>
      <c r="F122" s="173" t="s">
        <v>80</v>
      </c>
      <c r="G122" s="175">
        <v>100</v>
      </c>
      <c r="H122" s="174"/>
      <c r="I122" s="174"/>
      <c r="J122" s="173"/>
      <c r="K122" s="178"/>
      <c r="L122" s="178"/>
      <c r="M122" s="178"/>
      <c r="N122" s="178"/>
      <c r="O122" s="178"/>
      <c r="P122" s="181"/>
      <c r="Q122" s="181"/>
      <c r="R122" s="181"/>
      <c r="S122" s="178"/>
      <c r="T122" s="178"/>
      <c r="U122" s="178"/>
      <c r="V122" s="188"/>
      <c r="W122" s="53"/>
      <c r="Z122">
        <v>0</v>
      </c>
    </row>
    <row r="123" spans="1:26" ht="25.15" customHeight="1" x14ac:dyDescent="0.25">
      <c r="A123" s="179"/>
      <c r="B123" s="200"/>
      <c r="C123" s="180" t="s">
        <v>136</v>
      </c>
      <c r="D123" s="247" t="s">
        <v>137</v>
      </c>
      <c r="E123" s="247"/>
      <c r="F123" s="173" t="s">
        <v>80</v>
      </c>
      <c r="G123" s="175">
        <v>125</v>
      </c>
      <c r="H123" s="174"/>
      <c r="I123" s="174"/>
      <c r="J123" s="173"/>
      <c r="K123" s="178"/>
      <c r="L123" s="178"/>
      <c r="M123" s="178"/>
      <c r="N123" s="178"/>
      <c r="O123" s="178"/>
      <c r="P123" s="174"/>
      <c r="Q123" s="174"/>
      <c r="R123" s="174"/>
      <c r="S123" s="174"/>
      <c r="T123" s="178"/>
      <c r="U123" s="178"/>
      <c r="V123" s="188"/>
      <c r="W123" s="53"/>
      <c r="Z123">
        <v>0</v>
      </c>
    </row>
    <row r="124" spans="1:26" x14ac:dyDescent="0.25">
      <c r="A124" s="10"/>
      <c r="B124" s="199"/>
      <c r="C124" s="172">
        <v>721</v>
      </c>
      <c r="D124" s="244" t="s">
        <v>61</v>
      </c>
      <c r="E124" s="244"/>
      <c r="F124" s="10"/>
      <c r="G124" s="171"/>
      <c r="H124" s="138"/>
      <c r="I124" s="140">
        <f>ROUND((SUM(I108:I123))/1,2)</f>
        <v>0</v>
      </c>
      <c r="J124" s="10"/>
      <c r="K124" s="10"/>
      <c r="L124" s="10">
        <f>ROUND((SUM(L108:L123))/1,2)</f>
        <v>0</v>
      </c>
      <c r="M124" s="10">
        <f>ROUND((SUM(M108:M123))/1,2)</f>
        <v>0</v>
      </c>
      <c r="N124" s="10"/>
      <c r="O124" s="10"/>
      <c r="P124" s="10"/>
      <c r="Q124" s="10"/>
      <c r="R124" s="10"/>
      <c r="S124" s="10">
        <f>ROUND((SUM(S108:S123))/1,2)</f>
        <v>0</v>
      </c>
      <c r="T124" s="10"/>
      <c r="U124" s="10"/>
      <c r="V124" s="188">
        <v>0</v>
      </c>
      <c r="W124" s="203"/>
      <c r="X124" s="137"/>
      <c r="Y124" s="137"/>
      <c r="Z124" s="137"/>
    </row>
    <row r="125" spans="1:26" x14ac:dyDescent="0.25">
      <c r="A125" s="1"/>
      <c r="B125" s="195"/>
      <c r="C125" s="1"/>
      <c r="D125" s="1"/>
      <c r="E125" s="1"/>
      <c r="F125" s="1"/>
      <c r="G125" s="165"/>
      <c r="H125" s="131"/>
      <c r="I125" s="13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89"/>
      <c r="W125" s="53"/>
    </row>
    <row r="126" spans="1:26" x14ac:dyDescent="0.25">
      <c r="A126" s="10"/>
      <c r="B126" s="199"/>
      <c r="C126" s="172">
        <v>722</v>
      </c>
      <c r="D126" s="244" t="s">
        <v>62</v>
      </c>
      <c r="E126" s="244"/>
      <c r="F126" s="10"/>
      <c r="G126" s="171"/>
      <c r="H126" s="138"/>
      <c r="I126" s="138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87"/>
      <c r="W126" s="203"/>
      <c r="X126" s="137"/>
      <c r="Y126" s="137"/>
      <c r="Z126" s="137"/>
    </row>
    <row r="127" spans="1:26" ht="25.15" customHeight="1" x14ac:dyDescent="0.25">
      <c r="A127" s="179"/>
      <c r="B127" s="200"/>
      <c r="C127" s="180" t="s">
        <v>138</v>
      </c>
      <c r="D127" s="247" t="s">
        <v>139</v>
      </c>
      <c r="E127" s="247"/>
      <c r="F127" s="173" t="s">
        <v>80</v>
      </c>
      <c r="G127" s="175">
        <v>70</v>
      </c>
      <c r="H127" s="174"/>
      <c r="I127" s="174"/>
      <c r="J127" s="173"/>
      <c r="K127" s="178"/>
      <c r="L127" s="178"/>
      <c r="M127" s="178"/>
      <c r="N127" s="178"/>
      <c r="O127" s="178"/>
      <c r="P127" s="181"/>
      <c r="Q127" s="181"/>
      <c r="R127" s="181"/>
      <c r="S127" s="178"/>
      <c r="T127" s="178"/>
      <c r="U127" s="178"/>
      <c r="V127" s="188"/>
      <c r="W127" s="53"/>
      <c r="Z127">
        <v>0</v>
      </c>
    </row>
    <row r="128" spans="1:26" ht="25.15" customHeight="1" x14ac:dyDescent="0.25">
      <c r="A128" s="179"/>
      <c r="B128" s="200"/>
      <c r="C128" s="180" t="s">
        <v>140</v>
      </c>
      <c r="D128" s="247" t="s">
        <v>141</v>
      </c>
      <c r="E128" s="247"/>
      <c r="F128" s="173" t="s">
        <v>80</v>
      </c>
      <c r="G128" s="175">
        <v>80</v>
      </c>
      <c r="H128" s="174"/>
      <c r="I128" s="174"/>
      <c r="J128" s="173"/>
      <c r="K128" s="178"/>
      <c r="L128" s="178"/>
      <c r="M128" s="178"/>
      <c r="N128" s="178"/>
      <c r="O128" s="178"/>
      <c r="P128" s="181"/>
      <c r="Q128" s="181"/>
      <c r="R128" s="181"/>
      <c r="S128" s="178"/>
      <c r="T128" s="178"/>
      <c r="U128" s="178"/>
      <c r="V128" s="188"/>
      <c r="W128" s="53"/>
      <c r="Z128">
        <v>0</v>
      </c>
    </row>
    <row r="129" spans="1:26" ht="25.15" customHeight="1" x14ac:dyDescent="0.25">
      <c r="A129" s="179"/>
      <c r="B129" s="200"/>
      <c r="C129" s="180" t="s">
        <v>142</v>
      </c>
      <c r="D129" s="247" t="s">
        <v>143</v>
      </c>
      <c r="E129" s="247"/>
      <c r="F129" s="173" t="s">
        <v>80</v>
      </c>
      <c r="G129" s="175">
        <v>205</v>
      </c>
      <c r="H129" s="174"/>
      <c r="I129" s="174"/>
      <c r="J129" s="173"/>
      <c r="K129" s="178"/>
      <c r="L129" s="178"/>
      <c r="M129" s="178"/>
      <c r="N129" s="178"/>
      <c r="O129" s="178"/>
      <c r="P129" s="181"/>
      <c r="Q129" s="181"/>
      <c r="R129" s="181"/>
      <c r="S129" s="178"/>
      <c r="T129" s="178"/>
      <c r="U129" s="178"/>
      <c r="V129" s="188"/>
      <c r="W129" s="53"/>
      <c r="Z129">
        <v>0</v>
      </c>
    </row>
    <row r="130" spans="1:26" ht="25.15" customHeight="1" x14ac:dyDescent="0.25">
      <c r="A130" s="179"/>
      <c r="B130" s="200"/>
      <c r="C130" s="180" t="s">
        <v>144</v>
      </c>
      <c r="D130" s="247" t="s">
        <v>145</v>
      </c>
      <c r="E130" s="247"/>
      <c r="F130" s="173" t="s">
        <v>80</v>
      </c>
      <c r="G130" s="175">
        <v>35</v>
      </c>
      <c r="H130" s="174"/>
      <c r="I130" s="174"/>
      <c r="J130" s="173"/>
      <c r="K130" s="178"/>
      <c r="L130" s="178"/>
      <c r="M130" s="178"/>
      <c r="N130" s="178"/>
      <c r="O130" s="178"/>
      <c r="P130" s="174"/>
      <c r="Q130" s="174"/>
      <c r="R130" s="174"/>
      <c r="S130" s="174"/>
      <c r="T130" s="178"/>
      <c r="U130" s="178"/>
      <c r="V130" s="188"/>
      <c r="W130" s="53"/>
      <c r="Z130">
        <v>0</v>
      </c>
    </row>
    <row r="131" spans="1:26" ht="25.15" customHeight="1" x14ac:dyDescent="0.25">
      <c r="A131" s="179"/>
      <c r="B131" s="200"/>
      <c r="C131" s="180" t="s">
        <v>146</v>
      </c>
      <c r="D131" s="247" t="s">
        <v>147</v>
      </c>
      <c r="E131" s="247"/>
      <c r="F131" s="173" t="s">
        <v>117</v>
      </c>
      <c r="G131" s="175">
        <v>2</v>
      </c>
      <c r="H131" s="174"/>
      <c r="I131" s="174"/>
      <c r="J131" s="173"/>
      <c r="K131" s="178"/>
      <c r="L131" s="178"/>
      <c r="M131" s="178"/>
      <c r="N131" s="178"/>
      <c r="O131" s="178"/>
      <c r="P131" s="181"/>
      <c r="Q131" s="181"/>
      <c r="R131" s="181"/>
      <c r="S131" s="178"/>
      <c r="T131" s="178"/>
      <c r="U131" s="178"/>
      <c r="V131" s="188"/>
      <c r="W131" s="53"/>
      <c r="Z131">
        <v>0</v>
      </c>
    </row>
    <row r="132" spans="1:26" ht="25.15" customHeight="1" x14ac:dyDescent="0.25">
      <c r="A132" s="179"/>
      <c r="B132" s="200"/>
      <c r="C132" s="180" t="s">
        <v>148</v>
      </c>
      <c r="D132" s="247" t="s">
        <v>149</v>
      </c>
      <c r="E132" s="247"/>
      <c r="F132" s="173" t="s">
        <v>117</v>
      </c>
      <c r="G132" s="175">
        <v>13</v>
      </c>
      <c r="H132" s="174"/>
      <c r="I132" s="174"/>
      <c r="J132" s="173"/>
      <c r="K132" s="178"/>
      <c r="L132" s="178"/>
      <c r="M132" s="178"/>
      <c r="N132" s="178"/>
      <c r="O132" s="178"/>
      <c r="P132" s="181"/>
      <c r="Q132" s="181"/>
      <c r="R132" s="181"/>
      <c r="S132" s="178"/>
      <c r="T132" s="178"/>
      <c r="U132" s="178"/>
      <c r="V132" s="188"/>
      <c r="W132" s="53"/>
      <c r="Z132">
        <v>0</v>
      </c>
    </row>
    <row r="133" spans="1:26" ht="25.15" customHeight="1" x14ac:dyDescent="0.25">
      <c r="A133" s="179"/>
      <c r="B133" s="200"/>
      <c r="C133" s="180" t="s">
        <v>150</v>
      </c>
      <c r="D133" s="247" t="s">
        <v>151</v>
      </c>
      <c r="E133" s="247"/>
      <c r="F133" s="173" t="s">
        <v>117</v>
      </c>
      <c r="G133" s="175">
        <v>2</v>
      </c>
      <c r="H133" s="174"/>
      <c r="I133" s="174"/>
      <c r="J133" s="173"/>
      <c r="K133" s="178"/>
      <c r="L133" s="178"/>
      <c r="M133" s="178"/>
      <c r="N133" s="178"/>
      <c r="O133" s="178"/>
      <c r="P133" s="181"/>
      <c r="Q133" s="181"/>
      <c r="R133" s="181"/>
      <c r="S133" s="178"/>
      <c r="T133" s="178"/>
      <c r="U133" s="178"/>
      <c r="V133" s="188"/>
      <c r="W133" s="53"/>
      <c r="Z133">
        <v>0</v>
      </c>
    </row>
    <row r="134" spans="1:26" ht="25.15" customHeight="1" x14ac:dyDescent="0.25">
      <c r="A134" s="179"/>
      <c r="B134" s="200"/>
      <c r="C134" s="180" t="s">
        <v>152</v>
      </c>
      <c r="D134" s="247" t="s">
        <v>153</v>
      </c>
      <c r="E134" s="247"/>
      <c r="F134" s="173" t="s">
        <v>117</v>
      </c>
      <c r="G134" s="175">
        <v>4</v>
      </c>
      <c r="H134" s="174"/>
      <c r="I134" s="174"/>
      <c r="J134" s="173"/>
      <c r="K134" s="178"/>
      <c r="L134" s="178"/>
      <c r="M134" s="178"/>
      <c r="N134" s="178"/>
      <c r="O134" s="178"/>
      <c r="P134" s="174"/>
      <c r="Q134" s="174"/>
      <c r="R134" s="174"/>
      <c r="S134" s="174"/>
      <c r="T134" s="178"/>
      <c r="U134" s="178"/>
      <c r="V134" s="188"/>
      <c r="W134" s="53"/>
      <c r="Z134">
        <v>0</v>
      </c>
    </row>
    <row r="135" spans="1:26" ht="25.15" customHeight="1" x14ac:dyDescent="0.25">
      <c r="A135" s="179"/>
      <c r="B135" s="200"/>
      <c r="C135" s="180" t="s">
        <v>154</v>
      </c>
      <c r="D135" s="247" t="s">
        <v>155</v>
      </c>
      <c r="E135" s="247"/>
      <c r="F135" s="173" t="s">
        <v>117</v>
      </c>
      <c r="G135" s="175">
        <v>1</v>
      </c>
      <c r="H135" s="174"/>
      <c r="I135" s="174"/>
      <c r="J135" s="173"/>
      <c r="K135" s="178"/>
      <c r="L135" s="178"/>
      <c r="M135" s="178"/>
      <c r="N135" s="178"/>
      <c r="O135" s="178"/>
      <c r="P135" s="174"/>
      <c r="Q135" s="174"/>
      <c r="R135" s="174"/>
      <c r="S135" s="174"/>
      <c r="T135" s="178"/>
      <c r="U135" s="178"/>
      <c r="V135" s="188"/>
      <c r="W135" s="53"/>
      <c r="Z135">
        <v>0</v>
      </c>
    </row>
    <row r="136" spans="1:26" ht="25.15" customHeight="1" x14ac:dyDescent="0.25">
      <c r="A136" s="179"/>
      <c r="B136" s="200"/>
      <c r="C136" s="180" t="s">
        <v>156</v>
      </c>
      <c r="D136" s="247" t="s">
        <v>157</v>
      </c>
      <c r="E136" s="247"/>
      <c r="F136" s="173" t="s">
        <v>117</v>
      </c>
      <c r="G136" s="175">
        <v>1</v>
      </c>
      <c r="H136" s="174"/>
      <c r="I136" s="174"/>
      <c r="J136" s="173"/>
      <c r="K136" s="178"/>
      <c r="L136" s="178"/>
      <c r="M136" s="178"/>
      <c r="N136" s="178"/>
      <c r="O136" s="178"/>
      <c r="P136" s="174"/>
      <c r="Q136" s="174"/>
      <c r="R136" s="174"/>
      <c r="S136" s="174"/>
      <c r="T136" s="178"/>
      <c r="U136" s="178"/>
      <c r="V136" s="188"/>
      <c r="W136" s="53"/>
      <c r="Z136">
        <v>0</v>
      </c>
    </row>
    <row r="137" spans="1:26" ht="25.15" customHeight="1" x14ac:dyDescent="0.25">
      <c r="A137" s="179"/>
      <c r="B137" s="200"/>
      <c r="C137" s="180" t="s">
        <v>158</v>
      </c>
      <c r="D137" s="247" t="s">
        <v>159</v>
      </c>
      <c r="E137" s="247"/>
      <c r="F137" s="173" t="s">
        <v>117</v>
      </c>
      <c r="G137" s="175">
        <v>2</v>
      </c>
      <c r="H137" s="174"/>
      <c r="I137" s="174"/>
      <c r="J137" s="173"/>
      <c r="K137" s="178"/>
      <c r="L137" s="178"/>
      <c r="M137" s="178"/>
      <c r="N137" s="178"/>
      <c r="O137" s="178"/>
      <c r="P137" s="174"/>
      <c r="Q137" s="174"/>
      <c r="R137" s="174"/>
      <c r="S137" s="174"/>
      <c r="T137" s="178"/>
      <c r="U137" s="178"/>
      <c r="V137" s="188"/>
      <c r="W137" s="53"/>
      <c r="Z137">
        <v>0</v>
      </c>
    </row>
    <row r="138" spans="1:26" ht="25.15" customHeight="1" x14ac:dyDescent="0.25">
      <c r="A138" s="179"/>
      <c r="B138" s="200"/>
      <c r="C138" s="180" t="s">
        <v>160</v>
      </c>
      <c r="D138" s="247" t="s">
        <v>161</v>
      </c>
      <c r="E138" s="247"/>
      <c r="F138" s="173" t="s">
        <v>117</v>
      </c>
      <c r="G138" s="175">
        <v>7</v>
      </c>
      <c r="H138" s="174"/>
      <c r="I138" s="174"/>
      <c r="J138" s="173"/>
      <c r="K138" s="178"/>
      <c r="L138" s="178"/>
      <c r="M138" s="178"/>
      <c r="N138" s="178"/>
      <c r="O138" s="178"/>
      <c r="P138" s="174"/>
      <c r="Q138" s="174"/>
      <c r="R138" s="174"/>
      <c r="S138" s="174"/>
      <c r="T138" s="178"/>
      <c r="U138" s="178"/>
      <c r="V138" s="188"/>
      <c r="W138" s="53"/>
      <c r="Z138">
        <v>0</v>
      </c>
    </row>
    <row r="139" spans="1:26" ht="25.15" customHeight="1" x14ac:dyDescent="0.25">
      <c r="A139" s="179"/>
      <c r="B139" s="200"/>
      <c r="C139" s="180" t="s">
        <v>162</v>
      </c>
      <c r="D139" s="247" t="s">
        <v>163</v>
      </c>
      <c r="E139" s="247"/>
      <c r="F139" s="173" t="s">
        <v>117</v>
      </c>
      <c r="G139" s="175">
        <v>7</v>
      </c>
      <c r="H139" s="174"/>
      <c r="I139" s="174"/>
      <c r="J139" s="173"/>
      <c r="K139" s="178"/>
      <c r="L139" s="178"/>
      <c r="M139" s="178"/>
      <c r="N139" s="178"/>
      <c r="O139" s="178"/>
      <c r="P139" s="174"/>
      <c r="Q139" s="174"/>
      <c r="R139" s="174"/>
      <c r="S139" s="174"/>
      <c r="T139" s="178"/>
      <c r="U139" s="178"/>
      <c r="V139" s="188"/>
      <c r="W139" s="53"/>
      <c r="Z139">
        <v>0</v>
      </c>
    </row>
    <row r="140" spans="1:26" ht="25.15" customHeight="1" x14ac:dyDescent="0.25">
      <c r="A140" s="179"/>
      <c r="B140" s="200"/>
      <c r="C140" s="180" t="s">
        <v>164</v>
      </c>
      <c r="D140" s="247" t="s">
        <v>165</v>
      </c>
      <c r="E140" s="247"/>
      <c r="F140" s="173" t="s">
        <v>117</v>
      </c>
      <c r="G140" s="175">
        <v>1</v>
      </c>
      <c r="H140" s="174"/>
      <c r="I140" s="174"/>
      <c r="J140" s="173"/>
      <c r="K140" s="178"/>
      <c r="L140" s="178"/>
      <c r="M140" s="178"/>
      <c r="N140" s="178"/>
      <c r="O140" s="178"/>
      <c r="P140" s="174"/>
      <c r="Q140" s="174"/>
      <c r="R140" s="174"/>
      <c r="S140" s="174"/>
      <c r="T140" s="178"/>
      <c r="U140" s="178"/>
      <c r="V140" s="188"/>
      <c r="W140" s="53"/>
      <c r="Z140">
        <v>0</v>
      </c>
    </row>
    <row r="141" spans="1:26" ht="25.15" customHeight="1" x14ac:dyDescent="0.25">
      <c r="A141" s="179"/>
      <c r="B141" s="200"/>
      <c r="C141" s="180" t="s">
        <v>166</v>
      </c>
      <c r="D141" s="247" t="s">
        <v>167</v>
      </c>
      <c r="E141" s="247"/>
      <c r="F141" s="173" t="s">
        <v>117</v>
      </c>
      <c r="G141" s="175">
        <v>3</v>
      </c>
      <c r="H141" s="174"/>
      <c r="I141" s="174"/>
      <c r="J141" s="173"/>
      <c r="K141" s="178"/>
      <c r="L141" s="178"/>
      <c r="M141" s="178"/>
      <c r="N141" s="178"/>
      <c r="O141" s="178"/>
      <c r="P141" s="174"/>
      <c r="Q141" s="174"/>
      <c r="R141" s="174"/>
      <c r="S141" s="174"/>
      <c r="T141" s="178"/>
      <c r="U141" s="178"/>
      <c r="V141" s="188"/>
      <c r="W141" s="53"/>
      <c r="Z141">
        <v>0</v>
      </c>
    </row>
    <row r="142" spans="1:26" ht="25.15" customHeight="1" x14ac:dyDescent="0.25">
      <c r="A142" s="179"/>
      <c r="B142" s="200"/>
      <c r="C142" s="180" t="s">
        <v>168</v>
      </c>
      <c r="D142" s="247" t="s">
        <v>167</v>
      </c>
      <c r="E142" s="247"/>
      <c r="F142" s="173" t="s">
        <v>117</v>
      </c>
      <c r="G142" s="175">
        <v>3</v>
      </c>
      <c r="H142" s="174"/>
      <c r="I142" s="174"/>
      <c r="J142" s="173"/>
      <c r="K142" s="178"/>
      <c r="L142" s="178"/>
      <c r="M142" s="178"/>
      <c r="N142" s="178"/>
      <c r="O142" s="178"/>
      <c r="P142" s="174"/>
      <c r="Q142" s="174"/>
      <c r="R142" s="174"/>
      <c r="S142" s="174"/>
      <c r="T142" s="178"/>
      <c r="U142" s="178"/>
      <c r="V142" s="188"/>
      <c r="W142" s="53"/>
      <c r="Z142">
        <v>0</v>
      </c>
    </row>
    <row r="143" spans="1:26" ht="25.15" customHeight="1" x14ac:dyDescent="0.25">
      <c r="A143" s="179"/>
      <c r="B143" s="200"/>
      <c r="C143" s="180" t="s">
        <v>169</v>
      </c>
      <c r="D143" s="247" t="s">
        <v>170</v>
      </c>
      <c r="E143" s="247"/>
      <c r="F143" s="173" t="s">
        <v>117</v>
      </c>
      <c r="G143" s="175">
        <v>8</v>
      </c>
      <c r="H143" s="174"/>
      <c r="I143" s="174"/>
      <c r="J143" s="173"/>
      <c r="K143" s="178"/>
      <c r="L143" s="178"/>
      <c r="M143" s="178"/>
      <c r="N143" s="178"/>
      <c r="O143" s="178"/>
      <c r="P143" s="174"/>
      <c r="Q143" s="174"/>
      <c r="R143" s="174"/>
      <c r="S143" s="174"/>
      <c r="T143" s="178"/>
      <c r="U143" s="178"/>
      <c r="V143" s="188"/>
      <c r="W143" s="53"/>
      <c r="Z143">
        <v>0</v>
      </c>
    </row>
    <row r="144" spans="1:26" ht="25.15" customHeight="1" x14ac:dyDescent="0.25">
      <c r="A144" s="179"/>
      <c r="B144" s="200"/>
      <c r="C144" s="180" t="s">
        <v>171</v>
      </c>
      <c r="D144" s="247" t="s">
        <v>172</v>
      </c>
      <c r="E144" s="247"/>
      <c r="F144" s="173" t="s">
        <v>117</v>
      </c>
      <c r="G144" s="175">
        <v>1</v>
      </c>
      <c r="H144" s="174"/>
      <c r="I144" s="174"/>
      <c r="J144" s="173"/>
      <c r="K144" s="178"/>
      <c r="L144" s="178"/>
      <c r="M144" s="178"/>
      <c r="N144" s="178"/>
      <c r="O144" s="178"/>
      <c r="P144" s="174"/>
      <c r="Q144" s="174"/>
      <c r="R144" s="174"/>
      <c r="S144" s="174"/>
      <c r="T144" s="178"/>
      <c r="U144" s="178"/>
      <c r="V144" s="188"/>
      <c r="W144" s="53"/>
      <c r="Z144">
        <v>0</v>
      </c>
    </row>
    <row r="145" spans="1:26" ht="25.15" customHeight="1" x14ac:dyDescent="0.25">
      <c r="A145" s="179"/>
      <c r="B145" s="200"/>
      <c r="C145" s="180" t="s">
        <v>173</v>
      </c>
      <c r="D145" s="247" t="s">
        <v>174</v>
      </c>
      <c r="E145" s="247"/>
      <c r="F145" s="173" t="s">
        <v>117</v>
      </c>
      <c r="G145" s="175">
        <v>1</v>
      </c>
      <c r="H145" s="174"/>
      <c r="I145" s="174"/>
      <c r="J145" s="173"/>
      <c r="K145" s="178"/>
      <c r="L145" s="178"/>
      <c r="M145" s="178"/>
      <c r="N145" s="178"/>
      <c r="O145" s="178"/>
      <c r="P145" s="174"/>
      <c r="Q145" s="174"/>
      <c r="R145" s="174"/>
      <c r="S145" s="174"/>
      <c r="T145" s="178"/>
      <c r="U145" s="178"/>
      <c r="V145" s="188"/>
      <c r="W145" s="53"/>
      <c r="Z145">
        <v>0</v>
      </c>
    </row>
    <row r="146" spans="1:26" ht="25.15" customHeight="1" x14ac:dyDescent="0.25">
      <c r="A146" s="179"/>
      <c r="B146" s="200"/>
      <c r="C146" s="180" t="s">
        <v>175</v>
      </c>
      <c r="D146" s="247" t="s">
        <v>176</v>
      </c>
      <c r="E146" s="247"/>
      <c r="F146" s="173" t="s">
        <v>117</v>
      </c>
      <c r="G146" s="175">
        <v>1</v>
      </c>
      <c r="H146" s="174"/>
      <c r="I146" s="174"/>
      <c r="J146" s="173"/>
      <c r="K146" s="178"/>
      <c r="L146" s="178"/>
      <c r="M146" s="178"/>
      <c r="N146" s="178"/>
      <c r="O146" s="178"/>
      <c r="P146" s="174"/>
      <c r="Q146" s="174"/>
      <c r="R146" s="174"/>
      <c r="S146" s="174"/>
      <c r="T146" s="178"/>
      <c r="U146" s="178"/>
      <c r="V146" s="188"/>
      <c r="W146" s="53"/>
      <c r="Z146">
        <v>0</v>
      </c>
    </row>
    <row r="147" spans="1:26" ht="25.15" customHeight="1" x14ac:dyDescent="0.25">
      <c r="A147" s="179"/>
      <c r="B147" s="200"/>
      <c r="C147" s="180" t="s">
        <v>177</v>
      </c>
      <c r="D147" s="247" t="s">
        <v>178</v>
      </c>
      <c r="E147" s="247"/>
      <c r="F147" s="173" t="s">
        <v>117</v>
      </c>
      <c r="G147" s="175">
        <v>1</v>
      </c>
      <c r="H147" s="174"/>
      <c r="I147" s="174"/>
      <c r="J147" s="173"/>
      <c r="K147" s="178"/>
      <c r="L147" s="178"/>
      <c r="M147" s="178"/>
      <c r="N147" s="178"/>
      <c r="O147" s="178"/>
      <c r="P147" s="174"/>
      <c r="Q147" s="174"/>
      <c r="R147" s="174"/>
      <c r="S147" s="174"/>
      <c r="T147" s="178"/>
      <c r="U147" s="178"/>
      <c r="V147" s="188"/>
      <c r="W147" s="53"/>
      <c r="Z147">
        <v>0</v>
      </c>
    </row>
    <row r="148" spans="1:26" ht="25.15" customHeight="1" x14ac:dyDescent="0.25">
      <c r="A148" s="179"/>
      <c r="B148" s="200"/>
      <c r="C148" s="180" t="s">
        <v>179</v>
      </c>
      <c r="D148" s="247" t="s">
        <v>180</v>
      </c>
      <c r="E148" s="247"/>
      <c r="F148" s="173" t="s">
        <v>117</v>
      </c>
      <c r="G148" s="175">
        <v>1</v>
      </c>
      <c r="H148" s="174"/>
      <c r="I148" s="174"/>
      <c r="J148" s="173"/>
      <c r="K148" s="178"/>
      <c r="L148" s="178"/>
      <c r="M148" s="178"/>
      <c r="N148" s="178"/>
      <c r="O148" s="178"/>
      <c r="P148" s="174"/>
      <c r="Q148" s="174"/>
      <c r="R148" s="174"/>
      <c r="S148" s="174"/>
      <c r="T148" s="178"/>
      <c r="U148" s="178"/>
      <c r="V148" s="188"/>
      <c r="W148" s="53"/>
      <c r="Z148">
        <v>0</v>
      </c>
    </row>
    <row r="149" spans="1:26" ht="25.15" customHeight="1" x14ac:dyDescent="0.25">
      <c r="A149" s="179"/>
      <c r="B149" s="200"/>
      <c r="C149" s="180" t="s">
        <v>181</v>
      </c>
      <c r="D149" s="247" t="s">
        <v>182</v>
      </c>
      <c r="E149" s="247"/>
      <c r="F149" s="173" t="s">
        <v>117</v>
      </c>
      <c r="G149" s="175">
        <v>24</v>
      </c>
      <c r="H149" s="174"/>
      <c r="I149" s="174"/>
      <c r="J149" s="173"/>
      <c r="K149" s="178"/>
      <c r="L149" s="178"/>
      <c r="M149" s="178"/>
      <c r="N149" s="178"/>
      <c r="O149" s="178"/>
      <c r="P149" s="174"/>
      <c r="Q149" s="174"/>
      <c r="R149" s="174"/>
      <c r="S149" s="174"/>
      <c r="T149" s="178"/>
      <c r="U149" s="178"/>
      <c r="V149" s="188"/>
      <c r="W149" s="53"/>
      <c r="Z149">
        <v>0</v>
      </c>
    </row>
    <row r="150" spans="1:26" ht="25.15" customHeight="1" x14ac:dyDescent="0.25">
      <c r="A150" s="179"/>
      <c r="B150" s="200"/>
      <c r="C150" s="180" t="s">
        <v>183</v>
      </c>
      <c r="D150" s="247" t="s">
        <v>184</v>
      </c>
      <c r="E150" s="247"/>
      <c r="F150" s="173" t="s">
        <v>117</v>
      </c>
      <c r="G150" s="175">
        <v>4</v>
      </c>
      <c r="H150" s="174"/>
      <c r="I150" s="174"/>
      <c r="J150" s="173"/>
      <c r="K150" s="178"/>
      <c r="L150" s="178"/>
      <c r="M150" s="178"/>
      <c r="N150" s="178"/>
      <c r="O150" s="178"/>
      <c r="P150" s="174"/>
      <c r="Q150" s="174"/>
      <c r="R150" s="174"/>
      <c r="S150" s="174"/>
      <c r="T150" s="178"/>
      <c r="U150" s="178"/>
      <c r="V150" s="188"/>
      <c r="W150" s="53"/>
      <c r="Z150">
        <v>0</v>
      </c>
    </row>
    <row r="151" spans="1:26" ht="25.15" customHeight="1" x14ac:dyDescent="0.25">
      <c r="A151" s="179"/>
      <c r="B151" s="200"/>
      <c r="C151" s="180" t="s">
        <v>185</v>
      </c>
      <c r="D151" s="247" t="s">
        <v>186</v>
      </c>
      <c r="E151" s="247"/>
      <c r="F151" s="173" t="s">
        <v>117</v>
      </c>
      <c r="G151" s="175">
        <v>3</v>
      </c>
      <c r="H151" s="174"/>
      <c r="I151" s="174"/>
      <c r="J151" s="173"/>
      <c r="K151" s="178"/>
      <c r="L151" s="178"/>
      <c r="M151" s="178"/>
      <c r="N151" s="178"/>
      <c r="O151" s="178"/>
      <c r="P151" s="174"/>
      <c r="Q151" s="174"/>
      <c r="R151" s="174"/>
      <c r="S151" s="174"/>
      <c r="T151" s="178"/>
      <c r="U151" s="178"/>
      <c r="V151" s="188"/>
      <c r="W151" s="53"/>
      <c r="Z151">
        <v>0</v>
      </c>
    </row>
    <row r="152" spans="1:26" ht="25.15" customHeight="1" x14ac:dyDescent="0.25">
      <c r="A152" s="179"/>
      <c r="B152" s="200"/>
      <c r="C152" s="180" t="s">
        <v>187</v>
      </c>
      <c r="D152" s="247" t="s">
        <v>188</v>
      </c>
      <c r="E152" s="247"/>
      <c r="F152" s="173" t="s">
        <v>117</v>
      </c>
      <c r="G152" s="175">
        <v>6</v>
      </c>
      <c r="H152" s="174"/>
      <c r="I152" s="174"/>
      <c r="J152" s="173"/>
      <c r="K152" s="178"/>
      <c r="L152" s="178"/>
      <c r="M152" s="178"/>
      <c r="N152" s="178"/>
      <c r="O152" s="178"/>
      <c r="P152" s="174"/>
      <c r="Q152" s="174"/>
      <c r="R152" s="174"/>
      <c r="S152" s="174"/>
      <c r="T152" s="178"/>
      <c r="U152" s="178"/>
      <c r="V152" s="188"/>
      <c r="W152" s="53"/>
      <c r="Z152">
        <v>0</v>
      </c>
    </row>
    <row r="153" spans="1:26" ht="25.15" customHeight="1" x14ac:dyDescent="0.25">
      <c r="A153" s="179"/>
      <c r="B153" s="200"/>
      <c r="C153" s="180" t="s">
        <v>189</v>
      </c>
      <c r="D153" s="247" t="s">
        <v>190</v>
      </c>
      <c r="E153" s="247"/>
      <c r="F153" s="173" t="s">
        <v>117</v>
      </c>
      <c r="G153" s="175">
        <v>4</v>
      </c>
      <c r="H153" s="174"/>
      <c r="I153" s="174"/>
      <c r="J153" s="173"/>
      <c r="K153" s="178"/>
      <c r="L153" s="178"/>
      <c r="M153" s="178"/>
      <c r="N153" s="178"/>
      <c r="O153" s="178"/>
      <c r="P153" s="174"/>
      <c r="Q153" s="174"/>
      <c r="R153" s="174"/>
      <c r="S153" s="174"/>
      <c r="T153" s="178"/>
      <c r="U153" s="178"/>
      <c r="V153" s="188"/>
      <c r="W153" s="53"/>
      <c r="Z153">
        <v>0</v>
      </c>
    </row>
    <row r="154" spans="1:26" ht="25.15" customHeight="1" x14ac:dyDescent="0.25">
      <c r="A154" s="179"/>
      <c r="B154" s="200"/>
      <c r="C154" s="180" t="s">
        <v>191</v>
      </c>
      <c r="D154" s="247" t="s">
        <v>192</v>
      </c>
      <c r="E154" s="247"/>
      <c r="F154" s="173" t="s">
        <v>117</v>
      </c>
      <c r="G154" s="175">
        <v>4</v>
      </c>
      <c r="H154" s="174"/>
      <c r="I154" s="174"/>
      <c r="J154" s="173"/>
      <c r="K154" s="178"/>
      <c r="L154" s="178"/>
      <c r="M154" s="178"/>
      <c r="N154" s="178"/>
      <c r="O154" s="178"/>
      <c r="P154" s="174"/>
      <c r="Q154" s="174"/>
      <c r="R154" s="174"/>
      <c r="S154" s="174"/>
      <c r="T154" s="178"/>
      <c r="U154" s="178"/>
      <c r="V154" s="188"/>
      <c r="W154" s="53"/>
      <c r="Z154">
        <v>0</v>
      </c>
    </row>
    <row r="155" spans="1:26" ht="25.15" customHeight="1" x14ac:dyDescent="0.25">
      <c r="A155" s="179"/>
      <c r="B155" s="200"/>
      <c r="C155" s="180" t="s">
        <v>193</v>
      </c>
      <c r="D155" s="247" t="s">
        <v>194</v>
      </c>
      <c r="E155" s="247"/>
      <c r="F155" s="173" t="s">
        <v>80</v>
      </c>
      <c r="G155" s="175">
        <v>390</v>
      </c>
      <c r="H155" s="174"/>
      <c r="I155" s="174"/>
      <c r="J155" s="173"/>
      <c r="K155" s="178"/>
      <c r="L155" s="178"/>
      <c r="M155" s="178"/>
      <c r="N155" s="178"/>
      <c r="O155" s="178"/>
      <c r="P155" s="174"/>
      <c r="Q155" s="174"/>
      <c r="R155" s="174"/>
      <c r="S155" s="174"/>
      <c r="T155" s="178"/>
      <c r="U155" s="178"/>
      <c r="V155" s="188"/>
      <c r="W155" s="53"/>
      <c r="Z155">
        <v>0</v>
      </c>
    </row>
    <row r="156" spans="1:26" ht="25.15" customHeight="1" x14ac:dyDescent="0.25">
      <c r="A156" s="179"/>
      <c r="B156" s="200"/>
      <c r="C156" s="180" t="s">
        <v>195</v>
      </c>
      <c r="D156" s="247" t="s">
        <v>196</v>
      </c>
      <c r="E156" s="247"/>
      <c r="F156" s="173" t="s">
        <v>80</v>
      </c>
      <c r="G156" s="175">
        <v>390</v>
      </c>
      <c r="H156" s="174"/>
      <c r="I156" s="174"/>
      <c r="J156" s="173"/>
      <c r="K156" s="178"/>
      <c r="L156" s="178"/>
      <c r="M156" s="178"/>
      <c r="N156" s="178"/>
      <c r="O156" s="178"/>
      <c r="P156" s="181"/>
      <c r="Q156" s="181"/>
      <c r="R156" s="181"/>
      <c r="S156" s="178"/>
      <c r="T156" s="178"/>
      <c r="U156" s="178"/>
      <c r="V156" s="188"/>
      <c r="W156" s="53"/>
      <c r="Z156">
        <v>0</v>
      </c>
    </row>
    <row r="157" spans="1:26" ht="25.15" customHeight="1" x14ac:dyDescent="0.25">
      <c r="A157" s="179"/>
      <c r="B157" s="200"/>
      <c r="C157" s="180" t="s">
        <v>197</v>
      </c>
      <c r="D157" s="247" t="s">
        <v>198</v>
      </c>
      <c r="E157" s="247"/>
      <c r="F157" s="173" t="s">
        <v>80</v>
      </c>
      <c r="G157" s="175">
        <v>20</v>
      </c>
      <c r="H157" s="174"/>
      <c r="I157" s="174"/>
      <c r="J157" s="173"/>
      <c r="K157" s="178"/>
      <c r="L157" s="178"/>
      <c r="M157" s="178"/>
      <c r="N157" s="178"/>
      <c r="O157" s="178"/>
      <c r="P157" s="181"/>
      <c r="Q157" s="181"/>
      <c r="R157" s="181"/>
      <c r="S157" s="178"/>
      <c r="T157" s="178"/>
      <c r="U157" s="178"/>
      <c r="V157" s="188"/>
      <c r="W157" s="53"/>
      <c r="Z157">
        <v>0</v>
      </c>
    </row>
    <row r="158" spans="1:26" ht="25.15" customHeight="1" x14ac:dyDescent="0.25">
      <c r="A158" s="179"/>
      <c r="B158" s="200"/>
      <c r="C158" s="180" t="s">
        <v>199</v>
      </c>
      <c r="D158" s="247" t="s">
        <v>200</v>
      </c>
      <c r="E158" s="247"/>
      <c r="F158" s="173" t="s">
        <v>117</v>
      </c>
      <c r="G158" s="175">
        <v>2</v>
      </c>
      <c r="H158" s="174"/>
      <c r="I158" s="174"/>
      <c r="J158" s="173"/>
      <c r="K158" s="178"/>
      <c r="L158" s="178"/>
      <c r="M158" s="178"/>
      <c r="N158" s="178"/>
      <c r="O158" s="178"/>
      <c r="P158" s="181"/>
      <c r="Q158" s="181"/>
      <c r="R158" s="181"/>
      <c r="S158" s="174"/>
      <c r="T158" s="178"/>
      <c r="U158" s="178"/>
      <c r="V158" s="188"/>
      <c r="W158" s="53"/>
      <c r="Z158">
        <v>0</v>
      </c>
    </row>
    <row r="159" spans="1:26" ht="25.15" customHeight="1" x14ac:dyDescent="0.25">
      <c r="A159" s="179"/>
      <c r="B159" s="200"/>
      <c r="C159" s="180" t="s">
        <v>201</v>
      </c>
      <c r="D159" s="247" t="s">
        <v>202</v>
      </c>
      <c r="E159" s="247"/>
      <c r="F159" s="173" t="s">
        <v>117</v>
      </c>
      <c r="G159" s="175">
        <v>4</v>
      </c>
      <c r="H159" s="174"/>
      <c r="I159" s="174"/>
      <c r="J159" s="173"/>
      <c r="K159" s="178"/>
      <c r="L159" s="178"/>
      <c r="M159" s="178"/>
      <c r="N159" s="178"/>
      <c r="O159" s="178"/>
      <c r="P159" s="181"/>
      <c r="Q159" s="181"/>
      <c r="R159" s="181"/>
      <c r="S159" s="174"/>
      <c r="T159" s="178"/>
      <c r="U159" s="178"/>
      <c r="V159" s="188"/>
      <c r="W159" s="53"/>
      <c r="Z159">
        <v>0</v>
      </c>
    </row>
    <row r="160" spans="1:26" ht="25.15" customHeight="1" x14ac:dyDescent="0.25">
      <c r="A160" s="179"/>
      <c r="B160" s="200"/>
      <c r="C160" s="216" t="s">
        <v>203</v>
      </c>
      <c r="D160" s="242" t="s">
        <v>204</v>
      </c>
      <c r="E160" s="242"/>
      <c r="F160" s="224" t="s">
        <v>117</v>
      </c>
      <c r="G160" s="218">
        <v>1</v>
      </c>
      <c r="H160" s="217"/>
      <c r="I160" s="217"/>
      <c r="J160" s="224"/>
      <c r="K160" s="221"/>
      <c r="L160" s="221"/>
      <c r="M160" s="221"/>
      <c r="N160" s="221"/>
      <c r="O160" s="221"/>
      <c r="P160" s="223"/>
      <c r="Q160" s="223"/>
      <c r="R160" s="223"/>
      <c r="S160" s="217"/>
      <c r="T160" s="221"/>
      <c r="U160" s="221"/>
      <c r="V160" s="222"/>
      <c r="W160" s="53"/>
      <c r="Z160">
        <v>0</v>
      </c>
    </row>
    <row r="161" spans="1:26" ht="25.15" customHeight="1" x14ac:dyDescent="0.25">
      <c r="A161" s="179"/>
      <c r="B161" s="200"/>
      <c r="C161" s="216"/>
      <c r="D161" s="238" t="s">
        <v>233</v>
      </c>
      <c r="E161" s="238"/>
      <c r="F161" s="227"/>
      <c r="G161" s="228"/>
      <c r="H161" s="227"/>
      <c r="I161" s="227">
        <f>I160</f>
        <v>0</v>
      </c>
      <c r="J161" s="224"/>
      <c r="K161" s="221"/>
      <c r="L161" s="221"/>
      <c r="M161" s="221"/>
      <c r="N161" s="221"/>
      <c r="O161" s="221"/>
      <c r="P161" s="223"/>
      <c r="Q161" s="223"/>
      <c r="R161" s="223"/>
      <c r="S161" s="217"/>
      <c r="T161" s="221"/>
      <c r="U161" s="221"/>
      <c r="V161" s="222"/>
      <c r="W161" s="53"/>
    </row>
    <row r="162" spans="1:26" x14ac:dyDescent="0.25">
      <c r="A162" s="10"/>
      <c r="B162" s="199"/>
      <c r="C162" s="172">
        <v>722</v>
      </c>
      <c r="D162" s="243" t="s">
        <v>234</v>
      </c>
      <c r="E162" s="244"/>
      <c r="F162" s="10"/>
      <c r="G162" s="171"/>
      <c r="H162" s="138"/>
      <c r="I162" s="140">
        <f>ROUND((SUM(I126:I159))/1,2)</f>
        <v>0</v>
      </c>
      <c r="J162" s="10"/>
      <c r="K162" s="10"/>
      <c r="L162" s="10">
        <f>ROUND((SUM(L126:L160))/1,2)</f>
        <v>0</v>
      </c>
      <c r="M162" s="10">
        <f>ROUND((SUM(M126:M160))/1,2)</f>
        <v>0</v>
      </c>
      <c r="N162" s="10"/>
      <c r="O162" s="10"/>
      <c r="P162" s="10"/>
      <c r="Q162" s="10"/>
      <c r="R162" s="10"/>
      <c r="S162" s="10">
        <f>ROUND((SUM(S126:S160))/1,2)</f>
        <v>0</v>
      </c>
      <c r="T162" s="10"/>
      <c r="U162" s="10"/>
      <c r="V162" s="188">
        <v>0</v>
      </c>
      <c r="W162" s="203"/>
      <c r="X162" s="137"/>
      <c r="Y162" s="137"/>
      <c r="Z162" s="137"/>
    </row>
    <row r="163" spans="1:26" x14ac:dyDescent="0.25">
      <c r="A163" s="1"/>
      <c r="B163" s="195"/>
      <c r="C163" s="1"/>
      <c r="D163" s="1"/>
      <c r="E163" s="1"/>
      <c r="F163" s="1"/>
      <c r="G163" s="165"/>
      <c r="H163" s="131"/>
      <c r="I163" s="13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89"/>
      <c r="W163" s="53"/>
    </row>
    <row r="164" spans="1:26" x14ac:dyDescent="0.25">
      <c r="A164" s="10"/>
      <c r="B164" s="199"/>
      <c r="C164" s="172">
        <v>725</v>
      </c>
      <c r="D164" s="244" t="s">
        <v>63</v>
      </c>
      <c r="E164" s="244"/>
      <c r="F164" s="10"/>
      <c r="G164" s="171"/>
      <c r="H164" s="138"/>
      <c r="I164" s="138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87"/>
      <c r="W164" s="203"/>
      <c r="X164" s="137"/>
      <c r="Y164" s="137"/>
      <c r="Z164" s="137"/>
    </row>
    <row r="165" spans="1:26" ht="25.15" customHeight="1" x14ac:dyDescent="0.25">
      <c r="A165" s="179"/>
      <c r="B165" s="200"/>
      <c r="C165" s="216" t="s">
        <v>205</v>
      </c>
      <c r="D165" s="242" t="s">
        <v>206</v>
      </c>
      <c r="E165" s="242"/>
      <c r="F165" s="224" t="s">
        <v>117</v>
      </c>
      <c r="G165" s="218">
        <v>19</v>
      </c>
      <c r="H165" s="217"/>
      <c r="I165" s="217"/>
      <c r="J165" s="224"/>
      <c r="K165" s="221"/>
      <c r="L165" s="221"/>
      <c r="M165" s="221"/>
      <c r="N165" s="221"/>
      <c r="O165" s="221"/>
      <c r="P165" s="223"/>
      <c r="Q165" s="223"/>
      <c r="R165" s="223"/>
      <c r="S165" s="221"/>
      <c r="T165" s="221"/>
      <c r="U165" s="221"/>
      <c r="V165" s="222"/>
      <c r="W165" s="53"/>
      <c r="Z165">
        <v>0</v>
      </c>
    </row>
    <row r="166" spans="1:26" ht="25.15" customHeight="1" x14ac:dyDescent="0.25">
      <c r="A166" s="179"/>
      <c r="B166" s="200"/>
      <c r="C166" s="216" t="s">
        <v>207</v>
      </c>
      <c r="D166" s="242" t="s">
        <v>208</v>
      </c>
      <c r="E166" s="242"/>
      <c r="F166" s="224" t="s">
        <v>117</v>
      </c>
      <c r="G166" s="218">
        <v>19</v>
      </c>
      <c r="H166" s="217"/>
      <c r="I166" s="217"/>
      <c r="J166" s="224"/>
      <c r="K166" s="221"/>
      <c r="L166" s="221"/>
      <c r="M166" s="221"/>
      <c r="N166" s="221"/>
      <c r="O166" s="221"/>
      <c r="P166" s="217"/>
      <c r="Q166" s="217"/>
      <c r="R166" s="217"/>
      <c r="S166" s="217"/>
      <c r="T166" s="221"/>
      <c r="U166" s="221"/>
      <c r="V166" s="222"/>
      <c r="W166" s="53"/>
      <c r="Z166">
        <v>0</v>
      </c>
    </row>
    <row r="167" spans="1:26" ht="25.15" customHeight="1" x14ac:dyDescent="0.25">
      <c r="A167" s="179"/>
      <c r="B167" s="200"/>
      <c r="C167" s="216" t="s">
        <v>209</v>
      </c>
      <c r="D167" s="242" t="s">
        <v>210</v>
      </c>
      <c r="E167" s="242"/>
      <c r="F167" s="224" t="s">
        <v>211</v>
      </c>
      <c r="G167" s="218">
        <v>10</v>
      </c>
      <c r="H167" s="217"/>
      <c r="I167" s="217"/>
      <c r="J167" s="224"/>
      <c r="K167" s="221"/>
      <c r="L167" s="221"/>
      <c r="M167" s="221"/>
      <c r="N167" s="221"/>
      <c r="O167" s="221"/>
      <c r="P167" s="217"/>
      <c r="Q167" s="217"/>
      <c r="R167" s="217"/>
      <c r="S167" s="217"/>
      <c r="T167" s="221"/>
      <c r="U167" s="221"/>
      <c r="V167" s="222"/>
      <c r="W167" s="53"/>
      <c r="Z167">
        <v>0</v>
      </c>
    </row>
    <row r="168" spans="1:26" ht="25.15" customHeight="1" x14ac:dyDescent="0.25">
      <c r="A168" s="179"/>
      <c r="B168" s="200"/>
      <c r="C168" s="216" t="s">
        <v>212</v>
      </c>
      <c r="D168" s="242" t="s">
        <v>213</v>
      </c>
      <c r="E168" s="242"/>
      <c r="F168" s="224" t="s">
        <v>211</v>
      </c>
      <c r="G168" s="218">
        <v>10</v>
      </c>
      <c r="H168" s="217"/>
      <c r="I168" s="217"/>
      <c r="J168" s="224"/>
      <c r="K168" s="221"/>
      <c r="L168" s="221"/>
      <c r="M168" s="221"/>
      <c r="N168" s="221"/>
      <c r="O168" s="221"/>
      <c r="P168" s="223"/>
      <c r="Q168" s="223"/>
      <c r="R168" s="223"/>
      <c r="S168" s="221"/>
      <c r="T168" s="221"/>
      <c r="U168" s="221"/>
      <c r="V168" s="222"/>
      <c r="W168" s="53"/>
      <c r="Z168">
        <v>0</v>
      </c>
    </row>
    <row r="169" spans="1:26" ht="25.15" customHeight="1" x14ac:dyDescent="0.25">
      <c r="A169" s="179"/>
      <c r="B169" s="200"/>
      <c r="C169" s="216" t="s">
        <v>214</v>
      </c>
      <c r="D169" s="242" t="s">
        <v>215</v>
      </c>
      <c r="E169" s="242"/>
      <c r="F169" s="224" t="s">
        <v>117</v>
      </c>
      <c r="G169" s="218">
        <v>4</v>
      </c>
      <c r="H169" s="217"/>
      <c r="I169" s="217"/>
      <c r="J169" s="224"/>
      <c r="K169" s="221"/>
      <c r="L169" s="221"/>
      <c r="M169" s="221"/>
      <c r="N169" s="221"/>
      <c r="O169" s="221"/>
      <c r="P169" s="217"/>
      <c r="Q169" s="217"/>
      <c r="R169" s="217"/>
      <c r="S169" s="217"/>
      <c r="T169" s="221"/>
      <c r="U169" s="221"/>
      <c r="V169" s="222"/>
      <c r="W169" s="53"/>
      <c r="Z169">
        <v>0</v>
      </c>
    </row>
    <row r="170" spans="1:26" ht="25.15" customHeight="1" x14ac:dyDescent="0.25">
      <c r="A170" s="179"/>
      <c r="B170" s="200"/>
      <c r="C170" s="216" t="s">
        <v>216</v>
      </c>
      <c r="D170" s="242" t="s">
        <v>217</v>
      </c>
      <c r="E170" s="242"/>
      <c r="F170" s="224" t="s">
        <v>117</v>
      </c>
      <c r="G170" s="218">
        <v>4</v>
      </c>
      <c r="H170" s="217"/>
      <c r="I170" s="217"/>
      <c r="J170" s="224"/>
      <c r="K170" s="221"/>
      <c r="L170" s="221"/>
      <c r="M170" s="221"/>
      <c r="N170" s="221"/>
      <c r="O170" s="221"/>
      <c r="P170" s="223"/>
      <c r="Q170" s="223"/>
      <c r="R170" s="223"/>
      <c r="S170" s="221"/>
      <c r="T170" s="221"/>
      <c r="U170" s="221"/>
      <c r="V170" s="222"/>
      <c r="W170" s="53"/>
      <c r="Z170">
        <v>0</v>
      </c>
    </row>
    <row r="171" spans="1:26" ht="25.15" customHeight="1" x14ac:dyDescent="0.25">
      <c r="A171" s="179"/>
      <c r="B171" s="200"/>
      <c r="C171" s="216" t="s">
        <v>218</v>
      </c>
      <c r="D171" s="242" t="s">
        <v>219</v>
      </c>
      <c r="E171" s="242"/>
      <c r="F171" s="224" t="s">
        <v>117</v>
      </c>
      <c r="G171" s="218">
        <v>4</v>
      </c>
      <c r="H171" s="217"/>
      <c r="I171" s="217"/>
      <c r="J171" s="224"/>
      <c r="K171" s="221"/>
      <c r="L171" s="221"/>
      <c r="M171" s="221"/>
      <c r="N171" s="221"/>
      <c r="O171" s="221"/>
      <c r="P171" s="223"/>
      <c r="Q171" s="223"/>
      <c r="R171" s="223"/>
      <c r="S171" s="221"/>
      <c r="T171" s="221"/>
      <c r="U171" s="221"/>
      <c r="V171" s="222"/>
      <c r="W171" s="53"/>
      <c r="Z171">
        <v>0</v>
      </c>
    </row>
    <row r="172" spans="1:26" x14ac:dyDescent="0.25">
      <c r="A172" s="10"/>
      <c r="B172" s="199"/>
      <c r="C172" s="172">
        <v>725</v>
      </c>
      <c r="D172" s="243" t="s">
        <v>231</v>
      </c>
      <c r="E172" s="244"/>
      <c r="F172" s="10"/>
      <c r="G172" s="171"/>
      <c r="H172" s="138"/>
      <c r="I172" s="140">
        <f>ROUND((SUM(I164:I171))/1,2)</f>
        <v>0</v>
      </c>
      <c r="J172" s="10"/>
      <c r="K172" s="10"/>
      <c r="L172" s="10">
        <f>ROUND((SUM(L164:L171))/1,2)</f>
        <v>0</v>
      </c>
      <c r="M172" s="10">
        <f>ROUND((SUM(M164:M171))/1,2)</f>
        <v>0</v>
      </c>
      <c r="N172" s="10"/>
      <c r="O172" s="10"/>
      <c r="P172" s="182"/>
      <c r="Q172" s="1"/>
      <c r="R172" s="1"/>
      <c r="S172" s="182">
        <f>ROUND((SUM(S164:S171))/1,2)</f>
        <v>0</v>
      </c>
      <c r="T172" s="2"/>
      <c r="U172" s="2"/>
      <c r="V172" s="188">
        <v>0</v>
      </c>
      <c r="W172" s="53"/>
    </row>
    <row r="173" spans="1:26" x14ac:dyDescent="0.25">
      <c r="A173" s="1"/>
      <c r="B173" s="195"/>
      <c r="C173" s="1"/>
      <c r="D173" s="1"/>
      <c r="E173" s="1"/>
      <c r="F173" s="1"/>
      <c r="G173" s="165"/>
      <c r="H173" s="225"/>
      <c r="I173" s="13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89"/>
      <c r="W173" s="53"/>
    </row>
    <row r="174" spans="1:26" x14ac:dyDescent="0.25">
      <c r="A174" s="10"/>
      <c r="B174" s="199"/>
      <c r="C174" s="10"/>
      <c r="D174" s="245" t="s">
        <v>59</v>
      </c>
      <c r="E174" s="245"/>
      <c r="F174" s="10"/>
      <c r="G174" s="171"/>
      <c r="H174" s="138"/>
      <c r="I174" s="140">
        <f>ROUND((SUM(I100:I173))/2,2)</f>
        <v>0</v>
      </c>
      <c r="J174" s="10"/>
      <c r="K174" s="10"/>
      <c r="L174" s="10">
        <f>ROUND((SUM(L100:L173))/2,2)</f>
        <v>0</v>
      </c>
      <c r="M174" s="10">
        <f>ROUND((SUM(M100:M173))/2,2)</f>
        <v>0</v>
      </c>
      <c r="N174" s="10"/>
      <c r="O174" s="10"/>
      <c r="P174" s="182"/>
      <c r="Q174" s="1"/>
      <c r="R174" s="1"/>
      <c r="S174" s="182">
        <f>ROUND((SUM(S100:S173))/2,2)</f>
        <v>0</v>
      </c>
      <c r="T174" s="1"/>
      <c r="U174" s="1"/>
      <c r="V174" s="213">
        <f>ROUND((SUM(V100:V173))/2,2)</f>
        <v>0</v>
      </c>
      <c r="W174" s="53"/>
    </row>
    <row r="175" spans="1:26" x14ac:dyDescent="0.25">
      <c r="A175" s="1"/>
      <c r="B175" s="201"/>
      <c r="C175" s="183"/>
      <c r="D175" s="246" t="s">
        <v>64</v>
      </c>
      <c r="E175" s="246"/>
      <c r="F175" s="183"/>
      <c r="G175" s="184"/>
      <c r="H175" s="185"/>
      <c r="I175" s="185">
        <f>I98+I174</f>
        <v>0</v>
      </c>
      <c r="J175" s="183"/>
      <c r="K175" s="183">
        <f>ROUND((SUM(K83:K174))/3,2)</f>
        <v>0</v>
      </c>
      <c r="L175" s="183">
        <f>ROUND((SUM(L83:L174))/3,2)</f>
        <v>0</v>
      </c>
      <c r="M175" s="183">
        <f>ROUND((SUM(M83:M174))/3,2)</f>
        <v>0</v>
      </c>
      <c r="N175" s="183"/>
      <c r="O175" s="183"/>
      <c r="P175" s="184"/>
      <c r="Q175" s="183"/>
      <c r="R175" s="183"/>
      <c r="S175" s="184">
        <f>ROUND((SUM(S83:S174))/3,2)</f>
        <v>0</v>
      </c>
      <c r="T175" s="183"/>
      <c r="U175" s="183"/>
      <c r="V175" s="214">
        <f>ROUND((SUM(V83:V174))/3,2)</f>
        <v>0</v>
      </c>
      <c r="W175" s="53"/>
      <c r="Z175">
        <f>(SUM(Z83:Z174))</f>
        <v>0</v>
      </c>
    </row>
  </sheetData>
  <mergeCells count="138">
    <mergeCell ref="B1:C1"/>
    <mergeCell ref="E1:F1"/>
    <mergeCell ref="B2:V2"/>
    <mergeCell ref="B3:V3"/>
    <mergeCell ref="B7:H7"/>
    <mergeCell ref="B9:H9"/>
    <mergeCell ref="C70:V70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H1:I1"/>
    <mergeCell ref="B55:D55"/>
    <mergeCell ref="B56:D56"/>
    <mergeCell ref="B58:D58"/>
    <mergeCell ref="B60:D60"/>
    <mergeCell ref="B61:D61"/>
    <mergeCell ref="F25:H25"/>
    <mergeCell ref="F26:H26"/>
    <mergeCell ref="F27:H27"/>
    <mergeCell ref="F28:G28"/>
    <mergeCell ref="F29:G29"/>
    <mergeCell ref="F30:G30"/>
    <mergeCell ref="F19:H19"/>
    <mergeCell ref="B74:E74"/>
    <mergeCell ref="B75:E75"/>
    <mergeCell ref="B57:D57"/>
    <mergeCell ref="B62:D62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6:E76"/>
    <mergeCell ref="I74:P74"/>
    <mergeCell ref="D83:E83"/>
    <mergeCell ref="D84:E84"/>
    <mergeCell ref="B63:D63"/>
    <mergeCell ref="B65:D65"/>
    <mergeCell ref="B66:D66"/>
    <mergeCell ref="B68:D68"/>
    <mergeCell ref="B72:V72"/>
    <mergeCell ref="B64:D64"/>
    <mergeCell ref="D92:E92"/>
    <mergeCell ref="D93:E93"/>
    <mergeCell ref="D94:E94"/>
    <mergeCell ref="D95:E95"/>
    <mergeCell ref="D96:E96"/>
    <mergeCell ref="D98:E98"/>
    <mergeCell ref="D85:E85"/>
    <mergeCell ref="D86:E86"/>
    <mergeCell ref="D87:E87"/>
    <mergeCell ref="D88:E88"/>
    <mergeCell ref="D89:E89"/>
    <mergeCell ref="D91:E91"/>
    <mergeCell ref="D106:E106"/>
    <mergeCell ref="D108:E108"/>
    <mergeCell ref="D109:E109"/>
    <mergeCell ref="D110:E110"/>
    <mergeCell ref="D111:E111"/>
    <mergeCell ref="D112:E112"/>
    <mergeCell ref="D100:E100"/>
    <mergeCell ref="D101:E101"/>
    <mergeCell ref="D102:E102"/>
    <mergeCell ref="D103:E103"/>
    <mergeCell ref="D104:E104"/>
    <mergeCell ref="D105:E105"/>
    <mergeCell ref="D119:E119"/>
    <mergeCell ref="D120:E120"/>
    <mergeCell ref="D121:E121"/>
    <mergeCell ref="D122:E122"/>
    <mergeCell ref="D123:E123"/>
    <mergeCell ref="D124:E124"/>
    <mergeCell ref="D113:E113"/>
    <mergeCell ref="D114:E114"/>
    <mergeCell ref="D115:E115"/>
    <mergeCell ref="D116:E116"/>
    <mergeCell ref="D117:E117"/>
    <mergeCell ref="D118:E118"/>
    <mergeCell ref="D132:E132"/>
    <mergeCell ref="D133:E133"/>
    <mergeCell ref="D134:E134"/>
    <mergeCell ref="D135:E135"/>
    <mergeCell ref="D136:E136"/>
    <mergeCell ref="D137:E137"/>
    <mergeCell ref="D126:E126"/>
    <mergeCell ref="D127:E127"/>
    <mergeCell ref="D128:E128"/>
    <mergeCell ref="D129:E129"/>
    <mergeCell ref="D130:E130"/>
    <mergeCell ref="D131:E131"/>
    <mergeCell ref="D144:E144"/>
    <mergeCell ref="D145:E145"/>
    <mergeCell ref="D146:E146"/>
    <mergeCell ref="D147:E147"/>
    <mergeCell ref="D148:E148"/>
    <mergeCell ref="D149:E149"/>
    <mergeCell ref="D138:E138"/>
    <mergeCell ref="D139:E139"/>
    <mergeCell ref="D140:E140"/>
    <mergeCell ref="D141:E141"/>
    <mergeCell ref="D142:E142"/>
    <mergeCell ref="D143:E143"/>
    <mergeCell ref="D156:E156"/>
    <mergeCell ref="D157:E157"/>
    <mergeCell ref="D158:E158"/>
    <mergeCell ref="D159:E159"/>
    <mergeCell ref="D160:E160"/>
    <mergeCell ref="D162:E162"/>
    <mergeCell ref="D150:E150"/>
    <mergeCell ref="D151:E151"/>
    <mergeCell ref="D152:E152"/>
    <mergeCell ref="D153:E153"/>
    <mergeCell ref="D154:E154"/>
    <mergeCell ref="D155:E155"/>
    <mergeCell ref="D170:E170"/>
    <mergeCell ref="D171:E171"/>
    <mergeCell ref="D172:E172"/>
    <mergeCell ref="D174:E174"/>
    <mergeCell ref="D175:E175"/>
    <mergeCell ref="D164:E164"/>
    <mergeCell ref="D165:E165"/>
    <mergeCell ref="D166:E166"/>
    <mergeCell ref="D167:E167"/>
    <mergeCell ref="D168:E168"/>
    <mergeCell ref="D169:E169"/>
  </mergeCells>
  <hyperlinks>
    <hyperlink ref="B1:C1" location="A2:A2" tooltip="Klikni na prechod ku Kryciemu listu..." display="Krycí list rozpočtu" xr:uid="{4CD10AB4-E62E-4A96-91B7-3E90FCF52922}"/>
    <hyperlink ref="E1:F1" location="A54:A54" tooltip="Klikni na prechod ku rekapitulácii..." display="Rekapitulácia rozpočtu" xr:uid="{EA3BAD51-875E-40F1-8D18-2D44233B83A3}"/>
    <hyperlink ref="H1:I1" location="B80:B80" tooltip="Klikni na prechod ku Rozpočet..." display="Rozpočet" xr:uid="{773B99BF-5490-4EE2-B0AD-E25A9ABF699F}"/>
  </hyperlinks>
  <printOptions horizontalCentered="1" gridLines="1"/>
  <pageMargins left="1.1111111111111112E-2" right="1.1111111111111112E-2" top="0.75" bottom="0.75" header="0.3" footer="0.3"/>
  <pageSetup paperSize="9" scale="75" orientation="portrait" horizontalDpi="4294967293" r:id="rId1"/>
  <headerFooter>
    <oddHeader>&amp;C&amp;L&amp; Rozpočet SO 01 Základná škola / Zdravotechnika</oddHeader>
    <oddFooter>&amp;RStrana &amp;Z z &amp;F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Rekapitulácia</vt:lpstr>
      <vt:lpstr>SO 5878</vt:lpstr>
      <vt:lpstr>'SO 5878'!Oblast_tisku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Acer2</dc:creator>
  <cp:lastModifiedBy>Stefan</cp:lastModifiedBy>
  <dcterms:created xsi:type="dcterms:W3CDTF">2021-11-10T10:30:15Z</dcterms:created>
  <dcterms:modified xsi:type="dcterms:W3CDTF">2021-11-18T06:48:32Z</dcterms:modified>
</cp:coreProperties>
</file>