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Spartner\12 EHS ZS-MS Kovacova\PDF\MS-ZS Kovacova CD FINAL\Rozpocet VV\VV zadanie\Priloha VV zadanie - profesie\"/>
    </mc:Choice>
  </mc:AlternateContent>
  <xr:revisionPtr revIDLastSave="0" documentId="13_ncr:1_{430B7231-8E69-4FDD-877C-2DB5A3A3DC3E}" xr6:coauthVersionLast="45" xr6:coauthVersionMax="47" xr10:uidLastSave="{00000000-0000-0000-0000-000000000000}"/>
  <bookViews>
    <workbookView xWindow="-120" yWindow="-120" windowWidth="29040" windowHeight="15990" activeTab="1" xr2:uid="{FB3A54F8-EC47-4BDE-933A-5BBADC174F40}"/>
  </bookViews>
  <sheets>
    <sheet name="Rekapitulácia" sheetId="1" r:id="rId1"/>
    <sheet name="SO 5877" sheetId="2" r:id="rId2"/>
  </sheets>
  <definedNames>
    <definedName name="_xlnm.Print_Area" localSheetId="1">'SO 5877'!$B$2:$V$123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D8" i="1"/>
  <c r="E7" i="1"/>
  <c r="E8" i="1" s="1"/>
  <c r="H29" i="2"/>
  <c r="P29" i="2" s="1"/>
  <c r="P16" i="2"/>
  <c r="Z123" i="2"/>
  <c r="I62" i="2"/>
  <c r="M120" i="2"/>
  <c r="F62" i="2" s="1"/>
  <c r="L120" i="2"/>
  <c r="E62" i="2" s="1"/>
  <c r="I120" i="2"/>
  <c r="G62" i="2" s="1"/>
  <c r="I61" i="2"/>
  <c r="M106" i="2"/>
  <c r="F61" i="2" s="1"/>
  <c r="L106" i="2"/>
  <c r="E61" i="2" s="1"/>
  <c r="I106" i="2"/>
  <c r="G61" i="2" s="1"/>
  <c r="I60" i="2"/>
  <c r="V122" i="2"/>
  <c r="I63" i="2" s="1"/>
  <c r="M96" i="2"/>
  <c r="L96" i="2"/>
  <c r="E60" i="2" s="1"/>
  <c r="S96" i="2"/>
  <c r="H60" i="2" s="1"/>
  <c r="M87" i="2"/>
  <c r="I87" i="2"/>
  <c r="G56" i="2" s="1"/>
  <c r="K123" i="2"/>
  <c r="K7" i="1" s="1"/>
  <c r="P19" i="2"/>
  <c r="M122" i="2" l="1"/>
  <c r="F63" i="2" s="1"/>
  <c r="D16" i="2" s="1"/>
  <c r="M89" i="2"/>
  <c r="F57" i="2" s="1"/>
  <c r="V123" i="2"/>
  <c r="I65" i="2" s="1"/>
  <c r="I56" i="2"/>
  <c r="I57" i="2"/>
  <c r="L122" i="2"/>
  <c r="E63" i="2" s="1"/>
  <c r="C16" i="2" s="1"/>
  <c r="L87" i="2"/>
  <c r="E56" i="2" s="1"/>
  <c r="F56" i="2"/>
  <c r="I89" i="2"/>
  <c r="G57" i="2" s="1"/>
  <c r="I96" i="2"/>
  <c r="G60" i="2" s="1"/>
  <c r="F60" i="2"/>
  <c r="E15" i="2"/>
  <c r="D15" i="2" l="1"/>
  <c r="M123" i="2"/>
  <c r="F65" i="2" s="1"/>
  <c r="S106" i="2"/>
  <c r="H61" i="2" s="1"/>
  <c r="L89" i="2"/>
  <c r="I122" i="2"/>
  <c r="G63" i="2" s="1"/>
  <c r="E16" i="2" s="1"/>
  <c r="P23" i="2" s="1"/>
  <c r="S87" i="2" l="1"/>
  <c r="H56" i="2" s="1"/>
  <c r="S120" i="2"/>
  <c r="H62" i="2" s="1"/>
  <c r="S122" i="2"/>
  <c r="H63" i="2" s="1"/>
  <c r="E21" i="2"/>
  <c r="E19" i="2"/>
  <c r="E23" i="2"/>
  <c r="P22" i="2"/>
  <c r="P21" i="2"/>
  <c r="E22" i="2"/>
  <c r="E57" i="2"/>
  <c r="C15" i="2" s="1"/>
  <c r="L123" i="2"/>
  <c r="E65" i="2" s="1"/>
  <c r="I123" i="2"/>
  <c r="G65" i="2" l="1"/>
  <c r="B7" i="1"/>
  <c r="S89" i="2"/>
  <c r="H57" i="2" s="1"/>
  <c r="P25" i="2"/>
  <c r="B8" i="1" l="1"/>
  <c r="S123" i="2"/>
  <c r="H65" i="2" s="1"/>
  <c r="P27" i="2"/>
  <c r="C7" i="1"/>
  <c r="C8" i="1" s="1"/>
  <c r="G7" i="1" l="1"/>
  <c r="G8" i="1" s="1"/>
  <c r="H28" i="2"/>
  <c r="P28" i="2" s="1"/>
  <c r="P30" i="2" s="1"/>
  <c r="B9" i="1" l="1"/>
  <c r="G9" i="1" s="1"/>
  <c r="B10" i="1" l="1"/>
  <c r="G10" i="1" s="1"/>
  <c r="G11" i="1" s="1"/>
</calcChain>
</file>

<file path=xl/sharedStrings.xml><?xml version="1.0" encoding="utf-8"?>
<sst xmlns="http://schemas.openxmlformats.org/spreadsheetml/2006/main" count="206" uniqueCount="134">
  <si>
    <t>Rekapitulácia rozpočtu</t>
  </si>
  <si>
    <t>Stavba SO 01 Základná škola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</si>
  <si>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</si>
  <si>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</si>
  <si>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</si>
  <si>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</si>
  <si>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</si>
  <si>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</si>
  <si>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</si>
  <si>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</si>
  <si>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</si>
  <si>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</si>
  <si>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Vykurovanie</t>
  </si>
  <si>
    <t>Krycí list rozpočtu</t>
  </si>
  <si>
    <t>Objekt Vykurovanie</t>
  </si>
  <si>
    <t>Miesto: Kováčová</t>
  </si>
  <si>
    <t xml:space="preserve">Ks: </t>
  </si>
  <si>
    <t xml:space="preserve">Zákazka: </t>
  </si>
  <si>
    <t xml:space="preserve">Spracoval: </t>
  </si>
  <si>
    <t xml:space="preserve">Dňa </t>
  </si>
  <si>
    <t>9. 11. 2021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</si>
  <si>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</si>
  <si>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</si>
  <si>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</si>
  <si>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</si>
  <si>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</si>
  <si>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</si>
  <si>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</si>
  <si>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</si>
  <si>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</si>
  <si>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</si>
  <si>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</si>
  <si>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</si>
  <si>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</si>
  <si>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</si>
  <si>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</si>
  <si>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</si>
  <si>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</si>
  <si>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</si>
  <si>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</si>
  <si>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</si>
  <si>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Územie so sťaž. podmienk. 0%</t>
  </si>
  <si>
    <t>Prevádzkové vplyvy 0%</t>
  </si>
  <si>
    <t>Mimoriadne sťaž.podmienky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</si>
  <si>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</si>
  <si>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</si>
  <si>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</si>
  <si>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</si>
  <si>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</si>
  <si>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</si>
  <si>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</si>
  <si>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</si>
  <si>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</si>
  <si>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</si>
  <si>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</si>
  <si>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9. 11. 2021</t>
  </si>
  <si>
    <t>Prehľad rozpočtových nákladov</t>
  </si>
  <si>
    <t>Práce HSV</t>
  </si>
  <si>
    <t xml:space="preserve">   POTRUBNÉ ROZVODY</t>
  </si>
  <si>
    <t>Práce PSV</t>
  </si>
  <si>
    <t xml:space="preserve">   IZOLÁCIE TEPELNÉ BEŽNÝCH STAVEBNÝCH KONŠTRUKCIÍ</t>
  </si>
  <si>
    <t xml:space="preserve">   ÚSTREDNÉ VYKUROVANIE - ROZVOD POTRUBIA</t>
  </si>
  <si>
    <t xml:space="preserve">   ÚSTREDNÉ VYKUROVANIE - VYKUROVACIE TELESÁ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</si>
  <si>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</si>
  <si>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</si>
  <si>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</si>
  <si>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</si>
  <si>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</si>
  <si>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</si>
  <si>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</si>
  <si>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</si>
  <si>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</si>
  <si>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</si>
  <si>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</si>
  <si>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</si>
  <si>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</si>
  <si>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SO 01 Základná škola</t>
  </si>
  <si>
    <t>733191201</t>
  </si>
  <si>
    <t>Tlaková skúška potrubných rozvodov do DN 32</t>
  </si>
  <si>
    <t>m</t>
  </si>
  <si>
    <t>733191111</t>
  </si>
  <si>
    <t>Prieraz cez zvislé konštrukcie</t>
  </si>
  <si>
    <t>m2</t>
  </si>
  <si>
    <t>733191112</t>
  </si>
  <si>
    <t>Prieraz cez jestvujúce stropné konštrukcie</t>
  </si>
  <si>
    <t>733191113</t>
  </si>
  <si>
    <t>Vyspravenie stien a prierazov v strope po montáži nových rozvodov</t>
  </si>
  <si>
    <t>733191114</t>
  </si>
  <si>
    <t>Zasekanie rozvodov DN 25 do jestvujúcej stenovej konštr. vrátane vyspravenia</t>
  </si>
  <si>
    <t>713411111</t>
  </si>
  <si>
    <t>Izolačná trubica Mirelon 13x18</t>
  </si>
  <si>
    <t>713411112</t>
  </si>
  <si>
    <t>Izolačná trubica Mirelon 13x28</t>
  </si>
  <si>
    <t>713411121</t>
  </si>
  <si>
    <t>Izolačná trubica Mirelon 13x32</t>
  </si>
  <si>
    <t>722171124</t>
  </si>
  <si>
    <t>Viacvrstvové potrubie ALPEX - TURATEC 26x3,0 ( 50 m )</t>
  </si>
  <si>
    <t>722171125</t>
  </si>
  <si>
    <t>Viacvrstvové potrubie ALPEX - TURATEC 32x3,0 ( 50 m )</t>
  </si>
  <si>
    <t>722172130</t>
  </si>
  <si>
    <t>Svorné šroubenie na viacvrstvé ALPEX pre rozdeľovače 16 x 2 ALU - EK</t>
  </si>
  <si>
    <t>kus</t>
  </si>
  <si>
    <t>723230010</t>
  </si>
  <si>
    <t>Guľový kohút s vypúšťaním 1" - DN 25</t>
  </si>
  <si>
    <t>723230011</t>
  </si>
  <si>
    <t>Prechodka z nerezového potrubia na plasthliník</t>
  </si>
  <si>
    <t>723230012</t>
  </si>
  <si>
    <t>Uzatvárací ventil 3/4" - DN 20</t>
  </si>
  <si>
    <t>723230020</t>
  </si>
  <si>
    <t>Odvzdušňovací ventil DN 8</t>
  </si>
  <si>
    <t>722171121</t>
  </si>
  <si>
    <t>Viacvrstvové potrubie ALPEX - TURATEC 16x2,0</t>
  </si>
  <si>
    <t>715191022</t>
  </si>
  <si>
    <t>Obvodový dilatačný pás samolepiaci s fóliou DP hr. 10 mm a š. 160 mm ( 50 / 250 m )</t>
  </si>
  <si>
    <t>722172140</t>
  </si>
  <si>
    <t>Fixačná lišta pre potrubie GL 16 - 17 mm (64 / 1 m)</t>
  </si>
  <si>
    <t>722172150</t>
  </si>
  <si>
    <t>Fixačná príchytka na rúrky 50 mm</t>
  </si>
  <si>
    <t>735311530</t>
  </si>
  <si>
    <t>UNIMIX zostava rozdeľovač/zberač - pre podl. a rad. vykurovanie 4-cestný (vrátane skrine)</t>
  </si>
  <si>
    <t>735311540</t>
  </si>
  <si>
    <t>UNIMIX zostava rozdeľovač/zberač - pre podl. a rad. vykurovanie 5-cestný (vrátane skrine)</t>
  </si>
  <si>
    <t>735311550</t>
  </si>
  <si>
    <t>UNIMIX zostava rozdeľovač/zberač - pre podl. a rad. vykurovanie 6-cestný (vrátane skrine)</t>
  </si>
  <si>
    <t>735311560</t>
  </si>
  <si>
    <t>UNIMIX zostava rozdeľovač/zberač - pre podl. a rad. vykurovanie 7-cestný (vrátane skrine)</t>
  </si>
  <si>
    <t>735311501</t>
  </si>
  <si>
    <t>Plastifikátor PL 10 BAKELITE MF ( 10 kg )</t>
  </si>
  <si>
    <t>kg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</si>
  <si>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</si>
  <si>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</si>
  <si>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</si>
  <si>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</si>
  <si>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 xml:space="preserve">Označenie položiek rozpočtu, stavebných prvkov, produktov, technologických jednotiek a výrobkov výrobným a obchodným názvom je nahraditeľný s dosiahnutím ich požadovaných vlastnosti a technických ukazovateľov. Položky sú nahraditeľne alternatívou!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</si>
</sst>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 ###\ ##0.00"/>
    <numFmt numFmtId="165" formatCode="###\ ###\ ##0.0000"/>
    <numFmt numFmtId="166" formatCode="###\ ###\ ##0.000"/>
    <numFmt numFmtId="167" formatCode="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b/>
      <sz val="20"/>
      <color rgb="FF000000"/>
      <name val="Arial CE"/>
      <family val="2"/>
      <charset val="238"/>
    </font>
    <font>
      <b/>
      <sz val="9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family val="2"/>
      <charset val="238"/>
    </font>
    <font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family val="2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0" fontId="1" fillId="0" borderId="102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18" fillId="0" borderId="0" xfId="0" applyFont="1"/>
    <xf numFmtId="164" fontId="6" fillId="0" borderId="14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167" fontId="5" fillId="0" borderId="102" xfId="0" applyNumberFormat="1" applyFont="1" applyBorder="1"/>
    <xf numFmtId="167" fontId="14" fillId="0" borderId="107" xfId="0" applyNumberFormat="1" applyFont="1" applyBorder="1"/>
    <xf numFmtId="0" fontId="1" fillId="0" borderId="5" xfId="0" applyFont="1" applyBorder="1"/>
    <xf numFmtId="0" fontId="1" fillId="0" borderId="24" xfId="0" applyFont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100" xfId="0" applyBorder="1" applyAlignment="1">
      <alignment wrapText="1"/>
    </xf>
    <xf numFmtId="0" fontId="0" fillId="0" borderId="6" xfId="0" applyBorder="1" applyAlignment="1">
      <alignment wrapText="1"/>
    </xf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49" xfId="0" applyFont="1" applyFill="1" applyBorder="1"/>
    <xf numFmtId="0" fontId="1" fillId="0" borderId="74" xfId="0" applyFont="1" applyFill="1" applyBorder="1"/>
    <xf numFmtId="0" fontId="1" fillId="0" borderId="36" xfId="0" applyFont="1" applyFill="1" applyBorder="1"/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3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6" fillId="0" borderId="58" xfId="0" applyFont="1" applyFill="1" applyBorder="1"/>
    <xf numFmtId="0" fontId="1" fillId="0" borderId="80" xfId="0" applyFont="1" applyFill="1" applyBorder="1"/>
    <xf numFmtId="0" fontId="1" fillId="0" borderId="40" xfId="0" applyFont="1" applyFill="1" applyBorder="1"/>
    <xf numFmtId="0" fontId="6" fillId="0" borderId="0" xfId="0" applyFont="1" applyFill="1" applyBorder="1"/>
    <xf numFmtId="0" fontId="1" fillId="0" borderId="78" xfId="0" applyFont="1" applyFill="1" applyBorder="1"/>
    <xf numFmtId="0" fontId="6" fillId="0" borderId="2" xfId="0" applyFont="1" applyFill="1" applyBorder="1"/>
    <xf numFmtId="0" fontId="5" fillId="0" borderId="5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8" fillId="3" borderId="5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5" fillId="0" borderId="59" xfId="0" applyFont="1" applyBorder="1"/>
    <xf numFmtId="0" fontId="5" fillId="0" borderId="84" xfId="0" applyFont="1" applyBorder="1"/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5" fillId="0" borderId="0" xfId="0" applyFont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0" xfId="0" applyFont="1" applyAlignment="1">
      <alignment horizontal="left"/>
    </xf>
    <xf numFmtId="0" fontId="14" fillId="0" borderId="106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3421F-1130-452E-87F4-128BCD2DF6AD}">
  <dimension ref="A1:Z11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17" t="s">
        <v>0</v>
      </c>
      <c r="B2" s="218"/>
      <c r="C2" s="218"/>
      <c r="D2" s="218"/>
      <c r="E2" s="218"/>
      <c r="F2" s="5" t="s">
        <v>2</v>
      </c>
      <c r="G2" s="5"/>
    </row>
    <row r="3" spans="1:26" x14ac:dyDescent="0.25">
      <c r="A3" s="219" t="s">
        <v>1</v>
      </c>
      <c r="B3" s="219"/>
      <c r="C3" s="219"/>
      <c r="D3" s="219"/>
      <c r="E3" s="219"/>
      <c r="F3" s="6" t="s">
        <v>3</v>
      </c>
      <c r="G3" s="6" t="s">
        <v>4</v>
      </c>
    </row>
    <row r="4" spans="1:26" x14ac:dyDescent="0.25">
      <c r="A4" s="219"/>
      <c r="B4" s="219"/>
      <c r="C4" s="219"/>
      <c r="D4" s="219"/>
      <c r="E4" s="219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06">
        <f>'SO 5877'!I123-Rekapitulácia!D7</f>
        <v>0</v>
      </c>
      <c r="C7" s="206">
        <f>'SO 5877'!P25</f>
        <v>0</v>
      </c>
      <c r="D7" s="206">
        <v>0</v>
      </c>
      <c r="E7" s="206">
        <f>'SO 5877'!P16</f>
        <v>0</v>
      </c>
      <c r="F7" s="206">
        <v>0</v>
      </c>
      <c r="G7" s="206">
        <f>B7+C7+D7+E7+F7</f>
        <v>0</v>
      </c>
      <c r="K7">
        <f>'SO 5877'!K123</f>
        <v>0</v>
      </c>
      <c r="Q7">
        <v>30.126000000000001</v>
      </c>
    </row>
    <row r="8" spans="1:26" x14ac:dyDescent="0.25">
      <c r="A8" s="209" t="s">
        <v>129</v>
      </c>
      <c r="B8" s="210">
        <f>SUM(B7:B7)</f>
        <v>0</v>
      </c>
      <c r="C8" s="210">
        <f>SUM(C7:C7)</f>
        <v>0</v>
      </c>
      <c r="D8" s="210">
        <f>SUM(D7:D7)</f>
        <v>0</v>
      </c>
      <c r="E8" s="210">
        <f>SUM(E7:E7)</f>
        <v>0</v>
      </c>
      <c r="F8" s="210">
        <f>SUM(F7:F7)</f>
        <v>0</v>
      </c>
      <c r="G8" s="210">
        <f>SUM(G7:G7)-SUM(Z7:Z7)</f>
        <v>0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x14ac:dyDescent="0.25">
      <c r="A9" s="207" t="s">
        <v>130</v>
      </c>
      <c r="B9" s="208">
        <f>G8-SUM(Rekapitulácia!K7:'Rekapitulácia'!K7)*1</f>
        <v>0</v>
      </c>
      <c r="C9" s="208"/>
      <c r="D9" s="208"/>
      <c r="E9" s="208"/>
      <c r="F9" s="208"/>
      <c r="G9" s="208">
        <f>ROUND(((ROUND(B9,2)*20)/100),2)*1</f>
        <v>0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4" t="s">
        <v>131</v>
      </c>
      <c r="B10" s="205">
        <f>(G8-B9)</f>
        <v>0</v>
      </c>
      <c r="C10" s="205"/>
      <c r="D10" s="205"/>
      <c r="E10" s="205"/>
      <c r="F10" s="205"/>
      <c r="G10" s="205">
        <f>ROUND(((ROUND(B10,2)*0)/100),2)</f>
        <v>0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211" t="s">
        <v>132</v>
      </c>
      <c r="B11" s="212"/>
      <c r="C11" s="212"/>
      <c r="D11" s="212"/>
      <c r="E11" s="212"/>
      <c r="F11" s="212"/>
      <c r="G11" s="212">
        <f>SUM(G8:G10)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0BDC2-3D3E-40C8-B123-171D2F0424E4}">
  <dimension ref="A1:AA123"/>
  <sheetViews>
    <sheetView tabSelected="1" workbookViewId="0">
      <pane ySplit="1" topLeftCell="A2" activePane="bottomLeft" state="frozen"/>
      <selection pane="bottomLeft" activeCell="H118" sqref="H118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26" t="s">
        <v>13</v>
      </c>
      <c r="C1" s="227"/>
      <c r="D1" s="12"/>
      <c r="E1" s="228" t="s">
        <v>0</v>
      </c>
      <c r="F1" s="229"/>
      <c r="G1" s="13"/>
      <c r="H1" s="276" t="s">
        <v>64</v>
      </c>
      <c r="I1" s="22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30" t="s">
        <v>13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2"/>
      <c r="R2" s="232"/>
      <c r="S2" s="232"/>
      <c r="T2" s="232"/>
      <c r="U2" s="232"/>
      <c r="V2" s="233"/>
      <c r="W2" s="53"/>
    </row>
    <row r="3" spans="1:23" ht="18" customHeight="1" x14ac:dyDescent="0.25">
      <c r="A3" s="15"/>
      <c r="B3" s="234" t="s">
        <v>1</v>
      </c>
      <c r="C3" s="235"/>
      <c r="D3" s="235"/>
      <c r="E3" s="235"/>
      <c r="F3" s="235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7"/>
      <c r="W3" s="53"/>
    </row>
    <row r="4" spans="1:23" ht="18" customHeight="1" x14ac:dyDescent="0.25">
      <c r="A4" s="15"/>
      <c r="B4" s="43" t="s">
        <v>14</v>
      </c>
      <c r="C4" s="32"/>
      <c r="D4" s="25"/>
      <c r="E4" s="25"/>
      <c r="F4" s="44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17</v>
      </c>
      <c r="C6" s="32"/>
      <c r="D6" s="44" t="s">
        <v>18</v>
      </c>
      <c r="E6" s="25"/>
      <c r="F6" s="44" t="s">
        <v>19</v>
      </c>
      <c r="G6" s="44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38" t="s">
        <v>21</v>
      </c>
      <c r="C7" s="239"/>
      <c r="D7" s="239"/>
      <c r="E7" s="239"/>
      <c r="F7" s="239"/>
      <c r="G7" s="239"/>
      <c r="H7" s="24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24</v>
      </c>
      <c r="C8" s="46"/>
      <c r="D8" s="28"/>
      <c r="E8" s="28"/>
      <c r="F8" s="50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20" t="s">
        <v>22</v>
      </c>
      <c r="C9" s="221"/>
      <c r="D9" s="221"/>
      <c r="E9" s="221"/>
      <c r="F9" s="221"/>
      <c r="G9" s="221"/>
      <c r="H9" s="222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24</v>
      </c>
      <c r="C10" s="32"/>
      <c r="D10" s="25"/>
      <c r="E10" s="25"/>
      <c r="F10" s="44" t="s">
        <v>25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20" t="s">
        <v>23</v>
      </c>
      <c r="C11" s="221"/>
      <c r="D11" s="221"/>
      <c r="E11" s="221"/>
      <c r="F11" s="221"/>
      <c r="G11" s="221"/>
      <c r="H11" s="222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24</v>
      </c>
      <c r="C12" s="32"/>
      <c r="D12" s="25"/>
      <c r="E12" s="25"/>
      <c r="F12" s="44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46</v>
      </c>
      <c r="D14" s="61" t="s">
        <v>47</v>
      </c>
      <c r="E14" s="66" t="s">
        <v>48</v>
      </c>
      <c r="F14" s="244" t="s">
        <v>31</v>
      </c>
      <c r="G14" s="245"/>
      <c r="H14" s="246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26</v>
      </c>
      <c r="C15" s="63">
        <f>'SO 5877'!E57</f>
        <v>0</v>
      </c>
      <c r="D15" s="58">
        <f>'SO 5877'!F57</f>
        <v>0</v>
      </c>
      <c r="E15" s="67">
        <f>'SO 5877'!G57</f>
        <v>0</v>
      </c>
      <c r="F15" s="247"/>
      <c r="G15" s="248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27</v>
      </c>
      <c r="C16" s="92">
        <f>'SO 5877'!E63</f>
        <v>0</v>
      </c>
      <c r="D16" s="93">
        <f>'SO 5877'!F63</f>
        <v>0</v>
      </c>
      <c r="E16" s="94">
        <f>'SO 5877'!G63</f>
        <v>0</v>
      </c>
      <c r="F16" s="249" t="s">
        <v>32</v>
      </c>
      <c r="G16" s="248"/>
      <c r="H16" s="243"/>
      <c r="I16" s="25"/>
      <c r="J16" s="25"/>
      <c r="K16" s="26"/>
      <c r="L16" s="26"/>
      <c r="M16" s="26"/>
      <c r="N16" s="26"/>
      <c r="O16" s="74"/>
      <c r="P16" s="83">
        <f>(SUM(Z80:Z122))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28</v>
      </c>
      <c r="C17" s="63"/>
      <c r="D17" s="58"/>
      <c r="E17" s="67"/>
      <c r="F17" s="250" t="s">
        <v>33</v>
      </c>
      <c r="G17" s="248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29</v>
      </c>
      <c r="C18" s="64"/>
      <c r="D18" s="59"/>
      <c r="E18" s="68"/>
      <c r="F18" s="251"/>
      <c r="G18" s="242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30</v>
      </c>
      <c r="C19" s="65"/>
      <c r="D19" s="60"/>
      <c r="E19" s="69">
        <f>SUM(E15:E18)</f>
        <v>0</v>
      </c>
      <c r="F19" s="252" t="s">
        <v>30</v>
      </c>
      <c r="G19" s="253"/>
      <c r="H19" s="254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39</v>
      </c>
      <c r="C20" s="57"/>
      <c r="D20" s="95"/>
      <c r="E20" s="96"/>
      <c r="F20" s="255" t="s">
        <v>39</v>
      </c>
      <c r="G20" s="256"/>
      <c r="H20" s="246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40</v>
      </c>
      <c r="C21" s="51"/>
      <c r="D21" s="91"/>
      <c r="E21" s="70">
        <f>((E15*U22*0)+(E16*V22*0)+(E17*W22*0))/100</f>
        <v>0</v>
      </c>
      <c r="F21" s="257" t="s">
        <v>43</v>
      </c>
      <c r="G21" s="248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41</v>
      </c>
      <c r="C22" s="34"/>
      <c r="D22" s="72"/>
      <c r="E22" s="71">
        <f>((E15*U23*0)+(E16*V23*0)+(E17*W23*0))/100</f>
        <v>0</v>
      </c>
      <c r="F22" s="257" t="s">
        <v>44</v>
      </c>
      <c r="G22" s="248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42</v>
      </c>
      <c r="C23" s="34"/>
      <c r="D23" s="72"/>
      <c r="E23" s="71">
        <f>((E15*U24*0)+(E16*V24*0)+(E17*W24*0))/100</f>
        <v>0</v>
      </c>
      <c r="F23" s="257" t="s">
        <v>45</v>
      </c>
      <c r="G23" s="248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41"/>
      <c r="G24" s="242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64" t="s">
        <v>30</v>
      </c>
      <c r="G25" s="253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51</v>
      </c>
      <c r="C26" s="98"/>
      <c r="D26" s="100"/>
      <c r="E26" s="106"/>
      <c r="F26" s="255" t="s">
        <v>34</v>
      </c>
      <c r="G26" s="265"/>
      <c r="H26" s="266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67" t="s">
        <v>35</v>
      </c>
      <c r="G27" s="268"/>
      <c r="H27" s="269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0" t="s">
        <v>36</v>
      </c>
      <c r="G28" s="271"/>
      <c r="H28" s="204">
        <f>P27-SUM('SO 5877'!K80:'SO 5877'!K122)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72" t="s">
        <v>37</v>
      </c>
      <c r="G29" s="273"/>
      <c r="H29" s="33">
        <f>SUM('SO 5877'!K80:'SO 5877'!K122)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74" t="s">
        <v>38</v>
      </c>
      <c r="G30" s="275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68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49</v>
      </c>
      <c r="C32" s="102"/>
      <c r="D32" s="19"/>
      <c r="E32" s="111" t="s">
        <v>50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02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02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02"/>
    </row>
    <row r="42" spans="1:23" x14ac:dyDescent="0.25">
      <c r="A42" s="130"/>
      <c r="B42" s="19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02"/>
    </row>
    <row r="43" spans="1:23" x14ac:dyDescent="0.25">
      <c r="A43" s="130"/>
      <c r="B43" s="192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25">
      <c r="A45" s="130"/>
      <c r="B45" s="19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190"/>
      <c r="B46" s="292" t="s">
        <v>21</v>
      </c>
      <c r="C46" s="259"/>
      <c r="D46" s="259"/>
      <c r="E46" s="260"/>
      <c r="F46" s="258" t="s">
        <v>18</v>
      </c>
      <c r="G46" s="259"/>
      <c r="H46" s="260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190"/>
      <c r="B47" s="292" t="s">
        <v>22</v>
      </c>
      <c r="C47" s="259"/>
      <c r="D47" s="259"/>
      <c r="E47" s="260"/>
      <c r="F47" s="258" t="s">
        <v>16</v>
      </c>
      <c r="G47" s="259"/>
      <c r="H47" s="260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190"/>
      <c r="B48" s="292" t="s">
        <v>23</v>
      </c>
      <c r="C48" s="259"/>
      <c r="D48" s="259"/>
      <c r="E48" s="260"/>
      <c r="F48" s="258" t="s">
        <v>55</v>
      </c>
      <c r="G48" s="259"/>
      <c r="H48" s="260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190"/>
      <c r="B49" s="261" t="s">
        <v>1</v>
      </c>
      <c r="C49" s="262"/>
      <c r="D49" s="262"/>
      <c r="E49" s="262"/>
      <c r="F49" s="262"/>
      <c r="G49" s="262"/>
      <c r="H49" s="262"/>
      <c r="I49" s="263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194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194" t="s">
        <v>56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87" t="s">
        <v>52</v>
      </c>
      <c r="C54" s="288"/>
      <c r="D54" s="128"/>
      <c r="E54" s="128" t="s">
        <v>46</v>
      </c>
      <c r="F54" s="128" t="s">
        <v>47</v>
      </c>
      <c r="G54" s="128" t="s">
        <v>30</v>
      </c>
      <c r="H54" s="128" t="s">
        <v>53</v>
      </c>
      <c r="I54" s="128" t="s">
        <v>54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80" t="s">
        <v>57</v>
      </c>
      <c r="C55" s="281"/>
      <c r="D55" s="28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03"/>
      <c r="X55" s="137"/>
      <c r="Y55" s="137"/>
      <c r="Z55" s="137"/>
    </row>
    <row r="56" spans="1:26" x14ac:dyDescent="0.25">
      <c r="A56" s="10"/>
      <c r="B56" s="282" t="s">
        <v>58</v>
      </c>
      <c r="C56" s="283"/>
      <c r="D56" s="283"/>
      <c r="E56" s="138">
        <f>'SO 5877'!L87</f>
        <v>0</v>
      </c>
      <c r="F56" s="138">
        <f>'SO 5877'!M87</f>
        <v>0</v>
      </c>
      <c r="G56" s="138">
        <f>'SO 5877'!I87</f>
        <v>0</v>
      </c>
      <c r="H56" s="139">
        <f>'SO 5877'!S87</f>
        <v>0</v>
      </c>
      <c r="I56" s="139">
        <f>'SO 5877'!V87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03"/>
      <c r="X56" s="137"/>
      <c r="Y56" s="137"/>
      <c r="Z56" s="137"/>
    </row>
    <row r="57" spans="1:26" x14ac:dyDescent="0.25">
      <c r="A57" s="10"/>
      <c r="B57" s="284" t="s">
        <v>57</v>
      </c>
      <c r="C57" s="285"/>
      <c r="D57" s="285"/>
      <c r="E57" s="140">
        <f>'SO 5877'!L89</f>
        <v>0</v>
      </c>
      <c r="F57" s="140">
        <f>'SO 5877'!M89</f>
        <v>0</v>
      </c>
      <c r="G57" s="140">
        <f>'SO 5877'!I89</f>
        <v>0</v>
      </c>
      <c r="H57" s="141">
        <f>'SO 5877'!S89</f>
        <v>0</v>
      </c>
      <c r="I57" s="141">
        <f>'SO 5877'!V89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03"/>
      <c r="X57" s="137"/>
      <c r="Y57" s="137"/>
      <c r="Z57" s="137"/>
    </row>
    <row r="58" spans="1:26" x14ac:dyDescent="0.25">
      <c r="A58" s="1"/>
      <c r="B58" s="195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284" t="s">
        <v>59</v>
      </c>
      <c r="C59" s="285"/>
      <c r="D59" s="285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03"/>
      <c r="X59" s="137"/>
      <c r="Y59" s="137"/>
      <c r="Z59" s="137"/>
    </row>
    <row r="60" spans="1:26" x14ac:dyDescent="0.25">
      <c r="A60" s="10"/>
      <c r="B60" s="282" t="s">
        <v>60</v>
      </c>
      <c r="C60" s="283"/>
      <c r="D60" s="283"/>
      <c r="E60" s="138">
        <f>'SO 5877'!L96</f>
        <v>0</v>
      </c>
      <c r="F60" s="138">
        <f>'SO 5877'!M96</f>
        <v>0</v>
      </c>
      <c r="G60" s="138">
        <f>'SO 5877'!I96</f>
        <v>0</v>
      </c>
      <c r="H60" s="139">
        <f>'SO 5877'!S96</f>
        <v>0</v>
      </c>
      <c r="I60" s="139">
        <f>'SO 5877'!V96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03"/>
      <c r="X60" s="137"/>
      <c r="Y60" s="137"/>
      <c r="Z60" s="137"/>
    </row>
    <row r="61" spans="1:26" x14ac:dyDescent="0.25">
      <c r="A61" s="10"/>
      <c r="B61" s="282" t="s">
        <v>61</v>
      </c>
      <c r="C61" s="283"/>
      <c r="D61" s="283"/>
      <c r="E61" s="138">
        <f>'SO 5877'!L106</f>
        <v>0</v>
      </c>
      <c r="F61" s="138">
        <f>'SO 5877'!M106</f>
        <v>0</v>
      </c>
      <c r="G61" s="138">
        <f>'SO 5877'!I106</f>
        <v>0</v>
      </c>
      <c r="H61" s="139">
        <f>'SO 5877'!S106</f>
        <v>0</v>
      </c>
      <c r="I61" s="139">
        <f>'SO 5877'!V106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03"/>
      <c r="X61" s="137"/>
      <c r="Y61" s="137"/>
      <c r="Z61" s="137"/>
    </row>
    <row r="62" spans="1:26" x14ac:dyDescent="0.25">
      <c r="A62" s="10"/>
      <c r="B62" s="282" t="s">
        <v>62</v>
      </c>
      <c r="C62" s="283"/>
      <c r="D62" s="283"/>
      <c r="E62" s="138">
        <f>'SO 5877'!L120</f>
        <v>0</v>
      </c>
      <c r="F62" s="138">
        <f>'SO 5877'!M120</f>
        <v>0</v>
      </c>
      <c r="G62" s="138">
        <f>'SO 5877'!I120</f>
        <v>0</v>
      </c>
      <c r="H62" s="139">
        <f>'SO 5877'!S120</f>
        <v>0</v>
      </c>
      <c r="I62" s="139">
        <f>'SO 5877'!V120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03"/>
      <c r="X62" s="137"/>
      <c r="Y62" s="137"/>
      <c r="Z62" s="137"/>
    </row>
    <row r="63" spans="1:26" x14ac:dyDescent="0.25">
      <c r="A63" s="10"/>
      <c r="B63" s="284" t="s">
        <v>59</v>
      </c>
      <c r="C63" s="285"/>
      <c r="D63" s="285"/>
      <c r="E63" s="140">
        <f>'SO 5877'!L122</f>
        <v>0</v>
      </c>
      <c r="F63" s="140">
        <f>'SO 5877'!M122</f>
        <v>0</v>
      </c>
      <c r="G63" s="140">
        <f>'SO 5877'!I122</f>
        <v>0</v>
      </c>
      <c r="H63" s="141">
        <f>'SO 5877'!S122</f>
        <v>0</v>
      </c>
      <c r="I63" s="141">
        <f>'SO 5877'!V122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03"/>
      <c r="X63" s="137"/>
      <c r="Y63" s="137"/>
      <c r="Z63" s="137"/>
    </row>
    <row r="64" spans="1:26" x14ac:dyDescent="0.25">
      <c r="A64" s="1"/>
      <c r="B64" s="195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3"/>
    </row>
    <row r="65" spans="1:26" x14ac:dyDescent="0.25">
      <c r="A65" s="142"/>
      <c r="B65" s="294" t="s">
        <v>63</v>
      </c>
      <c r="C65" s="295"/>
      <c r="D65" s="295"/>
      <c r="E65" s="144">
        <f>'SO 5877'!L123</f>
        <v>0</v>
      </c>
      <c r="F65" s="144">
        <f>'SO 5877'!M123</f>
        <v>0</v>
      </c>
      <c r="G65" s="144">
        <f>'SO 5877'!I123</f>
        <v>0</v>
      </c>
      <c r="H65" s="145">
        <f>'SO 5877'!S123</f>
        <v>0</v>
      </c>
      <c r="I65" s="145">
        <f>'SO 5877'!V123</f>
        <v>0</v>
      </c>
      <c r="J65" s="146"/>
      <c r="K65" s="146"/>
      <c r="L65" s="146"/>
      <c r="M65" s="146"/>
      <c r="N65" s="146"/>
      <c r="O65" s="146"/>
      <c r="P65" s="146"/>
      <c r="Q65" s="147"/>
      <c r="R65" s="147"/>
      <c r="S65" s="147"/>
      <c r="T65" s="147"/>
      <c r="U65" s="147"/>
      <c r="V65" s="152"/>
      <c r="W65" s="203"/>
      <c r="X65" s="143"/>
      <c r="Y65" s="143"/>
      <c r="Z65" s="143"/>
    </row>
    <row r="66" spans="1:26" x14ac:dyDescent="0.25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ht="28.5" customHeight="1" x14ac:dyDescent="0.25">
      <c r="A67" s="215"/>
      <c r="B67" s="216"/>
      <c r="C67" s="223" t="s">
        <v>133</v>
      </c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5"/>
      <c r="W67" s="53"/>
    </row>
    <row r="68" spans="1:26" x14ac:dyDescent="0.25">
      <c r="A68" s="15"/>
      <c r="B68" s="38"/>
      <c r="C68" s="8"/>
      <c r="D68" s="8"/>
      <c r="E68" s="27"/>
      <c r="F68" s="27"/>
      <c r="G68" s="27"/>
      <c r="H68" s="154"/>
      <c r="I68" s="154"/>
      <c r="J68" s="154"/>
      <c r="K68" s="154"/>
      <c r="L68" s="154"/>
      <c r="M68" s="154"/>
      <c r="N68" s="154"/>
      <c r="O68" s="154"/>
      <c r="P68" s="154"/>
      <c r="Q68" s="16"/>
      <c r="R68" s="16"/>
      <c r="S68" s="16"/>
      <c r="T68" s="16"/>
      <c r="U68" s="16"/>
      <c r="V68" s="16"/>
      <c r="W68" s="53"/>
    </row>
    <row r="69" spans="1:26" ht="34.9" customHeight="1" x14ac:dyDescent="0.25">
      <c r="A69" s="1"/>
      <c r="B69" s="296" t="s">
        <v>64</v>
      </c>
      <c r="C69" s="297"/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53"/>
    </row>
    <row r="70" spans="1:26" x14ac:dyDescent="0.25">
      <c r="A70" s="15"/>
      <c r="B70" s="97"/>
      <c r="C70" s="19"/>
      <c r="D70" s="19"/>
      <c r="E70" s="99"/>
      <c r="F70" s="99"/>
      <c r="G70" s="99"/>
      <c r="H70" s="168"/>
      <c r="I70" s="168"/>
      <c r="J70" s="168"/>
      <c r="K70" s="168"/>
      <c r="L70" s="168"/>
      <c r="M70" s="168"/>
      <c r="N70" s="168"/>
      <c r="O70" s="168"/>
      <c r="P70" s="168"/>
      <c r="Q70" s="20"/>
      <c r="R70" s="20"/>
      <c r="S70" s="20"/>
      <c r="T70" s="20"/>
      <c r="U70" s="20"/>
      <c r="V70" s="20"/>
      <c r="W70" s="53"/>
    </row>
    <row r="71" spans="1:26" ht="19.899999999999999" customHeight="1" x14ac:dyDescent="0.25">
      <c r="A71" s="190"/>
      <c r="B71" s="277" t="s">
        <v>21</v>
      </c>
      <c r="C71" s="278"/>
      <c r="D71" s="278"/>
      <c r="E71" s="279"/>
      <c r="F71" s="166"/>
      <c r="G71" s="166"/>
      <c r="H71" s="167" t="s">
        <v>18</v>
      </c>
      <c r="I71" s="298"/>
      <c r="J71" s="299"/>
      <c r="K71" s="299"/>
      <c r="L71" s="299"/>
      <c r="M71" s="299"/>
      <c r="N71" s="299"/>
      <c r="O71" s="299"/>
      <c r="P71" s="300"/>
      <c r="Q71" s="18"/>
      <c r="R71" s="18"/>
      <c r="S71" s="18"/>
      <c r="T71" s="18"/>
      <c r="U71" s="18"/>
      <c r="V71" s="18"/>
      <c r="W71" s="53"/>
    </row>
    <row r="72" spans="1:26" ht="19.899999999999999" customHeight="1" x14ac:dyDescent="0.25">
      <c r="A72" s="190"/>
      <c r="B72" s="292" t="s">
        <v>22</v>
      </c>
      <c r="C72" s="259"/>
      <c r="D72" s="259"/>
      <c r="E72" s="260"/>
      <c r="F72" s="162"/>
      <c r="G72" s="162"/>
      <c r="H72" s="163" t="s">
        <v>16</v>
      </c>
      <c r="I72" s="16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90"/>
      <c r="B73" s="292" t="s">
        <v>23</v>
      </c>
      <c r="C73" s="259"/>
      <c r="D73" s="259"/>
      <c r="E73" s="260"/>
      <c r="F73" s="162"/>
      <c r="G73" s="162"/>
      <c r="H73" s="163" t="s">
        <v>75</v>
      </c>
      <c r="I73" s="163" t="s">
        <v>20</v>
      </c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899999999999999" customHeight="1" x14ac:dyDescent="0.25">
      <c r="A74" s="15"/>
      <c r="B74" s="194" t="s">
        <v>76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5"/>
      <c r="B75" s="194" t="s">
        <v>14</v>
      </c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42"/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196" t="s">
        <v>56</v>
      </c>
      <c r="C78" s="164"/>
      <c r="D78" s="164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x14ac:dyDescent="0.25">
      <c r="A79" s="2"/>
      <c r="B79" s="197" t="s">
        <v>65</v>
      </c>
      <c r="C79" s="128" t="s">
        <v>66</v>
      </c>
      <c r="D79" s="128" t="s">
        <v>67</v>
      </c>
      <c r="E79" s="155"/>
      <c r="F79" s="155" t="s">
        <v>68</v>
      </c>
      <c r="G79" s="155" t="s">
        <v>69</v>
      </c>
      <c r="H79" s="156" t="s">
        <v>70</v>
      </c>
      <c r="I79" s="156" t="s">
        <v>71</v>
      </c>
      <c r="J79" s="156"/>
      <c r="K79" s="156"/>
      <c r="L79" s="156"/>
      <c r="M79" s="156"/>
      <c r="N79" s="156"/>
      <c r="O79" s="156"/>
      <c r="P79" s="156" t="s">
        <v>72</v>
      </c>
      <c r="Q79" s="157"/>
      <c r="R79" s="157"/>
      <c r="S79" s="128" t="s">
        <v>73</v>
      </c>
      <c r="T79" s="158"/>
      <c r="U79" s="158"/>
      <c r="V79" s="128" t="s">
        <v>74</v>
      </c>
      <c r="W79" s="53"/>
    </row>
    <row r="80" spans="1:26" x14ac:dyDescent="0.25">
      <c r="A80" s="10"/>
      <c r="B80" s="198"/>
      <c r="C80" s="169"/>
      <c r="D80" s="281" t="s">
        <v>57</v>
      </c>
      <c r="E80" s="281"/>
      <c r="F80" s="134"/>
      <c r="G80" s="170"/>
      <c r="H80" s="134"/>
      <c r="I80" s="134"/>
      <c r="J80" s="135"/>
      <c r="K80" s="135"/>
      <c r="L80" s="135"/>
      <c r="M80" s="135"/>
      <c r="N80" s="135"/>
      <c r="O80" s="135"/>
      <c r="P80" s="135"/>
      <c r="Q80" s="133"/>
      <c r="R80" s="133"/>
      <c r="S80" s="133"/>
      <c r="T80" s="133"/>
      <c r="U80" s="133"/>
      <c r="V80" s="186"/>
      <c r="W80" s="203"/>
      <c r="X80" s="137"/>
      <c r="Y80" s="137"/>
      <c r="Z80" s="137"/>
    </row>
    <row r="81" spans="1:26" x14ac:dyDescent="0.25">
      <c r="A81" s="10"/>
      <c r="B81" s="199"/>
      <c r="C81" s="172">
        <v>8</v>
      </c>
      <c r="D81" s="301" t="s">
        <v>58</v>
      </c>
      <c r="E81" s="301"/>
      <c r="F81" s="138"/>
      <c r="G81" s="171"/>
      <c r="H81" s="138"/>
      <c r="I81" s="138"/>
      <c r="J81" s="139"/>
      <c r="K81" s="139"/>
      <c r="L81" s="139"/>
      <c r="M81" s="139"/>
      <c r="N81" s="139"/>
      <c r="O81" s="139"/>
      <c r="P81" s="139"/>
      <c r="Q81" s="10"/>
      <c r="R81" s="10"/>
      <c r="S81" s="10"/>
      <c r="T81" s="10"/>
      <c r="U81" s="10"/>
      <c r="V81" s="187"/>
      <c r="W81" s="203"/>
      <c r="X81" s="137"/>
      <c r="Y81" s="137"/>
      <c r="Z81" s="137"/>
    </row>
    <row r="82" spans="1:26" ht="25.15" customHeight="1" x14ac:dyDescent="0.25">
      <c r="A82" s="179"/>
      <c r="B82" s="200"/>
      <c r="C82" s="180" t="s">
        <v>77</v>
      </c>
      <c r="D82" s="293" t="s">
        <v>78</v>
      </c>
      <c r="E82" s="293"/>
      <c r="F82" s="174" t="s">
        <v>79</v>
      </c>
      <c r="G82" s="175"/>
      <c r="H82" s="174"/>
      <c r="I82" s="174"/>
      <c r="J82" s="176"/>
      <c r="K82" s="177"/>
      <c r="L82" s="177"/>
      <c r="M82" s="177"/>
      <c r="N82" s="177"/>
      <c r="O82" s="177"/>
      <c r="P82" s="174"/>
      <c r="Q82" s="174"/>
      <c r="R82" s="174"/>
      <c r="S82" s="174"/>
      <c r="T82" s="178"/>
      <c r="U82" s="178"/>
      <c r="V82" s="188"/>
      <c r="W82" s="53"/>
      <c r="Z82">
        <v>0</v>
      </c>
    </row>
    <row r="83" spans="1:26" ht="25.15" customHeight="1" x14ac:dyDescent="0.25">
      <c r="A83" s="179"/>
      <c r="B83" s="200"/>
      <c r="C83" s="180" t="s">
        <v>80</v>
      </c>
      <c r="D83" s="293" t="s">
        <v>81</v>
      </c>
      <c r="E83" s="293"/>
      <c r="F83" s="174" t="s">
        <v>82</v>
      </c>
      <c r="G83" s="175"/>
      <c r="H83" s="174"/>
      <c r="I83" s="174"/>
      <c r="J83" s="176"/>
      <c r="K83" s="177"/>
      <c r="L83" s="177"/>
      <c r="M83" s="177"/>
      <c r="N83" s="177"/>
      <c r="O83" s="177"/>
      <c r="P83" s="181"/>
      <c r="Q83" s="181"/>
      <c r="R83" s="181"/>
      <c r="S83" s="178"/>
      <c r="T83" s="178"/>
      <c r="U83" s="178"/>
      <c r="V83" s="188"/>
      <c r="W83" s="53"/>
      <c r="Z83">
        <v>0</v>
      </c>
    </row>
    <row r="84" spans="1:26" ht="25.15" customHeight="1" x14ac:dyDescent="0.25">
      <c r="A84" s="179"/>
      <c r="B84" s="200"/>
      <c r="C84" s="180" t="s">
        <v>83</v>
      </c>
      <c r="D84" s="293" t="s">
        <v>84</v>
      </c>
      <c r="E84" s="293"/>
      <c r="F84" s="174" t="s">
        <v>82</v>
      </c>
      <c r="G84" s="175"/>
      <c r="H84" s="174"/>
      <c r="I84" s="174"/>
      <c r="J84" s="176"/>
      <c r="K84" s="177"/>
      <c r="L84" s="177"/>
      <c r="M84" s="177"/>
      <c r="N84" s="177"/>
      <c r="O84" s="177"/>
      <c r="P84" s="181"/>
      <c r="Q84" s="181"/>
      <c r="R84" s="181"/>
      <c r="S84" s="178"/>
      <c r="T84" s="178"/>
      <c r="U84" s="178"/>
      <c r="V84" s="188"/>
      <c r="W84" s="53"/>
      <c r="Z84">
        <v>0</v>
      </c>
    </row>
    <row r="85" spans="1:26" ht="25.15" customHeight="1" x14ac:dyDescent="0.25">
      <c r="A85" s="179"/>
      <c r="B85" s="200"/>
      <c r="C85" s="180" t="s">
        <v>85</v>
      </c>
      <c r="D85" s="293" t="s">
        <v>86</v>
      </c>
      <c r="E85" s="293"/>
      <c r="F85" s="174" t="s">
        <v>82</v>
      </c>
      <c r="G85" s="175"/>
      <c r="H85" s="174"/>
      <c r="I85" s="174"/>
      <c r="J85" s="176"/>
      <c r="K85" s="177"/>
      <c r="L85" s="177"/>
      <c r="M85" s="177"/>
      <c r="N85" s="177"/>
      <c r="O85" s="177"/>
      <c r="P85" s="181"/>
      <c r="Q85" s="181"/>
      <c r="R85" s="181"/>
      <c r="S85" s="178"/>
      <c r="T85" s="178"/>
      <c r="U85" s="178"/>
      <c r="V85" s="188"/>
      <c r="W85" s="53"/>
      <c r="Z85">
        <v>0</v>
      </c>
    </row>
    <row r="86" spans="1:26" ht="25.15" customHeight="1" x14ac:dyDescent="0.25">
      <c r="A86" s="179"/>
      <c r="B86" s="200"/>
      <c r="C86" s="180" t="s">
        <v>87</v>
      </c>
      <c r="D86" s="293" t="s">
        <v>88</v>
      </c>
      <c r="E86" s="293"/>
      <c r="F86" s="174" t="s">
        <v>79</v>
      </c>
      <c r="G86" s="175"/>
      <c r="H86" s="174"/>
      <c r="I86" s="174"/>
      <c r="J86" s="176"/>
      <c r="K86" s="177"/>
      <c r="L86" s="177"/>
      <c r="M86" s="177"/>
      <c r="N86" s="177"/>
      <c r="O86" s="177"/>
      <c r="P86" s="181"/>
      <c r="Q86" s="181"/>
      <c r="R86" s="181"/>
      <c r="S86" s="178"/>
      <c r="T86" s="178"/>
      <c r="U86" s="178"/>
      <c r="V86" s="188"/>
      <c r="W86" s="53"/>
      <c r="Z86">
        <v>0</v>
      </c>
    </row>
    <row r="87" spans="1:26" x14ac:dyDescent="0.25">
      <c r="A87" s="10"/>
      <c r="B87" s="199"/>
      <c r="C87" s="172">
        <v>8</v>
      </c>
      <c r="D87" s="301" t="s">
        <v>58</v>
      </c>
      <c r="E87" s="301"/>
      <c r="F87" s="138"/>
      <c r="G87" s="171"/>
      <c r="H87" s="138"/>
      <c r="I87" s="140">
        <f>ROUND((SUM(I81:I86))/1,2)</f>
        <v>0</v>
      </c>
      <c r="J87" s="139"/>
      <c r="K87" s="139"/>
      <c r="L87" s="139">
        <f>ROUND((SUM(L81:L86))/1,2)</f>
        <v>0</v>
      </c>
      <c r="M87" s="139">
        <f>ROUND((SUM(M81:M86))/1,2)</f>
        <v>0</v>
      </c>
      <c r="N87" s="139"/>
      <c r="O87" s="139"/>
      <c r="P87" s="139"/>
      <c r="Q87" s="10"/>
      <c r="R87" s="10"/>
      <c r="S87" s="10">
        <f>ROUND((SUM(S81:S86))/1,2)</f>
        <v>0</v>
      </c>
      <c r="T87" s="10"/>
      <c r="U87" s="10"/>
      <c r="V87" s="188">
        <v>0</v>
      </c>
      <c r="W87" s="203"/>
      <c r="X87" s="137"/>
      <c r="Y87" s="137"/>
      <c r="Z87" s="137"/>
    </row>
    <row r="88" spans="1:26" x14ac:dyDescent="0.25">
      <c r="A88" s="1"/>
      <c r="B88" s="195"/>
      <c r="C88" s="1"/>
      <c r="D88" s="1"/>
      <c r="E88" s="131"/>
      <c r="F88" s="131"/>
      <c r="G88" s="165"/>
      <c r="H88" s="131"/>
      <c r="I88" s="131"/>
      <c r="J88" s="132"/>
      <c r="K88" s="132"/>
      <c r="L88" s="132"/>
      <c r="M88" s="132"/>
      <c r="N88" s="132"/>
      <c r="O88" s="132"/>
      <c r="P88" s="132"/>
      <c r="Q88" s="1"/>
      <c r="R88" s="1"/>
      <c r="S88" s="1"/>
      <c r="T88" s="1"/>
      <c r="U88" s="1"/>
      <c r="V88" s="189"/>
      <c r="W88" s="53"/>
    </row>
    <row r="89" spans="1:26" x14ac:dyDescent="0.25">
      <c r="A89" s="10"/>
      <c r="B89" s="199"/>
      <c r="C89" s="10"/>
      <c r="D89" s="285" t="s">
        <v>57</v>
      </c>
      <c r="E89" s="285"/>
      <c r="F89" s="138"/>
      <c r="G89" s="171"/>
      <c r="H89" s="138"/>
      <c r="I89" s="140">
        <f>ROUND((SUM(I80:I88))/2,2)</f>
        <v>0</v>
      </c>
      <c r="J89" s="139"/>
      <c r="K89" s="139"/>
      <c r="L89" s="138">
        <f>ROUND((SUM(L80:L88))/2,2)</f>
        <v>0</v>
      </c>
      <c r="M89" s="138">
        <f>ROUND((SUM(M80:M88))/2,2)</f>
        <v>0</v>
      </c>
      <c r="N89" s="139"/>
      <c r="O89" s="139"/>
      <c r="P89" s="182"/>
      <c r="Q89" s="10"/>
      <c r="R89" s="10"/>
      <c r="S89" s="182">
        <f>ROUND((SUM(S80:S88))/2,2)</f>
        <v>0</v>
      </c>
      <c r="T89" s="10"/>
      <c r="U89" s="10"/>
      <c r="V89" s="188">
        <v>0</v>
      </c>
      <c r="W89" s="53"/>
    </row>
    <row r="90" spans="1:26" x14ac:dyDescent="0.25">
      <c r="A90" s="1"/>
      <c r="B90" s="195"/>
      <c r="C90" s="1"/>
      <c r="D90" s="1"/>
      <c r="E90" s="1"/>
      <c r="F90" s="1"/>
      <c r="G90" s="165"/>
      <c r="H90" s="131"/>
      <c r="I90" s="13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89"/>
      <c r="W90" s="53"/>
    </row>
    <row r="91" spans="1:26" x14ac:dyDescent="0.25">
      <c r="A91" s="10"/>
      <c r="B91" s="199"/>
      <c r="C91" s="10"/>
      <c r="D91" s="285" t="s">
        <v>59</v>
      </c>
      <c r="E91" s="285"/>
      <c r="F91" s="10"/>
      <c r="G91" s="171"/>
      <c r="H91" s="138"/>
      <c r="I91" s="138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87"/>
      <c r="W91" s="203"/>
      <c r="X91" s="137"/>
      <c r="Y91" s="137"/>
      <c r="Z91" s="137"/>
    </row>
    <row r="92" spans="1:26" x14ac:dyDescent="0.25">
      <c r="A92" s="10"/>
      <c r="B92" s="199"/>
      <c r="C92" s="172">
        <v>713</v>
      </c>
      <c r="D92" s="301" t="s">
        <v>60</v>
      </c>
      <c r="E92" s="301"/>
      <c r="F92" s="10"/>
      <c r="G92" s="171"/>
      <c r="H92" s="138"/>
      <c r="I92" s="138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87"/>
      <c r="W92" s="203"/>
      <c r="X92" s="137"/>
      <c r="Y92" s="137"/>
      <c r="Z92" s="137"/>
    </row>
    <row r="93" spans="1:26" ht="25.15" customHeight="1" x14ac:dyDescent="0.25">
      <c r="A93" s="179"/>
      <c r="B93" s="200"/>
      <c r="C93" s="180" t="s">
        <v>89</v>
      </c>
      <c r="D93" s="293" t="s">
        <v>90</v>
      </c>
      <c r="E93" s="293"/>
      <c r="F93" s="173" t="s">
        <v>79</v>
      </c>
      <c r="G93" s="175"/>
      <c r="H93" s="174"/>
      <c r="I93" s="174"/>
      <c r="J93" s="173"/>
      <c r="K93" s="178"/>
      <c r="L93" s="178"/>
      <c r="M93" s="178"/>
      <c r="N93" s="178"/>
      <c r="O93" s="178"/>
      <c r="P93" s="181"/>
      <c r="Q93" s="181"/>
      <c r="R93" s="181"/>
      <c r="S93" s="178"/>
      <c r="T93" s="178"/>
      <c r="U93" s="178"/>
      <c r="V93" s="188"/>
      <c r="W93" s="53"/>
      <c r="Z93">
        <v>0</v>
      </c>
    </row>
    <row r="94" spans="1:26" ht="25.15" customHeight="1" x14ac:dyDescent="0.25">
      <c r="A94" s="179"/>
      <c r="B94" s="200"/>
      <c r="C94" s="180" t="s">
        <v>91</v>
      </c>
      <c r="D94" s="293" t="s">
        <v>92</v>
      </c>
      <c r="E94" s="293"/>
      <c r="F94" s="173" t="s">
        <v>79</v>
      </c>
      <c r="G94" s="175"/>
      <c r="H94" s="174"/>
      <c r="I94" s="174"/>
      <c r="J94" s="173"/>
      <c r="K94" s="178"/>
      <c r="L94" s="178"/>
      <c r="M94" s="178"/>
      <c r="N94" s="178"/>
      <c r="O94" s="178"/>
      <c r="P94" s="181"/>
      <c r="Q94" s="181"/>
      <c r="R94" s="181"/>
      <c r="S94" s="178"/>
      <c r="T94" s="178"/>
      <c r="U94" s="178"/>
      <c r="V94" s="188"/>
      <c r="W94" s="53"/>
      <c r="Z94">
        <v>0</v>
      </c>
    </row>
    <row r="95" spans="1:26" ht="25.15" customHeight="1" x14ac:dyDescent="0.25">
      <c r="A95" s="179"/>
      <c r="B95" s="200"/>
      <c r="C95" s="180" t="s">
        <v>93</v>
      </c>
      <c r="D95" s="293" t="s">
        <v>94</v>
      </c>
      <c r="E95" s="293"/>
      <c r="F95" s="173" t="s">
        <v>79</v>
      </c>
      <c r="G95" s="175"/>
      <c r="H95" s="174"/>
      <c r="I95" s="174"/>
      <c r="J95" s="173"/>
      <c r="K95" s="178"/>
      <c r="L95" s="178"/>
      <c r="M95" s="178"/>
      <c r="N95" s="178"/>
      <c r="O95" s="178"/>
      <c r="P95" s="181"/>
      <c r="Q95" s="181"/>
      <c r="R95" s="181"/>
      <c r="S95" s="178"/>
      <c r="T95" s="178"/>
      <c r="U95" s="178"/>
      <c r="V95" s="188"/>
      <c r="W95" s="53"/>
      <c r="Z95">
        <v>0</v>
      </c>
    </row>
    <row r="96" spans="1:26" x14ac:dyDescent="0.25">
      <c r="A96" s="10"/>
      <c r="B96" s="199"/>
      <c r="C96" s="172">
        <v>713</v>
      </c>
      <c r="D96" s="301" t="s">
        <v>60</v>
      </c>
      <c r="E96" s="301"/>
      <c r="F96" s="10"/>
      <c r="G96" s="171"/>
      <c r="H96" s="138"/>
      <c r="I96" s="140">
        <f>ROUND((SUM(I92:I95))/1,2)</f>
        <v>0</v>
      </c>
      <c r="J96" s="10"/>
      <c r="K96" s="10"/>
      <c r="L96" s="10">
        <f>ROUND((SUM(L92:L95))/1,2)</f>
        <v>0</v>
      </c>
      <c r="M96" s="10">
        <f>ROUND((SUM(M92:M95))/1,2)</f>
        <v>0</v>
      </c>
      <c r="N96" s="10"/>
      <c r="O96" s="10"/>
      <c r="P96" s="10"/>
      <c r="Q96" s="10"/>
      <c r="R96" s="10"/>
      <c r="S96" s="10">
        <f>ROUND((SUM(S92:S95))/1,2)</f>
        <v>0</v>
      </c>
      <c r="T96" s="10"/>
      <c r="U96" s="10"/>
      <c r="V96" s="188">
        <v>0</v>
      </c>
      <c r="W96" s="203"/>
      <c r="X96" s="137"/>
      <c r="Y96" s="137"/>
      <c r="Z96" s="137"/>
    </row>
    <row r="97" spans="1:26" x14ac:dyDescent="0.25">
      <c r="A97" s="1"/>
      <c r="B97" s="195"/>
      <c r="C97" s="1"/>
      <c r="D97" s="1"/>
      <c r="E97" s="1"/>
      <c r="F97" s="1"/>
      <c r="G97" s="165"/>
      <c r="H97" s="131"/>
      <c r="I97" s="13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89"/>
      <c r="W97" s="53"/>
    </row>
    <row r="98" spans="1:26" x14ac:dyDescent="0.25">
      <c r="A98" s="10"/>
      <c r="B98" s="199"/>
      <c r="C98" s="172">
        <v>733</v>
      </c>
      <c r="D98" s="301" t="s">
        <v>61</v>
      </c>
      <c r="E98" s="301"/>
      <c r="F98" s="10"/>
      <c r="G98" s="171"/>
      <c r="H98" s="138"/>
      <c r="I98" s="138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87"/>
      <c r="W98" s="203"/>
      <c r="X98" s="137"/>
      <c r="Y98" s="137"/>
      <c r="Z98" s="137"/>
    </row>
    <row r="99" spans="1:26" ht="25.15" customHeight="1" x14ac:dyDescent="0.25">
      <c r="A99" s="179"/>
      <c r="B99" s="200"/>
      <c r="C99" s="180" t="s">
        <v>95</v>
      </c>
      <c r="D99" s="293" t="s">
        <v>96</v>
      </c>
      <c r="E99" s="293"/>
      <c r="F99" s="173" t="s">
        <v>79</v>
      </c>
      <c r="G99" s="175"/>
      <c r="H99" s="174"/>
      <c r="I99" s="174"/>
      <c r="J99" s="173"/>
      <c r="K99" s="178"/>
      <c r="L99" s="178"/>
      <c r="M99" s="178"/>
      <c r="N99" s="178"/>
      <c r="O99" s="178"/>
      <c r="P99" s="181"/>
      <c r="Q99" s="181"/>
      <c r="R99" s="181"/>
      <c r="S99" s="178"/>
      <c r="T99" s="178"/>
      <c r="U99" s="178"/>
      <c r="V99" s="188"/>
      <c r="W99" s="53"/>
      <c r="Z99">
        <v>0</v>
      </c>
    </row>
    <row r="100" spans="1:26" ht="25.15" customHeight="1" x14ac:dyDescent="0.25">
      <c r="A100" s="179"/>
      <c r="B100" s="200"/>
      <c r="C100" s="180" t="s">
        <v>97</v>
      </c>
      <c r="D100" s="293" t="s">
        <v>98</v>
      </c>
      <c r="E100" s="293"/>
      <c r="F100" s="173" t="s">
        <v>79</v>
      </c>
      <c r="G100" s="175"/>
      <c r="H100" s="174"/>
      <c r="I100" s="174"/>
      <c r="J100" s="173"/>
      <c r="K100" s="178"/>
      <c r="L100" s="178"/>
      <c r="M100" s="178"/>
      <c r="N100" s="178"/>
      <c r="O100" s="178"/>
      <c r="P100" s="181"/>
      <c r="Q100" s="181"/>
      <c r="R100" s="181"/>
      <c r="S100" s="178"/>
      <c r="T100" s="178"/>
      <c r="U100" s="178"/>
      <c r="V100" s="188"/>
      <c r="W100" s="53"/>
      <c r="Z100">
        <v>0</v>
      </c>
    </row>
    <row r="101" spans="1:26" ht="25.15" customHeight="1" x14ac:dyDescent="0.25">
      <c r="A101" s="179"/>
      <c r="B101" s="200"/>
      <c r="C101" s="180" t="s">
        <v>99</v>
      </c>
      <c r="D101" s="293" t="s">
        <v>100</v>
      </c>
      <c r="E101" s="293"/>
      <c r="F101" s="173" t="s">
        <v>101</v>
      </c>
      <c r="G101" s="175"/>
      <c r="H101" s="174"/>
      <c r="I101" s="174"/>
      <c r="J101" s="173"/>
      <c r="K101" s="178"/>
      <c r="L101" s="178"/>
      <c r="M101" s="178"/>
      <c r="N101" s="178"/>
      <c r="O101" s="178"/>
      <c r="P101" s="181"/>
      <c r="Q101" s="181"/>
      <c r="R101" s="181"/>
      <c r="S101" s="178"/>
      <c r="T101" s="178"/>
      <c r="U101" s="178"/>
      <c r="V101" s="188"/>
      <c r="W101" s="53"/>
      <c r="Z101">
        <v>0</v>
      </c>
    </row>
    <row r="102" spans="1:26" ht="25.15" customHeight="1" x14ac:dyDescent="0.25">
      <c r="A102" s="179"/>
      <c r="B102" s="200"/>
      <c r="C102" s="180" t="s">
        <v>102</v>
      </c>
      <c r="D102" s="293" t="s">
        <v>103</v>
      </c>
      <c r="E102" s="293"/>
      <c r="F102" s="173" t="s">
        <v>101</v>
      </c>
      <c r="G102" s="175"/>
      <c r="H102" s="174"/>
      <c r="I102" s="174"/>
      <c r="J102" s="173"/>
      <c r="K102" s="178"/>
      <c r="L102" s="178"/>
      <c r="M102" s="178"/>
      <c r="N102" s="178"/>
      <c r="O102" s="178"/>
      <c r="P102" s="174"/>
      <c r="Q102" s="174"/>
      <c r="R102" s="174"/>
      <c r="S102" s="174"/>
      <c r="T102" s="178"/>
      <c r="U102" s="178"/>
      <c r="V102" s="188"/>
      <c r="W102" s="53"/>
      <c r="Z102">
        <v>0</v>
      </c>
    </row>
    <row r="103" spans="1:26" ht="25.15" customHeight="1" x14ac:dyDescent="0.25">
      <c r="A103" s="179"/>
      <c r="B103" s="200"/>
      <c r="C103" s="180" t="s">
        <v>104</v>
      </c>
      <c r="D103" s="293" t="s">
        <v>105</v>
      </c>
      <c r="E103" s="293"/>
      <c r="F103" s="173" t="s">
        <v>101</v>
      </c>
      <c r="G103" s="175"/>
      <c r="H103" s="174"/>
      <c r="I103" s="174"/>
      <c r="J103" s="173"/>
      <c r="K103" s="178"/>
      <c r="L103" s="178"/>
      <c r="M103" s="178"/>
      <c r="N103" s="178"/>
      <c r="O103" s="178"/>
      <c r="P103" s="174"/>
      <c r="Q103" s="174"/>
      <c r="R103" s="174"/>
      <c r="S103" s="174"/>
      <c r="T103" s="178"/>
      <c r="U103" s="178"/>
      <c r="V103" s="188"/>
      <c r="W103" s="53"/>
      <c r="Z103">
        <v>0</v>
      </c>
    </row>
    <row r="104" spans="1:26" ht="25.15" customHeight="1" x14ac:dyDescent="0.25">
      <c r="A104" s="179"/>
      <c r="B104" s="200"/>
      <c r="C104" s="180" t="s">
        <v>106</v>
      </c>
      <c r="D104" s="293" t="s">
        <v>107</v>
      </c>
      <c r="E104" s="293"/>
      <c r="F104" s="173" t="s">
        <v>101</v>
      </c>
      <c r="G104" s="175"/>
      <c r="H104" s="174"/>
      <c r="I104" s="174"/>
      <c r="J104" s="173"/>
      <c r="K104" s="178"/>
      <c r="L104" s="178"/>
      <c r="M104" s="178"/>
      <c r="N104" s="178"/>
      <c r="O104" s="178"/>
      <c r="P104" s="174"/>
      <c r="Q104" s="174"/>
      <c r="R104" s="174"/>
      <c r="S104" s="174"/>
      <c r="T104" s="178"/>
      <c r="U104" s="178"/>
      <c r="V104" s="188"/>
      <c r="W104" s="53"/>
      <c r="Z104">
        <v>0</v>
      </c>
    </row>
    <row r="105" spans="1:26" ht="25.15" customHeight="1" x14ac:dyDescent="0.25">
      <c r="A105" s="179"/>
      <c r="B105" s="200"/>
      <c r="C105" s="180" t="s">
        <v>108</v>
      </c>
      <c r="D105" s="293" t="s">
        <v>109</v>
      </c>
      <c r="E105" s="293"/>
      <c r="F105" s="173" t="s">
        <v>101</v>
      </c>
      <c r="G105" s="175"/>
      <c r="H105" s="174"/>
      <c r="I105" s="174"/>
      <c r="J105" s="173"/>
      <c r="K105" s="178"/>
      <c r="L105" s="178"/>
      <c r="M105" s="178"/>
      <c r="N105" s="178"/>
      <c r="O105" s="178"/>
      <c r="P105" s="174"/>
      <c r="Q105" s="174"/>
      <c r="R105" s="174"/>
      <c r="S105" s="174"/>
      <c r="T105" s="178"/>
      <c r="U105" s="178"/>
      <c r="V105" s="188"/>
      <c r="W105" s="53"/>
      <c r="Z105">
        <v>0</v>
      </c>
    </row>
    <row r="106" spans="1:26" x14ac:dyDescent="0.25">
      <c r="A106" s="10"/>
      <c r="B106" s="199"/>
      <c r="C106" s="172">
        <v>733</v>
      </c>
      <c r="D106" s="301" t="s">
        <v>61</v>
      </c>
      <c r="E106" s="301"/>
      <c r="F106" s="10"/>
      <c r="G106" s="171"/>
      <c r="H106" s="138"/>
      <c r="I106" s="140">
        <f>ROUND((SUM(I98:I105))/1,2)</f>
        <v>0</v>
      </c>
      <c r="J106" s="10"/>
      <c r="K106" s="10"/>
      <c r="L106" s="10">
        <f>ROUND((SUM(L98:L105))/1,2)</f>
        <v>0</v>
      </c>
      <c r="M106" s="10">
        <f>ROUND((SUM(M98:M105))/1,2)</f>
        <v>0</v>
      </c>
      <c r="N106" s="10"/>
      <c r="O106" s="10"/>
      <c r="P106" s="10"/>
      <c r="Q106" s="10"/>
      <c r="R106" s="10"/>
      <c r="S106" s="10">
        <f>ROUND((SUM(S98:S105))/1,2)</f>
        <v>0</v>
      </c>
      <c r="T106" s="10"/>
      <c r="U106" s="10"/>
      <c r="V106" s="188">
        <v>0</v>
      </c>
      <c r="W106" s="203"/>
      <c r="X106" s="137"/>
      <c r="Y106" s="137"/>
      <c r="Z106" s="137"/>
    </row>
    <row r="107" spans="1:26" x14ac:dyDescent="0.25">
      <c r="A107" s="1"/>
      <c r="B107" s="195"/>
      <c r="C107" s="1"/>
      <c r="D107" s="1"/>
      <c r="E107" s="1"/>
      <c r="F107" s="1"/>
      <c r="G107" s="165"/>
      <c r="H107" s="131"/>
      <c r="I107" s="13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89"/>
      <c r="W107" s="53"/>
    </row>
    <row r="108" spans="1:26" x14ac:dyDescent="0.25">
      <c r="A108" s="10"/>
      <c r="B108" s="199"/>
      <c r="C108" s="172">
        <v>735</v>
      </c>
      <c r="D108" s="301" t="s">
        <v>62</v>
      </c>
      <c r="E108" s="301"/>
      <c r="F108" s="10"/>
      <c r="G108" s="171"/>
      <c r="H108" s="138"/>
      <c r="I108" s="138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87"/>
      <c r="W108" s="203"/>
      <c r="X108" s="137"/>
      <c r="Y108" s="137"/>
      <c r="Z108" s="137"/>
    </row>
    <row r="109" spans="1:26" ht="25.15" customHeight="1" x14ac:dyDescent="0.25">
      <c r="A109" s="179"/>
      <c r="B109" s="200"/>
      <c r="C109" s="180" t="s">
        <v>110</v>
      </c>
      <c r="D109" s="293" t="s">
        <v>111</v>
      </c>
      <c r="E109" s="293"/>
      <c r="F109" s="173" t="s">
        <v>79</v>
      </c>
      <c r="G109" s="175"/>
      <c r="H109" s="174"/>
      <c r="I109" s="174"/>
      <c r="J109" s="173"/>
      <c r="K109" s="178"/>
      <c r="L109" s="178"/>
      <c r="M109" s="178"/>
      <c r="N109" s="178"/>
      <c r="O109" s="178"/>
      <c r="P109" s="181"/>
      <c r="Q109" s="181"/>
      <c r="R109" s="181"/>
      <c r="S109" s="178"/>
      <c r="T109" s="178"/>
      <c r="U109" s="178"/>
      <c r="V109" s="188"/>
      <c r="W109" s="53"/>
      <c r="Z109">
        <v>0</v>
      </c>
    </row>
    <row r="110" spans="1:26" ht="25.15" customHeight="1" x14ac:dyDescent="0.25">
      <c r="A110" s="179"/>
      <c r="B110" s="200"/>
      <c r="C110" s="180" t="s">
        <v>112</v>
      </c>
      <c r="D110" s="293" t="s">
        <v>113</v>
      </c>
      <c r="E110" s="293"/>
      <c r="F110" s="173" t="s">
        <v>79</v>
      </c>
      <c r="G110" s="175"/>
      <c r="H110" s="174"/>
      <c r="I110" s="174"/>
      <c r="J110" s="173"/>
      <c r="K110" s="178"/>
      <c r="L110" s="178"/>
      <c r="M110" s="178"/>
      <c r="N110" s="178"/>
      <c r="O110" s="178"/>
      <c r="P110" s="181"/>
      <c r="Q110" s="181"/>
      <c r="R110" s="181"/>
      <c r="S110" s="178"/>
      <c r="T110" s="178"/>
      <c r="U110" s="178"/>
      <c r="V110" s="188"/>
      <c r="W110" s="53"/>
      <c r="Z110">
        <v>0</v>
      </c>
    </row>
    <row r="111" spans="1:26" ht="25.15" customHeight="1" x14ac:dyDescent="0.25">
      <c r="A111" s="179"/>
      <c r="B111" s="200"/>
      <c r="C111" s="180" t="s">
        <v>114</v>
      </c>
      <c r="D111" s="293" t="s">
        <v>115</v>
      </c>
      <c r="E111" s="293"/>
      <c r="F111" s="173" t="s">
        <v>79</v>
      </c>
      <c r="G111" s="175"/>
      <c r="H111" s="174"/>
      <c r="I111" s="174"/>
      <c r="J111" s="173"/>
      <c r="K111" s="178"/>
      <c r="L111" s="178"/>
      <c r="M111" s="178"/>
      <c r="N111" s="178"/>
      <c r="O111" s="178"/>
      <c r="P111" s="181"/>
      <c r="Q111" s="181"/>
      <c r="R111" s="181"/>
      <c r="S111" s="178"/>
      <c r="T111" s="178"/>
      <c r="U111" s="178"/>
      <c r="V111" s="188"/>
      <c r="W111" s="53"/>
      <c r="Z111">
        <v>0</v>
      </c>
    </row>
    <row r="112" spans="1:26" ht="25.15" customHeight="1" x14ac:dyDescent="0.25">
      <c r="A112" s="179"/>
      <c r="B112" s="200"/>
      <c r="C112" s="180" t="s">
        <v>116</v>
      </c>
      <c r="D112" s="293" t="s">
        <v>117</v>
      </c>
      <c r="E112" s="293"/>
      <c r="F112" s="173" t="s">
        <v>101</v>
      </c>
      <c r="G112" s="175"/>
      <c r="H112" s="174"/>
      <c r="I112" s="174"/>
      <c r="J112" s="173"/>
      <c r="K112" s="178"/>
      <c r="L112" s="178"/>
      <c r="M112" s="178"/>
      <c r="N112" s="178"/>
      <c r="O112" s="178"/>
      <c r="P112" s="181"/>
      <c r="Q112" s="181"/>
      <c r="R112" s="181"/>
      <c r="S112" s="178"/>
      <c r="T112" s="178"/>
      <c r="U112" s="178"/>
      <c r="V112" s="188"/>
      <c r="W112" s="53"/>
      <c r="Z112">
        <v>0</v>
      </c>
    </row>
    <row r="113" spans="1:26" ht="25.15" customHeight="1" x14ac:dyDescent="0.25">
      <c r="A113" s="179"/>
      <c r="B113" s="200"/>
      <c r="C113" s="180" t="s">
        <v>118</v>
      </c>
      <c r="D113" s="293" t="s">
        <v>119</v>
      </c>
      <c r="E113" s="293"/>
      <c r="F113" s="173" t="s">
        <v>101</v>
      </c>
      <c r="G113" s="175"/>
      <c r="H113" s="174"/>
      <c r="I113" s="174"/>
      <c r="J113" s="173"/>
      <c r="K113" s="178"/>
      <c r="L113" s="178"/>
      <c r="M113" s="178"/>
      <c r="N113" s="178"/>
      <c r="O113" s="178"/>
      <c r="P113" s="181"/>
      <c r="Q113" s="181"/>
      <c r="R113" s="181"/>
      <c r="S113" s="174"/>
      <c r="T113" s="178"/>
      <c r="U113" s="178"/>
      <c r="V113" s="188"/>
      <c r="W113" s="53"/>
      <c r="Z113">
        <v>0</v>
      </c>
    </row>
    <row r="114" spans="1:26" ht="25.15" customHeight="1" x14ac:dyDescent="0.25">
      <c r="A114" s="179"/>
      <c r="B114" s="200"/>
      <c r="C114" s="180" t="s">
        <v>120</v>
      </c>
      <c r="D114" s="293" t="s">
        <v>121</v>
      </c>
      <c r="E114" s="293"/>
      <c r="F114" s="173" t="s">
        <v>101</v>
      </c>
      <c r="G114" s="175"/>
      <c r="H114" s="174"/>
      <c r="I114" s="174"/>
      <c r="J114" s="173"/>
      <c r="K114" s="178"/>
      <c r="L114" s="178"/>
      <c r="M114" s="178"/>
      <c r="N114" s="178"/>
      <c r="O114" s="178"/>
      <c r="P114" s="181"/>
      <c r="Q114" s="181"/>
      <c r="R114" s="181"/>
      <c r="S114" s="174"/>
      <c r="T114" s="178"/>
      <c r="U114" s="178"/>
      <c r="V114" s="188"/>
      <c r="W114" s="53"/>
      <c r="Z114">
        <v>0</v>
      </c>
    </row>
    <row r="115" spans="1:26" ht="25.15" customHeight="1" x14ac:dyDescent="0.25">
      <c r="A115" s="179"/>
      <c r="B115" s="200"/>
      <c r="C115" s="180" t="s">
        <v>122</v>
      </c>
      <c r="D115" s="293" t="s">
        <v>123</v>
      </c>
      <c r="E115" s="293"/>
      <c r="F115" s="173" t="s">
        <v>101</v>
      </c>
      <c r="G115" s="175"/>
      <c r="H115" s="174"/>
      <c r="I115" s="174"/>
      <c r="J115" s="173"/>
      <c r="K115" s="178"/>
      <c r="L115" s="178"/>
      <c r="M115" s="178"/>
      <c r="N115" s="178"/>
      <c r="O115" s="178"/>
      <c r="P115" s="181"/>
      <c r="Q115" s="181"/>
      <c r="R115" s="181"/>
      <c r="S115" s="174"/>
      <c r="T115" s="178"/>
      <c r="U115" s="178"/>
      <c r="V115" s="188"/>
      <c r="W115" s="53"/>
      <c r="Z115">
        <v>0</v>
      </c>
    </row>
    <row r="116" spans="1:26" ht="25.15" customHeight="1" x14ac:dyDescent="0.25">
      <c r="A116" s="179"/>
      <c r="B116" s="200"/>
      <c r="C116" s="180" t="s">
        <v>124</v>
      </c>
      <c r="D116" s="293" t="s">
        <v>125</v>
      </c>
      <c r="E116" s="293"/>
      <c r="F116" s="173" t="s">
        <v>101</v>
      </c>
      <c r="G116" s="175"/>
      <c r="H116" s="174"/>
      <c r="I116" s="174"/>
      <c r="J116" s="173"/>
      <c r="K116" s="178"/>
      <c r="L116" s="178"/>
      <c r="M116" s="178"/>
      <c r="N116" s="178"/>
      <c r="O116" s="178"/>
      <c r="P116" s="181"/>
      <c r="Q116" s="181"/>
      <c r="R116" s="181"/>
      <c r="S116" s="174"/>
      <c r="T116" s="178"/>
      <c r="U116" s="178"/>
      <c r="V116" s="188"/>
      <c r="W116" s="53"/>
      <c r="Z116">
        <v>0</v>
      </c>
    </row>
    <row r="117" spans="1:26" ht="25.15" customHeight="1" x14ac:dyDescent="0.25">
      <c r="A117" s="179"/>
      <c r="B117" s="200"/>
      <c r="C117" s="180" t="s">
        <v>112</v>
      </c>
      <c r="D117" s="293" t="s">
        <v>113</v>
      </c>
      <c r="E117" s="293"/>
      <c r="F117" s="173" t="s">
        <v>79</v>
      </c>
      <c r="G117" s="175"/>
      <c r="H117" s="174"/>
      <c r="I117" s="174"/>
      <c r="J117" s="173"/>
      <c r="K117" s="178"/>
      <c r="L117" s="178"/>
      <c r="M117" s="178"/>
      <c r="N117" s="178"/>
      <c r="O117" s="178"/>
      <c r="P117" s="181"/>
      <c r="Q117" s="181"/>
      <c r="R117" s="181"/>
      <c r="S117" s="178"/>
      <c r="T117" s="178"/>
      <c r="U117" s="178"/>
      <c r="V117" s="188"/>
      <c r="W117" s="53"/>
      <c r="Z117">
        <v>0</v>
      </c>
    </row>
    <row r="118" spans="1:26" ht="25.15" customHeight="1" x14ac:dyDescent="0.25">
      <c r="A118" s="179"/>
      <c r="B118" s="200"/>
      <c r="C118" s="180" t="s">
        <v>126</v>
      </c>
      <c r="D118" s="293" t="s">
        <v>127</v>
      </c>
      <c r="E118" s="293"/>
      <c r="F118" s="173" t="s">
        <v>128</v>
      </c>
      <c r="G118" s="175"/>
      <c r="H118" s="174"/>
      <c r="I118" s="174"/>
      <c r="J118" s="173"/>
      <c r="K118" s="178"/>
      <c r="L118" s="178"/>
      <c r="M118" s="178"/>
      <c r="N118" s="178"/>
      <c r="O118" s="178"/>
      <c r="P118" s="174"/>
      <c r="Q118" s="174"/>
      <c r="R118" s="174"/>
      <c r="S118" s="174"/>
      <c r="T118" s="178"/>
      <c r="U118" s="178"/>
      <c r="V118" s="188"/>
      <c r="W118" s="53"/>
      <c r="Z118">
        <v>0</v>
      </c>
    </row>
    <row r="119" spans="1:26" ht="25.15" customHeight="1" x14ac:dyDescent="0.25">
      <c r="A119" s="179"/>
      <c r="B119" s="200"/>
      <c r="C119" s="180" t="s">
        <v>126</v>
      </c>
      <c r="D119" s="293" t="s">
        <v>127</v>
      </c>
      <c r="E119" s="293"/>
      <c r="F119" s="173" t="s">
        <v>128</v>
      </c>
      <c r="G119" s="175"/>
      <c r="H119" s="174"/>
      <c r="I119" s="174"/>
      <c r="J119" s="173"/>
      <c r="K119" s="178"/>
      <c r="L119" s="178"/>
      <c r="M119" s="178"/>
      <c r="N119" s="178"/>
      <c r="O119" s="178"/>
      <c r="P119" s="174"/>
      <c r="Q119" s="174"/>
      <c r="R119" s="174"/>
      <c r="S119" s="174"/>
      <c r="T119" s="178"/>
      <c r="U119" s="178"/>
      <c r="V119" s="188"/>
      <c r="W119" s="53"/>
      <c r="Z119">
        <v>0</v>
      </c>
    </row>
    <row r="120" spans="1:26" x14ac:dyDescent="0.25">
      <c r="A120" s="10"/>
      <c r="B120" s="199"/>
      <c r="C120" s="172">
        <v>735</v>
      </c>
      <c r="D120" s="301" t="s">
        <v>62</v>
      </c>
      <c r="E120" s="301"/>
      <c r="F120" s="10"/>
      <c r="G120" s="171"/>
      <c r="H120" s="138"/>
      <c r="I120" s="140">
        <f>ROUND((SUM(I108:I119))/1,2)</f>
        <v>0</v>
      </c>
      <c r="J120" s="10"/>
      <c r="K120" s="10"/>
      <c r="L120" s="10">
        <f>ROUND((SUM(L108:L119))/1,2)</f>
        <v>0</v>
      </c>
      <c r="M120" s="10">
        <f>ROUND((SUM(M108:M119))/1,2)</f>
        <v>0</v>
      </c>
      <c r="N120" s="10"/>
      <c r="O120" s="10"/>
      <c r="P120" s="182"/>
      <c r="Q120" s="1"/>
      <c r="R120" s="1"/>
      <c r="S120" s="182">
        <f>ROUND((SUM(S108:S119))/1,2)</f>
        <v>0</v>
      </c>
      <c r="T120" s="2"/>
      <c r="U120" s="2"/>
      <c r="V120" s="188">
        <v>0</v>
      </c>
      <c r="W120" s="53"/>
    </row>
    <row r="121" spans="1:26" x14ac:dyDescent="0.25">
      <c r="A121" s="1"/>
      <c r="B121" s="195"/>
      <c r="C121" s="1"/>
      <c r="D121" s="1"/>
      <c r="E121" s="1"/>
      <c r="F121" s="1"/>
      <c r="G121" s="165"/>
      <c r="H121" s="131"/>
      <c r="I121" s="13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89"/>
      <c r="W121" s="53"/>
    </row>
    <row r="122" spans="1:26" x14ac:dyDescent="0.25">
      <c r="A122" s="10"/>
      <c r="B122" s="199"/>
      <c r="C122" s="10"/>
      <c r="D122" s="285" t="s">
        <v>59</v>
      </c>
      <c r="E122" s="285"/>
      <c r="F122" s="10"/>
      <c r="G122" s="171"/>
      <c r="H122" s="138"/>
      <c r="I122" s="140">
        <f>ROUND((SUM(I91:I121))/2,2)</f>
        <v>0</v>
      </c>
      <c r="J122" s="10"/>
      <c r="K122" s="10"/>
      <c r="L122" s="10">
        <f>ROUND((SUM(L91:L121))/2,2)</f>
        <v>0</v>
      </c>
      <c r="M122" s="10">
        <f>ROUND((SUM(M91:M121))/2,2)</f>
        <v>0</v>
      </c>
      <c r="N122" s="10"/>
      <c r="O122" s="10"/>
      <c r="P122" s="182"/>
      <c r="Q122" s="1"/>
      <c r="R122" s="1"/>
      <c r="S122" s="182">
        <f>ROUND((SUM(S91:S121))/2,2)</f>
        <v>0</v>
      </c>
      <c r="T122" s="1"/>
      <c r="U122" s="1"/>
      <c r="V122" s="213">
        <f>ROUND((SUM(V91:V121))/2,2)</f>
        <v>0</v>
      </c>
      <c r="W122" s="53"/>
    </row>
    <row r="123" spans="1:26" x14ac:dyDescent="0.25">
      <c r="A123" s="1"/>
      <c r="B123" s="201"/>
      <c r="C123" s="183"/>
      <c r="D123" s="302" t="s">
        <v>63</v>
      </c>
      <c r="E123" s="302"/>
      <c r="F123" s="183"/>
      <c r="G123" s="184"/>
      <c r="H123" s="185"/>
      <c r="I123" s="185">
        <f>ROUND((SUM(I80:I122))/3,2)</f>
        <v>0</v>
      </c>
      <c r="J123" s="183"/>
      <c r="K123" s="183">
        <f>ROUND((SUM(K80:K122))/3,2)</f>
        <v>0</v>
      </c>
      <c r="L123" s="183">
        <f>ROUND((SUM(L80:L122))/3,2)</f>
        <v>0</v>
      </c>
      <c r="M123" s="183">
        <f>ROUND((SUM(M80:M122))/3,2)</f>
        <v>0</v>
      </c>
      <c r="N123" s="183"/>
      <c r="O123" s="183"/>
      <c r="P123" s="184"/>
      <c r="Q123" s="183"/>
      <c r="R123" s="183"/>
      <c r="S123" s="184">
        <f>ROUND((SUM(S80:S122))/3,2)</f>
        <v>0</v>
      </c>
      <c r="T123" s="183"/>
      <c r="U123" s="183"/>
      <c r="V123" s="214">
        <f>ROUND((SUM(V80:V122))/3,2)</f>
        <v>0</v>
      </c>
      <c r="W123" s="53"/>
      <c r="Z123">
        <f>(SUM(Z80:Z122))</f>
        <v>0</v>
      </c>
    </row>
  </sheetData>
  <mergeCells count="89">
    <mergeCell ref="D123:E123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  <mergeCell ref="D122:E122"/>
    <mergeCell ref="D110:E110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8:E108"/>
    <mergeCell ref="D109:E109"/>
    <mergeCell ref="D96:E96"/>
    <mergeCell ref="D83:E83"/>
    <mergeCell ref="D84:E84"/>
    <mergeCell ref="D85:E85"/>
    <mergeCell ref="D86:E86"/>
    <mergeCell ref="D87:E87"/>
    <mergeCell ref="D89:E89"/>
    <mergeCell ref="D91:E91"/>
    <mergeCell ref="D92:E92"/>
    <mergeCell ref="D93:E93"/>
    <mergeCell ref="D94:E94"/>
    <mergeCell ref="D95:E95"/>
    <mergeCell ref="D82:E82"/>
    <mergeCell ref="B62:D62"/>
    <mergeCell ref="B63:D63"/>
    <mergeCell ref="B65:D65"/>
    <mergeCell ref="B69:V69"/>
    <mergeCell ref="B72:E72"/>
    <mergeCell ref="B73:E73"/>
    <mergeCell ref="I71:P71"/>
    <mergeCell ref="D80:E80"/>
    <mergeCell ref="D81:E81"/>
    <mergeCell ref="H1:I1"/>
    <mergeCell ref="B71:E71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21:H21"/>
    <mergeCell ref="F22:H22"/>
    <mergeCell ref="F23:H23"/>
    <mergeCell ref="F48:H48"/>
    <mergeCell ref="B49:I49"/>
    <mergeCell ref="F25:H25"/>
    <mergeCell ref="F26:H26"/>
    <mergeCell ref="F27:H27"/>
    <mergeCell ref="F28:G28"/>
    <mergeCell ref="F29:G29"/>
    <mergeCell ref="F30:G30"/>
    <mergeCell ref="B9:H9"/>
    <mergeCell ref="C67:V67"/>
    <mergeCell ref="B1:C1"/>
    <mergeCell ref="E1:F1"/>
    <mergeCell ref="B2:V2"/>
    <mergeCell ref="B3:V3"/>
    <mergeCell ref="B7:H7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</mergeCells>
  <hyperlinks>
    <hyperlink ref="B1:C1" location="A2:A2" tooltip="Klikni na prechod ku Kryciemu listu..." display="Krycí list rozpočtu" xr:uid="{FC90FDF5-9903-435F-8ECD-6165601532EA}"/>
    <hyperlink ref="E1:F1" location="A54:A54" tooltip="Klikni na prechod ku rekapitulácii..." display="Rekapitulácia rozpočtu" xr:uid="{7453FF69-F3AD-4C93-80D5-25BB39A2B699}"/>
    <hyperlink ref="H1:I1" location="B79:B79" tooltip="Klikni na prechod ku Rozpočet..." display="Rozpočet" xr:uid="{B3BEFAB5-E406-4BA1-81DD-5298EAF99F50}"/>
  </hyperlinks>
  <printOptions horizontalCentered="1" gridLines="1"/>
  <pageMargins left="1.1111111111111112E-2" right="1.1111111111111112E-2" top="0.75" bottom="0.75" header="0.3" footer="0.3"/>
  <pageSetup paperSize="9" scale="75" orientation="portrait" horizontalDpi="4294967293" verticalDpi="0" r:id="rId1"/>
  <headerFooter>
    <oddHeader>&amp;C&amp;L&amp; Rozpočet SO 01 Základná škola / Vykurovanie</oddHeader>
    <oddFooter>&amp;RStrana &amp;Z z &amp;F    &amp;L&amp;7Spracované systémom Systematic® Kalkulus, tel.: 051 77 10 585</oddFooter>
  </headerFooter>
  <rowBreaks count="2" manualBreakCount="2">
    <brk id="40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Rekapitulácia</vt:lpstr>
      <vt:lpstr>SO 5877</vt:lpstr>
      <vt:lpstr>'SO 5877'!Oblast_tisku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Acer2</dc:creator>
  <cp:lastModifiedBy>Stefan</cp:lastModifiedBy>
  <cp:lastPrinted>2021-11-10T10:27:28Z</cp:lastPrinted>
  <dcterms:created xsi:type="dcterms:W3CDTF">2021-11-10T10:24:26Z</dcterms:created>
  <dcterms:modified xsi:type="dcterms:W3CDTF">2021-11-12T06:29:48Z</dcterms:modified>
</cp:coreProperties>
</file>