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E:\DPMB\1120 Správa budov\ŽÁDOSTI O ZAKÁZKY\Zpevněné Plochy  Medlánky\Výběr zhotovitele\"/>
    </mc:Choice>
  </mc:AlternateContent>
  <xr:revisionPtr revIDLastSave="0" documentId="8_{7980BAF2-0372-423F-9347-FCE181AEB55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01 - Základní" sheetId="2" r:id="rId1"/>
  </sheets>
  <definedNames>
    <definedName name="_xlnm._FilterDatabase" localSheetId="0" hidden="1">'01 - Základní'!$C$121:$K$146</definedName>
    <definedName name="_xlnm.Print_Titles" localSheetId="0">'01 - Základní'!$121:$121</definedName>
    <definedName name="_xlnm.Print_Area" localSheetId="0">'01 - Základní'!$C$4:$J$76,'01 - Základní'!$C$82:$J$103,'01 - Základní'!$C$109:$J$146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2" l="1"/>
  <c r="J36" i="2"/>
  <c r="J35" i="2"/>
  <c r="BI146" i="2"/>
  <c r="BH146" i="2"/>
  <c r="BG146" i="2"/>
  <c r="BF146" i="2"/>
  <c r="T146" i="2"/>
  <c r="T145" i="2" s="1"/>
  <c r="R146" i="2"/>
  <c r="R145" i="2" s="1"/>
  <c r="P146" i="2"/>
  <c r="P145" i="2" s="1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F116" i="2"/>
  <c r="E114" i="2"/>
  <c r="F89" i="2"/>
  <c r="E87" i="2"/>
  <c r="J119" i="2"/>
  <c r="J118" i="2"/>
  <c r="F119" i="2"/>
  <c r="F118" i="2"/>
  <c r="J116" i="2"/>
  <c r="E112" i="2"/>
  <c r="BK146" i="2"/>
  <c r="BK144" i="2"/>
  <c r="J143" i="2"/>
  <c r="BK142" i="2"/>
  <c r="BK141" i="2"/>
  <c r="BK138" i="2"/>
  <c r="J137" i="2"/>
  <c r="BK134" i="2"/>
  <c r="J133" i="2"/>
  <c r="BK132" i="2"/>
  <c r="J131" i="2"/>
  <c r="BK130" i="2"/>
  <c r="BK127" i="2"/>
  <c r="J125" i="2"/>
  <c r="J146" i="2"/>
  <c r="J144" i="2"/>
  <c r="BK143" i="2"/>
  <c r="BK140" i="2"/>
  <c r="J138" i="2"/>
  <c r="J136" i="2"/>
  <c r="BK129" i="2"/>
  <c r="BK126" i="2"/>
  <c r="BK125" i="2"/>
  <c r="J142" i="2"/>
  <c r="J141" i="2"/>
  <c r="J140" i="2"/>
  <c r="BK137" i="2"/>
  <c r="BK136" i="2"/>
  <c r="J134" i="2"/>
  <c r="BK133" i="2"/>
  <c r="J132" i="2"/>
  <c r="BK131" i="2"/>
  <c r="J130" i="2"/>
  <c r="J129" i="2"/>
  <c r="J127" i="2"/>
  <c r="J126" i="2"/>
  <c r="P124" i="2" l="1"/>
  <c r="BK128" i="2"/>
  <c r="J128" i="2" s="1"/>
  <c r="J99" i="2" s="1"/>
  <c r="BK135" i="2"/>
  <c r="J135" i="2"/>
  <c r="J100" i="2" s="1"/>
  <c r="BK124" i="2"/>
  <c r="J124" i="2" s="1"/>
  <c r="J98" i="2" s="1"/>
  <c r="R124" i="2"/>
  <c r="R128" i="2"/>
  <c r="T124" i="2"/>
  <c r="P128" i="2"/>
  <c r="T128" i="2"/>
  <c r="P135" i="2"/>
  <c r="R135" i="2"/>
  <c r="T135" i="2"/>
  <c r="BK139" i="2"/>
  <c r="J139" i="2"/>
  <c r="J101" i="2" s="1"/>
  <c r="P139" i="2"/>
  <c r="R139" i="2"/>
  <c r="T139" i="2"/>
  <c r="E85" i="2"/>
  <c r="J89" i="2"/>
  <c r="J91" i="2"/>
  <c r="J92" i="2"/>
  <c r="BE125" i="2"/>
  <c r="BE126" i="2"/>
  <c r="BE127" i="2"/>
  <c r="BE132" i="2"/>
  <c r="BE136" i="2"/>
  <c r="BE137" i="2"/>
  <c r="BE146" i="2"/>
  <c r="F92" i="2"/>
  <c r="BE130" i="2"/>
  <c r="BE133" i="2"/>
  <c r="BE141" i="2"/>
  <c r="BE142" i="2"/>
  <c r="BE144" i="2"/>
  <c r="F91" i="2"/>
  <c r="BE129" i="2"/>
  <c r="BE131" i="2"/>
  <c r="BE134" i="2"/>
  <c r="BE138" i="2"/>
  <c r="BE140" i="2"/>
  <c r="BE143" i="2"/>
  <c r="BK145" i="2"/>
  <c r="J145" i="2" s="1"/>
  <c r="J102" i="2" s="1"/>
  <c r="F35" i="2"/>
  <c r="J34" i="2"/>
  <c r="F34" i="2"/>
  <c r="F36" i="2"/>
  <c r="F37" i="2"/>
  <c r="T123" i="2" l="1"/>
  <c r="T122" i="2"/>
  <c r="R123" i="2"/>
  <c r="R122" i="2"/>
  <c r="P123" i="2"/>
  <c r="P122" i="2"/>
  <c r="BK123" i="2"/>
  <c r="J123" i="2" s="1"/>
  <c r="J97" i="2" s="1"/>
  <c r="F33" i="2"/>
  <c r="J33" i="2"/>
  <c r="BK122" i="2" l="1"/>
  <c r="J122" i="2" s="1"/>
  <c r="J96" i="2" s="1"/>
  <c r="J30" i="2" l="1"/>
  <c r="J39" i="2" l="1"/>
</calcChain>
</file>

<file path=xl/sharedStrings.xml><?xml version="1.0" encoding="utf-8"?>
<sst xmlns="http://schemas.openxmlformats.org/spreadsheetml/2006/main" count="410" uniqueCount="157">
  <si>
    <t/>
  </si>
  <si>
    <t>False</t>
  </si>
  <si>
    <t>&gt;&gt;  skryté sloupce  &lt;&lt;</t>
  </si>
  <si>
    <t>15</t>
  </si>
  <si>
    <t>v ---  níže se nacházejí doplnkové a pomocné údaje k sestavám  --- v</t>
  </si>
  <si>
    <t>Stavba:</t>
  </si>
  <si>
    <t>Vozovna Medlánky - oprava plochy u vjezdu autobusů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</si>
  <si>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</si>
  <si>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</si>
  <si>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</si>
  <si>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</si>
  <si>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</si>
  <si>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</si>
  <si>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</si>
  <si>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</si>
  <si>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</si>
  <si>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</si>
  <si>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</si>
  <si>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</si>
  <si>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</si>
  <si>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</si>
  <si>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</si>
  <si>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</si>
  <si>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</si>
  <si>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</si>
  <si>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</si>
  <si>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</si>
  <si>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</si>
  <si>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</si>
  <si>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</si>
  <si>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</si>
  <si>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</si>
  <si>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</si>
  <si>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</si>
  <si>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</si>
  <si>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</si>
  <si>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</si>
  <si>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</si>
  <si>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</si>
  <si>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Popis</t>
  </si>
  <si>
    <t>Typ</t>
  </si>
  <si>
    <t>D</t>
  </si>
  <si>
    <t>0</t>
  </si>
  <si>
    <t>1</t>
  </si>
  <si>
    <t>{bf9439c0-5bee-4e03-b2b3-df900c314f35}</t>
  </si>
  <si>
    <t>2</t>
  </si>
  <si>
    <t>KRYCÍ LIST SOUPISU PRACÍ</t>
  </si>
  <si>
    <t>Objekt:</t>
  </si>
  <si>
    <t>01 - Základní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</si>
  <si>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</si>
  <si>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</si>
  <si>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</si>
  <si>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</si>
  <si>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</si>
  <si>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</si>
  <si>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</si>
  <si>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</si>
  <si>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</si>
  <si>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</si>
  <si>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</si>
  <si>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</si>
  <si>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</si>
  <si>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</si>
  <si>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</si>
  <si>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</si>
  <si>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</si>
  <si>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</si>
  <si>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</si>
  <si>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</si>
  <si>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</si>
  <si>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</si>
  <si>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</si>
  <si>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</si>
  <si>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</si>
  <si>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</si>
  <si>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</si>
  <si>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</si>
  <si>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</si>
  <si>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113107323</t>
  </si>
  <si>
    <t>Odstranění podkladu z kameniva drceného tl 300 mm strojně pl do 50 m2</t>
  </si>
  <si>
    <t>m2</t>
  </si>
  <si>
    <t>4</t>
  </si>
  <si>
    <t>-1247604267</t>
  </si>
  <si>
    <t>113107331</t>
  </si>
  <si>
    <t>Odstranění podkladu z betonu prostého tl 150 mm strojně pl do 50 m2</t>
  </si>
  <si>
    <t>-2012910118</t>
  </si>
  <si>
    <t>3</t>
  </si>
  <si>
    <t>113107342</t>
  </si>
  <si>
    <t>Odstranění podkladu živičného tl 100 mm strojně pl do 50 m2</t>
  </si>
  <si>
    <t>-921411547</t>
  </si>
  <si>
    <t>5</t>
  </si>
  <si>
    <t>Komunikace pozemní</t>
  </si>
  <si>
    <t>548133121.R</t>
  </si>
  <si>
    <t>Odřezání stávající kolejnice vč. podkladu, likvidace</t>
  </si>
  <si>
    <t>kus</t>
  </si>
  <si>
    <t>549094958</t>
  </si>
  <si>
    <t>564871111</t>
  </si>
  <si>
    <t>Podklad ze štěrkodrtě ŠD tl 250 mm</t>
  </si>
  <si>
    <t>19053272</t>
  </si>
  <si>
    <t>6</t>
  </si>
  <si>
    <t>566901161</t>
  </si>
  <si>
    <t>Vyspravení podkladu po překopech ing sítí plochy do 15 m2 obalovaným kamenivem ACP (OK) tl. 100 mm</t>
  </si>
  <si>
    <t>1597372211</t>
  </si>
  <si>
    <t>7</t>
  </si>
  <si>
    <t>567122114</t>
  </si>
  <si>
    <t>Podklad ze směsi stmelené cementem SC C 8/10 (KSC I) tl 150 mm</t>
  </si>
  <si>
    <t>-1196306459</t>
  </si>
  <si>
    <t>8</t>
  </si>
  <si>
    <t>572341111</t>
  </si>
  <si>
    <t>Vyspravení krytu komunikací po překopech plochy přes 15 m2 asfalt betonem ACO (AB) tl 50 mm</t>
  </si>
  <si>
    <t>1376772487</t>
  </si>
  <si>
    <t>9</t>
  </si>
  <si>
    <t>599142111</t>
  </si>
  <si>
    <t>Úprava zálivky dilatačních nebo pracovních spár v krytu hl do 40 mm š do 40 mm</t>
  </si>
  <si>
    <t>m</t>
  </si>
  <si>
    <t>659015505</t>
  </si>
  <si>
    <t>Ostatní konstrukce a práce, bourání</t>
  </si>
  <si>
    <t>10</t>
  </si>
  <si>
    <t>913121111</t>
  </si>
  <si>
    <t>Montáž a demontáž dočasné dopravní značky kompletní základní</t>
  </si>
  <si>
    <t>751363637</t>
  </si>
  <si>
    <t>11</t>
  </si>
  <si>
    <t>913121211</t>
  </si>
  <si>
    <t>Příplatek k dočasné dopravní značce kompletní základní za první a ZKD den použití</t>
  </si>
  <si>
    <t>-332197859</t>
  </si>
  <si>
    <t>12</t>
  </si>
  <si>
    <t>919735112</t>
  </si>
  <si>
    <t>Řezání stávajícího živičného krytu hl do 100 mm</t>
  </si>
  <si>
    <t>-913139282</t>
  </si>
  <si>
    <t>997</t>
  </si>
  <si>
    <t>Přesun sutě</t>
  </si>
  <si>
    <t>13</t>
  </si>
  <si>
    <t>997221561</t>
  </si>
  <si>
    <t>Vodorovná doprava suti z kusových materiálů do 1 km</t>
  </si>
  <si>
    <t>t</t>
  </si>
  <si>
    <t>-1547175472</t>
  </si>
  <si>
    <t>14</t>
  </si>
  <si>
    <t>997221569</t>
  </si>
  <si>
    <t>Příplatek ZKD 1 km u vodorovné dopravy suti z kusových materiálů</t>
  </si>
  <si>
    <t>-2083897795</t>
  </si>
  <si>
    <t>997221611</t>
  </si>
  <si>
    <t>Nakládání suti na dopravní prostředky pro vodorovnou dopravu</t>
  </si>
  <si>
    <t>1302126406</t>
  </si>
  <si>
    <t>16</t>
  </si>
  <si>
    <t>997221615</t>
  </si>
  <si>
    <t>Poplatek za uložení na skládce (skládkovné) stavebního odpadu betonového kód odpadu 17 01 01</t>
  </si>
  <si>
    <t>168500440</t>
  </si>
  <si>
    <t>17</t>
  </si>
  <si>
    <t>997221645</t>
  </si>
  <si>
    <t>Poplatek za uložení na skládce (skládkovné) odpadu asfaltového bez dehtu kód odpadu 17 03 02</t>
  </si>
  <si>
    <t>-1577202840</t>
  </si>
  <si>
    <t>998</t>
  </si>
  <si>
    <t>Přesun hmot</t>
  </si>
  <si>
    <t>18</t>
  </si>
  <si>
    <t>998229111</t>
  </si>
  <si>
    <t>Přesun hmot ruční pro pozemní komunikace s krytem z kameniva, betonu,živice na vzdálenost do 50 m</t>
  </si>
  <si>
    <t>-514187263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</si>
</sst>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0" fillId="0" borderId="0" xfId="0" applyProtection="1"/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5" fillId="0" borderId="0" xfId="0" applyNumberFormat="1" applyFont="1" applyAlignment="1"/>
    <xf numFmtId="166" fontId="18" fillId="0" borderId="12" xfId="0" applyNumberFormat="1" applyFont="1" applyBorder="1" applyAlignment="1"/>
    <xf numFmtId="166" fontId="18" fillId="0" borderId="13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49" fontId="13" fillId="0" borderId="22" xfId="0" applyNumberFormat="1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center" vertical="center" wrapText="1"/>
      <protection locked="0"/>
    </xf>
    <xf numFmtId="167" fontId="13" fillId="0" borderId="22" xfId="0" applyNumberFormat="1" applyFont="1" applyBorder="1" applyAlignment="1" applyProtection="1">
      <alignment vertical="center"/>
      <protection locked="0"/>
    </xf>
    <xf numFmtId="4" fontId="1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166" fontId="14" fillId="0" borderId="0" xfId="0" applyNumberFormat="1" applyFont="1" applyBorder="1" applyAlignment="1">
      <alignment vertical="center"/>
    </xf>
    <xf numFmtId="166" fontId="14" fillId="0" borderId="15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4" fillId="0" borderId="19" xfId="0" applyFont="1" applyBorder="1" applyAlignment="1">
      <alignment horizontal="left" vertical="center"/>
    </xf>
    <xf numFmtId="0" fontId="14" fillId="0" borderId="20" xfId="0" applyFont="1" applyBorder="1" applyAlignment="1">
      <alignment horizontal="center" vertical="center"/>
    </xf>
    <xf numFmtId="166" fontId="14" fillId="0" borderId="20" xfId="0" applyNumberFormat="1" applyFont="1" applyBorder="1" applyAlignment="1">
      <alignment vertical="center"/>
    </xf>
    <xf numFmtId="166" fontId="14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M147"/>
  <sheetViews>
    <sheetView showGridLines="0" tabSelected="1" topLeftCell="A124" workbookViewId="0">
      <selection activeCell="I125" sqref="I125:I14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39"/>
    </row>
    <row r="2" spans="1:46" s="1" customFormat="1" ht="36.950000000000003" customHeight="1" x14ac:dyDescent="0.2">
      <c r="L2" s="112" t="s">
        <v>2</v>
      </c>
      <c r="M2" s="113"/>
      <c r="N2" s="113"/>
      <c r="O2" s="113"/>
      <c r="P2" s="113"/>
      <c r="Q2" s="113"/>
      <c r="R2" s="113"/>
      <c r="S2" s="113"/>
      <c r="T2" s="113"/>
      <c r="U2" s="113"/>
      <c r="V2" s="113"/>
      <c r="AT2" s="8" t="s">
        <v>44</v>
      </c>
    </row>
    <row r="3" spans="1:46" s="1" customFormat="1" ht="6.95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45</v>
      </c>
    </row>
    <row r="4" spans="1:46" s="1" customFormat="1" ht="24.95" customHeight="1" x14ac:dyDescent="0.2">
      <c r="B4" s="11"/>
      <c r="D4" s="12" t="s">
        <v>46</v>
      </c>
      <c r="L4" s="11"/>
      <c r="M4" s="40" t="s">
        <v>4</v>
      </c>
      <c r="AT4" s="8" t="s">
        <v>1</v>
      </c>
    </row>
    <row r="5" spans="1:46" s="1" customFormat="1" ht="6.95" customHeight="1" x14ac:dyDescent="0.2">
      <c r="B5" s="11"/>
      <c r="L5" s="11"/>
    </row>
    <row r="6" spans="1:46" s="1" customFormat="1" ht="12" customHeight="1" x14ac:dyDescent="0.2">
      <c r="B6" s="11"/>
      <c r="D6" s="14" t="s">
        <v>5</v>
      </c>
      <c r="L6" s="11"/>
    </row>
    <row r="7" spans="1:46" s="1" customFormat="1" ht="16.5" customHeight="1" x14ac:dyDescent="0.2">
      <c r="B7" s="11"/>
      <c r="E7" s="110" t="s">
        <v>6</v>
      </c>
      <c r="F7" s="111"/>
      <c r="G7" s="111"/>
      <c r="H7" s="111"/>
      <c r="L7" s="11"/>
    </row>
    <row r="8" spans="1:46" s="2" customFormat="1" ht="12" customHeight="1" x14ac:dyDescent="0.2">
      <c r="A8" s="16"/>
      <c r="B8" s="17"/>
      <c r="C8" s="16"/>
      <c r="D8" s="14" t="s">
        <v>47</v>
      </c>
      <c r="E8" s="16"/>
      <c r="F8" s="16"/>
      <c r="G8" s="16"/>
      <c r="H8" s="16"/>
      <c r="I8" s="16"/>
      <c r="J8" s="16"/>
      <c r="K8" s="16"/>
      <c r="L8" s="20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46" s="2" customFormat="1" ht="16.5" customHeight="1" x14ac:dyDescent="0.2">
      <c r="A9" s="16"/>
      <c r="B9" s="17"/>
      <c r="C9" s="16"/>
      <c r="D9" s="16"/>
      <c r="E9" s="108" t="s">
        <v>48</v>
      </c>
      <c r="F9" s="109"/>
      <c r="G9" s="109"/>
      <c r="H9" s="109"/>
      <c r="I9" s="16"/>
      <c r="J9" s="16"/>
      <c r="K9" s="16"/>
      <c r="L9" s="20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46" s="2" customFormat="1" x14ac:dyDescent="0.2">
      <c r="A10" s="16"/>
      <c r="B10" s="17"/>
      <c r="C10" s="16"/>
      <c r="D10" s="16"/>
      <c r="E10" s="16"/>
      <c r="F10" s="16"/>
      <c r="G10" s="16"/>
      <c r="H10" s="16"/>
      <c r="I10" s="16"/>
      <c r="J10" s="16"/>
      <c r="K10" s="16"/>
      <c r="L10" s="20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46" s="2" customFormat="1" ht="12" customHeight="1" x14ac:dyDescent="0.2">
      <c r="A11" s="16"/>
      <c r="B11" s="17"/>
      <c r="C11" s="16"/>
      <c r="D11" s="14" t="s">
        <v>7</v>
      </c>
      <c r="E11" s="16"/>
      <c r="F11" s="13" t="s">
        <v>0</v>
      </c>
      <c r="G11" s="16"/>
      <c r="H11" s="16"/>
      <c r="I11" s="14" t="s">
        <v>8</v>
      </c>
      <c r="J11" s="13" t="s">
        <v>0</v>
      </c>
      <c r="K11" s="16"/>
      <c r="L11" s="20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46" s="2" customFormat="1" ht="12" customHeight="1" x14ac:dyDescent="0.2">
      <c r="A12" s="16"/>
      <c r="B12" s="17"/>
      <c r="C12" s="16"/>
      <c r="D12" s="14" t="s">
        <v>9</v>
      </c>
      <c r="E12" s="16"/>
      <c r="F12" s="13" t="s">
        <v>10</v>
      </c>
      <c r="G12" s="16"/>
      <c r="H12" s="16"/>
      <c r="I12" s="14" t="s">
        <v>11</v>
      </c>
      <c r="J12" s="29"/>
      <c r="K12" s="16"/>
      <c r="L12" s="20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46" s="2" customFormat="1" ht="10.7" customHeight="1" x14ac:dyDescent="0.2">
      <c r="A13" s="16"/>
      <c r="B13" s="17"/>
      <c r="C13" s="16"/>
      <c r="D13" s="16"/>
      <c r="E13" s="16"/>
      <c r="F13" s="16"/>
      <c r="G13" s="16"/>
      <c r="H13" s="16"/>
      <c r="I13" s="16"/>
      <c r="J13" s="16"/>
      <c r="K13" s="16"/>
      <c r="L13" s="20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46" s="2" customFormat="1" ht="12" customHeight="1" x14ac:dyDescent="0.2">
      <c r="A14" s="16"/>
      <c r="B14" s="17"/>
      <c r="C14" s="16"/>
      <c r="D14" s="14" t="s">
        <v>12</v>
      </c>
      <c r="E14" s="16"/>
      <c r="F14" s="16"/>
      <c r="G14" s="16"/>
      <c r="H14" s="16"/>
      <c r="I14" s="14" t="s">
        <v>13</v>
      </c>
      <c r="J14" s="13" t="s">
        <v>0</v>
      </c>
      <c r="K14" s="16"/>
      <c r="L14" s="20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46" s="2" customFormat="1" ht="18" customHeight="1" x14ac:dyDescent="0.2">
      <c r="A15" s="16"/>
      <c r="B15" s="17"/>
      <c r="C15" s="16"/>
      <c r="D15" s="16"/>
      <c r="E15" s="13" t="s">
        <v>10</v>
      </c>
      <c r="F15" s="16"/>
      <c r="G15" s="16"/>
      <c r="H15" s="16"/>
      <c r="I15" s="14" t="s">
        <v>14</v>
      </c>
      <c r="J15" s="13" t="s">
        <v>0</v>
      </c>
      <c r="K15" s="16"/>
      <c r="L15" s="20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46" s="2" customFormat="1" ht="6.95" customHeight="1" x14ac:dyDescent="0.2">
      <c r="A16" s="16"/>
      <c r="B16" s="17"/>
      <c r="C16" s="16"/>
      <c r="D16" s="16"/>
      <c r="E16" s="16"/>
      <c r="F16" s="16"/>
      <c r="G16" s="16"/>
      <c r="H16" s="16"/>
      <c r="I16" s="16"/>
      <c r="J16" s="16"/>
      <c r="K16" s="16"/>
      <c r="L16" s="20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s="2" customFormat="1" ht="12" customHeight="1" x14ac:dyDescent="0.2">
      <c r="A17" s="16"/>
      <c r="B17" s="17"/>
      <c r="C17" s="16"/>
      <c r="D17" s="14" t="s">
        <v>15</v>
      </c>
      <c r="E17" s="16"/>
      <c r="F17" s="16"/>
      <c r="G17" s="16"/>
      <c r="H17" s="16"/>
      <c r="I17" s="14" t="s">
        <v>13</v>
      </c>
      <c r="J17" s="13" t="s">
        <v>0</v>
      </c>
      <c r="K17" s="16"/>
      <c r="L17" s="20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s="2" customFormat="1" ht="18" customHeight="1" x14ac:dyDescent="0.2">
      <c r="A18" s="16"/>
      <c r="B18" s="17"/>
      <c r="C18" s="16"/>
      <c r="D18" s="16"/>
      <c r="E18" s="114" t="s">
        <v>10</v>
      </c>
      <c r="F18" s="114"/>
      <c r="G18" s="114"/>
      <c r="H18" s="114"/>
      <c r="I18" s="14" t="s">
        <v>14</v>
      </c>
      <c r="J18" s="13" t="s">
        <v>0</v>
      </c>
      <c r="K18" s="16"/>
      <c r="L18" s="20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s="2" customFormat="1" ht="6.95" customHeight="1" x14ac:dyDescent="0.2">
      <c r="A19" s="16"/>
      <c r="B19" s="17"/>
      <c r="C19" s="16"/>
      <c r="D19" s="16"/>
      <c r="E19" s="16"/>
      <c r="F19" s="16"/>
      <c r="G19" s="16"/>
      <c r="H19" s="16"/>
      <c r="I19" s="16"/>
      <c r="J19" s="16"/>
      <c r="K19" s="16"/>
      <c r="L19" s="20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 s="2" customFormat="1" ht="12" customHeight="1" x14ac:dyDescent="0.2">
      <c r="A20" s="16"/>
      <c r="B20" s="17"/>
      <c r="C20" s="16"/>
      <c r="D20" s="14" t="s">
        <v>16</v>
      </c>
      <c r="E20" s="16"/>
      <c r="F20" s="16"/>
      <c r="G20" s="16"/>
      <c r="H20" s="16"/>
      <c r="I20" s="14" t="s">
        <v>13</v>
      </c>
      <c r="J20" s="13" t="s">
        <v>0</v>
      </c>
      <c r="K20" s="16"/>
      <c r="L20" s="20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s="2" customFormat="1" ht="18" customHeight="1" x14ac:dyDescent="0.2">
      <c r="A21" s="16"/>
      <c r="B21" s="17"/>
      <c r="C21" s="16"/>
      <c r="D21" s="16"/>
      <c r="E21" s="13" t="s">
        <v>10</v>
      </c>
      <c r="F21" s="16"/>
      <c r="G21" s="16"/>
      <c r="H21" s="16"/>
      <c r="I21" s="14" t="s">
        <v>14</v>
      </c>
      <c r="J21" s="13" t="s">
        <v>0</v>
      </c>
      <c r="K21" s="16"/>
      <c r="L21" s="20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s="2" customFormat="1" ht="6.95" customHeight="1" x14ac:dyDescent="0.2">
      <c r="A22" s="16"/>
      <c r="B22" s="17"/>
      <c r="C22" s="16"/>
      <c r="D22" s="16"/>
      <c r="E22" s="16"/>
      <c r="F22" s="16"/>
      <c r="G22" s="16"/>
      <c r="H22" s="16"/>
      <c r="I22" s="16"/>
      <c r="J22" s="16"/>
      <c r="K22" s="16"/>
      <c r="L22" s="20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s="2" customFormat="1" ht="12" customHeight="1" x14ac:dyDescent="0.2">
      <c r="A23" s="16"/>
      <c r="B23" s="17"/>
      <c r="C23" s="16"/>
      <c r="D23" s="14" t="s">
        <v>17</v>
      </c>
      <c r="E23" s="16"/>
      <c r="F23" s="16"/>
      <c r="G23" s="16"/>
      <c r="H23" s="16"/>
      <c r="I23" s="14" t="s">
        <v>13</v>
      </c>
      <c r="J23" s="13" t="s">
        <v>0</v>
      </c>
      <c r="K23" s="16"/>
      <c r="L23" s="20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s="2" customFormat="1" ht="18" customHeight="1" x14ac:dyDescent="0.2">
      <c r="A24" s="16"/>
      <c r="B24" s="17"/>
      <c r="C24" s="16"/>
      <c r="D24" s="16"/>
      <c r="E24" s="13" t="s">
        <v>10</v>
      </c>
      <c r="F24" s="16"/>
      <c r="G24" s="16"/>
      <c r="H24" s="16"/>
      <c r="I24" s="14" t="s">
        <v>14</v>
      </c>
      <c r="J24" s="13" t="s">
        <v>0</v>
      </c>
      <c r="K24" s="16"/>
      <c r="L24" s="20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s="2" customFormat="1" ht="6.95" customHeight="1" x14ac:dyDescent="0.2">
      <c r="A25" s="16"/>
      <c r="B25" s="17"/>
      <c r="C25" s="16"/>
      <c r="D25" s="16"/>
      <c r="E25" s="16"/>
      <c r="F25" s="16"/>
      <c r="G25" s="16"/>
      <c r="H25" s="16"/>
      <c r="I25" s="16"/>
      <c r="J25" s="16"/>
      <c r="K25" s="16"/>
      <c r="L25" s="20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s="2" customFormat="1" ht="12" customHeight="1" x14ac:dyDescent="0.2">
      <c r="A26" s="16"/>
      <c r="B26" s="17"/>
      <c r="C26" s="16"/>
      <c r="D26" s="14" t="s">
        <v>18</v>
      </c>
      <c r="E26" s="16"/>
      <c r="F26" s="16"/>
      <c r="G26" s="16"/>
      <c r="H26" s="16"/>
      <c r="I26" s="16"/>
      <c r="J26" s="16"/>
      <c r="K26" s="16"/>
      <c r="L26" s="20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s="3" customFormat="1" ht="16.5" customHeight="1" x14ac:dyDescent="0.2">
      <c r="A27" s="41"/>
      <c r="B27" s="42"/>
      <c r="C27" s="41"/>
      <c r="D27" s="41"/>
      <c r="E27" s="115" t="s">
        <v>0</v>
      </c>
      <c r="F27" s="115"/>
      <c r="G27" s="115"/>
      <c r="H27" s="115"/>
      <c r="I27" s="41"/>
      <c r="J27" s="41"/>
      <c r="K27" s="41"/>
      <c r="L27" s="43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pans="1:31" s="2" customFormat="1" ht="6.95" customHeight="1" x14ac:dyDescent="0.2">
      <c r="A28" s="16"/>
      <c r="B28" s="17"/>
      <c r="C28" s="16"/>
      <c r="D28" s="16"/>
      <c r="E28" s="16"/>
      <c r="F28" s="16"/>
      <c r="G28" s="16"/>
      <c r="H28" s="16"/>
      <c r="I28" s="16"/>
      <c r="J28" s="16"/>
      <c r="K28" s="16"/>
      <c r="L28" s="20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s="2" customFormat="1" ht="6.95" customHeight="1" x14ac:dyDescent="0.2">
      <c r="A29" s="16"/>
      <c r="B29" s="17"/>
      <c r="C29" s="16"/>
      <c r="D29" s="36"/>
      <c r="E29" s="36"/>
      <c r="F29" s="36"/>
      <c r="G29" s="36"/>
      <c r="H29" s="36"/>
      <c r="I29" s="36"/>
      <c r="J29" s="36"/>
      <c r="K29" s="36"/>
      <c r="L29" s="20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s="2" customFormat="1" ht="25.35" customHeight="1" x14ac:dyDescent="0.2">
      <c r="A30" s="16"/>
      <c r="B30" s="17"/>
      <c r="C30" s="16"/>
      <c r="D30" s="44" t="s">
        <v>19</v>
      </c>
      <c r="E30" s="16"/>
      <c r="F30" s="16"/>
      <c r="G30" s="16"/>
      <c r="H30" s="16"/>
      <c r="I30" s="16"/>
      <c r="J30" s="38">
        <f>ROUND(J122, 2)</f>
        <v>0</v>
      </c>
      <c r="K30" s="16"/>
      <c r="L30" s="20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s="2" customFormat="1" ht="6.95" customHeight="1" x14ac:dyDescent="0.2">
      <c r="A31" s="16"/>
      <c r="B31" s="17"/>
      <c r="C31" s="16"/>
      <c r="D31" s="36"/>
      <c r="E31" s="36"/>
      <c r="F31" s="36"/>
      <c r="G31" s="36"/>
      <c r="H31" s="36"/>
      <c r="I31" s="36"/>
      <c r="J31" s="36"/>
      <c r="K31" s="36"/>
      <c r="L31" s="20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s="2" customFormat="1" ht="14.45" customHeight="1" x14ac:dyDescent="0.2">
      <c r="A32" s="16"/>
      <c r="B32" s="17"/>
      <c r="C32" s="16"/>
      <c r="D32" s="16"/>
      <c r="E32" s="16"/>
      <c r="F32" s="19" t="s">
        <v>21</v>
      </c>
      <c r="G32" s="16"/>
      <c r="H32" s="16"/>
      <c r="I32" s="19" t="s">
        <v>20</v>
      </c>
      <c r="J32" s="19" t="s">
        <v>22</v>
      </c>
      <c r="K32" s="16"/>
      <c r="L32" s="20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31" s="2" customFormat="1" ht="14.45" customHeight="1" x14ac:dyDescent="0.2">
      <c r="A33" s="16"/>
      <c r="B33" s="17"/>
      <c r="C33" s="16"/>
      <c r="D33" s="45" t="s">
        <v>23</v>
      </c>
      <c r="E33" s="14" t="s">
        <v>24</v>
      </c>
      <c r="F33" s="46">
        <f>ROUND((SUM(BE122:BE146)),  2)</f>
        <v>0</v>
      </c>
      <c r="G33" s="16"/>
      <c r="H33" s="16"/>
      <c r="I33" s="47">
        <v>0.21</v>
      </c>
      <c r="J33" s="46">
        <f>ROUND(((SUM(BE122:BE146))*I33),  2)</f>
        <v>0</v>
      </c>
      <c r="K33" s="16"/>
      <c r="L33" s="20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s="2" customFormat="1" ht="14.45" customHeight="1" x14ac:dyDescent="0.2">
      <c r="A34" s="16"/>
      <c r="B34" s="17"/>
      <c r="C34" s="16"/>
      <c r="D34" s="16"/>
      <c r="E34" s="14" t="s">
        <v>25</v>
      </c>
      <c r="F34" s="46">
        <f>ROUND((SUM(BF122:BF146)),  2)</f>
        <v>0</v>
      </c>
      <c r="G34" s="16"/>
      <c r="H34" s="16"/>
      <c r="I34" s="47">
        <v>0.15</v>
      </c>
      <c r="J34" s="46">
        <f>ROUND(((SUM(BF122:BF146))*I34),  2)</f>
        <v>0</v>
      </c>
      <c r="K34" s="16"/>
      <c r="L34" s="20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1" s="2" customFormat="1" ht="14.45" hidden="1" customHeight="1" x14ac:dyDescent="0.2">
      <c r="A35" s="16"/>
      <c r="B35" s="17"/>
      <c r="C35" s="16"/>
      <c r="D35" s="16"/>
      <c r="E35" s="14" t="s">
        <v>26</v>
      </c>
      <c r="F35" s="46">
        <f>ROUND((SUM(BG122:BG146)),  2)</f>
        <v>0</v>
      </c>
      <c r="G35" s="16"/>
      <c r="H35" s="16"/>
      <c r="I35" s="47">
        <v>0.21</v>
      </c>
      <c r="J35" s="46">
        <f>0</f>
        <v>0</v>
      </c>
      <c r="K35" s="16"/>
      <c r="L35" s="20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1" s="2" customFormat="1" ht="14.45" hidden="1" customHeight="1" x14ac:dyDescent="0.2">
      <c r="A36" s="16"/>
      <c r="B36" s="17"/>
      <c r="C36" s="16"/>
      <c r="D36" s="16"/>
      <c r="E36" s="14" t="s">
        <v>27</v>
      </c>
      <c r="F36" s="46">
        <f>ROUND((SUM(BH122:BH146)),  2)</f>
        <v>0</v>
      </c>
      <c r="G36" s="16"/>
      <c r="H36" s="16"/>
      <c r="I36" s="47">
        <v>0.15</v>
      </c>
      <c r="J36" s="46">
        <f>0</f>
        <v>0</v>
      </c>
      <c r="K36" s="16"/>
      <c r="L36" s="20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1" s="2" customFormat="1" ht="14.45" hidden="1" customHeight="1" x14ac:dyDescent="0.2">
      <c r="A37" s="16"/>
      <c r="B37" s="17"/>
      <c r="C37" s="16"/>
      <c r="D37" s="16"/>
      <c r="E37" s="14" t="s">
        <v>28</v>
      </c>
      <c r="F37" s="46">
        <f>ROUND((SUM(BI122:BI146)),  2)</f>
        <v>0</v>
      </c>
      <c r="G37" s="16"/>
      <c r="H37" s="16"/>
      <c r="I37" s="47">
        <v>0</v>
      </c>
      <c r="J37" s="46">
        <f>0</f>
        <v>0</v>
      </c>
      <c r="K37" s="16"/>
      <c r="L37" s="20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s="2" customFormat="1" ht="6.95" customHeight="1" x14ac:dyDescent="0.2">
      <c r="A38" s="16"/>
      <c r="B38" s="17"/>
      <c r="C38" s="16"/>
      <c r="D38" s="16"/>
      <c r="E38" s="16"/>
      <c r="F38" s="16"/>
      <c r="G38" s="16"/>
      <c r="H38" s="16"/>
      <c r="I38" s="16"/>
      <c r="J38" s="16"/>
      <c r="K38" s="16"/>
      <c r="L38" s="20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1" s="2" customFormat="1" ht="25.35" customHeight="1" x14ac:dyDescent="0.2">
      <c r="A39" s="16"/>
      <c r="B39" s="17"/>
      <c r="C39" s="48"/>
      <c r="D39" s="49" t="s">
        <v>29</v>
      </c>
      <c r="E39" s="31"/>
      <c r="F39" s="31"/>
      <c r="G39" s="50" t="s">
        <v>30</v>
      </c>
      <c r="H39" s="51" t="s">
        <v>31</v>
      </c>
      <c r="I39" s="31"/>
      <c r="J39" s="52">
        <f>SUM(J30:J37)</f>
        <v>0</v>
      </c>
      <c r="K39" s="53"/>
      <c r="L39" s="20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1" s="2" customFormat="1" ht="14.45" customHeight="1" x14ac:dyDescent="0.2">
      <c r="A40" s="16"/>
      <c r="B40" s="17"/>
      <c r="C40" s="16"/>
      <c r="D40" s="16"/>
      <c r="E40" s="16"/>
      <c r="F40" s="16"/>
      <c r="G40" s="16"/>
      <c r="H40" s="16"/>
      <c r="I40" s="16"/>
      <c r="J40" s="16"/>
      <c r="K40" s="16"/>
      <c r="L40" s="20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1" s="1" customFormat="1" ht="14.45" customHeight="1" x14ac:dyDescent="0.2">
      <c r="B41" s="11"/>
      <c r="L41" s="11"/>
    </row>
    <row r="42" spans="1:31" s="1" customFormat="1" ht="14.45" customHeight="1" x14ac:dyDescent="0.2">
      <c r="B42" s="11"/>
      <c r="L42" s="11"/>
    </row>
    <row r="43" spans="1:31" s="1" customFormat="1" ht="14.45" customHeight="1" x14ac:dyDescent="0.2">
      <c r="B43" s="11"/>
      <c r="L43" s="11"/>
    </row>
    <row r="44" spans="1:31" s="1" customFormat="1" ht="14.45" customHeight="1" x14ac:dyDescent="0.2">
      <c r="B44" s="11"/>
      <c r="L44" s="11"/>
    </row>
    <row r="45" spans="1:31" s="1" customFormat="1" ht="14.45" customHeight="1" x14ac:dyDescent="0.2">
      <c r="B45" s="11"/>
      <c r="L45" s="11"/>
    </row>
    <row r="46" spans="1:31" s="1" customFormat="1" ht="14.45" customHeight="1" x14ac:dyDescent="0.2">
      <c r="B46" s="11"/>
      <c r="L46" s="11"/>
    </row>
    <row r="47" spans="1:31" s="1" customFormat="1" ht="14.45" customHeight="1" x14ac:dyDescent="0.2">
      <c r="B47" s="11"/>
      <c r="L47" s="11"/>
    </row>
    <row r="48" spans="1:31" s="1" customFormat="1" ht="14.45" customHeight="1" x14ac:dyDescent="0.2">
      <c r="B48" s="11"/>
      <c r="L48" s="11"/>
    </row>
    <row r="49" spans="1:31" s="1" customFormat="1" ht="14.45" customHeight="1" x14ac:dyDescent="0.2">
      <c r="B49" s="11"/>
      <c r="L49" s="11"/>
    </row>
    <row r="50" spans="1:31" s="2" customFormat="1" ht="14.45" customHeight="1" x14ac:dyDescent="0.2">
      <c r="B50" s="20"/>
      <c r="D50" s="21" t="s">
        <v>32</v>
      </c>
      <c r="E50" s="22"/>
      <c r="F50" s="22"/>
      <c r="G50" s="21" t="s">
        <v>33</v>
      </c>
      <c r="H50" s="22"/>
      <c r="I50" s="22"/>
      <c r="J50" s="22"/>
      <c r="K50" s="22"/>
      <c r="L50" s="20"/>
    </row>
    <row r="51" spans="1:31" x14ac:dyDescent="0.2">
      <c r="B51" s="11"/>
      <c r="L51" s="11"/>
    </row>
    <row r="52" spans="1:31" x14ac:dyDescent="0.2">
      <c r="B52" s="11"/>
      <c r="L52" s="11"/>
    </row>
    <row r="53" spans="1:31" x14ac:dyDescent="0.2">
      <c r="B53" s="11"/>
      <c r="L53" s="11"/>
    </row>
    <row r="54" spans="1:31" x14ac:dyDescent="0.2">
      <c r="B54" s="11"/>
      <c r="L54" s="11"/>
    </row>
    <row r="55" spans="1:31" x14ac:dyDescent="0.2">
      <c r="B55" s="11"/>
      <c r="L55" s="11"/>
    </row>
    <row r="56" spans="1:31" x14ac:dyDescent="0.2">
      <c r="B56" s="11"/>
      <c r="L56" s="11"/>
    </row>
    <row r="57" spans="1:31" x14ac:dyDescent="0.2">
      <c r="B57" s="11"/>
      <c r="L57" s="11"/>
    </row>
    <row r="58" spans="1:31" x14ac:dyDescent="0.2">
      <c r="B58" s="11"/>
      <c r="L58" s="11"/>
    </row>
    <row r="59" spans="1:31" x14ac:dyDescent="0.2">
      <c r="B59" s="11"/>
      <c r="L59" s="11"/>
    </row>
    <row r="60" spans="1:31" x14ac:dyDescent="0.2">
      <c r="B60" s="11"/>
      <c r="L60" s="11"/>
    </row>
    <row r="61" spans="1:31" s="2" customFormat="1" ht="12.75" x14ac:dyDescent="0.2">
      <c r="A61" s="16"/>
      <c r="B61" s="17"/>
      <c r="C61" s="16"/>
      <c r="D61" s="23" t="s">
        <v>34</v>
      </c>
      <c r="E61" s="18"/>
      <c r="F61" s="54" t="s">
        <v>35</v>
      </c>
      <c r="G61" s="23" t="s">
        <v>34</v>
      </c>
      <c r="H61" s="18"/>
      <c r="I61" s="18"/>
      <c r="J61" s="55" t="s">
        <v>35</v>
      </c>
      <c r="K61" s="18"/>
      <c r="L61" s="20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1:31" x14ac:dyDescent="0.2">
      <c r="B62" s="11"/>
      <c r="L62" s="11"/>
    </row>
    <row r="63" spans="1:31" x14ac:dyDescent="0.2">
      <c r="B63" s="11"/>
      <c r="L63" s="11"/>
    </row>
    <row r="64" spans="1:31" x14ac:dyDescent="0.2">
      <c r="B64" s="11"/>
      <c r="L64" s="11"/>
    </row>
    <row r="65" spans="1:31" s="2" customFormat="1" ht="12.75" x14ac:dyDescent="0.2">
      <c r="A65" s="16"/>
      <c r="B65" s="17"/>
      <c r="C65" s="16"/>
      <c r="D65" s="21" t="s">
        <v>36</v>
      </c>
      <c r="E65" s="24"/>
      <c r="F65" s="24"/>
      <c r="G65" s="21" t="s">
        <v>37</v>
      </c>
      <c r="H65" s="24"/>
      <c r="I65" s="24"/>
      <c r="J65" s="24"/>
      <c r="K65" s="24"/>
      <c r="L65" s="20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1:31" x14ac:dyDescent="0.2">
      <c r="B66" s="11"/>
      <c r="L66" s="11"/>
    </row>
    <row r="67" spans="1:31" x14ac:dyDescent="0.2">
      <c r="B67" s="11"/>
      <c r="L67" s="11"/>
    </row>
    <row r="68" spans="1:31" x14ac:dyDescent="0.2">
      <c r="B68" s="11"/>
      <c r="L68" s="11"/>
    </row>
    <row r="69" spans="1:31" x14ac:dyDescent="0.2">
      <c r="B69" s="11"/>
      <c r="L69" s="11"/>
    </row>
    <row r="70" spans="1:31" x14ac:dyDescent="0.2">
      <c r="B70" s="11"/>
      <c r="L70" s="11"/>
    </row>
    <row r="71" spans="1:31" x14ac:dyDescent="0.2">
      <c r="B71" s="11"/>
      <c r="L71" s="11"/>
    </row>
    <row r="72" spans="1:31" x14ac:dyDescent="0.2">
      <c r="B72" s="11"/>
      <c r="L72" s="11"/>
    </row>
    <row r="73" spans="1:31" x14ac:dyDescent="0.2">
      <c r="B73" s="11"/>
      <c r="L73" s="11"/>
    </row>
    <row r="74" spans="1:31" x14ac:dyDescent="0.2">
      <c r="B74" s="11"/>
      <c r="L74" s="11"/>
    </row>
    <row r="75" spans="1:31" x14ac:dyDescent="0.2">
      <c r="B75" s="11"/>
      <c r="L75" s="11"/>
    </row>
    <row r="76" spans="1:31" s="2" customFormat="1" ht="12.75" x14ac:dyDescent="0.2">
      <c r="A76" s="16"/>
      <c r="B76" s="17"/>
      <c r="C76" s="16"/>
      <c r="D76" s="23" t="s">
        <v>34</v>
      </c>
      <c r="E76" s="18"/>
      <c r="F76" s="54" t="s">
        <v>35</v>
      </c>
      <c r="G76" s="23" t="s">
        <v>34</v>
      </c>
      <c r="H76" s="18"/>
      <c r="I76" s="18"/>
      <c r="J76" s="55" t="s">
        <v>35</v>
      </c>
      <c r="K76" s="18"/>
      <c r="L76" s="20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</row>
    <row r="77" spans="1:31" s="2" customFormat="1" ht="14.45" customHeight="1" x14ac:dyDescent="0.2">
      <c r="A77" s="16"/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0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</row>
    <row r="81" spans="1:47" s="2" customFormat="1" ht="6.95" customHeight="1" x14ac:dyDescent="0.2">
      <c r="A81" s="16"/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20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</row>
    <row r="82" spans="1:47" s="2" customFormat="1" ht="24.95" customHeight="1" x14ac:dyDescent="0.2">
      <c r="A82" s="16"/>
      <c r="B82" s="17"/>
      <c r="C82" s="12" t="s">
        <v>49</v>
      </c>
      <c r="D82" s="16"/>
      <c r="E82" s="16"/>
      <c r="F82" s="16"/>
      <c r="G82" s="16"/>
      <c r="H82" s="16"/>
      <c r="I82" s="16"/>
      <c r="J82" s="16"/>
      <c r="K82" s="16"/>
      <c r="L82" s="20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</row>
    <row r="83" spans="1:47" s="2" customFormat="1" ht="6.95" customHeight="1" x14ac:dyDescent="0.2">
      <c r="A83" s="16"/>
      <c r="B83" s="17"/>
      <c r="C83" s="16"/>
      <c r="D83" s="16"/>
      <c r="E83" s="16"/>
      <c r="F83" s="16"/>
      <c r="G83" s="16"/>
      <c r="H83" s="16"/>
      <c r="I83" s="16"/>
      <c r="J83" s="16"/>
      <c r="K83" s="16"/>
      <c r="L83" s="20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</row>
    <row r="84" spans="1:47" s="2" customFormat="1" ht="12" customHeight="1" x14ac:dyDescent="0.2">
      <c r="A84" s="16"/>
      <c r="B84" s="17"/>
      <c r="C84" s="14" t="s">
        <v>5</v>
      </c>
      <c r="D84" s="16"/>
      <c r="E84" s="16"/>
      <c r="F84" s="16"/>
      <c r="G84" s="16"/>
      <c r="H84" s="16"/>
      <c r="I84" s="16"/>
      <c r="J84" s="16"/>
      <c r="K84" s="16"/>
      <c r="L84" s="20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</row>
    <row r="85" spans="1:47" s="2" customFormat="1" ht="16.5" customHeight="1" x14ac:dyDescent="0.2">
      <c r="A85" s="16"/>
      <c r="B85" s="17"/>
      <c r="C85" s="16"/>
      <c r="D85" s="16"/>
      <c r="E85" s="110" t="str">
        <f>E7</f>
        <v>Vozovna Medlánky - oprava plochy u vjezdu autobusů</v>
      </c>
      <c r="F85" s="111"/>
      <c r="G85" s="111"/>
      <c r="H85" s="111"/>
      <c r="I85" s="16"/>
      <c r="J85" s="16"/>
      <c r="K85" s="16"/>
      <c r="L85" s="20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</row>
    <row r="86" spans="1:47" s="2" customFormat="1" ht="12" customHeight="1" x14ac:dyDescent="0.2">
      <c r="A86" s="16"/>
      <c r="B86" s="17"/>
      <c r="C86" s="14" t="s">
        <v>47</v>
      </c>
      <c r="D86" s="16"/>
      <c r="E86" s="16"/>
      <c r="F86" s="16"/>
      <c r="G86" s="16"/>
      <c r="H86" s="16"/>
      <c r="I86" s="16"/>
      <c r="J86" s="16"/>
      <c r="K86" s="16"/>
      <c r="L86" s="20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</row>
    <row r="87" spans="1:47" s="2" customFormat="1" ht="16.5" customHeight="1" x14ac:dyDescent="0.2">
      <c r="A87" s="16"/>
      <c r="B87" s="17"/>
      <c r="C87" s="16"/>
      <c r="D87" s="16"/>
      <c r="E87" s="108" t="str">
        <f>E9</f>
        <v>01 - Základní</v>
      </c>
      <c r="F87" s="109"/>
      <c r="G87" s="109"/>
      <c r="H87" s="109"/>
      <c r="I87" s="16"/>
      <c r="J87" s="16"/>
      <c r="K87" s="16"/>
      <c r="L87" s="20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</row>
    <row r="88" spans="1:47" s="2" customFormat="1" ht="6.95" customHeight="1" x14ac:dyDescent="0.2">
      <c r="A88" s="16"/>
      <c r="B88" s="17"/>
      <c r="C88" s="16"/>
      <c r="D88" s="16"/>
      <c r="E88" s="16"/>
      <c r="F88" s="16"/>
      <c r="G88" s="16"/>
      <c r="H88" s="16"/>
      <c r="I88" s="16"/>
      <c r="J88" s="16"/>
      <c r="K88" s="16"/>
      <c r="L88" s="20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</row>
    <row r="89" spans="1:47" s="2" customFormat="1" ht="12" customHeight="1" x14ac:dyDescent="0.2">
      <c r="A89" s="16"/>
      <c r="B89" s="17"/>
      <c r="C89" s="14" t="s">
        <v>9</v>
      </c>
      <c r="D89" s="16"/>
      <c r="E89" s="16"/>
      <c r="F89" s="13" t="str">
        <f>F12</f>
        <v xml:space="preserve"> </v>
      </c>
      <c r="G89" s="16"/>
      <c r="H89" s="16"/>
      <c r="I89" s="14" t="s">
        <v>11</v>
      </c>
      <c r="J89" s="29" t="str">
        <f>IF(J12="","",J12)</f>
        <v/>
      </c>
      <c r="K89" s="16"/>
      <c r="L89" s="20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</row>
    <row r="90" spans="1:47" s="2" customFormat="1" ht="6.95" customHeight="1" x14ac:dyDescent="0.2">
      <c r="A90" s="16"/>
      <c r="B90" s="17"/>
      <c r="C90" s="16"/>
      <c r="D90" s="16"/>
      <c r="E90" s="16"/>
      <c r="F90" s="16"/>
      <c r="G90" s="16"/>
      <c r="H90" s="16"/>
      <c r="I90" s="16"/>
      <c r="J90" s="16"/>
      <c r="K90" s="16"/>
      <c r="L90" s="20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</row>
    <row r="91" spans="1:47" s="2" customFormat="1" ht="15.2" customHeight="1" x14ac:dyDescent="0.2">
      <c r="A91" s="16"/>
      <c r="B91" s="17"/>
      <c r="C91" s="14" t="s">
        <v>12</v>
      </c>
      <c r="D91" s="16"/>
      <c r="E91" s="16"/>
      <c r="F91" s="13" t="str">
        <f>E15</f>
        <v xml:space="preserve"> </v>
      </c>
      <c r="G91" s="16"/>
      <c r="H91" s="16"/>
      <c r="I91" s="14" t="s">
        <v>16</v>
      </c>
      <c r="J91" s="15" t="str">
        <f>E21</f>
        <v xml:space="preserve"> </v>
      </c>
      <c r="K91" s="16"/>
      <c r="L91" s="20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</row>
    <row r="92" spans="1:47" s="2" customFormat="1" ht="15.2" customHeight="1" x14ac:dyDescent="0.2">
      <c r="A92" s="16"/>
      <c r="B92" s="17"/>
      <c r="C92" s="14" t="s">
        <v>15</v>
      </c>
      <c r="D92" s="16"/>
      <c r="E92" s="16"/>
      <c r="F92" s="13" t="str">
        <f>IF(E18="","",E18)</f>
        <v xml:space="preserve"> </v>
      </c>
      <c r="G92" s="16"/>
      <c r="H92" s="16"/>
      <c r="I92" s="14" t="s">
        <v>17</v>
      </c>
      <c r="J92" s="15" t="str">
        <f>E24</f>
        <v xml:space="preserve"> </v>
      </c>
      <c r="K92" s="16"/>
      <c r="L92" s="20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</row>
    <row r="93" spans="1:47" s="2" customFormat="1" ht="10.35" customHeight="1" x14ac:dyDescent="0.2">
      <c r="A93" s="16"/>
      <c r="B93" s="17"/>
      <c r="C93" s="16"/>
      <c r="D93" s="16"/>
      <c r="E93" s="16"/>
      <c r="F93" s="16"/>
      <c r="G93" s="16"/>
      <c r="H93" s="16"/>
      <c r="I93" s="16"/>
      <c r="J93" s="16"/>
      <c r="K93" s="16"/>
      <c r="L93" s="20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</row>
    <row r="94" spans="1:47" s="2" customFormat="1" ht="29.25" customHeight="1" x14ac:dyDescent="0.2">
      <c r="A94" s="16"/>
      <c r="B94" s="17"/>
      <c r="C94" s="56" t="s">
        <v>50</v>
      </c>
      <c r="D94" s="48"/>
      <c r="E94" s="48"/>
      <c r="F94" s="48"/>
      <c r="G94" s="48"/>
      <c r="H94" s="48"/>
      <c r="I94" s="48"/>
      <c r="J94" s="57" t="s">
        <v>51</v>
      </c>
      <c r="K94" s="48"/>
      <c r="L94" s="20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</row>
    <row r="95" spans="1:47" s="2" customFormat="1" ht="10.35" customHeight="1" x14ac:dyDescent="0.2">
      <c r="A95" s="16"/>
      <c r="B95" s="17"/>
      <c r="C95" s="16"/>
      <c r="D95" s="16"/>
      <c r="E95" s="16"/>
      <c r="F95" s="16"/>
      <c r="G95" s="16"/>
      <c r="H95" s="16"/>
      <c r="I95" s="16"/>
      <c r="J95" s="16"/>
      <c r="K95" s="16"/>
      <c r="L95" s="20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</row>
    <row r="96" spans="1:47" s="2" customFormat="1" ht="22.7" customHeight="1" x14ac:dyDescent="0.2">
      <c r="A96" s="16"/>
      <c r="B96" s="17"/>
      <c r="C96" s="58" t="s">
        <v>52</v>
      </c>
      <c r="D96" s="16"/>
      <c r="E96" s="16"/>
      <c r="F96" s="16"/>
      <c r="G96" s="16"/>
      <c r="H96" s="16"/>
      <c r="I96" s="16"/>
      <c r="J96" s="38">
        <f>J122</f>
        <v>0</v>
      </c>
      <c r="K96" s="16"/>
      <c r="L96" s="20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U96" s="8" t="s">
        <v>53</v>
      </c>
    </row>
    <row r="97" spans="1:31" s="4" customFormat="1" ht="24.95" customHeight="1" x14ac:dyDescent="0.2">
      <c r="B97" s="59"/>
      <c r="D97" s="60" t="s">
        <v>54</v>
      </c>
      <c r="E97" s="61"/>
      <c r="F97" s="61"/>
      <c r="G97" s="61"/>
      <c r="H97" s="61"/>
      <c r="I97" s="61"/>
      <c r="J97" s="62">
        <f>J123</f>
        <v>0</v>
      </c>
      <c r="L97" s="59"/>
    </row>
    <row r="98" spans="1:31" s="5" customFormat="1" ht="19.899999999999999" customHeight="1" x14ac:dyDescent="0.2">
      <c r="B98" s="63"/>
      <c r="D98" s="64" t="s">
        <v>55</v>
      </c>
      <c r="E98" s="65"/>
      <c r="F98" s="65"/>
      <c r="G98" s="65"/>
      <c r="H98" s="65"/>
      <c r="I98" s="65"/>
      <c r="J98" s="66">
        <f>J124</f>
        <v>0</v>
      </c>
      <c r="L98" s="63"/>
    </row>
    <row r="99" spans="1:31" s="5" customFormat="1" ht="19.899999999999999" customHeight="1" x14ac:dyDescent="0.2">
      <c r="B99" s="63"/>
      <c r="D99" s="64" t="s">
        <v>56</v>
      </c>
      <c r="E99" s="65"/>
      <c r="F99" s="65"/>
      <c r="G99" s="65"/>
      <c r="H99" s="65"/>
      <c r="I99" s="65"/>
      <c r="J99" s="66">
        <f>J128</f>
        <v>0</v>
      </c>
      <c r="L99" s="63"/>
    </row>
    <row r="100" spans="1:31" s="5" customFormat="1" ht="19.899999999999999" customHeight="1" x14ac:dyDescent="0.2">
      <c r="B100" s="63"/>
      <c r="D100" s="64" t="s">
        <v>57</v>
      </c>
      <c r="E100" s="65"/>
      <c r="F100" s="65"/>
      <c r="G100" s="65"/>
      <c r="H100" s="65"/>
      <c r="I100" s="65"/>
      <c r="J100" s="66">
        <f>J135</f>
        <v>0</v>
      </c>
      <c r="L100" s="63"/>
    </row>
    <row r="101" spans="1:31" s="5" customFormat="1" ht="19.899999999999999" customHeight="1" x14ac:dyDescent="0.2">
      <c r="B101" s="63"/>
      <c r="D101" s="64" t="s">
        <v>58</v>
      </c>
      <c r="E101" s="65"/>
      <c r="F101" s="65"/>
      <c r="G101" s="65"/>
      <c r="H101" s="65"/>
      <c r="I101" s="65"/>
      <c r="J101" s="66">
        <f>J139</f>
        <v>0</v>
      </c>
      <c r="L101" s="63"/>
    </row>
    <row r="102" spans="1:31" s="5" customFormat="1" ht="19.899999999999999" customHeight="1" x14ac:dyDescent="0.2">
      <c r="B102" s="63"/>
      <c r="D102" s="64" t="s">
        <v>59</v>
      </c>
      <c r="E102" s="65"/>
      <c r="F102" s="65"/>
      <c r="G102" s="65"/>
      <c r="H102" s="65"/>
      <c r="I102" s="65"/>
      <c r="J102" s="66">
        <f>J145</f>
        <v>0</v>
      </c>
      <c r="L102" s="63"/>
    </row>
    <row r="103" spans="1:31" s="2" customFormat="1" ht="21.75" customHeight="1" x14ac:dyDescent="0.2">
      <c r="A103" s="16"/>
      <c r="B103" s="17"/>
      <c r="C103" s="16"/>
      <c r="D103" s="16"/>
      <c r="E103" s="16"/>
      <c r="F103" s="16"/>
      <c r="G103" s="16"/>
      <c r="H103" s="16"/>
      <c r="I103" s="16"/>
      <c r="J103" s="16"/>
      <c r="K103" s="16"/>
      <c r="L103" s="20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</row>
    <row r="104" spans="1:31" s="2" customFormat="1" ht="6.95" customHeight="1" x14ac:dyDescent="0.2">
      <c r="A104" s="16"/>
      <c r="B104" s="25"/>
      <c r="C104" s="26"/>
      <c r="D104" s="26"/>
      <c r="E104" s="26"/>
      <c r="F104" s="26"/>
      <c r="G104" s="26"/>
      <c r="H104" s="26"/>
      <c r="I104" s="26"/>
      <c r="J104" s="26"/>
      <c r="K104" s="26"/>
      <c r="L104" s="20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</row>
    <row r="108" spans="1:31" s="2" customFormat="1" ht="6.95" customHeight="1" x14ac:dyDescent="0.2">
      <c r="A108" s="16"/>
      <c r="B108" s="27"/>
      <c r="C108" s="28"/>
      <c r="D108" s="28"/>
      <c r="E108" s="28"/>
      <c r="F108" s="28"/>
      <c r="G108" s="28"/>
      <c r="H108" s="28"/>
      <c r="I108" s="28"/>
      <c r="J108" s="28"/>
      <c r="K108" s="28"/>
      <c r="L108" s="20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</row>
    <row r="109" spans="1:31" s="2" customFormat="1" ht="24.95" customHeight="1" x14ac:dyDescent="0.2">
      <c r="A109" s="16"/>
      <c r="B109" s="17"/>
      <c r="C109" s="12" t="s">
        <v>60</v>
      </c>
      <c r="D109" s="16"/>
      <c r="E109" s="16"/>
      <c r="F109" s="16"/>
      <c r="G109" s="16"/>
      <c r="H109" s="16"/>
      <c r="I109" s="16"/>
      <c r="J109" s="16"/>
      <c r="K109" s="16"/>
      <c r="L109" s="20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</row>
    <row r="110" spans="1:31" s="2" customFormat="1" ht="6.95" customHeight="1" x14ac:dyDescent="0.2">
      <c r="A110" s="16"/>
      <c r="B110" s="17"/>
      <c r="C110" s="16"/>
      <c r="D110" s="16"/>
      <c r="E110" s="16"/>
      <c r="F110" s="16"/>
      <c r="G110" s="16"/>
      <c r="H110" s="16"/>
      <c r="I110" s="16"/>
      <c r="J110" s="16"/>
      <c r="K110" s="16"/>
      <c r="L110" s="20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</row>
    <row r="111" spans="1:31" s="2" customFormat="1" ht="12" customHeight="1" x14ac:dyDescent="0.2">
      <c r="A111" s="16"/>
      <c r="B111" s="17"/>
      <c r="C111" s="14" t="s">
        <v>5</v>
      </c>
      <c r="D111" s="16"/>
      <c r="E111" s="16"/>
      <c r="F111" s="16"/>
      <c r="G111" s="16"/>
      <c r="H111" s="16"/>
      <c r="I111" s="16"/>
      <c r="J111" s="16"/>
      <c r="K111" s="16"/>
      <c r="L111" s="20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</row>
    <row r="112" spans="1:31" s="2" customFormat="1" ht="16.5" customHeight="1" x14ac:dyDescent="0.2">
      <c r="A112" s="16"/>
      <c r="B112" s="17"/>
      <c r="C112" s="16"/>
      <c r="D112" s="16"/>
      <c r="E112" s="110" t="str">
        <f>E7</f>
        <v>Vozovna Medlánky - oprava plochy u vjezdu autobusů</v>
      </c>
      <c r="F112" s="111"/>
      <c r="G112" s="111"/>
      <c r="H112" s="111"/>
      <c r="I112" s="16"/>
      <c r="J112" s="16"/>
      <c r="K112" s="16"/>
      <c r="L112" s="20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</row>
    <row r="113" spans="1:65" s="2" customFormat="1" ht="12" customHeight="1" x14ac:dyDescent="0.2">
      <c r="A113" s="16"/>
      <c r="B113" s="17"/>
      <c r="C113" s="14" t="s">
        <v>47</v>
      </c>
      <c r="D113" s="16"/>
      <c r="E113" s="16"/>
      <c r="F113" s="16"/>
      <c r="G113" s="16"/>
      <c r="H113" s="16"/>
      <c r="I113" s="16"/>
      <c r="J113" s="16"/>
      <c r="K113" s="16"/>
      <c r="L113" s="20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</row>
    <row r="114" spans="1:65" s="2" customFormat="1" ht="16.5" customHeight="1" x14ac:dyDescent="0.2">
      <c r="A114" s="16"/>
      <c r="B114" s="17"/>
      <c r="C114" s="16"/>
      <c r="D114" s="16"/>
      <c r="E114" s="108" t="str">
        <f>E9</f>
        <v>01 - Základní</v>
      </c>
      <c r="F114" s="109"/>
      <c r="G114" s="109"/>
      <c r="H114" s="109"/>
      <c r="I114" s="16"/>
      <c r="J114" s="16"/>
      <c r="K114" s="16"/>
      <c r="L114" s="20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</row>
    <row r="115" spans="1:65" s="2" customFormat="1" ht="6.95" customHeight="1" x14ac:dyDescent="0.2">
      <c r="A115" s="16"/>
      <c r="B115" s="17"/>
      <c r="C115" s="16"/>
      <c r="D115" s="16"/>
      <c r="E115" s="16"/>
      <c r="F115" s="16"/>
      <c r="G115" s="16"/>
      <c r="H115" s="16"/>
      <c r="I115" s="16"/>
      <c r="J115" s="16"/>
      <c r="K115" s="16"/>
      <c r="L115" s="20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</row>
    <row r="116" spans="1:65" s="2" customFormat="1" ht="12" customHeight="1" x14ac:dyDescent="0.2">
      <c r="A116" s="16"/>
      <c r="B116" s="17"/>
      <c r="C116" s="14" t="s">
        <v>9</v>
      </c>
      <c r="D116" s="16"/>
      <c r="E116" s="16"/>
      <c r="F116" s="13" t="str">
        <f>F12</f>
        <v xml:space="preserve"> </v>
      </c>
      <c r="G116" s="16"/>
      <c r="H116" s="16"/>
      <c r="I116" s="14" t="s">
        <v>11</v>
      </c>
      <c r="J116" s="29" t="str">
        <f>IF(J12="","",J12)</f>
        <v/>
      </c>
      <c r="K116" s="16"/>
      <c r="L116" s="20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</row>
    <row r="117" spans="1:65" s="2" customFormat="1" ht="6.95" customHeight="1" x14ac:dyDescent="0.2">
      <c r="A117" s="16"/>
      <c r="B117" s="17"/>
      <c r="C117" s="16"/>
      <c r="D117" s="16"/>
      <c r="E117" s="16"/>
      <c r="F117" s="16"/>
      <c r="G117" s="16"/>
      <c r="H117" s="16"/>
      <c r="I117" s="16"/>
      <c r="J117" s="16"/>
      <c r="K117" s="16"/>
      <c r="L117" s="20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</row>
    <row r="118" spans="1:65" s="2" customFormat="1" ht="15.2" customHeight="1" x14ac:dyDescent="0.2">
      <c r="A118" s="16"/>
      <c r="B118" s="17"/>
      <c r="C118" s="14" t="s">
        <v>12</v>
      </c>
      <c r="D118" s="16"/>
      <c r="E118" s="16"/>
      <c r="F118" s="13" t="str">
        <f>E15</f>
        <v xml:space="preserve"> </v>
      </c>
      <c r="G118" s="16"/>
      <c r="H118" s="16"/>
      <c r="I118" s="14" t="s">
        <v>16</v>
      </c>
      <c r="J118" s="15" t="str">
        <f>E21</f>
        <v xml:space="preserve"> </v>
      </c>
      <c r="K118" s="16"/>
      <c r="L118" s="20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</row>
    <row r="119" spans="1:65" s="2" customFormat="1" ht="15.2" customHeight="1" x14ac:dyDescent="0.2">
      <c r="A119" s="16"/>
      <c r="B119" s="17"/>
      <c r="C119" s="14" t="s">
        <v>15</v>
      </c>
      <c r="D119" s="16"/>
      <c r="E119" s="16"/>
      <c r="F119" s="13" t="str">
        <f>IF(E18="","",E18)</f>
        <v xml:space="preserve"> </v>
      </c>
      <c r="G119" s="16"/>
      <c r="H119" s="16"/>
      <c r="I119" s="14" t="s">
        <v>17</v>
      </c>
      <c r="J119" s="15" t="str">
        <f>E24</f>
        <v xml:space="preserve"> </v>
      </c>
      <c r="K119" s="16"/>
      <c r="L119" s="20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</row>
    <row r="120" spans="1:65" s="2" customFormat="1" ht="10.35" customHeight="1" x14ac:dyDescent="0.2">
      <c r="A120" s="16"/>
      <c r="B120" s="17"/>
      <c r="C120" s="16"/>
      <c r="D120" s="16"/>
      <c r="E120" s="16"/>
      <c r="F120" s="16"/>
      <c r="G120" s="16"/>
      <c r="H120" s="16"/>
      <c r="I120" s="16"/>
      <c r="J120" s="16"/>
      <c r="K120" s="16"/>
      <c r="L120" s="20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</row>
    <row r="121" spans="1:65" s="6" customFormat="1" ht="29.25" customHeight="1" x14ac:dyDescent="0.2">
      <c r="A121" s="67"/>
      <c r="B121" s="68"/>
      <c r="C121" s="69" t="s">
        <v>61</v>
      </c>
      <c r="D121" s="70" t="s">
        <v>40</v>
      </c>
      <c r="E121" s="70" t="s">
        <v>38</v>
      </c>
      <c r="F121" s="70" t="s">
        <v>39</v>
      </c>
      <c r="G121" s="70" t="s">
        <v>62</v>
      </c>
      <c r="H121" s="70" t="s">
        <v>63</v>
      </c>
      <c r="I121" s="70" t="s">
        <v>64</v>
      </c>
      <c r="J121" s="71" t="s">
        <v>51</v>
      </c>
      <c r="K121" s="72" t="s">
        <v>65</v>
      </c>
      <c r="L121" s="73"/>
      <c r="M121" s="32" t="s">
        <v>0</v>
      </c>
      <c r="N121" s="33" t="s">
        <v>23</v>
      </c>
      <c r="O121" s="33" t="s">
        <v>66</v>
      </c>
      <c r="P121" s="33" t="s">
        <v>67</v>
      </c>
      <c r="Q121" s="33" t="s">
        <v>68</v>
      </c>
      <c r="R121" s="33" t="s">
        <v>69</v>
      </c>
      <c r="S121" s="33" t="s">
        <v>70</v>
      </c>
      <c r="T121" s="34" t="s">
        <v>71</v>
      </c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</row>
    <row r="122" spans="1:65" s="2" customFormat="1" ht="22.7" customHeight="1" x14ac:dyDescent="0.25">
      <c r="A122" s="16"/>
      <c r="B122" s="17"/>
      <c r="C122" s="37" t="s">
        <v>72</v>
      </c>
      <c r="D122" s="16"/>
      <c r="E122" s="16"/>
      <c r="F122" s="16"/>
      <c r="G122" s="16"/>
      <c r="H122" s="16"/>
      <c r="I122" s="16"/>
      <c r="J122" s="74">
        <f>BK122</f>
        <v>0</v>
      </c>
      <c r="K122" s="16"/>
      <c r="L122" s="17"/>
      <c r="M122" s="35"/>
      <c r="N122" s="30"/>
      <c r="O122" s="36"/>
      <c r="P122" s="75">
        <f>P123</f>
        <v>53.294512999999988</v>
      </c>
      <c r="Q122" s="36"/>
      <c r="R122" s="75">
        <f>R123</f>
        <v>16.928619999999999</v>
      </c>
      <c r="S122" s="36"/>
      <c r="T122" s="76">
        <f>T123</f>
        <v>12.3125</v>
      </c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T122" s="8" t="s">
        <v>41</v>
      </c>
      <c r="AU122" s="8" t="s">
        <v>53</v>
      </c>
      <c r="BK122" s="77">
        <f>BK123</f>
        <v>0</v>
      </c>
    </row>
    <row r="123" spans="1:65" s="7" customFormat="1" ht="25.9" customHeight="1" x14ac:dyDescent="0.2">
      <c r="B123" s="78"/>
      <c r="D123" s="79" t="s">
        <v>41</v>
      </c>
      <c r="E123" s="80" t="s">
        <v>73</v>
      </c>
      <c r="F123" s="80" t="s">
        <v>74</v>
      </c>
      <c r="J123" s="81">
        <f>BK123</f>
        <v>0</v>
      </c>
      <c r="L123" s="78"/>
      <c r="M123" s="82"/>
      <c r="N123" s="83"/>
      <c r="O123" s="83"/>
      <c r="P123" s="84">
        <f>P124+P128+P135+P139+P145</f>
        <v>53.294512999999988</v>
      </c>
      <c r="Q123" s="83"/>
      <c r="R123" s="84">
        <f>R124+R128+R135+R139+R145</f>
        <v>16.928619999999999</v>
      </c>
      <c r="S123" s="83"/>
      <c r="T123" s="85">
        <f>T124+T128+T135+T139+T145</f>
        <v>12.3125</v>
      </c>
      <c r="AR123" s="79" t="s">
        <v>43</v>
      </c>
      <c r="AT123" s="86" t="s">
        <v>41</v>
      </c>
      <c r="AU123" s="86" t="s">
        <v>42</v>
      </c>
      <c r="AY123" s="79" t="s">
        <v>75</v>
      </c>
      <c r="BK123" s="87">
        <f>BK124+BK128+BK135+BK139+BK145</f>
        <v>0</v>
      </c>
    </row>
    <row r="124" spans="1:65" s="7" customFormat="1" ht="22.7" customHeight="1" x14ac:dyDescent="0.2">
      <c r="B124" s="78"/>
      <c r="D124" s="79" t="s">
        <v>41</v>
      </c>
      <c r="E124" s="88" t="s">
        <v>43</v>
      </c>
      <c r="F124" s="88" t="s">
        <v>76</v>
      </c>
      <c r="J124" s="89">
        <f>BK124</f>
        <v>0</v>
      </c>
      <c r="L124" s="78"/>
      <c r="M124" s="82"/>
      <c r="N124" s="83"/>
      <c r="O124" s="83"/>
      <c r="P124" s="84">
        <f>SUM(P125:P127)</f>
        <v>7.75</v>
      </c>
      <c r="Q124" s="83"/>
      <c r="R124" s="84">
        <f>SUM(R125:R127)</f>
        <v>0</v>
      </c>
      <c r="S124" s="83"/>
      <c r="T124" s="85">
        <f>SUM(T125:T127)</f>
        <v>12.3125</v>
      </c>
      <c r="AR124" s="79" t="s">
        <v>43</v>
      </c>
      <c r="AT124" s="86" t="s">
        <v>41</v>
      </c>
      <c r="AU124" s="86" t="s">
        <v>43</v>
      </c>
      <c r="AY124" s="79" t="s">
        <v>75</v>
      </c>
      <c r="BK124" s="87">
        <f>SUM(BK125:BK127)</f>
        <v>0</v>
      </c>
    </row>
    <row r="125" spans="1:65" s="2" customFormat="1" ht="21.75" customHeight="1" x14ac:dyDescent="0.2">
      <c r="A125" s="16"/>
      <c r="B125" s="90"/>
      <c r="C125" s="91" t="s">
        <v>43</v>
      </c>
      <c r="D125" s="91" t="s">
        <v>77</v>
      </c>
      <c r="E125" s="92" t="s">
        <v>78</v>
      </c>
      <c r="F125" s="93" t="s">
        <v>79</v>
      </c>
      <c r="G125" s="94" t="s">
        <v>80</v>
      </c>
      <c r="H125" s="95">
        <v>12.5</v>
      </c>
      <c r="I125" s="96"/>
      <c r="J125" s="96">
        <f>ROUND(I125*H125,2)</f>
        <v>0</v>
      </c>
      <c r="K125" s="97"/>
      <c r="L125" s="17"/>
      <c r="M125" s="98" t="s">
        <v>0</v>
      </c>
      <c r="N125" s="99" t="s">
        <v>24</v>
      </c>
      <c r="O125" s="100">
        <v>0.185</v>
      </c>
      <c r="P125" s="100">
        <f>O125*H125</f>
        <v>2.3125</v>
      </c>
      <c r="Q125" s="100">
        <v>0</v>
      </c>
      <c r="R125" s="100">
        <f>Q125*H125</f>
        <v>0</v>
      </c>
      <c r="S125" s="100">
        <v>0.44</v>
      </c>
      <c r="T125" s="101">
        <f>S125*H125</f>
        <v>5.5</v>
      </c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R125" s="102" t="s">
        <v>81</v>
      </c>
      <c r="AT125" s="102" t="s">
        <v>77</v>
      </c>
      <c r="AU125" s="102" t="s">
        <v>45</v>
      </c>
      <c r="AY125" s="8" t="s">
        <v>75</v>
      </c>
      <c r="BE125" s="103">
        <f>IF(N125="základní",J125,0)</f>
        <v>0</v>
      </c>
      <c r="BF125" s="103">
        <f>IF(N125="snížená",J125,0)</f>
        <v>0</v>
      </c>
      <c r="BG125" s="103">
        <f>IF(N125="zákl. přenesená",J125,0)</f>
        <v>0</v>
      </c>
      <c r="BH125" s="103">
        <f>IF(N125="sníž. přenesená",J125,0)</f>
        <v>0</v>
      </c>
      <c r="BI125" s="103">
        <f>IF(N125="nulová",J125,0)</f>
        <v>0</v>
      </c>
      <c r="BJ125" s="8" t="s">
        <v>43</v>
      </c>
      <c r="BK125" s="103">
        <f>ROUND(I125*H125,2)</f>
        <v>0</v>
      </c>
      <c r="BL125" s="8" t="s">
        <v>81</v>
      </c>
      <c r="BM125" s="102" t="s">
        <v>82</v>
      </c>
    </row>
    <row r="126" spans="1:65" s="2" customFormat="1" ht="21.75" customHeight="1" x14ac:dyDescent="0.2">
      <c r="A126" s="16"/>
      <c r="B126" s="90"/>
      <c r="C126" s="91" t="s">
        <v>45</v>
      </c>
      <c r="D126" s="91" t="s">
        <v>77</v>
      </c>
      <c r="E126" s="92" t="s">
        <v>83</v>
      </c>
      <c r="F126" s="93" t="s">
        <v>84</v>
      </c>
      <c r="G126" s="94" t="s">
        <v>80</v>
      </c>
      <c r="H126" s="95">
        <v>12.5</v>
      </c>
      <c r="I126" s="96"/>
      <c r="J126" s="96">
        <f>ROUND(I126*H126,2)</f>
        <v>0</v>
      </c>
      <c r="K126" s="97"/>
      <c r="L126" s="17"/>
      <c r="M126" s="98" t="s">
        <v>0</v>
      </c>
      <c r="N126" s="99" t="s">
        <v>24</v>
      </c>
      <c r="O126" s="100">
        <v>0.30499999999999999</v>
      </c>
      <c r="P126" s="100">
        <f>O126*H126</f>
        <v>3.8125</v>
      </c>
      <c r="Q126" s="100">
        <v>0</v>
      </c>
      <c r="R126" s="100">
        <f>Q126*H126</f>
        <v>0</v>
      </c>
      <c r="S126" s="100">
        <v>0.32500000000000001</v>
      </c>
      <c r="T126" s="101">
        <f>S126*H126</f>
        <v>4.0625</v>
      </c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R126" s="102" t="s">
        <v>81</v>
      </c>
      <c r="AT126" s="102" t="s">
        <v>77</v>
      </c>
      <c r="AU126" s="102" t="s">
        <v>45</v>
      </c>
      <c r="AY126" s="8" t="s">
        <v>75</v>
      </c>
      <c r="BE126" s="103">
        <f>IF(N126="základní",J126,0)</f>
        <v>0</v>
      </c>
      <c r="BF126" s="103">
        <f>IF(N126="snížená",J126,0)</f>
        <v>0</v>
      </c>
      <c r="BG126" s="103">
        <f>IF(N126="zákl. přenesená",J126,0)</f>
        <v>0</v>
      </c>
      <c r="BH126" s="103">
        <f>IF(N126="sníž. přenesená",J126,0)</f>
        <v>0</v>
      </c>
      <c r="BI126" s="103">
        <f>IF(N126="nulová",J126,0)</f>
        <v>0</v>
      </c>
      <c r="BJ126" s="8" t="s">
        <v>43</v>
      </c>
      <c r="BK126" s="103">
        <f>ROUND(I126*H126,2)</f>
        <v>0</v>
      </c>
      <c r="BL126" s="8" t="s">
        <v>81</v>
      </c>
      <c r="BM126" s="102" t="s">
        <v>85</v>
      </c>
    </row>
    <row r="127" spans="1:65" s="2" customFormat="1" ht="21.75" customHeight="1" x14ac:dyDescent="0.2">
      <c r="A127" s="16"/>
      <c r="B127" s="90"/>
      <c r="C127" s="91" t="s">
        <v>86</v>
      </c>
      <c r="D127" s="91" t="s">
        <v>77</v>
      </c>
      <c r="E127" s="92" t="s">
        <v>87</v>
      </c>
      <c r="F127" s="93" t="s">
        <v>88</v>
      </c>
      <c r="G127" s="94" t="s">
        <v>80</v>
      </c>
      <c r="H127" s="95">
        <v>12.5</v>
      </c>
      <c r="I127" s="96"/>
      <c r="J127" s="96">
        <f>ROUND(I127*H127,2)</f>
        <v>0</v>
      </c>
      <c r="K127" s="97"/>
      <c r="L127" s="17"/>
      <c r="M127" s="98" t="s">
        <v>0</v>
      </c>
      <c r="N127" s="99" t="s">
        <v>24</v>
      </c>
      <c r="O127" s="100">
        <v>0.13</v>
      </c>
      <c r="P127" s="100">
        <f>O127*H127</f>
        <v>1.625</v>
      </c>
      <c r="Q127" s="100">
        <v>0</v>
      </c>
      <c r="R127" s="100">
        <f>Q127*H127</f>
        <v>0</v>
      </c>
      <c r="S127" s="100">
        <v>0.22</v>
      </c>
      <c r="T127" s="101">
        <f>S127*H127</f>
        <v>2.75</v>
      </c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R127" s="102" t="s">
        <v>81</v>
      </c>
      <c r="AT127" s="102" t="s">
        <v>77</v>
      </c>
      <c r="AU127" s="102" t="s">
        <v>45</v>
      </c>
      <c r="AY127" s="8" t="s">
        <v>75</v>
      </c>
      <c r="BE127" s="103">
        <f>IF(N127="základní",J127,0)</f>
        <v>0</v>
      </c>
      <c r="BF127" s="103">
        <f>IF(N127="snížená",J127,0)</f>
        <v>0</v>
      </c>
      <c r="BG127" s="103">
        <f>IF(N127="zákl. přenesená",J127,0)</f>
        <v>0</v>
      </c>
      <c r="BH127" s="103">
        <f>IF(N127="sníž. přenesená",J127,0)</f>
        <v>0</v>
      </c>
      <c r="BI127" s="103">
        <f>IF(N127="nulová",J127,0)</f>
        <v>0</v>
      </c>
      <c r="BJ127" s="8" t="s">
        <v>43</v>
      </c>
      <c r="BK127" s="103">
        <f>ROUND(I127*H127,2)</f>
        <v>0</v>
      </c>
      <c r="BL127" s="8" t="s">
        <v>81</v>
      </c>
      <c r="BM127" s="102" t="s">
        <v>89</v>
      </c>
    </row>
    <row r="128" spans="1:65" s="7" customFormat="1" ht="22.7" customHeight="1" x14ac:dyDescent="0.2">
      <c r="B128" s="78"/>
      <c r="D128" s="79" t="s">
        <v>41</v>
      </c>
      <c r="E128" s="88" t="s">
        <v>90</v>
      </c>
      <c r="F128" s="88" t="s">
        <v>91</v>
      </c>
      <c r="J128" s="89">
        <f>BK128</f>
        <v>0</v>
      </c>
      <c r="L128" s="78"/>
      <c r="M128" s="82"/>
      <c r="N128" s="83"/>
      <c r="O128" s="83"/>
      <c r="P128" s="84">
        <f>SUM(P129:P134)</f>
        <v>21.292999999999996</v>
      </c>
      <c r="Q128" s="83"/>
      <c r="R128" s="84">
        <f>SUM(R129:R134)</f>
        <v>16.928619999999999</v>
      </c>
      <c r="S128" s="83"/>
      <c r="T128" s="85">
        <f>SUM(T129:T134)</f>
        <v>0</v>
      </c>
      <c r="AR128" s="79" t="s">
        <v>43</v>
      </c>
      <c r="AT128" s="86" t="s">
        <v>41</v>
      </c>
      <c r="AU128" s="86" t="s">
        <v>43</v>
      </c>
      <c r="AY128" s="79" t="s">
        <v>75</v>
      </c>
      <c r="BK128" s="87">
        <f>SUM(BK129:BK134)</f>
        <v>0</v>
      </c>
    </row>
    <row r="129" spans="1:65" s="2" customFormat="1" ht="21.75" customHeight="1" x14ac:dyDescent="0.2">
      <c r="A129" s="16"/>
      <c r="B129" s="90"/>
      <c r="C129" s="91" t="s">
        <v>81</v>
      </c>
      <c r="D129" s="91" t="s">
        <v>77</v>
      </c>
      <c r="E129" s="92" t="s">
        <v>92</v>
      </c>
      <c r="F129" s="93" t="s">
        <v>93</v>
      </c>
      <c r="G129" s="94" t="s">
        <v>94</v>
      </c>
      <c r="H129" s="95">
        <v>1</v>
      </c>
      <c r="I129" s="96"/>
      <c r="J129" s="96">
        <f t="shared" ref="J129:J134" si="0">ROUND(I129*H129,2)</f>
        <v>0</v>
      </c>
      <c r="K129" s="97"/>
      <c r="L129" s="17"/>
      <c r="M129" s="98" t="s">
        <v>0</v>
      </c>
      <c r="N129" s="99" t="s">
        <v>24</v>
      </c>
      <c r="O129" s="100">
        <v>0.58299999999999996</v>
      </c>
      <c r="P129" s="100">
        <f t="shared" ref="P129:P134" si="1">O129*H129</f>
        <v>0.58299999999999996</v>
      </c>
      <c r="Q129" s="100">
        <v>5.1999999999999995E-4</v>
      </c>
      <c r="R129" s="100">
        <f t="shared" ref="R129:R134" si="2">Q129*H129</f>
        <v>5.1999999999999995E-4</v>
      </c>
      <c r="S129" s="100">
        <v>0</v>
      </c>
      <c r="T129" s="101">
        <f t="shared" ref="T129:T134" si="3">S129*H129</f>
        <v>0</v>
      </c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R129" s="102" t="s">
        <v>81</v>
      </c>
      <c r="AT129" s="102" t="s">
        <v>77</v>
      </c>
      <c r="AU129" s="102" t="s">
        <v>45</v>
      </c>
      <c r="AY129" s="8" t="s">
        <v>75</v>
      </c>
      <c r="BE129" s="103">
        <f t="shared" ref="BE129:BE134" si="4">IF(N129="základní",J129,0)</f>
        <v>0</v>
      </c>
      <c r="BF129" s="103">
        <f t="shared" ref="BF129:BF134" si="5">IF(N129="snížená",J129,0)</f>
        <v>0</v>
      </c>
      <c r="BG129" s="103">
        <f t="shared" ref="BG129:BG134" si="6">IF(N129="zákl. přenesená",J129,0)</f>
        <v>0</v>
      </c>
      <c r="BH129" s="103">
        <f t="shared" ref="BH129:BH134" si="7">IF(N129="sníž. přenesená",J129,0)</f>
        <v>0</v>
      </c>
      <c r="BI129" s="103">
        <f t="shared" ref="BI129:BI134" si="8">IF(N129="nulová",J129,0)</f>
        <v>0</v>
      </c>
      <c r="BJ129" s="8" t="s">
        <v>43</v>
      </c>
      <c r="BK129" s="103">
        <f t="shared" ref="BK129:BK134" si="9">ROUND(I129*H129,2)</f>
        <v>0</v>
      </c>
      <c r="BL129" s="8" t="s">
        <v>81</v>
      </c>
      <c r="BM129" s="102" t="s">
        <v>95</v>
      </c>
    </row>
    <row r="130" spans="1:65" s="2" customFormat="1" ht="16.5" customHeight="1" x14ac:dyDescent="0.2">
      <c r="A130" s="16"/>
      <c r="B130" s="90"/>
      <c r="C130" s="91" t="s">
        <v>90</v>
      </c>
      <c r="D130" s="91" t="s">
        <v>77</v>
      </c>
      <c r="E130" s="92" t="s">
        <v>96</v>
      </c>
      <c r="F130" s="93" t="s">
        <v>97</v>
      </c>
      <c r="G130" s="94" t="s">
        <v>80</v>
      </c>
      <c r="H130" s="95">
        <v>12.5</v>
      </c>
      <c r="I130" s="96"/>
      <c r="J130" s="96">
        <f t="shared" si="0"/>
        <v>0</v>
      </c>
      <c r="K130" s="97"/>
      <c r="L130" s="17"/>
      <c r="M130" s="98" t="s">
        <v>0</v>
      </c>
      <c r="N130" s="99" t="s">
        <v>24</v>
      </c>
      <c r="O130" s="100">
        <v>3.1E-2</v>
      </c>
      <c r="P130" s="100">
        <f t="shared" si="1"/>
        <v>0.38750000000000001</v>
      </c>
      <c r="Q130" s="100">
        <v>0.57499999999999996</v>
      </c>
      <c r="R130" s="100">
        <f t="shared" si="2"/>
        <v>7.1874999999999991</v>
      </c>
      <c r="S130" s="100">
        <v>0</v>
      </c>
      <c r="T130" s="101">
        <f t="shared" si="3"/>
        <v>0</v>
      </c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R130" s="102" t="s">
        <v>81</v>
      </c>
      <c r="AT130" s="102" t="s">
        <v>77</v>
      </c>
      <c r="AU130" s="102" t="s">
        <v>45</v>
      </c>
      <c r="AY130" s="8" t="s">
        <v>75</v>
      </c>
      <c r="BE130" s="103">
        <f t="shared" si="4"/>
        <v>0</v>
      </c>
      <c r="BF130" s="103">
        <f t="shared" si="5"/>
        <v>0</v>
      </c>
      <c r="BG130" s="103">
        <f t="shared" si="6"/>
        <v>0</v>
      </c>
      <c r="BH130" s="103">
        <f t="shared" si="7"/>
        <v>0</v>
      </c>
      <c r="BI130" s="103">
        <f t="shared" si="8"/>
        <v>0</v>
      </c>
      <c r="BJ130" s="8" t="s">
        <v>43</v>
      </c>
      <c r="BK130" s="103">
        <f t="shared" si="9"/>
        <v>0</v>
      </c>
      <c r="BL130" s="8" t="s">
        <v>81</v>
      </c>
      <c r="BM130" s="102" t="s">
        <v>98</v>
      </c>
    </row>
    <row r="131" spans="1:65" s="2" customFormat="1" ht="33" customHeight="1" x14ac:dyDescent="0.2">
      <c r="A131" s="16"/>
      <c r="B131" s="90"/>
      <c r="C131" s="91" t="s">
        <v>99</v>
      </c>
      <c r="D131" s="91" t="s">
        <v>77</v>
      </c>
      <c r="E131" s="92" t="s">
        <v>100</v>
      </c>
      <c r="F131" s="93" t="s">
        <v>101</v>
      </c>
      <c r="G131" s="94" t="s">
        <v>80</v>
      </c>
      <c r="H131" s="95">
        <v>12.5</v>
      </c>
      <c r="I131" s="96"/>
      <c r="J131" s="96">
        <f t="shared" si="0"/>
        <v>0</v>
      </c>
      <c r="K131" s="97"/>
      <c r="L131" s="17"/>
      <c r="M131" s="98" t="s">
        <v>0</v>
      </c>
      <c r="N131" s="99" t="s">
        <v>24</v>
      </c>
      <c r="O131" s="100">
        <v>1.0209999999999999</v>
      </c>
      <c r="P131" s="100">
        <f t="shared" si="1"/>
        <v>12.762499999999999</v>
      </c>
      <c r="Q131" s="100">
        <v>0.26375999999999999</v>
      </c>
      <c r="R131" s="100">
        <f t="shared" si="2"/>
        <v>3.2969999999999997</v>
      </c>
      <c r="S131" s="100">
        <v>0</v>
      </c>
      <c r="T131" s="101">
        <f t="shared" si="3"/>
        <v>0</v>
      </c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R131" s="102" t="s">
        <v>81</v>
      </c>
      <c r="AT131" s="102" t="s">
        <v>77</v>
      </c>
      <c r="AU131" s="102" t="s">
        <v>45</v>
      </c>
      <c r="AY131" s="8" t="s">
        <v>75</v>
      </c>
      <c r="BE131" s="103">
        <f t="shared" si="4"/>
        <v>0</v>
      </c>
      <c r="BF131" s="103">
        <f t="shared" si="5"/>
        <v>0</v>
      </c>
      <c r="BG131" s="103">
        <f t="shared" si="6"/>
        <v>0</v>
      </c>
      <c r="BH131" s="103">
        <f t="shared" si="7"/>
        <v>0</v>
      </c>
      <c r="BI131" s="103">
        <f t="shared" si="8"/>
        <v>0</v>
      </c>
      <c r="BJ131" s="8" t="s">
        <v>43</v>
      </c>
      <c r="BK131" s="103">
        <f t="shared" si="9"/>
        <v>0</v>
      </c>
      <c r="BL131" s="8" t="s">
        <v>81</v>
      </c>
      <c r="BM131" s="102" t="s">
        <v>102</v>
      </c>
    </row>
    <row r="132" spans="1:65" s="2" customFormat="1" ht="21.75" customHeight="1" x14ac:dyDescent="0.2">
      <c r="A132" s="16"/>
      <c r="B132" s="90"/>
      <c r="C132" s="91" t="s">
        <v>103</v>
      </c>
      <c r="D132" s="91" t="s">
        <v>77</v>
      </c>
      <c r="E132" s="92" t="s">
        <v>104</v>
      </c>
      <c r="F132" s="93" t="s">
        <v>105</v>
      </c>
      <c r="G132" s="94" t="s">
        <v>80</v>
      </c>
      <c r="H132" s="95">
        <v>12.5</v>
      </c>
      <c r="I132" s="96"/>
      <c r="J132" s="96">
        <f t="shared" si="0"/>
        <v>0</v>
      </c>
      <c r="K132" s="97"/>
      <c r="L132" s="17"/>
      <c r="M132" s="98" t="s">
        <v>0</v>
      </c>
      <c r="N132" s="99" t="s">
        <v>24</v>
      </c>
      <c r="O132" s="100">
        <v>2.7E-2</v>
      </c>
      <c r="P132" s="100">
        <f t="shared" si="1"/>
        <v>0.33750000000000002</v>
      </c>
      <c r="Q132" s="100">
        <v>0.38313999999999998</v>
      </c>
      <c r="R132" s="100">
        <f t="shared" si="2"/>
        <v>4.78925</v>
      </c>
      <c r="S132" s="100">
        <v>0</v>
      </c>
      <c r="T132" s="101">
        <f t="shared" si="3"/>
        <v>0</v>
      </c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R132" s="102" t="s">
        <v>81</v>
      </c>
      <c r="AT132" s="102" t="s">
        <v>77</v>
      </c>
      <c r="AU132" s="102" t="s">
        <v>45</v>
      </c>
      <c r="AY132" s="8" t="s">
        <v>75</v>
      </c>
      <c r="BE132" s="103">
        <f t="shared" si="4"/>
        <v>0</v>
      </c>
      <c r="BF132" s="103">
        <f t="shared" si="5"/>
        <v>0</v>
      </c>
      <c r="BG132" s="103">
        <f t="shared" si="6"/>
        <v>0</v>
      </c>
      <c r="BH132" s="103">
        <f t="shared" si="7"/>
        <v>0</v>
      </c>
      <c r="BI132" s="103">
        <f t="shared" si="8"/>
        <v>0</v>
      </c>
      <c r="BJ132" s="8" t="s">
        <v>43</v>
      </c>
      <c r="BK132" s="103">
        <f t="shared" si="9"/>
        <v>0</v>
      </c>
      <c r="BL132" s="8" t="s">
        <v>81</v>
      </c>
      <c r="BM132" s="102" t="s">
        <v>106</v>
      </c>
    </row>
    <row r="133" spans="1:65" s="2" customFormat="1" ht="33" customHeight="1" x14ac:dyDescent="0.2">
      <c r="A133" s="16"/>
      <c r="B133" s="90"/>
      <c r="C133" s="91" t="s">
        <v>107</v>
      </c>
      <c r="D133" s="91" t="s">
        <v>77</v>
      </c>
      <c r="E133" s="92" t="s">
        <v>108</v>
      </c>
      <c r="F133" s="93" t="s">
        <v>109</v>
      </c>
      <c r="G133" s="94" t="s">
        <v>80</v>
      </c>
      <c r="H133" s="95">
        <v>12.5</v>
      </c>
      <c r="I133" s="96"/>
      <c r="J133" s="96">
        <f t="shared" si="0"/>
        <v>0</v>
      </c>
      <c r="K133" s="97"/>
      <c r="L133" s="17"/>
      <c r="M133" s="98" t="s">
        <v>0</v>
      </c>
      <c r="N133" s="99" t="s">
        <v>24</v>
      </c>
      <c r="O133" s="100">
        <v>0.42299999999999999</v>
      </c>
      <c r="P133" s="100">
        <f t="shared" si="1"/>
        <v>5.2874999999999996</v>
      </c>
      <c r="Q133" s="100">
        <v>0.12966</v>
      </c>
      <c r="R133" s="100">
        <f t="shared" si="2"/>
        <v>1.6207499999999999</v>
      </c>
      <c r="S133" s="100">
        <v>0</v>
      </c>
      <c r="T133" s="101">
        <f t="shared" si="3"/>
        <v>0</v>
      </c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R133" s="102" t="s">
        <v>81</v>
      </c>
      <c r="AT133" s="102" t="s">
        <v>77</v>
      </c>
      <c r="AU133" s="102" t="s">
        <v>45</v>
      </c>
      <c r="AY133" s="8" t="s">
        <v>75</v>
      </c>
      <c r="BE133" s="103">
        <f t="shared" si="4"/>
        <v>0</v>
      </c>
      <c r="BF133" s="103">
        <f t="shared" si="5"/>
        <v>0</v>
      </c>
      <c r="BG133" s="103">
        <f t="shared" si="6"/>
        <v>0</v>
      </c>
      <c r="BH133" s="103">
        <f t="shared" si="7"/>
        <v>0</v>
      </c>
      <c r="BI133" s="103">
        <f t="shared" si="8"/>
        <v>0</v>
      </c>
      <c r="BJ133" s="8" t="s">
        <v>43</v>
      </c>
      <c r="BK133" s="103">
        <f t="shared" si="9"/>
        <v>0</v>
      </c>
      <c r="BL133" s="8" t="s">
        <v>81</v>
      </c>
      <c r="BM133" s="102" t="s">
        <v>110</v>
      </c>
    </row>
    <row r="134" spans="1:65" s="2" customFormat="1" ht="21.75" customHeight="1" x14ac:dyDescent="0.2">
      <c r="A134" s="16"/>
      <c r="B134" s="90"/>
      <c r="C134" s="91" t="s">
        <v>111</v>
      </c>
      <c r="D134" s="91" t="s">
        <v>77</v>
      </c>
      <c r="E134" s="92" t="s">
        <v>112</v>
      </c>
      <c r="F134" s="93" t="s">
        <v>113</v>
      </c>
      <c r="G134" s="94" t="s">
        <v>114</v>
      </c>
      <c r="H134" s="95">
        <v>15</v>
      </c>
      <c r="I134" s="96"/>
      <c r="J134" s="96">
        <f t="shared" si="0"/>
        <v>0</v>
      </c>
      <c r="K134" s="97"/>
      <c r="L134" s="17"/>
      <c r="M134" s="98" t="s">
        <v>0</v>
      </c>
      <c r="N134" s="99" t="s">
        <v>24</v>
      </c>
      <c r="O134" s="100">
        <v>0.129</v>
      </c>
      <c r="P134" s="100">
        <f t="shared" si="1"/>
        <v>1.9350000000000001</v>
      </c>
      <c r="Q134" s="100">
        <v>2.2399999999999998E-3</v>
      </c>
      <c r="R134" s="100">
        <f t="shared" si="2"/>
        <v>3.3599999999999998E-2</v>
      </c>
      <c r="S134" s="100">
        <v>0</v>
      </c>
      <c r="T134" s="101">
        <f t="shared" si="3"/>
        <v>0</v>
      </c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R134" s="102" t="s">
        <v>81</v>
      </c>
      <c r="AT134" s="102" t="s">
        <v>77</v>
      </c>
      <c r="AU134" s="102" t="s">
        <v>45</v>
      </c>
      <c r="AY134" s="8" t="s">
        <v>75</v>
      </c>
      <c r="BE134" s="103">
        <f t="shared" si="4"/>
        <v>0</v>
      </c>
      <c r="BF134" s="103">
        <f t="shared" si="5"/>
        <v>0</v>
      </c>
      <c r="BG134" s="103">
        <f t="shared" si="6"/>
        <v>0</v>
      </c>
      <c r="BH134" s="103">
        <f t="shared" si="7"/>
        <v>0</v>
      </c>
      <c r="BI134" s="103">
        <f t="shared" si="8"/>
        <v>0</v>
      </c>
      <c r="BJ134" s="8" t="s">
        <v>43</v>
      </c>
      <c r="BK134" s="103">
        <f t="shared" si="9"/>
        <v>0</v>
      </c>
      <c r="BL134" s="8" t="s">
        <v>81</v>
      </c>
      <c r="BM134" s="102" t="s">
        <v>115</v>
      </c>
    </row>
    <row r="135" spans="1:65" s="7" customFormat="1" ht="22.7" customHeight="1" x14ac:dyDescent="0.2">
      <c r="B135" s="78"/>
      <c r="D135" s="79" t="s">
        <v>41</v>
      </c>
      <c r="E135" s="88" t="s">
        <v>111</v>
      </c>
      <c r="F135" s="88" t="s">
        <v>116</v>
      </c>
      <c r="J135" s="89">
        <f>BK135</f>
        <v>0</v>
      </c>
      <c r="L135" s="78"/>
      <c r="M135" s="82"/>
      <c r="N135" s="83"/>
      <c r="O135" s="83"/>
      <c r="P135" s="84">
        <f>SUM(P136:P138)</f>
        <v>4.3319999999999999</v>
      </c>
      <c r="Q135" s="83"/>
      <c r="R135" s="84">
        <f>SUM(R136:R138)</f>
        <v>0</v>
      </c>
      <c r="S135" s="83"/>
      <c r="T135" s="85">
        <f>SUM(T136:T138)</f>
        <v>0</v>
      </c>
      <c r="AR135" s="79" t="s">
        <v>43</v>
      </c>
      <c r="AT135" s="86" t="s">
        <v>41</v>
      </c>
      <c r="AU135" s="86" t="s">
        <v>43</v>
      </c>
      <c r="AY135" s="79" t="s">
        <v>75</v>
      </c>
      <c r="BK135" s="87">
        <f>SUM(BK136:BK138)</f>
        <v>0</v>
      </c>
    </row>
    <row r="136" spans="1:65" s="2" customFormat="1" ht="21.75" customHeight="1" x14ac:dyDescent="0.2">
      <c r="A136" s="16"/>
      <c r="B136" s="90"/>
      <c r="C136" s="91" t="s">
        <v>117</v>
      </c>
      <c r="D136" s="91" t="s">
        <v>77</v>
      </c>
      <c r="E136" s="92" t="s">
        <v>118</v>
      </c>
      <c r="F136" s="93" t="s">
        <v>119</v>
      </c>
      <c r="G136" s="94" t="s">
        <v>94</v>
      </c>
      <c r="H136" s="95">
        <v>8</v>
      </c>
      <c r="I136" s="96"/>
      <c r="J136" s="96">
        <f>ROUND(I136*H136,2)</f>
        <v>0</v>
      </c>
      <c r="K136" s="97"/>
      <c r="L136" s="17"/>
      <c r="M136" s="98" t="s">
        <v>0</v>
      </c>
      <c r="N136" s="99" t="s">
        <v>24</v>
      </c>
      <c r="O136" s="100">
        <v>0.17399999999999999</v>
      </c>
      <c r="P136" s="100">
        <f>O136*H136</f>
        <v>1.3919999999999999</v>
      </c>
      <c r="Q136" s="100">
        <v>0</v>
      </c>
      <c r="R136" s="100">
        <f>Q136*H136</f>
        <v>0</v>
      </c>
      <c r="S136" s="100">
        <v>0</v>
      </c>
      <c r="T136" s="101">
        <f>S136*H136</f>
        <v>0</v>
      </c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R136" s="102" t="s">
        <v>81</v>
      </c>
      <c r="AT136" s="102" t="s">
        <v>77</v>
      </c>
      <c r="AU136" s="102" t="s">
        <v>45</v>
      </c>
      <c r="AY136" s="8" t="s">
        <v>75</v>
      </c>
      <c r="BE136" s="103">
        <f>IF(N136="základní",J136,0)</f>
        <v>0</v>
      </c>
      <c r="BF136" s="103">
        <f>IF(N136="snížená",J136,0)</f>
        <v>0</v>
      </c>
      <c r="BG136" s="103">
        <f>IF(N136="zákl. přenesená",J136,0)</f>
        <v>0</v>
      </c>
      <c r="BH136" s="103">
        <f>IF(N136="sníž. přenesená",J136,0)</f>
        <v>0</v>
      </c>
      <c r="BI136" s="103">
        <f>IF(N136="nulová",J136,0)</f>
        <v>0</v>
      </c>
      <c r="BJ136" s="8" t="s">
        <v>43</v>
      </c>
      <c r="BK136" s="103">
        <f>ROUND(I136*H136,2)</f>
        <v>0</v>
      </c>
      <c r="BL136" s="8" t="s">
        <v>81</v>
      </c>
      <c r="BM136" s="102" t="s">
        <v>120</v>
      </c>
    </row>
    <row r="137" spans="1:65" s="2" customFormat="1" ht="21.75" customHeight="1" x14ac:dyDescent="0.2">
      <c r="A137" s="16"/>
      <c r="B137" s="90"/>
      <c r="C137" s="91" t="s">
        <v>121</v>
      </c>
      <c r="D137" s="91" t="s">
        <v>77</v>
      </c>
      <c r="E137" s="92" t="s">
        <v>122</v>
      </c>
      <c r="F137" s="93" t="s">
        <v>123</v>
      </c>
      <c r="G137" s="94" t="s">
        <v>94</v>
      </c>
      <c r="H137" s="95">
        <v>32</v>
      </c>
      <c r="I137" s="96"/>
      <c r="J137" s="96">
        <f>ROUND(I137*H137,2)</f>
        <v>0</v>
      </c>
      <c r="K137" s="97"/>
      <c r="L137" s="17"/>
      <c r="M137" s="98" t="s">
        <v>0</v>
      </c>
      <c r="N137" s="99" t="s">
        <v>24</v>
      </c>
      <c r="O137" s="100">
        <v>0</v>
      </c>
      <c r="P137" s="100">
        <f>O137*H137</f>
        <v>0</v>
      </c>
      <c r="Q137" s="100">
        <v>0</v>
      </c>
      <c r="R137" s="100">
        <f>Q137*H137</f>
        <v>0</v>
      </c>
      <c r="S137" s="100">
        <v>0</v>
      </c>
      <c r="T137" s="101">
        <f>S137*H137</f>
        <v>0</v>
      </c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R137" s="102" t="s">
        <v>81</v>
      </c>
      <c r="AT137" s="102" t="s">
        <v>77</v>
      </c>
      <c r="AU137" s="102" t="s">
        <v>45</v>
      </c>
      <c r="AY137" s="8" t="s">
        <v>75</v>
      </c>
      <c r="BE137" s="103">
        <f>IF(N137="základní",J137,0)</f>
        <v>0</v>
      </c>
      <c r="BF137" s="103">
        <f>IF(N137="snížená",J137,0)</f>
        <v>0</v>
      </c>
      <c r="BG137" s="103">
        <f>IF(N137="zákl. přenesená",J137,0)</f>
        <v>0</v>
      </c>
      <c r="BH137" s="103">
        <f>IF(N137="sníž. přenesená",J137,0)</f>
        <v>0</v>
      </c>
      <c r="BI137" s="103">
        <f>IF(N137="nulová",J137,0)</f>
        <v>0</v>
      </c>
      <c r="BJ137" s="8" t="s">
        <v>43</v>
      </c>
      <c r="BK137" s="103">
        <f>ROUND(I137*H137,2)</f>
        <v>0</v>
      </c>
      <c r="BL137" s="8" t="s">
        <v>81</v>
      </c>
      <c r="BM137" s="102" t="s">
        <v>124</v>
      </c>
    </row>
    <row r="138" spans="1:65" s="2" customFormat="1" ht="21.75" customHeight="1" x14ac:dyDescent="0.2">
      <c r="A138" s="16"/>
      <c r="B138" s="90"/>
      <c r="C138" s="91" t="s">
        <v>125</v>
      </c>
      <c r="D138" s="91" t="s">
        <v>77</v>
      </c>
      <c r="E138" s="92" t="s">
        <v>126</v>
      </c>
      <c r="F138" s="93" t="s">
        <v>127</v>
      </c>
      <c r="G138" s="94" t="s">
        <v>114</v>
      </c>
      <c r="H138" s="95">
        <v>15</v>
      </c>
      <c r="I138" s="96"/>
      <c r="J138" s="96">
        <f>ROUND(I138*H138,2)</f>
        <v>0</v>
      </c>
      <c r="K138" s="97"/>
      <c r="L138" s="17"/>
      <c r="M138" s="98" t="s">
        <v>0</v>
      </c>
      <c r="N138" s="99" t="s">
        <v>24</v>
      </c>
      <c r="O138" s="100">
        <v>0.19600000000000001</v>
      </c>
      <c r="P138" s="100">
        <f>O138*H138</f>
        <v>2.94</v>
      </c>
      <c r="Q138" s="100">
        <v>0</v>
      </c>
      <c r="R138" s="100">
        <f>Q138*H138</f>
        <v>0</v>
      </c>
      <c r="S138" s="100">
        <v>0</v>
      </c>
      <c r="T138" s="101">
        <f>S138*H138</f>
        <v>0</v>
      </c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R138" s="102" t="s">
        <v>81</v>
      </c>
      <c r="AT138" s="102" t="s">
        <v>77</v>
      </c>
      <c r="AU138" s="102" t="s">
        <v>45</v>
      </c>
      <c r="AY138" s="8" t="s">
        <v>75</v>
      </c>
      <c r="BE138" s="103">
        <f>IF(N138="základní",J138,0)</f>
        <v>0</v>
      </c>
      <c r="BF138" s="103">
        <f>IF(N138="snížená",J138,0)</f>
        <v>0</v>
      </c>
      <c r="BG138" s="103">
        <f>IF(N138="zákl. přenesená",J138,0)</f>
        <v>0</v>
      </c>
      <c r="BH138" s="103">
        <f>IF(N138="sníž. přenesená",J138,0)</f>
        <v>0</v>
      </c>
      <c r="BI138" s="103">
        <f>IF(N138="nulová",J138,0)</f>
        <v>0</v>
      </c>
      <c r="BJ138" s="8" t="s">
        <v>43</v>
      </c>
      <c r="BK138" s="103">
        <f>ROUND(I138*H138,2)</f>
        <v>0</v>
      </c>
      <c r="BL138" s="8" t="s">
        <v>81</v>
      </c>
      <c r="BM138" s="102" t="s">
        <v>128</v>
      </c>
    </row>
    <row r="139" spans="1:65" s="7" customFormat="1" ht="22.7" customHeight="1" x14ac:dyDescent="0.2">
      <c r="B139" s="78"/>
      <c r="D139" s="79" t="s">
        <v>41</v>
      </c>
      <c r="E139" s="88" t="s">
        <v>129</v>
      </c>
      <c r="F139" s="88" t="s">
        <v>130</v>
      </c>
      <c r="J139" s="89">
        <f>BK139</f>
        <v>0</v>
      </c>
      <c r="L139" s="78"/>
      <c r="M139" s="82"/>
      <c r="N139" s="83"/>
      <c r="O139" s="83"/>
      <c r="P139" s="84">
        <f>SUM(P140:P144)</f>
        <v>2.9058679999999999</v>
      </c>
      <c r="Q139" s="83"/>
      <c r="R139" s="84">
        <f>SUM(R140:R144)</f>
        <v>0</v>
      </c>
      <c r="S139" s="83"/>
      <c r="T139" s="85">
        <f>SUM(T140:T144)</f>
        <v>0</v>
      </c>
      <c r="AR139" s="79" t="s">
        <v>43</v>
      </c>
      <c r="AT139" s="86" t="s">
        <v>41</v>
      </c>
      <c r="AU139" s="86" t="s">
        <v>43</v>
      </c>
      <c r="AY139" s="79" t="s">
        <v>75</v>
      </c>
      <c r="BK139" s="87">
        <f>SUM(BK140:BK144)</f>
        <v>0</v>
      </c>
    </row>
    <row r="140" spans="1:65" s="2" customFormat="1" ht="21.75" customHeight="1" x14ac:dyDescent="0.2">
      <c r="A140" s="16"/>
      <c r="B140" s="90"/>
      <c r="C140" s="91" t="s">
        <v>131</v>
      </c>
      <c r="D140" s="91" t="s">
        <v>77</v>
      </c>
      <c r="E140" s="92" t="s">
        <v>132</v>
      </c>
      <c r="F140" s="93" t="s">
        <v>133</v>
      </c>
      <c r="G140" s="94" t="s">
        <v>134</v>
      </c>
      <c r="H140" s="95">
        <v>12.313000000000001</v>
      </c>
      <c r="I140" s="96"/>
      <c r="J140" s="96">
        <f>ROUND(I140*H140,2)</f>
        <v>0</v>
      </c>
      <c r="K140" s="97"/>
      <c r="L140" s="17"/>
      <c r="M140" s="98" t="s">
        <v>0</v>
      </c>
      <c r="N140" s="99" t="s">
        <v>24</v>
      </c>
      <c r="O140" s="100">
        <v>3.2000000000000001E-2</v>
      </c>
      <c r="P140" s="100">
        <f>O140*H140</f>
        <v>0.39401600000000003</v>
      </c>
      <c r="Q140" s="100">
        <v>0</v>
      </c>
      <c r="R140" s="100">
        <f>Q140*H140</f>
        <v>0</v>
      </c>
      <c r="S140" s="100">
        <v>0</v>
      </c>
      <c r="T140" s="101">
        <f>S140*H140</f>
        <v>0</v>
      </c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R140" s="102" t="s">
        <v>81</v>
      </c>
      <c r="AT140" s="102" t="s">
        <v>77</v>
      </c>
      <c r="AU140" s="102" t="s">
        <v>45</v>
      </c>
      <c r="AY140" s="8" t="s">
        <v>75</v>
      </c>
      <c r="BE140" s="103">
        <f>IF(N140="základní",J140,0)</f>
        <v>0</v>
      </c>
      <c r="BF140" s="103">
        <f>IF(N140="snížená",J140,0)</f>
        <v>0</v>
      </c>
      <c r="BG140" s="103">
        <f>IF(N140="zákl. přenesená",J140,0)</f>
        <v>0</v>
      </c>
      <c r="BH140" s="103">
        <f>IF(N140="sníž. přenesená",J140,0)</f>
        <v>0</v>
      </c>
      <c r="BI140" s="103">
        <f>IF(N140="nulová",J140,0)</f>
        <v>0</v>
      </c>
      <c r="BJ140" s="8" t="s">
        <v>43</v>
      </c>
      <c r="BK140" s="103">
        <f>ROUND(I140*H140,2)</f>
        <v>0</v>
      </c>
      <c r="BL140" s="8" t="s">
        <v>81</v>
      </c>
      <c r="BM140" s="102" t="s">
        <v>135</v>
      </c>
    </row>
    <row r="141" spans="1:65" s="2" customFormat="1" ht="21.75" customHeight="1" x14ac:dyDescent="0.2">
      <c r="A141" s="16"/>
      <c r="B141" s="90"/>
      <c r="C141" s="91" t="s">
        <v>136</v>
      </c>
      <c r="D141" s="91" t="s">
        <v>77</v>
      </c>
      <c r="E141" s="92" t="s">
        <v>137</v>
      </c>
      <c r="F141" s="93" t="s">
        <v>138</v>
      </c>
      <c r="G141" s="94" t="s">
        <v>134</v>
      </c>
      <c r="H141" s="95">
        <v>184.69499999999999</v>
      </c>
      <c r="I141" s="96"/>
      <c r="J141" s="96">
        <f>ROUND(I141*H141,2)</f>
        <v>0</v>
      </c>
      <c r="K141" s="97"/>
      <c r="L141" s="17"/>
      <c r="M141" s="98" t="s">
        <v>0</v>
      </c>
      <c r="N141" s="99" t="s">
        <v>24</v>
      </c>
      <c r="O141" s="100">
        <v>3.0000000000000001E-3</v>
      </c>
      <c r="P141" s="100">
        <f>O141*H141</f>
        <v>0.55408499999999994</v>
      </c>
      <c r="Q141" s="100">
        <v>0</v>
      </c>
      <c r="R141" s="100">
        <f>Q141*H141</f>
        <v>0</v>
      </c>
      <c r="S141" s="100">
        <v>0</v>
      </c>
      <c r="T141" s="101">
        <f>S141*H141</f>
        <v>0</v>
      </c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R141" s="102" t="s">
        <v>81</v>
      </c>
      <c r="AT141" s="102" t="s">
        <v>77</v>
      </c>
      <c r="AU141" s="102" t="s">
        <v>45</v>
      </c>
      <c r="AY141" s="8" t="s">
        <v>75</v>
      </c>
      <c r="BE141" s="103">
        <f>IF(N141="základní",J141,0)</f>
        <v>0</v>
      </c>
      <c r="BF141" s="103">
        <f>IF(N141="snížená",J141,0)</f>
        <v>0</v>
      </c>
      <c r="BG141" s="103">
        <f>IF(N141="zákl. přenesená",J141,0)</f>
        <v>0</v>
      </c>
      <c r="BH141" s="103">
        <f>IF(N141="sníž. přenesená",J141,0)</f>
        <v>0</v>
      </c>
      <c r="BI141" s="103">
        <f>IF(N141="nulová",J141,0)</f>
        <v>0</v>
      </c>
      <c r="BJ141" s="8" t="s">
        <v>43</v>
      </c>
      <c r="BK141" s="103">
        <f>ROUND(I141*H141,2)</f>
        <v>0</v>
      </c>
      <c r="BL141" s="8" t="s">
        <v>81</v>
      </c>
      <c r="BM141" s="102" t="s">
        <v>139</v>
      </c>
    </row>
    <row r="142" spans="1:65" s="2" customFormat="1" ht="21.75" customHeight="1" x14ac:dyDescent="0.2">
      <c r="A142" s="16"/>
      <c r="B142" s="90"/>
      <c r="C142" s="91" t="s">
        <v>3</v>
      </c>
      <c r="D142" s="91" t="s">
        <v>77</v>
      </c>
      <c r="E142" s="92" t="s">
        <v>140</v>
      </c>
      <c r="F142" s="93" t="s">
        <v>141</v>
      </c>
      <c r="G142" s="94" t="s">
        <v>134</v>
      </c>
      <c r="H142" s="95">
        <v>12.313000000000001</v>
      </c>
      <c r="I142" s="96"/>
      <c r="J142" s="96">
        <f>ROUND(I142*H142,2)</f>
        <v>0</v>
      </c>
      <c r="K142" s="97"/>
      <c r="L142" s="17"/>
      <c r="M142" s="98" t="s">
        <v>0</v>
      </c>
      <c r="N142" s="99" t="s">
        <v>24</v>
      </c>
      <c r="O142" s="100">
        <v>0.159</v>
      </c>
      <c r="P142" s="100">
        <f>O142*H142</f>
        <v>1.957767</v>
      </c>
      <c r="Q142" s="100">
        <v>0</v>
      </c>
      <c r="R142" s="100">
        <f>Q142*H142</f>
        <v>0</v>
      </c>
      <c r="S142" s="100">
        <v>0</v>
      </c>
      <c r="T142" s="101">
        <f>S142*H142</f>
        <v>0</v>
      </c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R142" s="102" t="s">
        <v>81</v>
      </c>
      <c r="AT142" s="102" t="s">
        <v>77</v>
      </c>
      <c r="AU142" s="102" t="s">
        <v>45</v>
      </c>
      <c r="AY142" s="8" t="s">
        <v>75</v>
      </c>
      <c r="BE142" s="103">
        <f>IF(N142="základní",J142,0)</f>
        <v>0</v>
      </c>
      <c r="BF142" s="103">
        <f>IF(N142="snížená",J142,0)</f>
        <v>0</v>
      </c>
      <c r="BG142" s="103">
        <f>IF(N142="zákl. přenesená",J142,0)</f>
        <v>0</v>
      </c>
      <c r="BH142" s="103">
        <f>IF(N142="sníž. přenesená",J142,0)</f>
        <v>0</v>
      </c>
      <c r="BI142" s="103">
        <f>IF(N142="nulová",J142,0)</f>
        <v>0</v>
      </c>
      <c r="BJ142" s="8" t="s">
        <v>43</v>
      </c>
      <c r="BK142" s="103">
        <f>ROUND(I142*H142,2)</f>
        <v>0</v>
      </c>
      <c r="BL142" s="8" t="s">
        <v>81</v>
      </c>
      <c r="BM142" s="102" t="s">
        <v>142</v>
      </c>
    </row>
    <row r="143" spans="1:65" s="2" customFormat="1" ht="33" customHeight="1" x14ac:dyDescent="0.2">
      <c r="A143" s="16"/>
      <c r="B143" s="90"/>
      <c r="C143" s="91" t="s">
        <v>143</v>
      </c>
      <c r="D143" s="91" t="s">
        <v>77</v>
      </c>
      <c r="E143" s="92" t="s">
        <v>144</v>
      </c>
      <c r="F143" s="93" t="s">
        <v>145</v>
      </c>
      <c r="G143" s="94" t="s">
        <v>134</v>
      </c>
      <c r="H143" s="95">
        <v>9.5630000000000006</v>
      </c>
      <c r="I143" s="96"/>
      <c r="J143" s="96">
        <f>ROUND(I143*H143,2)</f>
        <v>0</v>
      </c>
      <c r="K143" s="97"/>
      <c r="L143" s="17"/>
      <c r="M143" s="98" t="s">
        <v>0</v>
      </c>
      <c r="N143" s="99" t="s">
        <v>24</v>
      </c>
      <c r="O143" s="100">
        <v>0</v>
      </c>
      <c r="P143" s="100">
        <f>O143*H143</f>
        <v>0</v>
      </c>
      <c r="Q143" s="100">
        <v>0</v>
      </c>
      <c r="R143" s="100">
        <f>Q143*H143</f>
        <v>0</v>
      </c>
      <c r="S143" s="100">
        <v>0</v>
      </c>
      <c r="T143" s="101">
        <f>S143*H143</f>
        <v>0</v>
      </c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R143" s="102" t="s">
        <v>81</v>
      </c>
      <c r="AT143" s="102" t="s">
        <v>77</v>
      </c>
      <c r="AU143" s="102" t="s">
        <v>45</v>
      </c>
      <c r="AY143" s="8" t="s">
        <v>75</v>
      </c>
      <c r="BE143" s="103">
        <f>IF(N143="základní",J143,0)</f>
        <v>0</v>
      </c>
      <c r="BF143" s="103">
        <f>IF(N143="snížená",J143,0)</f>
        <v>0</v>
      </c>
      <c r="BG143" s="103">
        <f>IF(N143="zákl. přenesená",J143,0)</f>
        <v>0</v>
      </c>
      <c r="BH143" s="103">
        <f>IF(N143="sníž. přenesená",J143,0)</f>
        <v>0</v>
      </c>
      <c r="BI143" s="103">
        <f>IF(N143="nulová",J143,0)</f>
        <v>0</v>
      </c>
      <c r="BJ143" s="8" t="s">
        <v>43</v>
      </c>
      <c r="BK143" s="103">
        <f>ROUND(I143*H143,2)</f>
        <v>0</v>
      </c>
      <c r="BL143" s="8" t="s">
        <v>81</v>
      </c>
      <c r="BM143" s="102" t="s">
        <v>146</v>
      </c>
    </row>
    <row r="144" spans="1:65" s="2" customFormat="1" ht="33" customHeight="1" x14ac:dyDescent="0.2">
      <c r="A144" s="16"/>
      <c r="B144" s="90"/>
      <c r="C144" s="91" t="s">
        <v>147</v>
      </c>
      <c r="D144" s="91" t="s">
        <v>77</v>
      </c>
      <c r="E144" s="92" t="s">
        <v>148</v>
      </c>
      <c r="F144" s="93" t="s">
        <v>149</v>
      </c>
      <c r="G144" s="94" t="s">
        <v>134</v>
      </c>
      <c r="H144" s="95">
        <v>2.75</v>
      </c>
      <c r="I144" s="96"/>
      <c r="J144" s="96">
        <f>ROUND(I144*H144,2)</f>
        <v>0</v>
      </c>
      <c r="K144" s="97"/>
      <c r="L144" s="17"/>
      <c r="M144" s="98" t="s">
        <v>0</v>
      </c>
      <c r="N144" s="99" t="s">
        <v>24</v>
      </c>
      <c r="O144" s="100">
        <v>0</v>
      </c>
      <c r="P144" s="100">
        <f>O144*H144</f>
        <v>0</v>
      </c>
      <c r="Q144" s="100">
        <v>0</v>
      </c>
      <c r="R144" s="100">
        <f>Q144*H144</f>
        <v>0</v>
      </c>
      <c r="S144" s="100">
        <v>0</v>
      </c>
      <c r="T144" s="101">
        <f>S144*H144</f>
        <v>0</v>
      </c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R144" s="102" t="s">
        <v>81</v>
      </c>
      <c r="AT144" s="102" t="s">
        <v>77</v>
      </c>
      <c r="AU144" s="102" t="s">
        <v>45</v>
      </c>
      <c r="AY144" s="8" t="s">
        <v>75</v>
      </c>
      <c r="BE144" s="103">
        <f>IF(N144="základní",J144,0)</f>
        <v>0</v>
      </c>
      <c r="BF144" s="103">
        <f>IF(N144="snížená",J144,0)</f>
        <v>0</v>
      </c>
      <c r="BG144" s="103">
        <f>IF(N144="zákl. přenesená",J144,0)</f>
        <v>0</v>
      </c>
      <c r="BH144" s="103">
        <f>IF(N144="sníž. přenesená",J144,0)</f>
        <v>0</v>
      </c>
      <c r="BI144" s="103">
        <f>IF(N144="nulová",J144,0)</f>
        <v>0</v>
      </c>
      <c r="BJ144" s="8" t="s">
        <v>43</v>
      </c>
      <c r="BK144" s="103">
        <f>ROUND(I144*H144,2)</f>
        <v>0</v>
      </c>
      <c r="BL144" s="8" t="s">
        <v>81</v>
      </c>
      <c r="BM144" s="102" t="s">
        <v>150</v>
      </c>
    </row>
    <row r="145" spans="1:65" s="7" customFormat="1" ht="22.7" customHeight="1" x14ac:dyDescent="0.2">
      <c r="B145" s="78"/>
      <c r="D145" s="79" t="s">
        <v>41</v>
      </c>
      <c r="E145" s="88" t="s">
        <v>151</v>
      </c>
      <c r="F145" s="88" t="s">
        <v>152</v>
      </c>
      <c r="J145" s="89">
        <f>BK145</f>
        <v>0</v>
      </c>
      <c r="L145" s="78"/>
      <c r="M145" s="82"/>
      <c r="N145" s="83"/>
      <c r="O145" s="83"/>
      <c r="P145" s="84">
        <f>P146</f>
        <v>17.013644999999997</v>
      </c>
      <c r="Q145" s="83"/>
      <c r="R145" s="84">
        <f>R146</f>
        <v>0</v>
      </c>
      <c r="S145" s="83"/>
      <c r="T145" s="85">
        <f>T146</f>
        <v>0</v>
      </c>
      <c r="AR145" s="79" t="s">
        <v>43</v>
      </c>
      <c r="AT145" s="86" t="s">
        <v>41</v>
      </c>
      <c r="AU145" s="86" t="s">
        <v>43</v>
      </c>
      <c r="AY145" s="79" t="s">
        <v>75</v>
      </c>
      <c r="BK145" s="87">
        <f>BK146</f>
        <v>0</v>
      </c>
    </row>
    <row r="146" spans="1:65" s="2" customFormat="1" ht="33" customHeight="1" x14ac:dyDescent="0.2">
      <c r="A146" s="16"/>
      <c r="B146" s="90"/>
      <c r="C146" s="91" t="s">
        <v>153</v>
      </c>
      <c r="D146" s="91" t="s">
        <v>77</v>
      </c>
      <c r="E146" s="92" t="s">
        <v>154</v>
      </c>
      <c r="F146" s="93" t="s">
        <v>155</v>
      </c>
      <c r="G146" s="94" t="s">
        <v>134</v>
      </c>
      <c r="H146" s="95">
        <v>16.928999999999998</v>
      </c>
      <c r="I146" s="96"/>
      <c r="J146" s="96">
        <f>ROUND(I146*H146,2)</f>
        <v>0</v>
      </c>
      <c r="K146" s="97"/>
      <c r="L146" s="17"/>
      <c r="M146" s="104" t="s">
        <v>0</v>
      </c>
      <c r="N146" s="105" t="s">
        <v>24</v>
      </c>
      <c r="O146" s="106">
        <v>1.0049999999999999</v>
      </c>
      <c r="P146" s="106">
        <f>O146*H146</f>
        <v>17.013644999999997</v>
      </c>
      <c r="Q146" s="106">
        <v>0</v>
      </c>
      <c r="R146" s="106">
        <f>Q146*H146</f>
        <v>0</v>
      </c>
      <c r="S146" s="106">
        <v>0</v>
      </c>
      <c r="T146" s="107">
        <f>S146*H146</f>
        <v>0</v>
      </c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R146" s="102" t="s">
        <v>81</v>
      </c>
      <c r="AT146" s="102" t="s">
        <v>77</v>
      </c>
      <c r="AU146" s="102" t="s">
        <v>45</v>
      </c>
      <c r="AY146" s="8" t="s">
        <v>75</v>
      </c>
      <c r="BE146" s="103">
        <f>IF(N146="základní",J146,0)</f>
        <v>0</v>
      </c>
      <c r="BF146" s="103">
        <f>IF(N146="snížená",J146,0)</f>
        <v>0</v>
      </c>
      <c r="BG146" s="103">
        <f>IF(N146="zákl. přenesená",J146,0)</f>
        <v>0</v>
      </c>
      <c r="BH146" s="103">
        <f>IF(N146="sníž. přenesená",J146,0)</f>
        <v>0</v>
      </c>
      <c r="BI146" s="103">
        <f>IF(N146="nulová",J146,0)</f>
        <v>0</v>
      </c>
      <c r="BJ146" s="8" t="s">
        <v>43</v>
      </c>
      <c r="BK146" s="103">
        <f>ROUND(I146*H146,2)</f>
        <v>0</v>
      </c>
      <c r="BL146" s="8" t="s">
        <v>81</v>
      </c>
      <c r="BM146" s="102" t="s">
        <v>156</v>
      </c>
    </row>
    <row r="147" spans="1:65" s="2" customFormat="1" ht="6.95" customHeight="1" x14ac:dyDescent="0.2">
      <c r="A147" s="16"/>
      <c r="B147" s="25"/>
      <c r="C147" s="26"/>
      <c r="D147" s="26"/>
      <c r="E147" s="26"/>
      <c r="F147" s="26"/>
      <c r="G147" s="26"/>
      <c r="H147" s="26"/>
      <c r="I147" s="26"/>
      <c r="J147" s="26"/>
      <c r="K147" s="26"/>
      <c r="L147" s="17"/>
      <c r="M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</row>
  </sheetData>
  <autoFilter ref="C121:K146" xr:uid="{00000000-0009-0000-0000-000000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01 - Základní</vt:lpstr>
      <vt:lpstr>'01 - Základní'!Názvy_tisku</vt:lpstr>
      <vt:lpstr>'01 - Základní'!Oblast_tisku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H81M-VG4-PR\Pavla</dc:creator>
  <cp:lastModifiedBy>Horák Martin</cp:lastModifiedBy>
  <dcterms:created xsi:type="dcterms:W3CDTF">2021-04-21T10:15:51Z</dcterms:created>
  <dcterms:modified xsi:type="dcterms:W3CDTF">2021-10-04T06:46:27Z</dcterms:modified>
</cp:coreProperties>
</file>