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:\VO\DNS\Asfalty\Výzva č. 17_RS, RA\Prilohy\"/>
    </mc:Choice>
  </mc:AlternateContent>
  <xr:revisionPtr revIDLastSave="0" documentId="13_ncr:1_{A0308F1D-1CBE-4C2E-81C6-E3A1B9E84B9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II-2746" sheetId="34" r:id="rId1"/>
    <sheet name="III-2784" sheetId="35" r:id="rId2"/>
    <sheet name="III-2808" sheetId="30" r:id="rId3"/>
    <sheet name="III-2744" sheetId="38" r:id="rId4"/>
    <sheet name="III-2844" sheetId="39" r:id="rId5"/>
    <sheet name="III-2835" sheetId="40" r:id="rId6"/>
    <sheet name="III-2840" sheetId="41" r:id="rId7"/>
    <sheet name=" RS a RV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I12" i="7"/>
  <c r="I11" i="7"/>
  <c r="G29" i="38"/>
  <c r="H29" i="38" s="1"/>
  <c r="H14" i="7"/>
  <c r="H11" i="7"/>
  <c r="H28" i="41"/>
  <c r="G28" i="41"/>
  <c r="G27" i="41"/>
  <c r="H27" i="41" s="1"/>
  <c r="G26" i="41"/>
  <c r="H26" i="41" s="1"/>
  <c r="H25" i="41"/>
  <c r="G25" i="41"/>
  <c r="G23" i="41"/>
  <c r="H23" i="41" s="1"/>
  <c r="B18" i="41"/>
  <c r="G24" i="41" s="1"/>
  <c r="H24" i="41" s="1"/>
  <c r="G31" i="40"/>
  <c r="H31" i="40" s="1"/>
  <c r="H30" i="40"/>
  <c r="H29" i="40"/>
  <c r="H28" i="40"/>
  <c r="H27" i="40"/>
  <c r="G27" i="40"/>
  <c r="H26" i="40"/>
  <c r="G25" i="40"/>
  <c r="H25" i="40" s="1"/>
  <c r="H24" i="40"/>
  <c r="H23" i="40"/>
  <c r="G23" i="40"/>
  <c r="B18" i="40"/>
  <c r="H27" i="39"/>
  <c r="G25" i="39"/>
  <c r="H25" i="39" s="1"/>
  <c r="G24" i="39"/>
  <c r="H24" i="39" s="1"/>
  <c r="H23" i="39"/>
  <c r="B18" i="39"/>
  <c r="G26" i="39" s="1"/>
  <c r="H26" i="39" s="1"/>
  <c r="H29" i="41" l="1"/>
  <c r="J13" i="7" s="1"/>
  <c r="H32" i="40"/>
  <c r="J12" i="7" s="1"/>
  <c r="H28" i="39"/>
  <c r="J11" i="7" l="1"/>
  <c r="J14" i="7" s="1"/>
  <c r="I14" i="7"/>
  <c r="K33" i="41"/>
  <c r="J33" i="41"/>
  <c r="K36" i="40"/>
  <c r="J36" i="40"/>
  <c r="K30" i="39"/>
  <c r="J30" i="39"/>
  <c r="H8" i="7" l="1"/>
  <c r="H7" i="7"/>
  <c r="H6" i="7"/>
  <c r="H5" i="7"/>
  <c r="H28" i="38"/>
  <c r="G27" i="38"/>
  <c r="H27" i="38" s="1"/>
  <c r="G25" i="38"/>
  <c r="H25" i="38" s="1"/>
  <c r="G24" i="38"/>
  <c r="H24" i="38" s="1"/>
  <c r="H23" i="38"/>
  <c r="G23" i="38"/>
  <c r="B18" i="38"/>
  <c r="G26" i="38" s="1"/>
  <c r="H26" i="38" s="1"/>
  <c r="H30" i="38" l="1"/>
  <c r="I8" i="7" s="1"/>
  <c r="J32" i="38" l="1"/>
  <c r="K32" i="38"/>
  <c r="H28" i="35" l="1"/>
  <c r="J8" i="7" l="1"/>
  <c r="G29" i="35" l="1"/>
  <c r="H29" i="35" s="1"/>
  <c r="H27" i="35"/>
  <c r="G26" i="35"/>
  <c r="H26" i="35" s="1"/>
  <c r="G25" i="35"/>
  <c r="H25" i="35" s="1"/>
  <c r="G24" i="35"/>
  <c r="H24" i="35" s="1"/>
  <c r="G23" i="35"/>
  <c r="H23" i="35" s="1"/>
  <c r="B18" i="35"/>
  <c r="H30" i="35" l="1"/>
  <c r="I6" i="7" s="1"/>
  <c r="J6" i="7" s="1"/>
  <c r="J34" i="35" l="1"/>
  <c r="K34" i="35"/>
  <c r="G30" i="34" l="1"/>
  <c r="H30" i="34" s="1"/>
  <c r="H29" i="34"/>
  <c r="H27" i="34"/>
  <c r="H25" i="34"/>
  <c r="H24" i="34"/>
  <c r="G23" i="34"/>
  <c r="H23" i="34" s="1"/>
  <c r="B18" i="34"/>
  <c r="G28" i="34" s="1"/>
  <c r="H28" i="34" s="1"/>
  <c r="G26" i="34" l="1"/>
  <c r="H26" i="34" s="1"/>
  <c r="H31" i="34"/>
  <c r="I5" i="7" s="1"/>
  <c r="J5" i="7" s="1"/>
  <c r="G31" i="30"/>
  <c r="H31" i="30" s="1"/>
  <c r="H30" i="30"/>
  <c r="H28" i="30"/>
  <c r="H26" i="30"/>
  <c r="H25" i="30"/>
  <c r="H24" i="30"/>
  <c r="G23" i="30"/>
  <c r="H23" i="30" s="1"/>
  <c r="B18" i="30"/>
  <c r="G27" i="30" s="1"/>
  <c r="H27" i="30" s="1"/>
  <c r="K33" i="34" l="1"/>
  <c r="J33" i="34"/>
  <c r="G29" i="30"/>
  <c r="H29" i="30" s="1"/>
  <c r="H32" i="30" s="1"/>
  <c r="I7" i="7" s="1"/>
  <c r="J7" i="7" s="1"/>
  <c r="J9" i="7" s="1"/>
  <c r="J16" i="7" s="1"/>
  <c r="K34" i="30" l="1"/>
  <c r="J34" i="30"/>
  <c r="I9" i="7" l="1"/>
  <c r="I16" i="7" s="1"/>
  <c r="H9" i="7"/>
</calcChain>
</file>

<file path=xl/sharedStrings.xml><?xml version="1.0" encoding="utf-8"?>
<sst xmlns="http://schemas.openxmlformats.org/spreadsheetml/2006/main" count="432" uniqueCount="125">
  <si>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</si>
  <si>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</si>
  <si>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</si>
  <si>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</si>
  <si>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</si>
  <si>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</si>
  <si>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</si>
  <si>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</si>
  <si>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</si>
  <si>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</si>
  <si>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</si>
  <si>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</si>
  <si>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</si>
  <si>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</si>
  <si>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</si>
  <si>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</si>
  <si>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</si>
  <si>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</si>
  <si>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</si>
  <si>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</si>
  <si>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</si>
  <si>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</si>
  <si>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</si>
  <si>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</si>
  <si>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</si>
  <si>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</si>
  <si>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</si>
  <si>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</si>
  <si>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</si>
  <si>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</si>
  <si>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Náklady  v € bez DPH</t>
  </si>
  <si>
    <t>celkom</t>
  </si>
  <si>
    <t>Miestopis</t>
  </si>
  <si>
    <t>RS</t>
  </si>
  <si>
    <t>III/2746</t>
  </si>
  <si>
    <t>III/2784</t>
  </si>
  <si>
    <t>III/2808</t>
  </si>
  <si>
    <t>Dražice spojka</t>
  </si>
  <si>
    <t>Bakov spojka</t>
  </si>
  <si>
    <t>Dubovec príjazdná</t>
  </si>
  <si>
    <t>dosýpanie krajníc</t>
  </si>
  <si>
    <t>spolu :</t>
  </si>
  <si>
    <t>frézovanie s naložením a odvozom do 10 km (začiatky a konce, MO,intravilán)</t>
  </si>
  <si>
    <t xml:space="preserve">postrek spojovací </t>
  </si>
  <si>
    <t>postrek infiltračný</t>
  </si>
  <si>
    <t>1,0 kg/m2</t>
  </si>
  <si>
    <t>do 400 mm</t>
  </si>
  <si>
    <t>III/2808 Dubovec príjazdná</t>
  </si>
  <si>
    <t>III/2746 Dražice spojka</t>
  </si>
  <si>
    <t>III/2784 Bakov spojka</t>
  </si>
  <si>
    <t>staničenie v km: 0,860-1,937 = 1,113 km</t>
  </si>
  <si>
    <t>ACL 16-II  na výspravky nerovností krytu</t>
  </si>
  <si>
    <t>výškova úprava poklopov kanal. šácht, vod.hydrantov</t>
  </si>
  <si>
    <t>ks</t>
  </si>
  <si>
    <t>ACL 16-II s dovozom rozprestretím a zhutnením</t>
  </si>
  <si>
    <t>staničenie v km: 1,560-2,660</t>
  </si>
  <si>
    <t>šírka voz.priemer</t>
  </si>
  <si>
    <t>frézovanie s naložením a odvozom do 10 km ( začiatky a konce, )</t>
  </si>
  <si>
    <t>výškova úprava poklopov kanalizačných šácht</t>
  </si>
  <si>
    <t>III/2744 Nižná Pokoradz</t>
  </si>
  <si>
    <t>III/2744</t>
  </si>
  <si>
    <t>staničenie v km: 0,480-1,337 = 0,857 (rec.) ꓼ 1,337-1,697 = 0,360 (f+5)         spolu : 1,217 km</t>
  </si>
  <si>
    <t>staničenie v km : (0,000-1,152)+0,030 (ypsilonka) = 1,182 (rec.) ꓼ 1,152-1,402 = 0,250 (f+5)</t>
  </si>
  <si>
    <t xml:space="preserve">Nižná Pokoradz </t>
  </si>
  <si>
    <t>staničenie v km: 9,715-10,000=0,285</t>
  </si>
  <si>
    <t>III/2844 Železník</t>
  </si>
  <si>
    <t xml:space="preserve">do 400 mm </t>
  </si>
  <si>
    <t>III/2835 Prieťah obcou Kameňany a pri obci Leváre</t>
  </si>
  <si>
    <t>staničenie v km: 12,436-13,639 = 1,203 + 0,800 = 2,003</t>
  </si>
  <si>
    <t>2,800 - 3,600</t>
  </si>
  <si>
    <t>ACL 16-II  na vyrovnanie nerovností krytu</t>
  </si>
  <si>
    <t>0-50 mm</t>
  </si>
  <si>
    <t>III/2840 Mníšany spojka</t>
  </si>
  <si>
    <t>staničenie v km: 0,000-0,498</t>
  </si>
  <si>
    <t xml:space="preserve">frézovanie s naložením a odvozom do 10 km (začiatky a konce, MO, intravilán ) </t>
  </si>
  <si>
    <t>III/2844</t>
  </si>
  <si>
    <t>RA</t>
  </si>
  <si>
    <t>Železník</t>
  </si>
  <si>
    <t>III/2835</t>
  </si>
  <si>
    <t>12,436   0,000</t>
  </si>
  <si>
    <t>13,639   0,800</t>
  </si>
  <si>
    <t>III/2840</t>
  </si>
  <si>
    <t>Mníšany spojka</t>
  </si>
  <si>
    <t>Náklady v €              s DPH</t>
  </si>
  <si>
    <t>Rekonštrukcie ciest  III. triedy  v pôsobnosti BBSK v okrese Rimavská Sobota.</t>
  </si>
  <si>
    <t>Rekonštrukcie ciest  III. triedy  v pôsobnosti BBSK v okrese Revúca.</t>
  </si>
  <si>
    <r>
      <t>0,7 kg/m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</si>
  <si>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10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11-II s dovozom rozprestrením a zhutnením</t>
    </r>
  </si>
  <si>
    <r>
      <rPr>
        <sz val="10"/>
        <color theme="1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</si>
  <si>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>Ø50 mm</t>
  </si>
  <si>
    <t>frézovanie s naložením a odvozom do 10 km (začiatky a konce, MO, intravilán ) cez obec Kameňany</t>
  </si>
  <si>
    <t>položka</t>
  </si>
  <si>
    <t>spolu bez DPH €</t>
  </si>
  <si>
    <t>jednotk.cena   €</t>
  </si>
  <si>
    <t>jednotk.cena        €</t>
  </si>
  <si>
    <t>spolu bez    DPH €</t>
  </si>
  <si>
    <t>Príloha č. 2b</t>
  </si>
  <si>
    <t>Príloha č. 2a</t>
  </si>
  <si>
    <t xml:space="preserve">postrek infiltračný </t>
  </si>
  <si>
    <t>spolu bez      DPH €</t>
  </si>
  <si>
    <t>spolu bez   DPH €</t>
  </si>
  <si>
    <t xml:space="preserve">recyklácia za studena s kombinovaným spojivom (cement a asfaltová emulzia alebo cement a asfaltová pena) </t>
  </si>
  <si>
    <t>recyklácia za studena s kombinovaným spojivom (cement a asfaltová emulzia alebo cement a asfaltová pena) 2 km</t>
  </si>
  <si>
    <t>Príloha č. 2c</t>
  </si>
  <si>
    <t>Príloha č. 2d</t>
  </si>
  <si>
    <t>Príloha č. 2e</t>
  </si>
  <si>
    <t>Príloha č. 2f</t>
  </si>
  <si>
    <t>P.č.</t>
  </si>
  <si>
    <t>Cesta</t>
  </si>
  <si>
    <t>Okres</t>
  </si>
  <si>
    <t>Staničenie od</t>
  </si>
  <si>
    <t>Staničenie do</t>
  </si>
  <si>
    <t>Dĺžka opravy v km</t>
  </si>
  <si>
    <t>2a</t>
  </si>
  <si>
    <t>2b</t>
  </si>
  <si>
    <t>2c</t>
  </si>
  <si>
    <t>2d</t>
  </si>
  <si>
    <t>2e</t>
  </si>
  <si>
    <t>2f</t>
  </si>
  <si>
    <t>2g</t>
  </si>
  <si>
    <t>Spolu</t>
  </si>
  <si>
    <t>Prieťah obcou Kameňany                   pri obci Leváre</t>
  </si>
  <si>
    <t>Príloha č. 2g</t>
  </si>
  <si>
    <t>III/2844 Turčok-Železník</t>
  </si>
  <si>
    <t>Rekonštrukcie ciest III. triedy v pôsobnosti BBSK v okresoch Rimavská Sobota a Revúca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</si>
</sst>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;[Red]#,##0.00"/>
    <numFmt numFmtId="166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92D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</fills>
  <borders count="10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8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1" fillId="0" borderId="0" xfId="1" applyFont="1" applyFill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40" xfId="0" applyFont="1" applyFill="1" applyBorder="1"/>
    <xf numFmtId="4" fontId="5" fillId="0" borderId="5" xfId="0" applyNumberFormat="1" applyFont="1" applyFill="1" applyBorder="1"/>
    <xf numFmtId="4" fontId="5" fillId="0" borderId="0" xfId="0" applyNumberFormat="1" applyFont="1" applyFill="1" applyBorder="1"/>
    <xf numFmtId="0" fontId="4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7" fillId="0" borderId="29" xfId="0" applyNumberFormat="1" applyFont="1" applyFill="1" applyBorder="1" applyAlignment="1">
      <alignment horizontal="right"/>
    </xf>
    <xf numFmtId="165" fontId="7" fillId="0" borderId="73" xfId="0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40" xfId="0" applyFont="1" applyBorder="1"/>
    <xf numFmtId="4" fontId="5" fillId="0" borderId="5" xfId="0" applyNumberFormat="1" applyFont="1" applyBorder="1"/>
    <xf numFmtId="4" fontId="5" fillId="0" borderId="0" xfId="0" applyNumberFormat="1" applyFont="1"/>
    <xf numFmtId="0" fontId="6" fillId="0" borderId="0" xfId="0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2" fillId="2" borderId="0" xfId="1" applyFont="1" applyFill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65" fontId="7" fillId="0" borderId="29" xfId="0" applyNumberFormat="1" applyFont="1" applyBorder="1" applyAlignment="1">
      <alignment horizontal="right"/>
    </xf>
    <xf numFmtId="0" fontId="2" fillId="0" borderId="0" xfId="1" applyFont="1" applyAlignment="1"/>
    <xf numFmtId="0" fontId="1" fillId="0" borderId="0" xfId="1" applyAlignment="1"/>
    <xf numFmtId="0" fontId="1" fillId="0" borderId="0" xfId="1" applyFont="1"/>
    <xf numFmtId="4" fontId="8" fillId="0" borderId="0" xfId="0" applyNumberFormat="1" applyFont="1"/>
    <xf numFmtId="0" fontId="8" fillId="0" borderId="0" xfId="0" applyFont="1"/>
    <xf numFmtId="4" fontId="2" fillId="0" borderId="0" xfId="0" applyNumberFormat="1" applyFont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1" fillId="0" borderId="6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/>
    <xf numFmtId="4" fontId="5" fillId="0" borderId="0" xfId="0" applyNumberFormat="1" applyFont="1" applyFill="1" applyAlignment="1"/>
    <xf numFmtId="0" fontId="5" fillId="0" borderId="0" xfId="0" applyFont="1" applyFill="1" applyAlignment="1"/>
    <xf numFmtId="4" fontId="5" fillId="0" borderId="0" xfId="0" applyNumberFormat="1" applyFont="1" applyFill="1"/>
    <xf numFmtId="0" fontId="7" fillId="0" borderId="0" xfId="1" applyFont="1"/>
    <xf numFmtId="4" fontId="7" fillId="0" borderId="0" xfId="0" applyNumberFormat="1" applyFont="1"/>
    <xf numFmtId="0" fontId="7" fillId="0" borderId="0" xfId="0" applyFont="1"/>
    <xf numFmtId="0" fontId="7" fillId="0" borderId="0" xfId="1" applyFont="1" applyFill="1"/>
    <xf numFmtId="0" fontId="7" fillId="0" borderId="0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/>
    <xf numFmtId="4" fontId="7" fillId="0" borderId="0" xfId="0" applyNumberFormat="1" applyFont="1" applyFill="1" applyBorder="1"/>
    <xf numFmtId="4" fontId="7" fillId="0" borderId="6" xfId="0" applyNumberFormat="1" applyFont="1" applyFill="1" applyBorder="1"/>
    <xf numFmtId="0" fontId="7" fillId="0" borderId="7" xfId="0" applyFont="1" applyFill="1" applyBorder="1"/>
    <xf numFmtId="2" fontId="7" fillId="0" borderId="8" xfId="0" applyNumberFormat="1" applyFont="1" applyFill="1" applyBorder="1"/>
    <xf numFmtId="0" fontId="7" fillId="0" borderId="9" xfId="0" applyFont="1" applyFill="1" applyBorder="1"/>
    <xf numFmtId="2" fontId="7" fillId="0" borderId="10" xfId="0" applyNumberFormat="1" applyFont="1" applyFill="1" applyBorder="1"/>
    <xf numFmtId="4" fontId="7" fillId="0" borderId="0" xfId="0" applyNumberFormat="1" applyFont="1" applyFill="1" applyBorder="1" applyAlignment="1">
      <alignment horizontal="center"/>
    </xf>
    <xf numFmtId="0" fontId="7" fillId="0" borderId="11" xfId="0" applyFont="1" applyFill="1" applyBorder="1"/>
    <xf numFmtId="2" fontId="7" fillId="0" borderId="12" xfId="0" applyNumberFormat="1" applyFont="1" applyFill="1" applyBorder="1"/>
    <xf numFmtId="0" fontId="7" fillId="0" borderId="13" xfId="0" applyFont="1" applyFill="1" applyBorder="1"/>
    <xf numFmtId="2" fontId="7" fillId="0" borderId="14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Border="1"/>
    <xf numFmtId="4" fontId="7" fillId="0" borderId="0" xfId="0" applyNumberFormat="1" applyFont="1" applyBorder="1" applyAlignment="1"/>
    <xf numFmtId="4" fontId="7" fillId="0" borderId="6" xfId="0" applyNumberFormat="1" applyFont="1" applyBorder="1" applyAlignment="1"/>
    <xf numFmtId="4" fontId="9" fillId="0" borderId="0" xfId="0" applyNumberFormat="1" applyFont="1" applyFill="1" applyBorder="1"/>
    <xf numFmtId="0" fontId="7" fillId="0" borderId="65" xfId="1" applyFont="1" applyFill="1" applyBorder="1"/>
    <xf numFmtId="0" fontId="1" fillId="0" borderId="21" xfId="1" applyNumberFormat="1" applyFont="1" applyFill="1" applyBorder="1"/>
    <xf numFmtId="164" fontId="1" fillId="0" borderId="22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 applyAlignment="1">
      <alignment horizontal="center"/>
    </xf>
    <xf numFmtId="164" fontId="1" fillId="0" borderId="28" xfId="0" applyNumberFormat="1" applyFont="1" applyFill="1" applyBorder="1"/>
    <xf numFmtId="0" fontId="7" fillId="0" borderId="19" xfId="0" applyFont="1" applyFill="1" applyBorder="1"/>
    <xf numFmtId="164" fontId="1" fillId="0" borderId="76" xfId="0" applyNumberFormat="1" applyFont="1" applyFill="1" applyBorder="1"/>
    <xf numFmtId="0" fontId="7" fillId="0" borderId="35" xfId="0" applyFont="1" applyFill="1" applyBorder="1" applyAlignment="1">
      <alignment horizontal="left" vertical="center"/>
    </xf>
    <xf numFmtId="0" fontId="7" fillId="0" borderId="75" xfId="0" applyFont="1" applyFill="1" applyBorder="1"/>
    <xf numFmtId="0" fontId="1" fillId="0" borderId="75" xfId="0" applyFont="1" applyFill="1" applyBorder="1"/>
    <xf numFmtId="164" fontId="1" fillId="0" borderId="75" xfId="0" applyNumberFormat="1" applyFont="1" applyFill="1" applyBorder="1"/>
    <xf numFmtId="0" fontId="7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/>
    </xf>
    <xf numFmtId="0" fontId="7" fillId="0" borderId="38" xfId="0" applyFont="1" applyFill="1" applyBorder="1"/>
    <xf numFmtId="0" fontId="7" fillId="0" borderId="39" xfId="0" applyFont="1" applyFill="1" applyBorder="1"/>
    <xf numFmtId="0" fontId="1" fillId="0" borderId="41" xfId="0" applyFont="1" applyFill="1" applyBorder="1"/>
    <xf numFmtId="164" fontId="1" fillId="0" borderId="40" xfId="0" applyNumberFormat="1" applyFont="1" applyFill="1" applyBorder="1"/>
    <xf numFmtId="164" fontId="1" fillId="0" borderId="51" xfId="0" applyNumberFormat="1" applyFont="1" applyFill="1" applyBorder="1"/>
    <xf numFmtId="0" fontId="1" fillId="0" borderId="19" xfId="0" applyFont="1" applyFill="1" applyBorder="1"/>
    <xf numFmtId="0" fontId="7" fillId="0" borderId="64" xfId="0" applyFont="1" applyFill="1" applyBorder="1"/>
    <xf numFmtId="0" fontId="1" fillId="0" borderId="64" xfId="0" applyFont="1" applyFill="1" applyBorder="1"/>
    <xf numFmtId="164" fontId="1" fillId="0" borderId="64" xfId="0" applyNumberFormat="1" applyFont="1" applyFill="1" applyBorder="1"/>
    <xf numFmtId="4" fontId="2" fillId="0" borderId="0" xfId="0" applyNumberFormat="1" applyFont="1" applyFill="1" applyBorder="1"/>
    <xf numFmtId="4" fontId="2" fillId="0" borderId="58" xfId="0" applyNumberFormat="1" applyFont="1" applyFill="1" applyBorder="1"/>
    <xf numFmtId="4" fontId="2" fillId="0" borderId="59" xfId="0" applyNumberFormat="1" applyFont="1" applyFill="1" applyBorder="1"/>
    <xf numFmtId="4" fontId="2" fillId="0" borderId="6" xfId="0" applyNumberFormat="1" applyFont="1" applyFill="1" applyBorder="1"/>
    <xf numFmtId="4" fontId="2" fillId="0" borderId="45" xfId="0" applyNumberFormat="1" applyFont="1" applyFill="1" applyBorder="1"/>
    <xf numFmtId="0" fontId="7" fillId="0" borderId="47" xfId="0" applyFont="1" applyFill="1" applyBorder="1"/>
    <xf numFmtId="0" fontId="7" fillId="0" borderId="48" xfId="0" applyFont="1" applyFill="1" applyBorder="1"/>
    <xf numFmtId="4" fontId="7" fillId="0" borderId="48" xfId="0" applyNumberFormat="1" applyFont="1" applyFill="1" applyBorder="1"/>
    <xf numFmtId="4" fontId="10" fillId="0" borderId="48" xfId="0" applyNumberFormat="1" applyFont="1" applyFill="1" applyBorder="1"/>
    <xf numFmtId="0" fontId="10" fillId="0" borderId="48" xfId="0" applyFont="1" applyFill="1" applyBorder="1"/>
    <xf numFmtId="10" fontId="10" fillId="0" borderId="48" xfId="0" applyNumberFormat="1" applyFont="1" applyFill="1" applyBorder="1"/>
    <xf numFmtId="4" fontId="10" fillId="0" borderId="49" xfId="0" applyNumberFormat="1" applyFont="1" applyFill="1" applyBorder="1"/>
    <xf numFmtId="0" fontId="7" fillId="0" borderId="0" xfId="0" applyFont="1" applyFill="1" applyAlignment="1"/>
    <xf numFmtId="4" fontId="7" fillId="0" borderId="0" xfId="0" applyNumberFormat="1" applyFont="1" applyFill="1" applyAlignment="1"/>
    <xf numFmtId="4" fontId="1" fillId="0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11" fillId="0" borderId="0" xfId="1" applyFont="1"/>
    <xf numFmtId="4" fontId="11" fillId="0" borderId="0" xfId="0" applyNumberFormat="1" applyFont="1"/>
    <xf numFmtId="0" fontId="11" fillId="0" borderId="0" xfId="0" applyFont="1"/>
    <xf numFmtId="0" fontId="1" fillId="0" borderId="0" xfId="1" applyFont="1" applyAlignment="1"/>
    <xf numFmtId="164" fontId="1" fillId="0" borderId="30" xfId="0" applyNumberFormat="1" applyFont="1" applyFill="1" applyBorder="1"/>
    <xf numFmtId="164" fontId="1" fillId="0" borderId="74" xfId="0" applyNumberFormat="1" applyFont="1" applyFill="1" applyBorder="1"/>
    <xf numFmtId="164" fontId="1" fillId="0" borderId="0" xfId="0" applyNumberFormat="1" applyFont="1" applyFill="1" applyBorder="1"/>
    <xf numFmtId="0" fontId="1" fillId="0" borderId="3" xfId="0" applyFont="1" applyFill="1" applyBorder="1"/>
    <xf numFmtId="164" fontId="1" fillId="0" borderId="3" xfId="0" applyNumberFormat="1" applyFont="1" applyFill="1" applyBorder="1"/>
    <xf numFmtId="4" fontId="2" fillId="0" borderId="4" xfId="0" applyNumberFormat="1" applyFont="1" applyFill="1" applyBorder="1"/>
    <xf numFmtId="4" fontId="2" fillId="0" borderId="3" xfId="0" applyNumberFormat="1" applyFont="1" applyFill="1" applyBorder="1"/>
    <xf numFmtId="0" fontId="1" fillId="0" borderId="5" xfId="0" applyFont="1" applyFill="1" applyBorder="1"/>
    <xf numFmtId="4" fontId="1" fillId="0" borderId="3" xfId="0" applyNumberFormat="1" applyFont="1" applyFill="1" applyBorder="1"/>
    <xf numFmtId="4" fontId="7" fillId="0" borderId="3" xfId="0" applyNumberFormat="1" applyFont="1" applyFill="1" applyBorder="1"/>
    <xf numFmtId="4" fontId="7" fillId="0" borderId="4" xfId="0" applyNumberFormat="1" applyFont="1" applyFill="1" applyBorder="1"/>
    <xf numFmtId="0" fontId="7" fillId="0" borderId="0" xfId="0" applyFont="1" applyFill="1" applyBorder="1" applyAlignment="1"/>
    <xf numFmtId="0" fontId="7" fillId="0" borderId="6" xfId="0" applyFont="1" applyFill="1" applyBorder="1" applyAlignment="1"/>
    <xf numFmtId="0" fontId="7" fillId="0" borderId="19" xfId="1" applyFont="1" applyFill="1" applyBorder="1"/>
    <xf numFmtId="0" fontId="1" fillId="0" borderId="19" xfId="1" applyFont="1" applyBorder="1" applyAlignment="1">
      <alignment horizontal="left"/>
    </xf>
    <xf numFmtId="0" fontId="1" fillId="0" borderId="20" xfId="1" applyFont="1" applyBorder="1" applyAlignment="1">
      <alignment horizontal="left"/>
    </xf>
    <xf numFmtId="0" fontId="1" fillId="0" borderId="21" xfId="1" applyFont="1" applyBorder="1"/>
    <xf numFmtId="164" fontId="1" fillId="0" borderId="22" xfId="0" applyNumberFormat="1" applyFont="1" applyBorder="1"/>
    <xf numFmtId="4" fontId="1" fillId="0" borderId="22" xfId="0" applyNumberFormat="1" applyFont="1" applyBorder="1"/>
    <xf numFmtId="4" fontId="1" fillId="0" borderId="60" xfId="0" applyNumberFormat="1" applyFont="1" applyBorder="1"/>
    <xf numFmtId="164" fontId="1" fillId="0" borderId="28" xfId="0" applyNumberFormat="1" applyFont="1" applyBorder="1"/>
    <xf numFmtId="164" fontId="1" fillId="0" borderId="76" xfId="0" applyNumberFormat="1" applyFont="1" applyBorder="1"/>
    <xf numFmtId="0" fontId="1" fillId="0" borderId="31" xfId="0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4" fontId="1" fillId="0" borderId="37" xfId="0" applyNumberFormat="1" applyFont="1" applyBorder="1" applyAlignment="1">
      <alignment vertical="center"/>
    </xf>
    <xf numFmtId="0" fontId="1" fillId="0" borderId="41" xfId="0" applyFont="1" applyBorder="1"/>
    <xf numFmtId="164" fontId="1" fillId="0" borderId="40" xfId="0" applyNumberFormat="1" applyFont="1" applyBorder="1"/>
    <xf numFmtId="4" fontId="1" fillId="0" borderId="40" xfId="0" applyNumberFormat="1" applyFont="1" applyBorder="1"/>
    <xf numFmtId="4" fontId="1" fillId="0" borderId="6" xfId="0" applyNumberFormat="1" applyFont="1" applyBorder="1"/>
    <xf numFmtId="0" fontId="1" fillId="0" borderId="51" xfId="0" applyFont="1" applyBorder="1"/>
    <xf numFmtId="164" fontId="1" fillId="0" borderId="51" xfId="0" applyNumberFormat="1" applyFont="1" applyBorder="1"/>
    <xf numFmtId="4" fontId="1" fillId="0" borderId="51" xfId="0" applyNumberFormat="1" applyFont="1" applyBorder="1"/>
    <xf numFmtId="0" fontId="1" fillId="0" borderId="64" xfId="0" applyFont="1" applyBorder="1"/>
    <xf numFmtId="164" fontId="1" fillId="0" borderId="64" xfId="0" applyNumberFormat="1" applyFont="1" applyBorder="1"/>
    <xf numFmtId="4" fontId="1" fillId="0" borderId="64" xfId="0" applyNumberFormat="1" applyFont="1" applyBorder="1"/>
    <xf numFmtId="4" fontId="2" fillId="0" borderId="58" xfId="0" applyNumberFormat="1" applyFont="1" applyBorder="1"/>
    <xf numFmtId="4" fontId="2" fillId="0" borderId="59" xfId="0" applyNumberFormat="1" applyFont="1" applyBorder="1"/>
    <xf numFmtId="4" fontId="2" fillId="0" borderId="6" xfId="0" applyNumberFormat="1" applyFont="1" applyBorder="1"/>
    <xf numFmtId="4" fontId="2" fillId="0" borderId="45" xfId="0" applyNumberFormat="1" applyFont="1" applyBorder="1"/>
    <xf numFmtId="4" fontId="10" fillId="0" borderId="48" xfId="0" applyNumberFormat="1" applyFont="1" applyBorder="1"/>
    <xf numFmtId="0" fontId="10" fillId="0" borderId="48" xfId="0" applyFont="1" applyBorder="1"/>
    <xf numFmtId="10" fontId="10" fillId="0" borderId="48" xfId="0" applyNumberFormat="1" applyFont="1" applyBorder="1"/>
    <xf numFmtId="4" fontId="10" fillId="0" borderId="49" xfId="0" applyNumberFormat="1" applyFont="1" applyBorder="1"/>
    <xf numFmtId="0" fontId="1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" fillId="0" borderId="0" xfId="1" applyFont="1" applyAlignment="1">
      <alignment horizontal="center"/>
    </xf>
    <xf numFmtId="0" fontId="7" fillId="0" borderId="3" xfId="0" applyFont="1" applyBorder="1"/>
    <xf numFmtId="4" fontId="7" fillId="0" borderId="3" xfId="0" applyNumberFormat="1" applyFont="1" applyBorder="1"/>
    <xf numFmtId="4" fontId="7" fillId="0" borderId="4" xfId="0" applyNumberFormat="1" applyFont="1" applyBorder="1"/>
    <xf numFmtId="0" fontId="7" fillId="0" borderId="6" xfId="0" applyFont="1" applyBorder="1"/>
    <xf numFmtId="0" fontId="7" fillId="0" borderId="5" xfId="0" applyFont="1" applyBorder="1"/>
    <xf numFmtId="4" fontId="7" fillId="0" borderId="6" xfId="0" applyNumberFormat="1" applyFont="1" applyBorder="1"/>
    <xf numFmtId="0" fontId="7" fillId="0" borderId="7" xfId="0" applyFont="1" applyBorder="1"/>
    <xf numFmtId="2" fontId="7" fillId="0" borderId="8" xfId="0" applyNumberFormat="1" applyFont="1" applyBorder="1"/>
    <xf numFmtId="0" fontId="7" fillId="0" borderId="9" xfId="0" applyFont="1" applyBorder="1"/>
    <xf numFmtId="2" fontId="7" fillId="0" borderId="10" xfId="0" applyNumberFormat="1" applyFont="1" applyBorder="1"/>
    <xf numFmtId="0" fontId="7" fillId="0" borderId="11" xfId="0" applyFont="1" applyBorder="1"/>
    <xf numFmtId="2" fontId="7" fillId="0" borderId="12" xfId="0" applyNumberFormat="1" applyFont="1" applyBorder="1"/>
    <xf numFmtId="0" fontId="7" fillId="0" borderId="13" xfId="0" applyFont="1" applyBorder="1"/>
    <xf numFmtId="2" fontId="7" fillId="0" borderId="14" xfId="0" applyNumberFormat="1" applyFont="1" applyBorder="1"/>
    <xf numFmtId="0" fontId="7" fillId="0" borderId="18" xfId="1" applyFont="1" applyBorder="1" applyAlignment="1">
      <alignment horizontal="left"/>
    </xf>
    <xf numFmtId="0" fontId="7" fillId="0" borderId="19" xfId="1" applyFont="1" applyBorder="1"/>
    <xf numFmtId="0" fontId="7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165" fontId="7" fillId="0" borderId="73" xfId="0" applyNumberFormat="1" applyFont="1" applyBorder="1" applyAlignment="1">
      <alignment horizontal="right"/>
    </xf>
    <xf numFmtId="0" fontId="7" fillId="0" borderId="23" xfId="0" applyFont="1" applyBorder="1" applyAlignment="1">
      <alignment vertical="center"/>
    </xf>
    <xf numFmtId="0" fontId="7" fillId="0" borderId="38" xfId="0" applyFont="1" applyBorder="1"/>
    <xf numFmtId="0" fontId="7" fillId="0" borderId="39" xfId="0" applyFont="1" applyBorder="1"/>
    <xf numFmtId="0" fontId="7" fillId="0" borderId="64" xfId="0" applyFont="1" applyBorder="1"/>
    <xf numFmtId="4" fontId="1" fillId="0" borderId="6" xfId="0" applyNumberFormat="1" applyFont="1" applyBorder="1" applyAlignment="1">
      <alignment horizontal="center"/>
    </xf>
    <xf numFmtId="0" fontId="7" fillId="0" borderId="47" xfId="0" applyFont="1" applyBorder="1"/>
    <xf numFmtId="0" fontId="7" fillId="0" borderId="48" xfId="0" applyFont="1" applyBorder="1"/>
    <xf numFmtId="4" fontId="7" fillId="0" borderId="48" xfId="0" applyNumberFormat="1" applyFont="1" applyBorder="1"/>
    <xf numFmtId="0" fontId="5" fillId="0" borderId="0" xfId="0" applyFont="1"/>
    <xf numFmtId="0" fontId="1" fillId="0" borderId="23" xfId="0" applyFont="1" applyBorder="1"/>
    <xf numFmtId="164" fontId="1" fillId="0" borderId="23" xfId="0" applyNumberFormat="1" applyFont="1" applyBorder="1"/>
    <xf numFmtId="0" fontId="1" fillId="0" borderId="19" xfId="0" applyFont="1" applyBorder="1"/>
    <xf numFmtId="164" fontId="1" fillId="0" borderId="30" xfId="0" applyNumberFormat="1" applyFont="1" applyBorder="1"/>
    <xf numFmtId="164" fontId="1" fillId="0" borderId="75" xfId="0" applyNumberFormat="1" applyFont="1" applyBorder="1"/>
    <xf numFmtId="4" fontId="1" fillId="0" borderId="14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4" fontId="2" fillId="0" borderId="4" xfId="0" applyNumberFormat="1" applyFont="1" applyBorder="1"/>
    <xf numFmtId="4" fontId="2" fillId="0" borderId="3" xfId="0" applyNumberFormat="1" applyFont="1" applyBorder="1"/>
    <xf numFmtId="0" fontId="1" fillId="0" borderId="5" xfId="0" applyFont="1" applyBorder="1"/>
    <xf numFmtId="4" fontId="1" fillId="0" borderId="3" xfId="0" applyNumberFormat="1" applyFont="1" applyBorder="1"/>
    <xf numFmtId="0" fontId="7" fillId="0" borderId="40" xfId="0" applyFont="1" applyBorder="1"/>
    <xf numFmtId="0" fontId="7" fillId="0" borderId="0" xfId="0" applyFont="1" applyFill="1"/>
    <xf numFmtId="0" fontId="7" fillId="2" borderId="2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7" fillId="2" borderId="19" xfId="0" applyFont="1" applyFill="1" applyBorder="1" applyAlignment="1"/>
    <xf numFmtId="0" fontId="7" fillId="0" borderId="5" xfId="0" applyFont="1" applyFill="1" applyBorder="1" applyAlignment="1"/>
    <xf numFmtId="0" fontId="7" fillId="0" borderId="6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7" fillId="0" borderId="44" xfId="0" applyFont="1" applyBorder="1"/>
    <xf numFmtId="0" fontId="7" fillId="0" borderId="20" xfId="0" applyFont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1" fillId="2" borderId="65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79" xfId="0" applyFont="1" applyFill="1" applyBorder="1"/>
    <xf numFmtId="0" fontId="1" fillId="2" borderId="5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7" fillId="0" borderId="84" xfId="0" applyFont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7" fillId="0" borderId="63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87" xfId="0" applyFont="1" applyFill="1" applyBorder="1"/>
    <xf numFmtId="2" fontId="7" fillId="0" borderId="66" xfId="0" applyNumberFormat="1" applyFont="1" applyFill="1" applyBorder="1"/>
    <xf numFmtId="2" fontId="7" fillId="0" borderId="88" xfId="0" applyNumberFormat="1" applyFont="1" applyFill="1" applyBorder="1"/>
    <xf numFmtId="2" fontId="7" fillId="0" borderId="77" xfId="0" applyNumberFormat="1" applyFont="1" applyFill="1" applyBorder="1"/>
    <xf numFmtId="0" fontId="7" fillId="0" borderId="0" xfId="0" applyFont="1" applyBorder="1" applyAlignment="1"/>
    <xf numFmtId="4" fontId="7" fillId="0" borderId="0" xfId="0" applyNumberFormat="1" applyFont="1" applyBorder="1" applyAlignment="1">
      <alignment horizontal="center"/>
    </xf>
    <xf numFmtId="4" fontId="2" fillId="4" borderId="46" xfId="0" applyNumberFormat="1" applyFont="1" applyFill="1" applyBorder="1"/>
    <xf numFmtId="0" fontId="13" fillId="3" borderId="15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center" vertical="center" wrapText="1"/>
    </xf>
    <xf numFmtId="4" fontId="1" fillId="0" borderId="89" xfId="0" applyNumberFormat="1" applyFont="1" applyFill="1" applyBorder="1"/>
    <xf numFmtId="165" fontId="7" fillId="0" borderId="90" xfId="0" applyNumberFormat="1" applyFont="1" applyFill="1" applyBorder="1" applyAlignment="1">
      <alignment horizontal="right" vertical="center"/>
    </xf>
    <xf numFmtId="4" fontId="1" fillId="0" borderId="91" xfId="0" applyNumberFormat="1" applyFont="1" applyFill="1" applyBorder="1"/>
    <xf numFmtId="4" fontId="1" fillId="0" borderId="86" xfId="0" applyNumberFormat="1" applyFont="1" applyFill="1" applyBorder="1" applyAlignment="1">
      <alignment vertical="center"/>
    </xf>
    <xf numFmtId="4" fontId="1" fillId="0" borderId="92" xfId="0" applyNumberFormat="1" applyFont="1" applyFill="1" applyBorder="1"/>
    <xf numFmtId="4" fontId="1" fillId="0" borderId="84" xfId="0" applyNumberFormat="1" applyFont="1" applyFill="1" applyBorder="1"/>
    <xf numFmtId="4" fontId="1" fillId="0" borderId="93" xfId="0" applyNumberFormat="1" applyFont="1" applyFill="1" applyBorder="1"/>
    <xf numFmtId="4" fontId="1" fillId="0" borderId="94" xfId="0" applyNumberFormat="1" applyFont="1" applyFill="1" applyBorder="1"/>
    <xf numFmtId="4" fontId="1" fillId="0" borderId="94" xfId="0" applyNumberFormat="1" applyFont="1" applyFill="1" applyBorder="1" applyAlignment="1">
      <alignment horizontal="right" vertical="center"/>
    </xf>
    <xf numFmtId="4" fontId="1" fillId="0" borderId="85" xfId="0" applyNumberFormat="1" applyFont="1" applyFill="1" applyBorder="1"/>
    <xf numFmtId="4" fontId="1" fillId="0" borderId="95" xfId="0" applyNumberFormat="1" applyFont="1" applyFill="1" applyBorder="1"/>
    <xf numFmtId="4" fontId="1" fillId="0" borderId="68" xfId="0" applyNumberFormat="1" applyFont="1" applyFill="1" applyBorder="1"/>
    <xf numFmtId="4" fontId="1" fillId="0" borderId="96" xfId="0" applyNumberFormat="1" applyFont="1" applyFill="1" applyBorder="1"/>
    <xf numFmtId="4" fontId="7" fillId="0" borderId="0" xfId="0" applyNumberFormat="1" applyFont="1" applyBorder="1"/>
    <xf numFmtId="0" fontId="2" fillId="0" borderId="5" xfId="0" applyFont="1" applyBorder="1"/>
    <xf numFmtId="0" fontId="12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/>
    <xf numFmtId="3" fontId="7" fillId="0" borderId="0" xfId="0" applyNumberFormat="1" applyFont="1" applyBorder="1"/>
    <xf numFmtId="2" fontId="7" fillId="0" borderId="0" xfId="0" applyNumberFormat="1" applyFont="1" applyBorder="1"/>
    <xf numFmtId="4" fontId="9" fillId="0" borderId="0" xfId="0" applyNumberFormat="1" applyFont="1" applyBorder="1"/>
    <xf numFmtId="4" fontId="1" fillId="0" borderId="0" xfId="0" applyNumberFormat="1" applyFont="1" applyBorder="1"/>
    <xf numFmtId="4" fontId="5" fillId="0" borderId="0" xfId="0" applyNumberFormat="1" applyFont="1" applyBorder="1"/>
    <xf numFmtId="4" fontId="2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0" fontId="4" fillId="0" borderId="0" xfId="0" applyFont="1" applyBorder="1"/>
    <xf numFmtId="4" fontId="2" fillId="0" borderId="0" xfId="0" applyNumberFormat="1" applyFont="1" applyBorder="1" applyAlignment="1">
      <alignment horizontal="right"/>
    </xf>
    <xf numFmtId="0" fontId="7" fillId="0" borderId="31" xfId="0" applyFont="1" applyBorder="1"/>
    <xf numFmtId="4" fontId="1" fillId="0" borderId="89" xfId="0" applyNumberFormat="1" applyFont="1" applyBorder="1"/>
    <xf numFmtId="4" fontId="1" fillId="0" borderId="95" xfId="0" applyNumberFormat="1" applyFont="1" applyBorder="1"/>
    <xf numFmtId="4" fontId="1" fillId="0" borderId="92" xfId="0" applyNumberFormat="1" applyFont="1" applyBorder="1"/>
    <xf numFmtId="4" fontId="1" fillId="0" borderId="93" xfId="0" applyNumberFormat="1" applyFont="1" applyBorder="1"/>
    <xf numFmtId="4" fontId="1" fillId="0" borderId="94" xfId="0" applyNumberFormat="1" applyFont="1" applyBorder="1"/>
    <xf numFmtId="4" fontId="1" fillId="0" borderId="50" xfId="0" applyNumberFormat="1" applyFont="1" applyBorder="1"/>
    <xf numFmtId="164" fontId="1" fillId="0" borderId="19" xfId="0" applyNumberFormat="1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4" fontId="1" fillId="0" borderId="86" xfId="0" applyNumberFormat="1" applyFont="1" applyBorder="1" applyAlignment="1">
      <alignment vertical="center"/>
    </xf>
    <xf numFmtId="4" fontId="1" fillId="0" borderId="84" xfId="0" applyNumberFormat="1" applyFont="1" applyBorder="1"/>
    <xf numFmtId="4" fontId="1" fillId="0" borderId="97" xfId="0" applyNumberFormat="1" applyFont="1" applyBorder="1" applyAlignment="1">
      <alignment vertical="center"/>
    </xf>
    <xf numFmtId="4" fontId="1" fillId="0" borderId="68" xfId="0" applyNumberFormat="1" applyFont="1" applyBorder="1"/>
    <xf numFmtId="4" fontId="1" fillId="0" borderId="96" xfId="0" applyNumberFormat="1" applyFont="1" applyBorder="1"/>
    <xf numFmtId="4" fontId="1" fillId="0" borderId="85" xfId="0" applyNumberFormat="1" applyFont="1" applyBorder="1"/>
    <xf numFmtId="0" fontId="7" fillId="0" borderId="65" xfId="1" applyFont="1" applyBorder="1"/>
    <xf numFmtId="4" fontId="1" fillId="0" borderId="98" xfId="0" applyNumberFormat="1" applyFont="1" applyBorder="1"/>
    <xf numFmtId="4" fontId="1" fillId="0" borderId="99" xfId="0" applyNumberFormat="1" applyFont="1" applyBorder="1"/>
    <xf numFmtId="0" fontId="1" fillId="0" borderId="8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6" fontId="7" fillId="2" borderId="19" xfId="0" applyNumberFormat="1" applyFont="1" applyFill="1" applyBorder="1" applyAlignment="1">
      <alignment horizontal="right"/>
    </xf>
    <xf numFmtId="166" fontId="7" fillId="0" borderId="67" xfId="0" applyNumberFormat="1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166" fontId="1" fillId="2" borderId="65" xfId="0" applyNumberFormat="1" applyFont="1" applyFill="1" applyBorder="1" applyAlignment="1">
      <alignment horizontal="right"/>
    </xf>
    <xf numFmtId="166" fontId="1" fillId="2" borderId="19" xfId="0" applyNumberFormat="1" applyFont="1" applyFill="1" applyBorder="1" applyAlignment="1">
      <alignment horizontal="right" vertical="top" wrapText="1"/>
    </xf>
    <xf numFmtId="166" fontId="7" fillId="0" borderId="84" xfId="0" applyNumberFormat="1" applyFont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166" fontId="7" fillId="0" borderId="19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" fillId="2" borderId="51" xfId="0" applyFont="1" applyFill="1" applyBorder="1" applyAlignment="1">
      <alignment horizontal="right" vertical="top" wrapText="1"/>
    </xf>
    <xf numFmtId="0" fontId="7" fillId="0" borderId="64" xfId="0" applyFont="1" applyBorder="1" applyAlignment="1">
      <alignment horizontal="right"/>
    </xf>
    <xf numFmtId="166" fontId="7" fillId="2" borderId="20" xfId="0" applyNumberFormat="1" applyFont="1" applyFill="1" applyBorder="1" applyAlignment="1">
      <alignment horizontal="right"/>
    </xf>
    <xf numFmtId="166" fontId="7" fillId="0" borderId="44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166" fontId="7" fillId="0" borderId="20" xfId="0" applyNumberFormat="1" applyFont="1" applyBorder="1" applyAlignment="1">
      <alignment horizontal="right"/>
    </xf>
    <xf numFmtId="166" fontId="13" fillId="0" borderId="16" xfId="0" applyNumberFormat="1" applyFont="1" applyBorder="1" applyAlignment="1">
      <alignment horizontal="right"/>
    </xf>
    <xf numFmtId="166" fontId="1" fillId="2" borderId="80" xfId="0" applyNumberFormat="1" applyFont="1" applyFill="1" applyBorder="1" applyAlignment="1">
      <alignment horizontal="right"/>
    </xf>
    <xf numFmtId="166" fontId="1" fillId="2" borderId="20" xfId="0" applyNumberFormat="1" applyFont="1" applyFill="1" applyBorder="1" applyAlignment="1">
      <alignment horizontal="right" vertical="center" wrapText="1"/>
    </xf>
    <xf numFmtId="0" fontId="7" fillId="0" borderId="62" xfId="0" applyFont="1" applyBorder="1" applyAlignment="1">
      <alignment horizontal="right"/>
    </xf>
    <xf numFmtId="4" fontId="1" fillId="0" borderId="68" xfId="0" applyNumberFormat="1" applyFont="1" applyFill="1" applyBorder="1" applyAlignment="1">
      <alignment horizontal="right"/>
    </xf>
    <xf numFmtId="4" fontId="7" fillId="0" borderId="57" xfId="0" applyNumberFormat="1" applyFont="1" applyBorder="1" applyAlignment="1">
      <alignment horizontal="right"/>
    </xf>
    <xf numFmtId="4" fontId="7" fillId="0" borderId="101" xfId="0" applyNumberFormat="1" applyFont="1" applyBorder="1" applyAlignment="1">
      <alignment horizontal="right"/>
    </xf>
    <xf numFmtId="4" fontId="1" fillId="0" borderId="96" xfId="0" applyNumberFormat="1" applyFont="1" applyFill="1" applyBorder="1" applyAlignment="1">
      <alignment horizontal="right"/>
    </xf>
    <xf numFmtId="4" fontId="2" fillId="0" borderId="15" xfId="0" applyNumberFormat="1" applyFont="1" applyFill="1" applyBorder="1" applyAlignment="1">
      <alignment horizontal="right"/>
    </xf>
    <xf numFmtId="4" fontId="1" fillId="0" borderId="83" xfId="0" applyNumberFormat="1" applyFont="1" applyFill="1" applyBorder="1" applyAlignment="1">
      <alignment horizontal="right"/>
    </xf>
    <xf numFmtId="4" fontId="1" fillId="0" borderId="81" xfId="0" applyNumberFormat="1" applyFont="1" applyFill="1" applyBorder="1" applyAlignment="1">
      <alignment horizontal="right"/>
    </xf>
    <xf numFmtId="4" fontId="1" fillId="0" borderId="85" xfId="0" applyNumberFormat="1" applyFont="1" applyFill="1" applyBorder="1" applyAlignment="1">
      <alignment horizontal="right"/>
    </xf>
    <xf numFmtId="4" fontId="1" fillId="0" borderId="68" xfId="0" applyNumberFormat="1" applyFont="1" applyFill="1" applyBorder="1" applyAlignment="1">
      <alignment horizontal="right" vertical="center"/>
    </xf>
    <xf numFmtId="166" fontId="13" fillId="0" borderId="15" xfId="0" applyNumberFormat="1" applyFont="1" applyBorder="1" applyAlignment="1">
      <alignment horizontal="right"/>
    </xf>
    <xf numFmtId="0" fontId="13" fillId="0" borderId="16" xfId="0" applyFont="1" applyBorder="1" applyAlignment="1">
      <alignment horizontal="right" vertical="center"/>
    </xf>
    <xf numFmtId="0" fontId="1" fillId="2" borderId="51" xfId="0" applyFont="1" applyFill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" fillId="0" borderId="7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/>
    </xf>
    <xf numFmtId="0" fontId="13" fillId="0" borderId="0" xfId="0" applyFont="1" applyFill="1" applyBorder="1" applyAlignment="1"/>
    <xf numFmtId="0" fontId="14" fillId="0" borderId="0" xfId="0" applyFont="1"/>
    <xf numFmtId="0" fontId="7" fillId="0" borderId="61" xfId="1" applyFont="1" applyFill="1" applyBorder="1" applyAlignment="1">
      <alignment horizontal="left"/>
    </xf>
    <xf numFmtId="0" fontId="7" fillId="0" borderId="62" xfId="1" applyFont="1" applyFill="1" applyBorder="1" applyAlignment="1">
      <alignment horizontal="left"/>
    </xf>
    <xf numFmtId="0" fontId="7" fillId="0" borderId="63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" fillId="0" borderId="24" xfId="0" applyFont="1" applyFill="1" applyBorder="1" applyAlignment="1"/>
    <xf numFmtId="0" fontId="7" fillId="0" borderId="25" xfId="0" applyFont="1" applyFill="1" applyBorder="1" applyAlignment="1"/>
    <xf numFmtId="0" fontId="1" fillId="0" borderId="57" xfId="0" applyFont="1" applyFill="1" applyBorder="1" applyAlignment="1">
      <alignment horizontal="left"/>
    </xf>
    <xf numFmtId="0" fontId="1" fillId="0" borderId="52" xfId="0" applyFont="1" applyFill="1" applyBorder="1" applyAlignment="1">
      <alignment horizontal="left"/>
    </xf>
    <xf numFmtId="0" fontId="1" fillId="0" borderId="53" xfId="0" applyFont="1" applyFill="1" applyBorder="1" applyAlignment="1">
      <alignment horizontal="left"/>
    </xf>
    <xf numFmtId="0" fontId="7" fillId="0" borderId="57" xfId="0" applyFont="1" applyFill="1" applyBorder="1" applyAlignment="1">
      <alignment horizontal="left"/>
    </xf>
    <xf numFmtId="0" fontId="7" fillId="0" borderId="52" xfId="0" applyFont="1" applyFill="1" applyBorder="1" applyAlignment="1">
      <alignment horizontal="left"/>
    </xf>
    <xf numFmtId="0" fontId="7" fillId="0" borderId="72" xfId="0" applyFont="1" applyFill="1" applyBorder="1" applyAlignment="1">
      <alignment horizontal="left"/>
    </xf>
    <xf numFmtId="0" fontId="7" fillId="0" borderId="32" xfId="1" applyFont="1" applyFill="1" applyBorder="1" applyAlignment="1">
      <alignment vertical="center" wrapText="1"/>
    </xf>
    <xf numFmtId="0" fontId="7" fillId="0" borderId="33" xfId="1" applyFont="1" applyFill="1" applyBorder="1" applyAlignment="1">
      <alignment vertical="center" wrapText="1"/>
    </xf>
    <xf numFmtId="0" fontId="7" fillId="0" borderId="34" xfId="1" applyFont="1" applyFill="1" applyBorder="1" applyAlignment="1">
      <alignment vertical="center" wrapText="1"/>
    </xf>
    <xf numFmtId="0" fontId="7" fillId="0" borderId="42" xfId="1" applyFont="1" applyFill="1" applyBorder="1" applyAlignment="1">
      <alignment horizontal="left"/>
    </xf>
    <xf numFmtId="0" fontId="7" fillId="0" borderId="43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7" fillId="0" borderId="69" xfId="1" applyFont="1" applyFill="1" applyBorder="1" applyAlignment="1">
      <alignment horizontal="left"/>
    </xf>
    <xf numFmtId="0" fontId="7" fillId="0" borderId="70" xfId="1" applyFont="1" applyFill="1" applyBorder="1" applyAlignment="1">
      <alignment horizontal="left"/>
    </xf>
    <xf numFmtId="0" fontId="7" fillId="0" borderId="7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32" xfId="1" applyFont="1" applyFill="1" applyBorder="1" applyAlignment="1">
      <alignment horizontal="left"/>
    </xf>
    <xf numFmtId="0" fontId="7" fillId="0" borderId="33" xfId="1" applyFont="1" applyFill="1" applyBorder="1" applyAlignment="1">
      <alignment horizontal="left"/>
    </xf>
    <xf numFmtId="0" fontId="7" fillId="0" borderId="34" xfId="1" applyFont="1" applyFill="1" applyBorder="1" applyAlignment="1">
      <alignment horizontal="left"/>
    </xf>
    <xf numFmtId="0" fontId="7" fillId="0" borderId="53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left"/>
    </xf>
    <xf numFmtId="0" fontId="7" fillId="0" borderId="39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left"/>
    </xf>
    <xf numFmtId="0" fontId="7" fillId="0" borderId="57" xfId="1" applyFont="1" applyFill="1" applyBorder="1" applyAlignment="1">
      <alignment horizontal="left"/>
    </xf>
    <xf numFmtId="0" fontId="7" fillId="0" borderId="52" xfId="1" applyFont="1" applyFill="1" applyBorder="1" applyAlignment="1">
      <alignment horizontal="left"/>
    </xf>
    <xf numFmtId="0" fontId="7" fillId="0" borderId="72" xfId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69" xfId="1" applyFont="1" applyFill="1" applyBorder="1" applyAlignment="1">
      <alignment horizontal="center"/>
    </xf>
    <xf numFmtId="0" fontId="7" fillId="0" borderId="70" xfId="1" applyFont="1" applyFill="1" applyBorder="1" applyAlignment="1">
      <alignment horizontal="center"/>
    </xf>
    <xf numFmtId="0" fontId="7" fillId="0" borderId="71" xfId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1" fillId="0" borderId="57" xfId="0" applyFont="1" applyFill="1" applyBorder="1" applyAlignment="1">
      <alignment horizontal="left" wrapText="1"/>
    </xf>
    <xf numFmtId="0" fontId="1" fillId="0" borderId="52" xfId="0" applyFont="1" applyFill="1" applyBorder="1" applyAlignment="1">
      <alignment horizontal="left" wrapText="1"/>
    </xf>
    <xf numFmtId="0" fontId="1" fillId="0" borderId="53" xfId="0" applyFont="1" applyFill="1" applyBorder="1" applyAlignment="1">
      <alignment horizontal="left" wrapText="1"/>
    </xf>
    <xf numFmtId="0" fontId="1" fillId="0" borderId="57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/>
    </xf>
    <xf numFmtId="0" fontId="1" fillId="0" borderId="24" xfId="0" applyFont="1" applyBorder="1"/>
    <xf numFmtId="0" fontId="7" fillId="0" borderId="25" xfId="0" applyFont="1" applyBorder="1"/>
    <xf numFmtId="0" fontId="7" fillId="0" borderId="32" xfId="1" applyFont="1" applyBorder="1" applyAlignment="1">
      <alignment vertical="center" wrapText="1"/>
    </xf>
    <xf numFmtId="0" fontId="7" fillId="0" borderId="33" xfId="1" applyFont="1" applyBorder="1" applyAlignment="1">
      <alignment vertical="center" wrapText="1"/>
    </xf>
    <xf numFmtId="0" fontId="7" fillId="0" borderId="34" xfId="1" applyFont="1" applyBorder="1" applyAlignment="1">
      <alignment vertical="center" wrapText="1"/>
    </xf>
    <xf numFmtId="0" fontId="7" fillId="0" borderId="57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7" fillId="0" borderId="61" xfId="1" applyFont="1" applyBorder="1" applyAlignment="1">
      <alignment horizontal="left"/>
    </xf>
    <xf numFmtId="0" fontId="7" fillId="0" borderId="62" xfId="1" applyFont="1" applyBorder="1" applyAlignment="1">
      <alignment horizontal="left"/>
    </xf>
    <xf numFmtId="0" fontId="7" fillId="0" borderId="63" xfId="1" applyFont="1" applyBorder="1" applyAlignment="1">
      <alignment horizontal="left"/>
    </xf>
    <xf numFmtId="0" fontId="7" fillId="0" borderId="42" xfId="1" applyFont="1" applyBorder="1" applyAlignment="1">
      <alignment horizontal="left" wrapText="1"/>
    </xf>
    <xf numFmtId="0" fontId="7" fillId="0" borderId="43" xfId="1" applyFont="1" applyBorder="1" applyAlignment="1">
      <alignment horizontal="left" wrapText="1"/>
    </xf>
    <xf numFmtId="0" fontId="7" fillId="0" borderId="1" xfId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69" xfId="1" applyFont="1" applyBorder="1" applyAlignment="1">
      <alignment horizontal="left"/>
    </xf>
    <xf numFmtId="0" fontId="7" fillId="0" borderId="70" xfId="1" applyFont="1" applyBorder="1" applyAlignment="1">
      <alignment horizontal="left"/>
    </xf>
    <xf numFmtId="0" fontId="7" fillId="0" borderId="71" xfId="1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72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69" xfId="1" applyFont="1" applyBorder="1" applyAlignment="1">
      <alignment horizontal="center"/>
    </xf>
    <xf numFmtId="0" fontId="7" fillId="0" borderId="70" xfId="1" applyFont="1" applyBorder="1" applyAlignment="1">
      <alignment horizontal="center"/>
    </xf>
    <xf numFmtId="0" fontId="7" fillId="0" borderId="71" xfId="1" applyFont="1" applyBorder="1" applyAlignment="1">
      <alignment horizontal="center"/>
    </xf>
    <xf numFmtId="0" fontId="7" fillId="0" borderId="53" xfId="0" applyFont="1" applyBorder="1" applyAlignment="1">
      <alignment horizontal="left"/>
    </xf>
    <xf numFmtId="0" fontId="7" fillId="0" borderId="72" xfId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0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</cellXfs>
  <cellStyles count="2">
    <cellStyle name="Normálna" xfId="0" builtinId="0"/>
    <cellStyle name="normálne_30 mil  17 01 2012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92"/>
  <sheetViews>
    <sheetView topLeftCell="A10" workbookViewId="0">
      <selection activeCell="M30" sqref="M30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3.710937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3" x14ac:dyDescent="0.25">
      <c r="A1" s="1" t="s">
        <v>97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8"/>
      <c r="M1" s="48"/>
    </row>
    <row r="2" spans="1:13" x14ac:dyDescent="0.25">
      <c r="A2" s="59"/>
      <c r="B2" s="46"/>
      <c r="C2" s="46"/>
      <c r="D2" s="46"/>
      <c r="E2" s="46"/>
      <c r="F2" s="46"/>
      <c r="G2" s="46"/>
      <c r="H2" s="46"/>
      <c r="I2" s="46"/>
      <c r="J2" s="46"/>
      <c r="K2" s="60"/>
      <c r="L2" s="61"/>
      <c r="M2" s="61"/>
    </row>
    <row r="3" spans="1:13" x14ac:dyDescent="0.25">
      <c r="A3" s="59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60"/>
      <c r="L3" s="61"/>
      <c r="M3" s="61"/>
    </row>
    <row r="4" spans="1:13" x14ac:dyDescent="0.25">
      <c r="A4" s="46"/>
      <c r="B4" s="40" t="s">
        <v>84</v>
      </c>
      <c r="C4" s="40"/>
      <c r="D4" s="40"/>
      <c r="E4" s="40"/>
      <c r="F4" s="40"/>
      <c r="G4" s="46"/>
      <c r="H4" s="46"/>
      <c r="I4" s="46"/>
      <c r="J4" s="46"/>
      <c r="K4" s="60"/>
      <c r="L4" s="61"/>
      <c r="M4" s="61"/>
    </row>
    <row r="5" spans="1:13" x14ac:dyDescent="0.25">
      <c r="A5" s="5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60"/>
      <c r="L5" s="61"/>
      <c r="M5" s="61"/>
    </row>
    <row r="6" spans="1:13" x14ac:dyDescent="0.25">
      <c r="A6" s="62"/>
      <c r="B6" s="46"/>
      <c r="C6" s="46"/>
      <c r="D6" s="46"/>
      <c r="E6" s="46"/>
      <c r="F6" s="46"/>
      <c r="G6" s="46"/>
      <c r="H6" s="46"/>
      <c r="I6" s="46"/>
      <c r="J6" s="46"/>
      <c r="K6" s="60"/>
      <c r="L6" s="61"/>
      <c r="M6" s="61"/>
    </row>
    <row r="7" spans="1:13" x14ac:dyDescent="0.25">
      <c r="A7" s="6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60"/>
      <c r="L7" s="61"/>
      <c r="M7" s="61"/>
    </row>
    <row r="8" spans="1:13" x14ac:dyDescent="0.25">
      <c r="A8" s="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371" t="s">
        <v>48</v>
      </c>
      <c r="B11" s="371"/>
      <c r="C11" s="371"/>
      <c r="D11" s="371"/>
      <c r="E11" s="7"/>
      <c r="F11" s="63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8" t="s">
        <v>5</v>
      </c>
      <c r="B13" s="9"/>
      <c r="C13" s="64"/>
      <c r="D13" s="65" t="s">
        <v>62</v>
      </c>
      <c r="E13" s="65"/>
      <c r="F13" s="65"/>
      <c r="G13" s="65"/>
      <c r="H13" s="65"/>
      <c r="I13" s="65"/>
      <c r="J13" s="65"/>
      <c r="K13" s="66"/>
      <c r="L13" s="61"/>
      <c r="M13" s="61"/>
    </row>
    <row r="14" spans="1:13" x14ac:dyDescent="0.25">
      <c r="A14" s="372" t="s">
        <v>48</v>
      </c>
      <c r="B14" s="371"/>
      <c r="C14" s="371"/>
      <c r="D14" s="371"/>
      <c r="E14" s="29"/>
      <c r="F14" s="373"/>
      <c r="G14" s="373"/>
      <c r="H14" s="373"/>
      <c r="I14" s="373"/>
      <c r="J14" s="373"/>
      <c r="K14" s="374"/>
      <c r="L14" s="61"/>
      <c r="M14" s="61"/>
    </row>
    <row r="15" spans="1:13" ht="15.75" thickBot="1" x14ac:dyDescent="0.3">
      <c r="A15" s="67"/>
      <c r="B15" s="63"/>
      <c r="C15" s="63"/>
      <c r="D15" s="63"/>
      <c r="E15" s="63"/>
      <c r="F15" s="68"/>
      <c r="G15" s="63"/>
      <c r="H15" s="50"/>
      <c r="I15" s="51"/>
      <c r="J15" s="68"/>
      <c r="K15" s="69"/>
      <c r="L15" s="61"/>
      <c r="M15" s="61"/>
    </row>
    <row r="16" spans="1:13" x14ac:dyDescent="0.25">
      <c r="A16" s="244" t="s">
        <v>6</v>
      </c>
      <c r="B16" s="245">
        <v>1432</v>
      </c>
      <c r="C16" s="63" t="s">
        <v>7</v>
      </c>
      <c r="D16" s="63"/>
      <c r="E16" s="63"/>
      <c r="F16" s="68"/>
      <c r="G16" s="63"/>
      <c r="H16" s="50"/>
      <c r="I16" s="51"/>
      <c r="J16" s="68"/>
      <c r="K16" s="52"/>
      <c r="L16" s="61"/>
      <c r="M16" s="61"/>
    </row>
    <row r="17" spans="1:13" x14ac:dyDescent="0.25">
      <c r="A17" s="72" t="s">
        <v>8</v>
      </c>
      <c r="B17" s="246">
        <v>5.6</v>
      </c>
      <c r="C17" s="63" t="s">
        <v>7</v>
      </c>
      <c r="D17" s="63"/>
      <c r="E17" s="63"/>
      <c r="F17" s="68"/>
      <c r="G17" s="63"/>
      <c r="H17" s="68"/>
      <c r="I17" s="63"/>
      <c r="J17" s="74"/>
      <c r="K17" s="69"/>
      <c r="L17" s="61"/>
      <c r="M17" s="61"/>
    </row>
    <row r="18" spans="1:13" x14ac:dyDescent="0.25">
      <c r="A18" s="75" t="s">
        <v>9</v>
      </c>
      <c r="B18" s="247">
        <f>B16*B17</f>
        <v>8019.2</v>
      </c>
      <c r="C18" s="63" t="s">
        <v>18</v>
      </c>
      <c r="D18" s="63"/>
      <c r="E18" s="63"/>
      <c r="F18" s="68"/>
      <c r="G18" s="63"/>
      <c r="H18" s="68"/>
      <c r="I18" s="63"/>
      <c r="J18" s="74"/>
      <c r="K18" s="69"/>
      <c r="L18" s="61"/>
      <c r="M18" s="61"/>
    </row>
    <row r="19" spans="1:13" ht="15.75" thickBot="1" x14ac:dyDescent="0.3">
      <c r="A19" s="77" t="s">
        <v>10</v>
      </c>
      <c r="B19" s="78"/>
      <c r="C19" s="63" t="s">
        <v>18</v>
      </c>
      <c r="D19" s="63"/>
      <c r="E19" s="63"/>
      <c r="F19" s="68"/>
      <c r="G19" s="63"/>
      <c r="H19" s="68"/>
      <c r="I19" s="63"/>
      <c r="J19" s="74"/>
      <c r="K19" s="69"/>
      <c r="L19" s="61"/>
      <c r="M19" s="61"/>
    </row>
    <row r="20" spans="1:13" x14ac:dyDescent="0.25">
      <c r="A20" s="67"/>
      <c r="B20" s="79"/>
      <c r="C20" s="63"/>
      <c r="D20" s="63"/>
      <c r="E20" s="63"/>
      <c r="F20" s="68"/>
      <c r="G20" s="63"/>
      <c r="H20" s="68"/>
      <c r="I20" s="63"/>
      <c r="J20" s="74"/>
      <c r="K20" s="69"/>
      <c r="L20" s="61"/>
      <c r="M20" s="61"/>
    </row>
    <row r="21" spans="1:13" ht="0.75" customHeight="1" thickBot="1" x14ac:dyDescent="0.3">
      <c r="A21" s="67"/>
      <c r="B21" s="79"/>
      <c r="C21" s="63"/>
      <c r="D21" s="63"/>
      <c r="E21" s="63"/>
      <c r="F21" s="249"/>
      <c r="G21" s="80"/>
      <c r="H21" s="81"/>
      <c r="I21" s="248"/>
      <c r="J21" s="81"/>
      <c r="K21" s="82"/>
      <c r="L21" s="61"/>
      <c r="M21" s="61"/>
    </row>
    <row r="22" spans="1:13" ht="32.25" customHeight="1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93</v>
      </c>
      <c r="G22" s="252" t="s">
        <v>14</v>
      </c>
      <c r="H22" s="253" t="s">
        <v>92</v>
      </c>
      <c r="I22" s="51"/>
      <c r="J22" s="83"/>
      <c r="K22" s="69"/>
      <c r="L22" s="61"/>
      <c r="M22" s="61"/>
    </row>
    <row r="23" spans="1:13" x14ac:dyDescent="0.25">
      <c r="A23" s="368" t="s">
        <v>15</v>
      </c>
      <c r="B23" s="369"/>
      <c r="C23" s="370"/>
      <c r="D23" s="84" t="s">
        <v>7</v>
      </c>
      <c r="E23" s="85" t="s">
        <v>16</v>
      </c>
      <c r="F23" s="86"/>
      <c r="G23" s="254">
        <f>B17*2</f>
        <v>11.2</v>
      </c>
      <c r="H23" s="260">
        <f>F23*G23</f>
        <v>0</v>
      </c>
      <c r="I23" s="51"/>
      <c r="J23" s="50"/>
      <c r="K23" s="69"/>
      <c r="L23" s="61"/>
      <c r="M23" s="61"/>
    </row>
    <row r="24" spans="1:13" x14ac:dyDescent="0.25">
      <c r="A24" s="354" t="s">
        <v>17</v>
      </c>
      <c r="B24" s="355"/>
      <c r="C24" s="355"/>
      <c r="D24" s="87" t="s">
        <v>18</v>
      </c>
      <c r="E24" s="88"/>
      <c r="F24" s="89"/>
      <c r="G24" s="25">
        <v>1400</v>
      </c>
      <c r="H24" s="261">
        <f t="shared" ref="H24:H30" si="0">F24*G24</f>
        <v>0</v>
      </c>
      <c r="I24" s="51"/>
      <c r="J24" s="50"/>
      <c r="K24" s="69"/>
      <c r="L24" s="61"/>
      <c r="M24" s="61"/>
    </row>
    <row r="25" spans="1:13" x14ac:dyDescent="0.25">
      <c r="A25" s="356" t="s">
        <v>44</v>
      </c>
      <c r="B25" s="357"/>
      <c r="C25" s="358"/>
      <c r="D25" s="87" t="s">
        <v>18</v>
      </c>
      <c r="E25" s="27" t="s">
        <v>45</v>
      </c>
      <c r="F25" s="91"/>
      <c r="G25" s="26">
        <v>6619.2</v>
      </c>
      <c r="H25" s="261">
        <f>F25*G25</f>
        <v>0</v>
      </c>
      <c r="I25" s="51"/>
      <c r="J25" s="50"/>
      <c r="K25" s="69"/>
      <c r="L25" s="61"/>
      <c r="M25" s="61"/>
    </row>
    <row r="26" spans="1:13" x14ac:dyDescent="0.25">
      <c r="A26" s="359" t="s">
        <v>43</v>
      </c>
      <c r="B26" s="360"/>
      <c r="C26" s="361"/>
      <c r="D26" s="93" t="s">
        <v>18</v>
      </c>
      <c r="E26" s="94" t="s">
        <v>86</v>
      </c>
      <c r="F26" s="95"/>
      <c r="G26" s="256">
        <f>B18+B19</f>
        <v>8019.2</v>
      </c>
      <c r="H26" s="261">
        <f t="shared" si="0"/>
        <v>0</v>
      </c>
      <c r="I26" s="51"/>
      <c r="J26" s="50"/>
      <c r="K26" s="52"/>
      <c r="L26" s="61"/>
      <c r="M26" s="61"/>
    </row>
    <row r="27" spans="1:13" ht="36.75" customHeight="1" x14ac:dyDescent="0.25">
      <c r="A27" s="362" t="s">
        <v>42</v>
      </c>
      <c r="B27" s="363"/>
      <c r="C27" s="364"/>
      <c r="D27" s="96" t="s">
        <v>18</v>
      </c>
      <c r="E27" s="97" t="s">
        <v>16</v>
      </c>
      <c r="F27" s="98"/>
      <c r="G27" s="257">
        <v>1400</v>
      </c>
      <c r="H27" s="262">
        <f t="shared" si="0"/>
        <v>0</v>
      </c>
      <c r="I27" s="51"/>
      <c r="J27" s="99"/>
      <c r="K27" s="52"/>
      <c r="L27" s="61"/>
      <c r="M27" s="61"/>
    </row>
    <row r="28" spans="1:13" x14ac:dyDescent="0.25">
      <c r="A28" s="100" t="s">
        <v>87</v>
      </c>
      <c r="B28" s="101"/>
      <c r="C28" s="101"/>
      <c r="D28" s="10" t="s">
        <v>88</v>
      </c>
      <c r="E28" s="102" t="s">
        <v>16</v>
      </c>
      <c r="F28" s="103"/>
      <c r="G28" s="258">
        <f>B18+B19</f>
        <v>8019.2</v>
      </c>
      <c r="H28" s="261">
        <f t="shared" si="0"/>
        <v>0</v>
      </c>
      <c r="I28" s="51"/>
      <c r="J28" s="50"/>
      <c r="K28" s="52"/>
      <c r="L28" s="61"/>
      <c r="M28" s="61"/>
    </row>
    <row r="29" spans="1:13" x14ac:dyDescent="0.25">
      <c r="A29" s="365" t="s">
        <v>54</v>
      </c>
      <c r="B29" s="366"/>
      <c r="C29" s="367"/>
      <c r="D29" s="10" t="s">
        <v>88</v>
      </c>
      <c r="E29" s="102" t="s">
        <v>16</v>
      </c>
      <c r="F29" s="104"/>
      <c r="G29" s="258">
        <v>6619.2</v>
      </c>
      <c r="H29" s="261">
        <f t="shared" si="0"/>
        <v>0</v>
      </c>
      <c r="I29" s="51"/>
      <c r="J29" s="50"/>
      <c r="K29" s="52"/>
      <c r="L29" s="61"/>
      <c r="M29" s="61"/>
    </row>
    <row r="30" spans="1:13" ht="15.75" thickBot="1" x14ac:dyDescent="0.3">
      <c r="A30" s="349" t="s">
        <v>29</v>
      </c>
      <c r="B30" s="350"/>
      <c r="C30" s="351"/>
      <c r="D30" s="106" t="s">
        <v>7</v>
      </c>
      <c r="E30" s="107"/>
      <c r="F30" s="108"/>
      <c r="G30" s="259">
        <f>B16+10</f>
        <v>1442</v>
      </c>
      <c r="H30" s="263">
        <f t="shared" si="0"/>
        <v>0</v>
      </c>
      <c r="I30" s="51"/>
      <c r="J30" s="50"/>
      <c r="K30" s="52"/>
      <c r="L30" s="61"/>
      <c r="M30" s="348"/>
    </row>
    <row r="31" spans="1:13" ht="15.75" thickBot="1" x14ac:dyDescent="0.3">
      <c r="A31" s="11"/>
      <c r="B31" s="12"/>
      <c r="C31" s="12"/>
      <c r="D31" s="12"/>
      <c r="E31" s="109"/>
      <c r="F31" s="109"/>
      <c r="G31" s="110" t="s">
        <v>19</v>
      </c>
      <c r="H31" s="111">
        <f>SUM(H23:H30)</f>
        <v>0</v>
      </c>
      <c r="I31" s="109"/>
      <c r="J31" s="53"/>
      <c r="K31" s="112"/>
      <c r="L31" s="61"/>
      <c r="M31" s="61"/>
    </row>
    <row r="32" spans="1:13" ht="15.75" thickBot="1" x14ac:dyDescent="0.3">
      <c r="A32" s="11"/>
      <c r="B32" s="12"/>
      <c r="C32" s="12"/>
      <c r="D32" s="12"/>
      <c r="E32" s="13"/>
      <c r="F32" s="109"/>
      <c r="G32" s="109"/>
      <c r="H32" s="109"/>
      <c r="I32" s="109"/>
      <c r="J32" s="53" t="s">
        <v>20</v>
      </c>
      <c r="K32" s="54" t="s">
        <v>21</v>
      </c>
      <c r="L32" s="61"/>
      <c r="M32" s="61"/>
    </row>
    <row r="33" spans="1:13" ht="15.75" thickBot="1" x14ac:dyDescent="0.3">
      <c r="A33" s="11"/>
      <c r="B33" s="12"/>
      <c r="C33" s="12"/>
      <c r="D33" s="12"/>
      <c r="E33" s="109"/>
      <c r="F33" s="109"/>
      <c r="G33" s="109"/>
      <c r="H33" s="109" t="s">
        <v>22</v>
      </c>
      <c r="I33" s="14" t="s">
        <v>13</v>
      </c>
      <c r="J33" s="113">
        <f>H31*0.2</f>
        <v>0</v>
      </c>
      <c r="K33" s="250">
        <f>H31*1.2</f>
        <v>0</v>
      </c>
      <c r="L33" s="61"/>
      <c r="M33" s="61"/>
    </row>
    <row r="34" spans="1:13" ht="15.75" thickBot="1" x14ac:dyDescent="0.3">
      <c r="A34" s="114"/>
      <c r="B34" s="115"/>
      <c r="C34" s="115"/>
      <c r="D34" s="115"/>
      <c r="E34" s="115"/>
      <c r="F34" s="116"/>
      <c r="G34" s="117"/>
      <c r="H34" s="117"/>
      <c r="I34" s="118"/>
      <c r="J34" s="119"/>
      <c r="K34" s="120"/>
      <c r="L34" s="61"/>
      <c r="M34" s="61"/>
    </row>
    <row r="35" spans="1:13" x14ac:dyDescent="0.25">
      <c r="A35" s="15"/>
      <c r="B35" s="121"/>
      <c r="C35" s="121"/>
      <c r="D35" s="121"/>
      <c r="E35" s="121"/>
      <c r="F35" s="122"/>
      <c r="G35" s="55"/>
      <c r="H35" s="56"/>
      <c r="I35" s="57"/>
      <c r="J35" s="58"/>
      <c r="K35" s="68"/>
      <c r="L35" s="61"/>
      <c r="M35" s="61"/>
    </row>
    <row r="36" spans="1:13" x14ac:dyDescent="0.25">
      <c r="A36" s="16" t="s">
        <v>23</v>
      </c>
      <c r="B36" s="17"/>
      <c r="C36" s="17"/>
      <c r="D36" s="17"/>
      <c r="E36" s="17"/>
      <c r="F36" s="17"/>
      <c r="G36" s="123"/>
      <c r="H36" s="123"/>
      <c r="I36" s="17"/>
      <c r="J36" s="123"/>
      <c r="K36" s="123"/>
      <c r="L36" s="6"/>
      <c r="M36" s="6"/>
    </row>
    <row r="37" spans="1:13" x14ac:dyDescent="0.25">
      <c r="A37" s="18" t="s">
        <v>24</v>
      </c>
      <c r="B37" s="19"/>
      <c r="C37" s="19"/>
      <c r="D37" s="19"/>
      <c r="E37" s="19"/>
      <c r="F37" s="19"/>
      <c r="G37" s="18"/>
      <c r="H37" s="18"/>
      <c r="I37" s="124"/>
      <c r="J37" s="125"/>
      <c r="K37" s="126"/>
      <c r="L37" s="6"/>
      <c r="M37" s="6"/>
    </row>
    <row r="38" spans="1:13" x14ac:dyDescent="0.25">
      <c r="A38" s="352" t="s">
        <v>25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</row>
    <row r="39" spans="1:13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61"/>
      <c r="B40" s="61"/>
      <c r="C40" s="61"/>
      <c r="D40" s="61"/>
      <c r="E40" s="61"/>
      <c r="F40" s="60"/>
      <c r="G40" s="61"/>
      <c r="H40" s="60"/>
      <c r="I40" s="61"/>
      <c r="J40" s="60"/>
      <c r="K40" s="60"/>
      <c r="L40" s="61"/>
      <c r="M40" s="61"/>
    </row>
    <row r="41" spans="1:13" x14ac:dyDescent="0.25">
      <c r="A41" s="20"/>
      <c r="B41" s="20"/>
      <c r="C41" s="21"/>
      <c r="D41" s="22"/>
      <c r="E41" s="22"/>
      <c r="F41" s="22"/>
      <c r="G41" s="23" t="s">
        <v>26</v>
      </c>
      <c r="H41" s="23"/>
      <c r="I41" s="23"/>
      <c r="J41" s="60"/>
      <c r="K41" s="60"/>
      <c r="L41" s="61"/>
      <c r="M41" s="61"/>
    </row>
    <row r="42" spans="1:13" x14ac:dyDescent="0.25">
      <c r="A42" s="353" t="s">
        <v>27</v>
      </c>
      <c r="B42" s="353"/>
      <c r="C42" s="353"/>
      <c r="D42" s="24"/>
      <c r="E42" s="24"/>
      <c r="F42" s="21"/>
      <c r="G42" s="23" t="s">
        <v>28</v>
      </c>
      <c r="H42" s="23"/>
      <c r="I42" s="23"/>
      <c r="J42" s="47"/>
      <c r="K42" s="47"/>
      <c r="L42" s="48"/>
      <c r="M42" s="48"/>
    </row>
    <row r="43" spans="1:13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  <row r="44" spans="1:13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1:13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3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1:13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  <row r="61" spans="1:13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</row>
    <row r="62" spans="1:13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1:13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</row>
    <row r="67" spans="1:13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3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1:13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1:13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</row>
    <row r="73" spans="1:13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</row>
    <row r="74" spans="1:13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1:13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</row>
    <row r="78" spans="1:13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1:13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</row>
    <row r="80" spans="1:13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1:13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</row>
    <row r="84" spans="1:13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</row>
    <row r="85" spans="1:13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3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</row>
    <row r="88" spans="1:13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</row>
    <row r="89" spans="1:13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</row>
    <row r="90" spans="1:13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</row>
    <row r="91" spans="1:13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</row>
    <row r="92" spans="1:13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</sheetData>
  <mergeCells count="13">
    <mergeCell ref="A23:C23"/>
    <mergeCell ref="A11:D11"/>
    <mergeCell ref="A14:D14"/>
    <mergeCell ref="F14:K14"/>
    <mergeCell ref="A22:C22"/>
    <mergeCell ref="A30:C30"/>
    <mergeCell ref="A38:M38"/>
    <mergeCell ref="A42:C42"/>
    <mergeCell ref="A24:C24"/>
    <mergeCell ref="A25:C25"/>
    <mergeCell ref="A26:C26"/>
    <mergeCell ref="A27:C27"/>
    <mergeCell ref="A29:C2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M49"/>
  <sheetViews>
    <sheetView topLeftCell="A7" workbookViewId="0">
      <selection activeCell="M13" sqref="M13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3.8554687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3" x14ac:dyDescent="0.25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x14ac:dyDescent="0.25">
      <c r="A2" s="59"/>
      <c r="B2" s="46"/>
      <c r="C2" s="46"/>
      <c r="D2" s="46"/>
      <c r="E2" s="46"/>
      <c r="F2" s="46"/>
      <c r="G2" s="46"/>
      <c r="H2" s="46"/>
      <c r="I2" s="46"/>
      <c r="J2" s="46"/>
      <c r="K2" s="60"/>
      <c r="L2" s="61"/>
      <c r="M2" s="61"/>
    </row>
    <row r="3" spans="1:13" x14ac:dyDescent="0.25">
      <c r="A3" s="59" t="s">
        <v>0</v>
      </c>
      <c r="B3" s="130"/>
      <c r="C3" s="130"/>
      <c r="D3" s="130"/>
      <c r="E3" s="130"/>
      <c r="F3" s="130"/>
      <c r="G3" s="130"/>
      <c r="H3" s="130"/>
      <c r="I3" s="46"/>
      <c r="J3" s="46"/>
      <c r="K3" s="60"/>
      <c r="L3" s="61"/>
      <c r="M3" s="61"/>
    </row>
    <row r="4" spans="1:13" x14ac:dyDescent="0.25">
      <c r="A4" s="46"/>
      <c r="B4" s="44" t="s">
        <v>84</v>
      </c>
      <c r="C4" s="130"/>
      <c r="D4" s="130"/>
      <c r="E4" s="130"/>
      <c r="F4" s="130"/>
      <c r="G4" s="130"/>
      <c r="H4" s="130"/>
      <c r="I4" s="46"/>
      <c r="J4" s="46"/>
      <c r="K4" s="60"/>
      <c r="L4" s="61"/>
      <c r="M4" s="61"/>
    </row>
    <row r="5" spans="1:13" x14ac:dyDescent="0.25">
      <c r="A5" s="5" t="s">
        <v>1</v>
      </c>
      <c r="B5" s="130"/>
      <c r="C5" s="130"/>
      <c r="D5" s="130"/>
      <c r="E5" s="130"/>
      <c r="F5" s="130"/>
      <c r="G5" s="130"/>
      <c r="H5" s="130"/>
      <c r="I5" s="46"/>
      <c r="J5" s="46"/>
      <c r="K5" s="60"/>
      <c r="L5" s="61"/>
      <c r="M5" s="61"/>
    </row>
    <row r="6" spans="1:13" x14ac:dyDescent="0.25">
      <c r="A6" s="62"/>
      <c r="B6" s="46"/>
      <c r="C6" s="46"/>
      <c r="D6" s="46"/>
      <c r="E6" s="46"/>
      <c r="F6" s="46"/>
      <c r="G6" s="46"/>
      <c r="H6" s="46"/>
      <c r="I6" s="46"/>
      <c r="J6" s="46"/>
      <c r="K6" s="60"/>
      <c r="L6" s="61"/>
      <c r="M6" s="61"/>
    </row>
    <row r="7" spans="1:13" x14ac:dyDescent="0.25">
      <c r="A7" s="6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60"/>
      <c r="L7" s="61"/>
      <c r="M7" s="61"/>
    </row>
    <row r="8" spans="1:13" x14ac:dyDescent="0.25">
      <c r="A8" s="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371" t="s">
        <v>49</v>
      </c>
      <c r="B11" s="371"/>
      <c r="C11" s="371"/>
      <c r="D11" s="63"/>
      <c r="E11" s="7"/>
      <c r="F11" s="63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8" t="s">
        <v>5</v>
      </c>
      <c r="B13" s="9"/>
      <c r="C13" s="64"/>
      <c r="D13" s="395" t="s">
        <v>50</v>
      </c>
      <c r="E13" s="395"/>
      <c r="F13" s="395"/>
      <c r="G13" s="395"/>
      <c r="H13" s="140"/>
      <c r="I13" s="64"/>
      <c r="J13" s="140"/>
      <c r="K13" s="141"/>
      <c r="L13" s="61"/>
      <c r="M13" s="348"/>
    </row>
    <row r="14" spans="1:13" x14ac:dyDescent="0.25">
      <c r="A14" s="372" t="s">
        <v>49</v>
      </c>
      <c r="B14" s="371"/>
      <c r="C14" s="63"/>
      <c r="D14" s="391"/>
      <c r="E14" s="391"/>
      <c r="F14" s="391"/>
      <c r="G14" s="63"/>
      <c r="H14" s="142"/>
      <c r="I14" s="142"/>
      <c r="J14" s="142"/>
      <c r="K14" s="143"/>
      <c r="L14" s="61"/>
      <c r="M14" s="61"/>
    </row>
    <row r="15" spans="1:13" ht="15.75" thickBot="1" x14ac:dyDescent="0.3">
      <c r="A15" s="67"/>
      <c r="B15" s="63"/>
      <c r="C15" s="63"/>
      <c r="D15" s="63"/>
      <c r="E15" s="63"/>
      <c r="F15" s="68"/>
      <c r="G15" s="63"/>
      <c r="H15" s="50"/>
      <c r="I15" s="51"/>
      <c r="J15" s="68"/>
      <c r="K15" s="69"/>
      <c r="L15" s="61"/>
      <c r="M15" s="61"/>
    </row>
    <row r="16" spans="1:13" x14ac:dyDescent="0.25">
      <c r="A16" s="70" t="s">
        <v>6</v>
      </c>
      <c r="B16" s="71">
        <v>1113</v>
      </c>
      <c r="C16" s="63" t="s">
        <v>7</v>
      </c>
      <c r="D16" s="63"/>
      <c r="E16" s="63"/>
      <c r="F16" s="68"/>
      <c r="G16" s="63"/>
      <c r="H16" s="50"/>
      <c r="I16" s="51"/>
      <c r="J16" s="68"/>
      <c r="K16" s="52"/>
      <c r="L16" s="61"/>
      <c r="M16" s="61"/>
    </row>
    <row r="17" spans="1:13" x14ac:dyDescent="0.25">
      <c r="A17" s="72" t="s">
        <v>8</v>
      </c>
      <c r="B17" s="73">
        <v>5</v>
      </c>
      <c r="C17" s="63" t="s">
        <v>7</v>
      </c>
      <c r="D17" s="63"/>
      <c r="E17" s="63"/>
      <c r="F17" s="68"/>
      <c r="G17" s="63"/>
      <c r="H17" s="68"/>
      <c r="I17" s="63"/>
      <c r="J17" s="74"/>
      <c r="K17" s="69"/>
      <c r="L17" s="61"/>
      <c r="M17" s="61"/>
    </row>
    <row r="18" spans="1:13" x14ac:dyDescent="0.25">
      <c r="A18" s="75" t="s">
        <v>9</v>
      </c>
      <c r="B18" s="76">
        <f>B16*B17</f>
        <v>5565</v>
      </c>
      <c r="C18" s="63" t="s">
        <v>18</v>
      </c>
      <c r="D18" s="63"/>
      <c r="E18" s="63"/>
      <c r="F18" s="68"/>
      <c r="G18" s="63"/>
      <c r="H18" s="68"/>
      <c r="I18" s="63"/>
      <c r="J18" s="74"/>
      <c r="K18" s="69"/>
      <c r="L18" s="61"/>
      <c r="M18" s="348"/>
    </row>
    <row r="19" spans="1:13" ht="15.75" thickBot="1" x14ac:dyDescent="0.3">
      <c r="A19" s="77" t="s">
        <v>10</v>
      </c>
      <c r="B19" s="78"/>
      <c r="C19" s="63" t="s">
        <v>18</v>
      </c>
      <c r="D19" s="63"/>
      <c r="E19" s="63"/>
      <c r="F19" s="68"/>
      <c r="G19" s="63"/>
      <c r="H19" s="68"/>
      <c r="I19" s="63"/>
      <c r="J19" s="74"/>
      <c r="K19" s="69"/>
      <c r="L19" s="61"/>
      <c r="M19" s="61"/>
    </row>
    <row r="20" spans="1:13" x14ac:dyDescent="0.25">
      <c r="A20" s="67"/>
      <c r="B20" s="79"/>
      <c r="C20" s="63"/>
      <c r="D20" s="63"/>
      <c r="E20" s="63"/>
      <c r="F20" s="68"/>
      <c r="G20" s="63"/>
      <c r="H20" s="68"/>
      <c r="I20" s="63"/>
      <c r="J20" s="74"/>
      <c r="K20" s="69"/>
      <c r="L20" s="61"/>
      <c r="M20" s="61"/>
    </row>
    <row r="21" spans="1:13" ht="15.75" thickBot="1" x14ac:dyDescent="0.3">
      <c r="A21" s="67"/>
      <c r="B21" s="79"/>
      <c r="C21" s="63"/>
      <c r="D21" s="63"/>
      <c r="E21" s="63"/>
      <c r="F21" s="249"/>
      <c r="G21" s="80"/>
      <c r="H21" s="81"/>
      <c r="I21" s="248"/>
      <c r="J21" s="81"/>
      <c r="K21" s="82"/>
      <c r="L21" s="61"/>
      <c r="M21" s="61"/>
    </row>
    <row r="22" spans="1:13" ht="26.25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94</v>
      </c>
      <c r="G22" s="252" t="s">
        <v>14</v>
      </c>
      <c r="H22" s="253" t="s">
        <v>92</v>
      </c>
      <c r="I22" s="51"/>
      <c r="J22" s="83"/>
      <c r="K22" s="69"/>
      <c r="L22" s="61"/>
      <c r="M22" s="61"/>
    </row>
    <row r="23" spans="1:13" x14ac:dyDescent="0.25">
      <c r="A23" s="392" t="s">
        <v>15</v>
      </c>
      <c r="B23" s="393"/>
      <c r="C23" s="394"/>
      <c r="D23" s="144" t="s">
        <v>7</v>
      </c>
      <c r="E23" s="85" t="s">
        <v>16</v>
      </c>
      <c r="F23" s="86"/>
      <c r="G23" s="254">
        <f>B17*2</f>
        <v>10</v>
      </c>
      <c r="H23" s="261">
        <f t="shared" ref="H23:H28" si="0">F23*G23</f>
        <v>0</v>
      </c>
      <c r="I23" s="51"/>
      <c r="J23" s="50"/>
      <c r="K23" s="69"/>
      <c r="L23" s="61"/>
      <c r="M23" s="61"/>
    </row>
    <row r="24" spans="1:13" x14ac:dyDescent="0.25">
      <c r="A24" s="354" t="s">
        <v>17</v>
      </c>
      <c r="B24" s="355"/>
      <c r="C24" s="355"/>
      <c r="D24" s="87" t="s">
        <v>18</v>
      </c>
      <c r="E24" s="88"/>
      <c r="F24" s="89"/>
      <c r="G24" s="25">
        <f>B16*B17</f>
        <v>5565</v>
      </c>
      <c r="H24" s="261">
        <f t="shared" si="0"/>
        <v>0</v>
      </c>
      <c r="I24" s="51"/>
      <c r="J24" s="50"/>
      <c r="K24" s="69"/>
      <c r="L24" s="61"/>
      <c r="M24" s="61"/>
    </row>
    <row r="25" spans="1:13" x14ac:dyDescent="0.25">
      <c r="A25" s="359" t="s">
        <v>43</v>
      </c>
      <c r="B25" s="360"/>
      <c r="C25" s="384"/>
      <c r="D25" s="90" t="s">
        <v>18</v>
      </c>
      <c r="E25" s="105" t="s">
        <v>86</v>
      </c>
      <c r="F25" s="131"/>
      <c r="G25" s="264">
        <f>B16*B17</f>
        <v>5565</v>
      </c>
      <c r="H25" s="261">
        <f t="shared" si="0"/>
        <v>0</v>
      </c>
      <c r="I25" s="51"/>
      <c r="J25" s="50"/>
      <c r="K25" s="69"/>
      <c r="L25" s="61"/>
      <c r="M25" s="61"/>
    </row>
    <row r="26" spans="1:13" x14ac:dyDescent="0.25">
      <c r="A26" s="385" t="s">
        <v>87</v>
      </c>
      <c r="B26" s="386"/>
      <c r="C26" s="387"/>
      <c r="D26" s="10" t="s">
        <v>88</v>
      </c>
      <c r="E26" s="102" t="s">
        <v>16</v>
      </c>
      <c r="F26" s="103"/>
      <c r="G26" s="258">
        <f>B16*B17</f>
        <v>5565</v>
      </c>
      <c r="H26" s="265">
        <f t="shared" si="0"/>
        <v>0</v>
      </c>
      <c r="I26" s="51"/>
      <c r="J26" s="50"/>
      <c r="K26" s="52"/>
      <c r="L26" s="61"/>
      <c r="M26" s="61"/>
    </row>
    <row r="27" spans="1:13" ht="15" customHeight="1" x14ac:dyDescent="0.25">
      <c r="A27" s="388" t="s">
        <v>51</v>
      </c>
      <c r="B27" s="389"/>
      <c r="C27" s="390"/>
      <c r="D27" s="10" t="s">
        <v>88</v>
      </c>
      <c r="E27" s="102" t="s">
        <v>16</v>
      </c>
      <c r="F27" s="132"/>
      <c r="G27" s="258">
        <v>3230</v>
      </c>
      <c r="H27" s="266">
        <f t="shared" si="0"/>
        <v>0</v>
      </c>
      <c r="I27" s="51"/>
      <c r="J27" s="99"/>
      <c r="K27" s="52"/>
      <c r="L27" s="61"/>
      <c r="M27" s="61"/>
    </row>
    <row r="28" spans="1:13" ht="15" customHeight="1" x14ac:dyDescent="0.25">
      <c r="A28" s="381" t="s">
        <v>52</v>
      </c>
      <c r="B28" s="382"/>
      <c r="C28" s="383"/>
      <c r="D28" s="90" t="s">
        <v>53</v>
      </c>
      <c r="E28" s="102"/>
      <c r="F28" s="133"/>
      <c r="G28" s="258">
        <v>14</v>
      </c>
      <c r="H28" s="266">
        <f t="shared" si="0"/>
        <v>0</v>
      </c>
      <c r="I28" s="51"/>
      <c r="J28" s="99"/>
      <c r="K28" s="52"/>
      <c r="L28" s="61"/>
      <c r="M28" s="61"/>
    </row>
    <row r="29" spans="1:13" ht="15.75" thickBot="1" x14ac:dyDescent="0.3">
      <c r="A29" s="349" t="s">
        <v>29</v>
      </c>
      <c r="B29" s="350"/>
      <c r="C29" s="351"/>
      <c r="D29" s="106" t="s">
        <v>7</v>
      </c>
      <c r="E29" s="107"/>
      <c r="F29" s="108"/>
      <c r="G29" s="259">
        <f>B16</f>
        <v>1113</v>
      </c>
      <c r="H29" s="263">
        <f t="shared" ref="H29" si="1">F29*G29</f>
        <v>0</v>
      </c>
      <c r="I29" s="51"/>
      <c r="J29" s="50"/>
      <c r="K29" s="52"/>
      <c r="L29" s="61"/>
      <c r="M29" s="348"/>
    </row>
    <row r="30" spans="1:13" ht="15.75" thickBot="1" x14ac:dyDescent="0.3">
      <c r="A30" s="377"/>
      <c r="B30" s="378"/>
      <c r="C30" s="378"/>
      <c r="D30" s="64"/>
      <c r="E30" s="134"/>
      <c r="F30" s="135"/>
      <c r="G30" s="136" t="s">
        <v>41</v>
      </c>
      <c r="H30" s="137">
        <f>SUM(H23:H29)</f>
        <v>0</v>
      </c>
      <c r="I30" s="138"/>
      <c r="J30" s="50"/>
      <c r="K30" s="52"/>
      <c r="L30" s="61"/>
      <c r="M30" s="61"/>
    </row>
    <row r="31" spans="1:13" x14ac:dyDescent="0.25">
      <c r="A31" s="379"/>
      <c r="B31" s="380"/>
      <c r="C31" s="380"/>
      <c r="D31" s="63"/>
      <c r="E31" s="51"/>
      <c r="F31" s="133"/>
      <c r="G31" s="50"/>
      <c r="H31" s="139"/>
      <c r="I31" s="51"/>
      <c r="J31" s="50"/>
      <c r="K31" s="52"/>
      <c r="L31" s="61"/>
      <c r="M31" s="61"/>
    </row>
    <row r="32" spans="1:13" x14ac:dyDescent="0.25">
      <c r="A32" s="11"/>
      <c r="B32" s="12"/>
      <c r="C32" s="12"/>
      <c r="D32" s="12"/>
      <c r="E32" s="109"/>
      <c r="F32" s="109"/>
      <c r="G32" s="109"/>
      <c r="H32" s="109"/>
      <c r="I32" s="109"/>
      <c r="J32" s="53"/>
      <c r="K32" s="112"/>
      <c r="L32" s="61"/>
      <c r="M32" s="61"/>
    </row>
    <row r="33" spans="1:13" ht="15.75" thickBot="1" x14ac:dyDescent="0.3">
      <c r="A33" s="11"/>
      <c r="B33" s="12"/>
      <c r="C33" s="12"/>
      <c r="D33" s="12"/>
      <c r="E33" s="13"/>
      <c r="F33" s="109"/>
      <c r="G33" s="109"/>
      <c r="H33" s="109"/>
      <c r="I33" s="109"/>
      <c r="J33" s="53" t="s">
        <v>20</v>
      </c>
      <c r="K33" s="54" t="s">
        <v>21</v>
      </c>
      <c r="L33" s="61"/>
      <c r="M33" s="61"/>
    </row>
    <row r="34" spans="1:13" ht="15.75" thickBot="1" x14ac:dyDescent="0.3">
      <c r="A34" s="11"/>
      <c r="B34" s="12"/>
      <c r="C34" s="12"/>
      <c r="D34" s="12"/>
      <c r="E34" s="109"/>
      <c r="F34" s="109"/>
      <c r="G34" s="109"/>
      <c r="H34" s="109" t="s">
        <v>22</v>
      </c>
      <c r="I34" s="14" t="s">
        <v>13</v>
      </c>
      <c r="J34" s="113">
        <f>H30*0.2</f>
        <v>0</v>
      </c>
      <c r="K34" s="250">
        <f>H30*1.2</f>
        <v>0</v>
      </c>
      <c r="L34" s="61"/>
      <c r="M34" s="61"/>
    </row>
    <row r="35" spans="1:13" ht="15.75" thickBot="1" x14ac:dyDescent="0.3">
      <c r="A35" s="114"/>
      <c r="B35" s="115"/>
      <c r="C35" s="115"/>
      <c r="D35" s="115"/>
      <c r="E35" s="115"/>
      <c r="F35" s="116"/>
      <c r="G35" s="117"/>
      <c r="H35" s="117"/>
      <c r="I35" s="118"/>
      <c r="J35" s="119"/>
      <c r="K35" s="120"/>
      <c r="L35" s="61"/>
      <c r="M35" s="61"/>
    </row>
    <row r="36" spans="1:13" x14ac:dyDescent="0.25">
      <c r="A36" s="15"/>
      <c r="B36" s="121"/>
      <c r="C36" s="121"/>
      <c r="D36" s="121"/>
      <c r="E36" s="121"/>
      <c r="F36" s="122"/>
      <c r="G36" s="55"/>
      <c r="H36" s="56"/>
      <c r="I36" s="57"/>
      <c r="J36" s="58"/>
      <c r="K36" s="68"/>
      <c r="L36" s="61"/>
      <c r="M36" s="61"/>
    </row>
    <row r="37" spans="1:13" x14ac:dyDescent="0.25">
      <c r="A37" s="16" t="s">
        <v>23</v>
      </c>
      <c r="B37" s="17"/>
      <c r="C37" s="17"/>
      <c r="D37" s="17"/>
      <c r="E37" s="17"/>
      <c r="F37" s="17"/>
      <c r="G37" s="123"/>
      <c r="H37" s="123"/>
      <c r="I37" s="17"/>
      <c r="J37" s="123"/>
      <c r="K37" s="123"/>
      <c r="L37" s="6"/>
      <c r="M37" s="6"/>
    </row>
    <row r="38" spans="1:13" x14ac:dyDescent="0.25">
      <c r="A38" s="18" t="s">
        <v>24</v>
      </c>
      <c r="B38" s="19"/>
      <c r="C38" s="19"/>
      <c r="D38" s="19"/>
      <c r="E38" s="19"/>
      <c r="F38" s="19"/>
      <c r="G38" s="18"/>
      <c r="H38" s="18"/>
      <c r="I38" s="124"/>
      <c r="J38" s="125"/>
      <c r="K38" s="126"/>
      <c r="L38" s="6"/>
      <c r="M38" s="6"/>
    </row>
    <row r="39" spans="1:13" x14ac:dyDescent="0.25">
      <c r="A39" s="352" t="s">
        <v>25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</row>
    <row r="40" spans="1:13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x14ac:dyDescent="0.25">
      <c r="A41" s="61"/>
      <c r="B41" s="61"/>
      <c r="C41" s="61"/>
      <c r="D41" s="61"/>
      <c r="E41" s="61"/>
      <c r="F41" s="60"/>
      <c r="G41" s="61"/>
      <c r="H41" s="60"/>
      <c r="I41" s="61"/>
      <c r="J41" s="60"/>
      <c r="K41" s="60"/>
      <c r="L41" s="61"/>
      <c r="M41" s="61"/>
    </row>
    <row r="42" spans="1:13" x14ac:dyDescent="0.25">
      <c r="A42" s="20"/>
      <c r="B42" s="20"/>
      <c r="C42" s="21"/>
      <c r="D42" s="22"/>
      <c r="E42" s="22"/>
      <c r="F42" s="22"/>
      <c r="G42" s="23" t="s">
        <v>26</v>
      </c>
      <c r="H42" s="23"/>
      <c r="I42" s="23"/>
      <c r="J42" s="60"/>
      <c r="K42" s="60"/>
      <c r="L42" s="61"/>
      <c r="M42" s="61"/>
    </row>
    <row r="43" spans="1:13" x14ac:dyDescent="0.25">
      <c r="A43" s="353" t="s">
        <v>27</v>
      </c>
      <c r="B43" s="353"/>
      <c r="C43" s="353"/>
      <c r="D43" s="24"/>
      <c r="E43" s="24"/>
      <c r="F43" s="21"/>
      <c r="G43" s="23" t="s">
        <v>28</v>
      </c>
      <c r="H43" s="23"/>
      <c r="I43" s="23"/>
      <c r="J43" s="60"/>
      <c r="K43" s="60"/>
      <c r="L43" s="61"/>
      <c r="M43" s="61"/>
    </row>
    <row r="44" spans="1:13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16">
    <mergeCell ref="A11:C11"/>
    <mergeCell ref="A14:B14"/>
    <mergeCell ref="D14:F14"/>
    <mergeCell ref="A23:C23"/>
    <mergeCell ref="D13:G13"/>
    <mergeCell ref="A22:C22"/>
    <mergeCell ref="A28:C28"/>
    <mergeCell ref="A24:C24"/>
    <mergeCell ref="A25:C25"/>
    <mergeCell ref="A26:C26"/>
    <mergeCell ref="A27:C27"/>
    <mergeCell ref="A29:C29"/>
    <mergeCell ref="A30:C30"/>
    <mergeCell ref="A31:C31"/>
    <mergeCell ref="A39:M39"/>
    <mergeCell ref="A43:C4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M70"/>
  <sheetViews>
    <sheetView topLeftCell="A7" workbookViewId="0">
      <selection activeCell="M31" sqref="M31"/>
    </sheetView>
  </sheetViews>
  <sheetFormatPr defaultRowHeight="15" x14ac:dyDescent="0.25"/>
  <cols>
    <col min="1" max="1" width="20" customWidth="1"/>
    <col min="2" max="2" width="10.7109375" customWidth="1"/>
    <col min="3" max="3" width="22" customWidth="1"/>
    <col min="4" max="5" width="10.7109375" customWidth="1"/>
    <col min="6" max="6" width="14.425781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3" x14ac:dyDescent="0.25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x14ac:dyDescent="0.25">
      <c r="A2" s="4"/>
      <c r="B2" s="45"/>
      <c r="C2" s="45"/>
      <c r="D2" s="45"/>
      <c r="E2" s="45"/>
      <c r="F2" s="45"/>
      <c r="G2" s="2"/>
      <c r="H2" s="2"/>
      <c r="I2" s="2"/>
      <c r="J2" s="2"/>
      <c r="K2" s="3"/>
    </row>
    <row r="3" spans="1:13" x14ac:dyDescent="0.25">
      <c r="A3" s="59" t="s">
        <v>0</v>
      </c>
      <c r="B3" s="130"/>
      <c r="C3" s="130"/>
      <c r="D3" s="130"/>
      <c r="E3" s="130"/>
      <c r="F3" s="130"/>
      <c r="G3" s="46"/>
      <c r="H3" s="46"/>
      <c r="I3" s="46"/>
      <c r="J3" s="46"/>
      <c r="K3" s="60"/>
      <c r="L3" s="61"/>
      <c r="M3" s="61"/>
    </row>
    <row r="4" spans="1:13" x14ac:dyDescent="0.25">
      <c r="A4" s="46"/>
      <c r="B4" s="44" t="s">
        <v>84</v>
      </c>
      <c r="C4" s="130"/>
      <c r="D4" s="130"/>
      <c r="E4" s="130"/>
      <c r="F4" s="130"/>
      <c r="G4" s="46"/>
      <c r="H4" s="46"/>
      <c r="I4" s="46"/>
      <c r="J4" s="46"/>
      <c r="K4" s="60"/>
      <c r="L4" s="61"/>
      <c r="M4" s="61"/>
    </row>
    <row r="5" spans="1:13" x14ac:dyDescent="0.25">
      <c r="A5" s="5" t="s">
        <v>1</v>
      </c>
      <c r="B5" s="130"/>
      <c r="C5" s="130"/>
      <c r="D5" s="130"/>
      <c r="E5" s="130"/>
      <c r="F5" s="130"/>
      <c r="G5" s="46"/>
      <c r="H5" s="46"/>
      <c r="I5" s="46"/>
      <c r="J5" s="46"/>
      <c r="K5" s="60"/>
      <c r="L5" s="61"/>
      <c r="M5" s="61"/>
    </row>
    <row r="6" spans="1:13" x14ac:dyDescent="0.25">
      <c r="A6" s="62"/>
      <c r="B6" s="130"/>
      <c r="C6" s="130"/>
      <c r="D6" s="130"/>
      <c r="E6" s="130"/>
      <c r="F6" s="130"/>
      <c r="G6" s="46"/>
      <c r="H6" s="46"/>
      <c r="I6" s="46"/>
      <c r="J6" s="46"/>
      <c r="K6" s="60"/>
      <c r="L6" s="61"/>
      <c r="M6" s="61"/>
    </row>
    <row r="7" spans="1:13" x14ac:dyDescent="0.25">
      <c r="A7" s="6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60"/>
      <c r="L7" s="61"/>
      <c r="M7" s="61"/>
    </row>
    <row r="8" spans="1:13" x14ac:dyDescent="0.25">
      <c r="A8" s="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371" t="s">
        <v>47</v>
      </c>
      <c r="B11" s="371"/>
      <c r="C11" s="371"/>
      <c r="D11" s="371"/>
      <c r="E11" s="7"/>
      <c r="F11" s="63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8" t="s">
        <v>5</v>
      </c>
      <c r="B13" s="9"/>
      <c r="C13" s="64"/>
      <c r="D13" s="65" t="s">
        <v>61</v>
      </c>
      <c r="E13" s="65"/>
      <c r="F13" s="65"/>
      <c r="G13" s="65"/>
      <c r="H13" s="65"/>
      <c r="I13" s="65"/>
      <c r="J13" s="65"/>
      <c r="K13" s="66"/>
      <c r="L13" s="61"/>
      <c r="M13" s="61"/>
    </row>
    <row r="14" spans="1:13" x14ac:dyDescent="0.25">
      <c r="A14" s="372" t="s">
        <v>47</v>
      </c>
      <c r="B14" s="371"/>
      <c r="C14" s="371"/>
      <c r="D14" s="371"/>
      <c r="E14" s="29"/>
      <c r="F14" s="373"/>
      <c r="G14" s="373"/>
      <c r="H14" s="373"/>
      <c r="I14" s="373"/>
      <c r="J14" s="373"/>
      <c r="K14" s="374"/>
      <c r="L14" s="61"/>
      <c r="M14" s="61"/>
    </row>
    <row r="15" spans="1:13" ht="15.75" thickBot="1" x14ac:dyDescent="0.3">
      <c r="A15" s="67"/>
      <c r="B15" s="63"/>
      <c r="C15" s="63"/>
      <c r="D15" s="63"/>
      <c r="E15" s="63"/>
      <c r="F15" s="68"/>
      <c r="G15" s="63"/>
      <c r="H15" s="50"/>
      <c r="I15" s="51"/>
      <c r="J15" s="68"/>
      <c r="K15" s="69"/>
      <c r="L15" s="61"/>
      <c r="M15" s="61"/>
    </row>
    <row r="16" spans="1:13" x14ac:dyDescent="0.25">
      <c r="A16" s="70" t="s">
        <v>6</v>
      </c>
      <c r="B16" s="71">
        <v>1217</v>
      </c>
      <c r="C16" s="63" t="s">
        <v>7</v>
      </c>
      <c r="D16" s="63"/>
      <c r="E16" s="63"/>
      <c r="F16" s="68"/>
      <c r="G16" s="63"/>
      <c r="H16" s="50"/>
      <c r="I16" s="51"/>
      <c r="J16" s="68"/>
      <c r="K16" s="52"/>
      <c r="L16" s="61"/>
      <c r="M16" s="61"/>
    </row>
    <row r="17" spans="1:13" x14ac:dyDescent="0.25">
      <c r="A17" s="72" t="s">
        <v>8</v>
      </c>
      <c r="B17" s="73">
        <v>4.7</v>
      </c>
      <c r="C17" s="63" t="s">
        <v>7</v>
      </c>
      <c r="D17" s="63"/>
      <c r="E17" s="63"/>
      <c r="F17" s="68"/>
      <c r="G17" s="63"/>
      <c r="H17" s="68"/>
      <c r="I17" s="63"/>
      <c r="J17" s="74"/>
      <c r="K17" s="69"/>
      <c r="L17" s="61"/>
      <c r="M17" s="61"/>
    </row>
    <row r="18" spans="1:13" x14ac:dyDescent="0.25">
      <c r="A18" s="75" t="s">
        <v>9</v>
      </c>
      <c r="B18" s="76">
        <f>B16*B17</f>
        <v>5719.9000000000005</v>
      </c>
      <c r="C18" s="63" t="s">
        <v>18</v>
      </c>
      <c r="D18" s="63"/>
      <c r="E18" s="63"/>
      <c r="F18" s="68"/>
      <c r="G18" s="63"/>
      <c r="H18" s="68"/>
      <c r="I18" s="63"/>
      <c r="J18" s="74"/>
      <c r="K18" s="69"/>
      <c r="L18" s="61"/>
      <c r="M18" s="61"/>
    </row>
    <row r="19" spans="1:13" ht="15.75" thickBot="1" x14ac:dyDescent="0.3">
      <c r="A19" s="77" t="s">
        <v>10</v>
      </c>
      <c r="B19" s="78"/>
      <c r="C19" s="63" t="s">
        <v>18</v>
      </c>
      <c r="D19" s="63"/>
      <c r="E19" s="63"/>
      <c r="F19" s="68"/>
      <c r="G19" s="63"/>
      <c r="H19" s="68"/>
      <c r="I19" s="63"/>
      <c r="J19" s="74"/>
      <c r="K19" s="69"/>
      <c r="L19" s="61"/>
      <c r="M19" s="61"/>
    </row>
    <row r="20" spans="1:13" x14ac:dyDescent="0.25">
      <c r="A20" s="67"/>
      <c r="B20" s="79"/>
      <c r="C20" s="63"/>
      <c r="D20" s="63"/>
      <c r="E20" s="63"/>
      <c r="F20" s="68"/>
      <c r="G20" s="63"/>
      <c r="H20" s="68"/>
      <c r="I20" s="63"/>
      <c r="J20" s="74"/>
      <c r="K20" s="69"/>
      <c r="L20" s="61"/>
      <c r="M20" s="61"/>
    </row>
    <row r="21" spans="1:13" ht="15.75" thickBot="1" x14ac:dyDescent="0.3">
      <c r="A21" s="67"/>
      <c r="B21" s="79"/>
      <c r="C21" s="63"/>
      <c r="D21" s="63"/>
      <c r="E21" s="63"/>
      <c r="F21" s="249"/>
      <c r="G21" s="80"/>
      <c r="H21" s="81"/>
      <c r="I21" s="248"/>
      <c r="J21" s="81"/>
      <c r="K21" s="82"/>
      <c r="L21" s="61"/>
      <c r="M21" s="61"/>
    </row>
    <row r="22" spans="1:13" ht="26.25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94</v>
      </c>
      <c r="G22" s="252" t="s">
        <v>14</v>
      </c>
      <c r="H22" s="253" t="s">
        <v>92</v>
      </c>
      <c r="I22" s="51"/>
      <c r="J22" s="83"/>
      <c r="K22" s="69"/>
      <c r="L22" s="61"/>
      <c r="M22" s="61"/>
    </row>
    <row r="23" spans="1:13" x14ac:dyDescent="0.25">
      <c r="A23" s="368" t="s">
        <v>15</v>
      </c>
      <c r="B23" s="369"/>
      <c r="C23" s="370"/>
      <c r="D23" s="84" t="s">
        <v>7</v>
      </c>
      <c r="E23" s="85" t="s">
        <v>16</v>
      </c>
      <c r="F23" s="86"/>
      <c r="G23" s="254">
        <f>B17*2</f>
        <v>9.4</v>
      </c>
      <c r="H23" s="260">
        <f>F23*G23</f>
        <v>0</v>
      </c>
      <c r="I23" s="51"/>
      <c r="J23" s="50"/>
      <c r="K23" s="69"/>
      <c r="L23" s="61"/>
      <c r="M23" s="61"/>
    </row>
    <row r="24" spans="1:13" x14ac:dyDescent="0.25">
      <c r="A24" s="354" t="s">
        <v>17</v>
      </c>
      <c r="B24" s="355"/>
      <c r="C24" s="355"/>
      <c r="D24" s="87" t="s">
        <v>18</v>
      </c>
      <c r="E24" s="88"/>
      <c r="F24" s="89"/>
      <c r="G24" s="25">
        <v>1692</v>
      </c>
      <c r="H24" s="261">
        <f t="shared" ref="H24:H31" si="0">F24*G24</f>
        <v>0</v>
      </c>
      <c r="I24" s="51"/>
      <c r="J24" s="50"/>
      <c r="K24" s="69"/>
      <c r="L24" s="61"/>
      <c r="M24" s="61"/>
    </row>
    <row r="25" spans="1:13" x14ac:dyDescent="0.25">
      <c r="A25" s="356" t="s">
        <v>44</v>
      </c>
      <c r="B25" s="357"/>
      <c r="C25" s="358"/>
      <c r="D25" s="63" t="s">
        <v>18</v>
      </c>
      <c r="E25" s="27" t="s">
        <v>45</v>
      </c>
      <c r="F25" s="91"/>
      <c r="G25" s="26">
        <v>4027.9</v>
      </c>
      <c r="H25" s="261">
        <f>F25*G25</f>
        <v>0</v>
      </c>
      <c r="I25" s="51"/>
      <c r="J25" s="50"/>
      <c r="K25" s="69"/>
      <c r="L25" s="61"/>
      <c r="M25" s="61"/>
    </row>
    <row r="26" spans="1:13" ht="30" customHeight="1" x14ac:dyDescent="0.25">
      <c r="A26" s="396" t="s">
        <v>102</v>
      </c>
      <c r="B26" s="397"/>
      <c r="C26" s="398"/>
      <c r="D26" s="92" t="s">
        <v>18</v>
      </c>
      <c r="E26" s="28" t="s">
        <v>46</v>
      </c>
      <c r="F26" s="288"/>
      <c r="G26" s="255">
        <v>4027.9</v>
      </c>
      <c r="H26" s="262">
        <f>F26*G26</f>
        <v>0</v>
      </c>
      <c r="I26" s="51"/>
      <c r="J26" s="50"/>
      <c r="K26" s="69"/>
      <c r="L26" s="61"/>
      <c r="M26" s="61"/>
    </row>
    <row r="27" spans="1:13" x14ac:dyDescent="0.25">
      <c r="A27" s="359" t="s">
        <v>43</v>
      </c>
      <c r="B27" s="360"/>
      <c r="C27" s="361"/>
      <c r="D27" s="93" t="s">
        <v>18</v>
      </c>
      <c r="E27" s="94" t="s">
        <v>86</v>
      </c>
      <c r="F27" s="95"/>
      <c r="G27" s="256">
        <f>B18+B19</f>
        <v>5719.9000000000005</v>
      </c>
      <c r="H27" s="261">
        <f t="shared" si="0"/>
        <v>0</v>
      </c>
      <c r="I27" s="51"/>
      <c r="J27" s="50"/>
      <c r="K27" s="52"/>
      <c r="L27" s="61"/>
      <c r="M27" s="61"/>
    </row>
    <row r="28" spans="1:13" ht="30" customHeight="1" x14ac:dyDescent="0.25">
      <c r="A28" s="362" t="s">
        <v>42</v>
      </c>
      <c r="B28" s="363"/>
      <c r="C28" s="364"/>
      <c r="D28" s="96" t="s">
        <v>18</v>
      </c>
      <c r="E28" s="97" t="s">
        <v>16</v>
      </c>
      <c r="F28" s="98"/>
      <c r="G28" s="257">
        <v>1692</v>
      </c>
      <c r="H28" s="262">
        <f t="shared" si="0"/>
        <v>0</v>
      </c>
      <c r="I28" s="51"/>
      <c r="J28" s="99"/>
      <c r="K28" s="52"/>
      <c r="L28" s="61"/>
      <c r="M28" s="61"/>
    </row>
    <row r="29" spans="1:13" x14ac:dyDescent="0.25">
      <c r="A29" s="100" t="s">
        <v>87</v>
      </c>
      <c r="B29" s="101"/>
      <c r="C29" s="101"/>
      <c r="D29" s="10" t="s">
        <v>88</v>
      </c>
      <c r="E29" s="102" t="s">
        <v>16</v>
      </c>
      <c r="F29" s="103"/>
      <c r="G29" s="258">
        <f>B18+B19</f>
        <v>5719.9000000000005</v>
      </c>
      <c r="H29" s="261">
        <f t="shared" si="0"/>
        <v>0</v>
      </c>
      <c r="I29" s="51"/>
      <c r="J29" s="50"/>
      <c r="K29" s="52"/>
      <c r="L29" s="61"/>
      <c r="M29" s="61"/>
    </row>
    <row r="30" spans="1:13" x14ac:dyDescent="0.25">
      <c r="A30" s="365" t="s">
        <v>54</v>
      </c>
      <c r="B30" s="366"/>
      <c r="C30" s="367"/>
      <c r="D30" s="10" t="s">
        <v>88</v>
      </c>
      <c r="E30" s="102" t="s">
        <v>16</v>
      </c>
      <c r="F30" s="104"/>
      <c r="G30" s="258">
        <v>4027.9</v>
      </c>
      <c r="H30" s="261">
        <f t="shared" si="0"/>
        <v>0</v>
      </c>
      <c r="I30" s="51"/>
      <c r="J30" s="50"/>
      <c r="K30" s="52"/>
      <c r="L30" s="61"/>
      <c r="M30" s="61"/>
    </row>
    <row r="31" spans="1:13" ht="15.75" thickBot="1" x14ac:dyDescent="0.3">
      <c r="A31" s="349" t="s">
        <v>29</v>
      </c>
      <c r="B31" s="350"/>
      <c r="C31" s="351"/>
      <c r="D31" s="106" t="s">
        <v>7</v>
      </c>
      <c r="E31" s="107"/>
      <c r="F31" s="108"/>
      <c r="G31" s="259">
        <f>B16+4*B17+10</f>
        <v>1245.8</v>
      </c>
      <c r="H31" s="263">
        <f t="shared" si="0"/>
        <v>0</v>
      </c>
      <c r="I31" s="51"/>
      <c r="J31" s="50"/>
      <c r="K31" s="52"/>
      <c r="L31" s="61"/>
      <c r="M31" s="348"/>
    </row>
    <row r="32" spans="1:13" ht="15.75" thickBot="1" x14ac:dyDescent="0.3">
      <c r="A32" s="11"/>
      <c r="B32" s="12"/>
      <c r="C32" s="12"/>
      <c r="D32" s="12"/>
      <c r="E32" s="109"/>
      <c r="F32" s="109"/>
      <c r="G32" s="110" t="s">
        <v>19</v>
      </c>
      <c r="H32" s="111">
        <f>SUM(H23:H31)</f>
        <v>0</v>
      </c>
      <c r="I32" s="109"/>
      <c r="J32" s="53"/>
      <c r="K32" s="112"/>
      <c r="L32" s="61"/>
      <c r="M32" s="61"/>
    </row>
    <row r="33" spans="1:13" ht="15.75" thickBot="1" x14ac:dyDescent="0.3">
      <c r="A33" s="11"/>
      <c r="B33" s="12"/>
      <c r="C33" s="12"/>
      <c r="D33" s="12"/>
      <c r="E33" s="13"/>
      <c r="F33" s="109"/>
      <c r="G33" s="109"/>
      <c r="H33" s="109"/>
      <c r="I33" s="109"/>
      <c r="J33" s="53" t="s">
        <v>20</v>
      </c>
      <c r="K33" s="54" t="s">
        <v>21</v>
      </c>
      <c r="L33" s="61"/>
      <c r="M33" s="61"/>
    </row>
    <row r="34" spans="1:13" ht="15.75" thickBot="1" x14ac:dyDescent="0.3">
      <c r="A34" s="11"/>
      <c r="B34" s="12"/>
      <c r="C34" s="12"/>
      <c r="D34" s="12"/>
      <c r="E34" s="109"/>
      <c r="F34" s="109"/>
      <c r="G34" s="109"/>
      <c r="H34" s="109" t="s">
        <v>22</v>
      </c>
      <c r="I34" s="14" t="s">
        <v>13</v>
      </c>
      <c r="J34" s="113">
        <f>H32*0.2</f>
        <v>0</v>
      </c>
      <c r="K34" s="250">
        <f>H32*1.2</f>
        <v>0</v>
      </c>
      <c r="L34" s="61"/>
      <c r="M34" s="61"/>
    </row>
    <row r="35" spans="1:13" ht="15.75" thickBot="1" x14ac:dyDescent="0.3">
      <c r="A35" s="114"/>
      <c r="B35" s="115"/>
      <c r="C35" s="115"/>
      <c r="D35" s="115"/>
      <c r="E35" s="115"/>
      <c r="F35" s="116"/>
      <c r="G35" s="117"/>
      <c r="H35" s="117"/>
      <c r="I35" s="118"/>
      <c r="J35" s="119"/>
      <c r="K35" s="120"/>
      <c r="L35" s="61"/>
      <c r="M35" s="61"/>
    </row>
    <row r="36" spans="1:13" x14ac:dyDescent="0.25">
      <c r="A36" s="15"/>
      <c r="B36" s="121"/>
      <c r="C36" s="121"/>
      <c r="D36" s="121"/>
      <c r="E36" s="121"/>
      <c r="F36" s="122"/>
      <c r="G36" s="55"/>
      <c r="H36" s="56"/>
      <c r="I36" s="57"/>
      <c r="J36" s="58"/>
      <c r="K36" s="68"/>
      <c r="L36" s="61"/>
      <c r="M36" s="61"/>
    </row>
    <row r="37" spans="1:13" x14ac:dyDescent="0.25">
      <c r="A37" s="16" t="s">
        <v>23</v>
      </c>
      <c r="B37" s="17"/>
      <c r="C37" s="17"/>
      <c r="D37" s="17"/>
      <c r="E37" s="17"/>
      <c r="F37" s="17"/>
      <c r="G37" s="123"/>
      <c r="H37" s="123"/>
      <c r="I37" s="17"/>
      <c r="J37" s="123"/>
      <c r="K37" s="123"/>
      <c r="L37" s="6"/>
      <c r="M37" s="6"/>
    </row>
    <row r="38" spans="1:13" x14ac:dyDescent="0.25">
      <c r="A38" s="18" t="s">
        <v>24</v>
      </c>
      <c r="B38" s="19"/>
      <c r="C38" s="19"/>
      <c r="D38" s="19"/>
      <c r="E38" s="19"/>
      <c r="F38" s="19"/>
      <c r="G38" s="18"/>
      <c r="H38" s="18"/>
      <c r="I38" s="124"/>
      <c r="J38" s="125"/>
      <c r="K38" s="126"/>
      <c r="L38" s="6"/>
      <c r="M38" s="6"/>
    </row>
    <row r="39" spans="1:13" x14ac:dyDescent="0.25">
      <c r="A39" s="352" t="s">
        <v>25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</row>
    <row r="40" spans="1:13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x14ac:dyDescent="0.25">
      <c r="A41" s="61"/>
      <c r="B41" s="61"/>
      <c r="C41" s="61"/>
      <c r="D41" s="61"/>
      <c r="E41" s="61"/>
      <c r="F41" s="60"/>
      <c r="G41" s="61"/>
      <c r="H41" s="60"/>
      <c r="I41" s="61"/>
      <c r="J41" s="60"/>
      <c r="K41" s="60"/>
      <c r="L41" s="61"/>
      <c r="M41" s="61"/>
    </row>
    <row r="42" spans="1:13" x14ac:dyDescent="0.25">
      <c r="A42" s="20"/>
      <c r="B42" s="20"/>
      <c r="C42" s="21"/>
      <c r="D42" s="22"/>
      <c r="E42" s="22"/>
      <c r="F42" s="22"/>
      <c r="G42" s="23" t="s">
        <v>26</v>
      </c>
      <c r="H42" s="23"/>
      <c r="I42" s="23"/>
      <c r="J42" s="60"/>
      <c r="K42" s="60"/>
      <c r="L42" s="61"/>
      <c r="M42" s="61"/>
    </row>
    <row r="43" spans="1:13" x14ac:dyDescent="0.25">
      <c r="A43" s="353" t="s">
        <v>27</v>
      </c>
      <c r="B43" s="353"/>
      <c r="C43" s="353"/>
      <c r="D43" s="24"/>
      <c r="E43" s="24"/>
      <c r="F43" s="21"/>
      <c r="G43" s="23" t="s">
        <v>28</v>
      </c>
      <c r="H43" s="23"/>
      <c r="I43" s="23"/>
      <c r="J43" s="60"/>
      <c r="K43" s="60"/>
      <c r="L43" s="61"/>
      <c r="M43" s="61"/>
    </row>
    <row r="44" spans="1:13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1:13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3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3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13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1:13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3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1:13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3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3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</sheetData>
  <mergeCells count="14">
    <mergeCell ref="A31:C31"/>
    <mergeCell ref="A39:M39"/>
    <mergeCell ref="A43:C43"/>
    <mergeCell ref="A24:C24"/>
    <mergeCell ref="A25:C25"/>
    <mergeCell ref="A26:C26"/>
    <mergeCell ref="A27:C27"/>
    <mergeCell ref="A28:C28"/>
    <mergeCell ref="A30:C30"/>
    <mergeCell ref="A23:C23"/>
    <mergeCell ref="A11:D11"/>
    <mergeCell ref="A14:D14"/>
    <mergeCell ref="F14:K14"/>
    <mergeCell ref="A22:C22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M45"/>
  <sheetViews>
    <sheetView topLeftCell="A10" workbookViewId="0">
      <selection activeCell="M29" sqref="M29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4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3" x14ac:dyDescent="0.25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x14ac:dyDescent="0.25">
      <c r="A2" s="59"/>
      <c r="B2" s="130"/>
      <c r="C2" s="130"/>
      <c r="D2" s="130"/>
      <c r="E2" s="130"/>
      <c r="F2" s="46"/>
      <c r="G2" s="46"/>
      <c r="H2" s="46"/>
      <c r="I2" s="46"/>
      <c r="J2" s="46"/>
      <c r="K2" s="60"/>
      <c r="L2" s="61"/>
      <c r="M2" s="61"/>
    </row>
    <row r="3" spans="1:13" x14ac:dyDescent="0.25">
      <c r="A3" s="59" t="s">
        <v>0</v>
      </c>
      <c r="B3" s="130"/>
      <c r="C3" s="130"/>
      <c r="D3" s="130"/>
      <c r="E3" s="130"/>
      <c r="F3" s="46"/>
      <c r="G3" s="46"/>
      <c r="H3" s="46"/>
      <c r="I3" s="46"/>
      <c r="J3" s="46"/>
      <c r="K3" s="60"/>
      <c r="L3" s="61"/>
      <c r="M3" s="61"/>
    </row>
    <row r="4" spans="1:13" x14ac:dyDescent="0.25">
      <c r="A4" s="46"/>
      <c r="B4" s="44" t="s">
        <v>84</v>
      </c>
      <c r="C4" s="130"/>
      <c r="D4" s="130"/>
      <c r="E4" s="130"/>
      <c r="F4" s="46"/>
      <c r="G4" s="46"/>
      <c r="H4" s="46"/>
      <c r="I4" s="46"/>
      <c r="J4" s="46"/>
      <c r="K4" s="60"/>
      <c r="L4" s="61"/>
      <c r="M4" s="61"/>
    </row>
    <row r="5" spans="1:13" x14ac:dyDescent="0.25">
      <c r="A5" s="5" t="s">
        <v>1</v>
      </c>
      <c r="B5" s="130"/>
      <c r="C5" s="130"/>
      <c r="D5" s="130"/>
      <c r="E5" s="130"/>
      <c r="F5" s="46"/>
      <c r="G5" s="46"/>
      <c r="H5" s="46"/>
      <c r="I5" s="46"/>
      <c r="J5" s="46"/>
      <c r="K5" s="60"/>
      <c r="L5" s="61"/>
      <c r="M5" s="61"/>
    </row>
    <row r="6" spans="1:13" x14ac:dyDescent="0.25">
      <c r="A6" s="59"/>
      <c r="B6" s="130"/>
      <c r="C6" s="130"/>
      <c r="D6" s="130"/>
      <c r="E6" s="130"/>
      <c r="F6" s="46"/>
      <c r="G6" s="46"/>
      <c r="H6" s="46"/>
      <c r="I6" s="46"/>
      <c r="J6" s="46"/>
      <c r="K6" s="60"/>
      <c r="L6" s="61"/>
      <c r="M6" s="61"/>
    </row>
    <row r="7" spans="1:13" x14ac:dyDescent="0.25">
      <c r="A7" s="46" t="s">
        <v>2</v>
      </c>
      <c r="B7" s="130"/>
      <c r="C7" s="130"/>
      <c r="D7" s="130"/>
      <c r="E7" s="130"/>
      <c r="F7" s="46"/>
      <c r="G7" s="46"/>
      <c r="H7" s="46"/>
      <c r="I7" s="46"/>
      <c r="J7" s="46"/>
      <c r="K7" s="60"/>
      <c r="L7" s="61"/>
      <c r="M7" s="61"/>
    </row>
    <row r="8" spans="1:13" x14ac:dyDescent="0.25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30" t="s">
        <v>59</v>
      </c>
      <c r="B11" s="61"/>
      <c r="C11" s="31"/>
      <c r="D11" s="61"/>
      <c r="E11" s="31"/>
      <c r="F11" s="61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32" t="s">
        <v>5</v>
      </c>
      <c r="B13" s="33"/>
      <c r="C13" s="180"/>
      <c r="D13" s="180" t="s">
        <v>55</v>
      </c>
      <c r="E13" s="180"/>
      <c r="F13" s="181"/>
      <c r="G13" s="180"/>
      <c r="H13" s="181"/>
      <c r="I13" s="180"/>
      <c r="J13" s="181"/>
      <c r="K13" s="182"/>
      <c r="L13" s="61"/>
      <c r="M13" s="61"/>
    </row>
    <row r="14" spans="1:13" x14ac:dyDescent="0.25">
      <c r="A14" s="268" t="s">
        <v>59</v>
      </c>
      <c r="B14" s="80"/>
      <c r="C14" s="80"/>
      <c r="D14" s="80"/>
      <c r="E14" s="80"/>
      <c r="F14" s="267"/>
      <c r="G14" s="80"/>
      <c r="H14" s="80"/>
      <c r="I14" s="80"/>
      <c r="J14" s="80"/>
      <c r="K14" s="183"/>
      <c r="L14" s="61"/>
      <c r="M14" s="61"/>
    </row>
    <row r="15" spans="1:13" ht="15.75" thickBot="1" x14ac:dyDescent="0.3">
      <c r="A15" s="184"/>
      <c r="B15" s="80"/>
      <c r="C15" s="80"/>
      <c r="D15" s="80"/>
      <c r="E15" s="80"/>
      <c r="F15" s="267"/>
      <c r="G15" s="80"/>
      <c r="H15" s="80"/>
      <c r="I15" s="80"/>
      <c r="J15" s="80"/>
      <c r="K15" s="185"/>
      <c r="L15" s="61"/>
      <c r="M15" s="61"/>
    </row>
    <row r="16" spans="1:13" x14ac:dyDescent="0.25">
      <c r="A16" s="186" t="s">
        <v>6</v>
      </c>
      <c r="B16" s="187">
        <v>1100</v>
      </c>
      <c r="C16" s="80" t="s">
        <v>7</v>
      </c>
      <c r="D16" s="80"/>
      <c r="E16" s="269"/>
      <c r="F16" s="267"/>
      <c r="G16" s="80"/>
      <c r="H16" s="270"/>
      <c r="I16" s="271"/>
      <c r="J16" s="272"/>
      <c r="K16" s="159"/>
      <c r="L16" s="61"/>
      <c r="M16" s="61"/>
    </row>
    <row r="17" spans="1:13" x14ac:dyDescent="0.25">
      <c r="A17" s="188" t="s">
        <v>56</v>
      </c>
      <c r="B17" s="189">
        <v>7</v>
      </c>
      <c r="C17" s="80" t="s">
        <v>7</v>
      </c>
      <c r="D17" s="80"/>
      <c r="E17" s="80"/>
      <c r="F17" s="267"/>
      <c r="G17" s="80"/>
      <c r="H17" s="267"/>
      <c r="I17" s="80"/>
      <c r="J17" s="249"/>
      <c r="K17" s="185"/>
      <c r="L17" s="61"/>
      <c r="M17" s="61"/>
    </row>
    <row r="18" spans="1:13" x14ac:dyDescent="0.25">
      <c r="A18" s="190" t="s">
        <v>9</v>
      </c>
      <c r="B18" s="191">
        <f>B16*B17</f>
        <v>7700</v>
      </c>
      <c r="C18" s="63" t="s">
        <v>18</v>
      </c>
      <c r="D18" s="80"/>
      <c r="E18" s="80"/>
      <c r="F18" s="267"/>
      <c r="G18" s="80"/>
      <c r="H18" s="267"/>
      <c r="I18" s="80"/>
      <c r="J18" s="249"/>
      <c r="K18" s="185"/>
      <c r="L18" s="61"/>
      <c r="M18" s="61"/>
    </row>
    <row r="19" spans="1:13" ht="15.75" thickBot="1" x14ac:dyDescent="0.3">
      <c r="A19" s="192" t="s">
        <v>10</v>
      </c>
      <c r="B19" s="193">
        <v>145</v>
      </c>
      <c r="C19" s="63" t="s">
        <v>18</v>
      </c>
      <c r="D19" s="80"/>
      <c r="E19" s="80"/>
      <c r="F19" s="267"/>
      <c r="G19" s="80"/>
      <c r="H19" s="267"/>
      <c r="I19" s="80"/>
      <c r="J19" s="249"/>
      <c r="K19" s="185"/>
      <c r="L19" s="61"/>
      <c r="M19" s="61"/>
    </row>
    <row r="20" spans="1:13" x14ac:dyDescent="0.25">
      <c r="A20" s="184"/>
      <c r="B20" s="273"/>
      <c r="C20" s="80"/>
      <c r="D20" s="80"/>
      <c r="E20" s="80"/>
      <c r="F20" s="267"/>
      <c r="G20" s="80"/>
      <c r="H20" s="267"/>
      <c r="I20" s="80"/>
      <c r="J20" s="249"/>
      <c r="K20" s="185"/>
      <c r="L20" s="61"/>
      <c r="M20" s="61"/>
    </row>
    <row r="21" spans="1:13" ht="15.75" thickBot="1" x14ac:dyDescent="0.3">
      <c r="A21" s="184"/>
      <c r="B21" s="273"/>
      <c r="C21" s="80"/>
      <c r="D21" s="80"/>
      <c r="E21" s="80"/>
      <c r="F21" s="249"/>
      <c r="G21" s="80"/>
      <c r="H21" s="267"/>
      <c r="I21" s="80"/>
      <c r="J21" s="267"/>
      <c r="K21" s="185"/>
      <c r="L21" s="61"/>
      <c r="M21" s="61"/>
    </row>
    <row r="22" spans="1:13" ht="26.25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94</v>
      </c>
      <c r="G22" s="252" t="s">
        <v>14</v>
      </c>
      <c r="H22" s="253" t="s">
        <v>92</v>
      </c>
      <c r="I22" s="271"/>
      <c r="J22" s="274"/>
      <c r="K22" s="185"/>
      <c r="L22" s="61"/>
      <c r="M22" s="61"/>
    </row>
    <row r="23" spans="1:13" x14ac:dyDescent="0.25">
      <c r="A23" s="194" t="s">
        <v>15</v>
      </c>
      <c r="B23" s="145"/>
      <c r="C23" s="146"/>
      <c r="D23" s="195" t="s">
        <v>7</v>
      </c>
      <c r="E23" s="147" t="s">
        <v>16</v>
      </c>
      <c r="F23" s="148"/>
      <c r="G23" s="149">
        <f>B17*2</f>
        <v>14</v>
      </c>
      <c r="H23" s="150">
        <f>F23*G23</f>
        <v>0</v>
      </c>
      <c r="I23" s="271"/>
      <c r="J23" s="275"/>
      <c r="K23" s="185"/>
      <c r="L23" s="61"/>
      <c r="M23" s="61"/>
    </row>
    <row r="24" spans="1:13" x14ac:dyDescent="0.25">
      <c r="A24" s="404" t="s">
        <v>17</v>
      </c>
      <c r="B24" s="405"/>
      <c r="C24" s="405"/>
      <c r="D24" s="196" t="s">
        <v>18</v>
      </c>
      <c r="E24" s="197"/>
      <c r="F24" s="151"/>
      <c r="G24" s="43">
        <f>B18+B19</f>
        <v>7845</v>
      </c>
      <c r="H24" s="150">
        <f t="shared" ref="H24:H28" si="0">F24*G24</f>
        <v>0</v>
      </c>
      <c r="I24" s="271"/>
      <c r="J24" s="275"/>
      <c r="K24" s="185"/>
      <c r="L24" s="61"/>
      <c r="M24" s="61"/>
    </row>
    <row r="25" spans="1:13" x14ac:dyDescent="0.25">
      <c r="A25" s="399" t="s">
        <v>44</v>
      </c>
      <c r="B25" s="400"/>
      <c r="C25" s="401"/>
      <c r="D25" s="63" t="s">
        <v>18</v>
      </c>
      <c r="E25" s="199" t="s">
        <v>45</v>
      </c>
      <c r="F25" s="152"/>
      <c r="G25" s="200">
        <f>B18+B19</f>
        <v>7845</v>
      </c>
      <c r="H25" s="150">
        <f t="shared" si="0"/>
        <v>0</v>
      </c>
      <c r="I25" s="271"/>
      <c r="J25" s="275"/>
      <c r="K25" s="185"/>
      <c r="L25" s="61"/>
      <c r="M25" s="61"/>
    </row>
    <row r="26" spans="1:13" ht="30" customHeight="1" x14ac:dyDescent="0.25">
      <c r="A26" s="406" t="s">
        <v>57</v>
      </c>
      <c r="B26" s="407"/>
      <c r="C26" s="408"/>
      <c r="D26" s="201" t="s">
        <v>18</v>
      </c>
      <c r="E26" s="153" t="s">
        <v>89</v>
      </c>
      <c r="F26" s="154"/>
      <c r="G26" s="155">
        <f>B18+B19</f>
        <v>7845</v>
      </c>
      <c r="H26" s="150">
        <f t="shared" si="0"/>
        <v>0</v>
      </c>
      <c r="I26" s="411"/>
      <c r="J26" s="412"/>
      <c r="K26" s="413"/>
      <c r="L26" s="61"/>
      <c r="M26" s="61"/>
    </row>
    <row r="27" spans="1:13" x14ac:dyDescent="0.25">
      <c r="A27" s="202" t="s">
        <v>87</v>
      </c>
      <c r="B27" s="203"/>
      <c r="C27" s="203"/>
      <c r="D27" s="34" t="s">
        <v>88</v>
      </c>
      <c r="E27" s="156" t="s">
        <v>16</v>
      </c>
      <c r="F27" s="157"/>
      <c r="G27" s="158">
        <f>B18+B19</f>
        <v>7845</v>
      </c>
      <c r="H27" s="150">
        <f t="shared" si="0"/>
        <v>0</v>
      </c>
      <c r="I27" s="271"/>
      <c r="J27" s="275"/>
      <c r="K27" s="159"/>
      <c r="L27" s="61"/>
      <c r="M27" s="61"/>
    </row>
    <row r="28" spans="1:13" ht="18" customHeight="1" x14ac:dyDescent="0.25">
      <c r="A28" s="409" t="s">
        <v>58</v>
      </c>
      <c r="B28" s="410"/>
      <c r="C28" s="410"/>
      <c r="D28" s="198" t="s">
        <v>53</v>
      </c>
      <c r="E28" s="160"/>
      <c r="F28" s="161"/>
      <c r="G28" s="162">
        <v>4</v>
      </c>
      <c r="H28" s="150">
        <f t="shared" si="0"/>
        <v>0</v>
      </c>
      <c r="I28" s="271"/>
      <c r="J28" s="275"/>
      <c r="K28" s="159"/>
      <c r="L28" s="61"/>
      <c r="M28" s="61"/>
    </row>
    <row r="29" spans="1:13" ht="18" customHeight="1" thickBot="1" x14ac:dyDescent="0.3">
      <c r="A29" s="414" t="s">
        <v>29</v>
      </c>
      <c r="B29" s="415"/>
      <c r="C29" s="416"/>
      <c r="D29" s="204" t="s">
        <v>7</v>
      </c>
      <c r="E29" s="163"/>
      <c r="F29" s="164"/>
      <c r="G29" s="165">
        <f>B16+2*B17</f>
        <v>1114</v>
      </c>
      <c r="H29" s="150">
        <f>F29*G29</f>
        <v>0</v>
      </c>
      <c r="I29" s="271"/>
      <c r="J29" s="275"/>
      <c r="K29" s="159"/>
      <c r="L29" s="61"/>
      <c r="M29" s="348"/>
    </row>
    <row r="30" spans="1:13" ht="15.75" thickBot="1" x14ac:dyDescent="0.3">
      <c r="A30" s="35"/>
      <c r="B30" s="276"/>
      <c r="C30" s="276"/>
      <c r="D30" s="276"/>
      <c r="E30" s="277"/>
      <c r="F30" s="277"/>
      <c r="G30" s="166" t="s">
        <v>19</v>
      </c>
      <c r="H30" s="167">
        <f>SUM(H23:H29)</f>
        <v>0</v>
      </c>
      <c r="I30" s="277"/>
      <c r="J30" s="278"/>
      <c r="K30" s="168"/>
      <c r="L30" s="61"/>
      <c r="M30" s="61"/>
    </row>
    <row r="31" spans="1:13" ht="15.75" thickBot="1" x14ac:dyDescent="0.3">
      <c r="A31" s="35"/>
      <c r="B31" s="276"/>
      <c r="C31" s="276"/>
      <c r="D31" s="276"/>
      <c r="E31" s="279"/>
      <c r="F31" s="277"/>
      <c r="G31" s="277"/>
      <c r="H31" s="277"/>
      <c r="I31" s="277"/>
      <c r="J31" s="278" t="s">
        <v>20</v>
      </c>
      <c r="K31" s="205" t="s">
        <v>21</v>
      </c>
      <c r="L31" s="61"/>
      <c r="M31" s="61"/>
    </row>
    <row r="32" spans="1:13" ht="15.75" thickBot="1" x14ac:dyDescent="0.3">
      <c r="A32" s="35"/>
      <c r="B32" s="276"/>
      <c r="C32" s="276"/>
      <c r="D32" s="276"/>
      <c r="E32" s="277"/>
      <c r="F32" s="277"/>
      <c r="G32" s="277"/>
      <c r="H32" s="277" t="s">
        <v>22</v>
      </c>
      <c r="I32" s="280" t="s">
        <v>13</v>
      </c>
      <c r="J32" s="169">
        <f>H30*0.2</f>
        <v>0</v>
      </c>
      <c r="K32" s="250">
        <f>H30*1.2</f>
        <v>0</v>
      </c>
      <c r="L32" s="61"/>
      <c r="M32" s="61"/>
    </row>
    <row r="33" spans="1:13" ht="15.75" thickBot="1" x14ac:dyDescent="0.3">
      <c r="A33" s="206"/>
      <c r="B33" s="207"/>
      <c r="C33" s="207"/>
      <c r="D33" s="207"/>
      <c r="E33" s="207"/>
      <c r="F33" s="208"/>
      <c r="G33" s="170"/>
      <c r="H33" s="170"/>
      <c r="I33" s="171"/>
      <c r="J33" s="172"/>
      <c r="K33" s="173"/>
      <c r="L33" s="61"/>
      <c r="M33" s="61"/>
    </row>
    <row r="34" spans="1:13" x14ac:dyDescent="0.25">
      <c r="A34" s="37"/>
      <c r="B34" s="61"/>
      <c r="C34" s="61"/>
      <c r="D34" s="61"/>
      <c r="E34" s="61"/>
      <c r="F34" s="60"/>
      <c r="G34" s="31"/>
      <c r="H34" s="36"/>
      <c r="I34" s="209"/>
      <c r="J34" s="36"/>
      <c r="K34" s="267"/>
      <c r="L34" s="61"/>
      <c r="M34" s="61"/>
    </row>
    <row r="35" spans="1:13" x14ac:dyDescent="0.25">
      <c r="A35" s="38" t="s">
        <v>23</v>
      </c>
      <c r="B35" s="174"/>
      <c r="C35" s="174"/>
      <c r="D35" s="174"/>
      <c r="E35" s="174"/>
      <c r="F35" s="174"/>
      <c r="G35" s="175"/>
      <c r="H35" s="175"/>
      <c r="I35" s="174"/>
      <c r="J35" s="175"/>
      <c r="K35" s="175"/>
      <c r="L35" s="46"/>
      <c r="M35" s="46"/>
    </row>
    <row r="36" spans="1:13" x14ac:dyDescent="0.25">
      <c r="A36" s="38" t="s">
        <v>24</v>
      </c>
      <c r="B36" s="174"/>
      <c r="C36" s="174"/>
      <c r="D36" s="174"/>
      <c r="E36" s="174"/>
      <c r="F36" s="174"/>
      <c r="G36" s="38"/>
      <c r="H36" s="38"/>
      <c r="I36" s="176"/>
      <c r="J36" s="177"/>
      <c r="K36" s="178"/>
      <c r="L36" s="46"/>
      <c r="M36" s="46"/>
    </row>
    <row r="37" spans="1:13" x14ac:dyDescent="0.25">
      <c r="A37" s="402" t="s">
        <v>25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</row>
    <row r="38" spans="1:13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61"/>
      <c r="B39" s="61"/>
      <c r="C39" s="61"/>
      <c r="D39" s="61"/>
      <c r="E39" s="61"/>
      <c r="F39" s="60"/>
      <c r="G39" s="61"/>
      <c r="H39" s="60"/>
      <c r="I39" s="61"/>
      <c r="J39" s="60"/>
      <c r="K39" s="60"/>
      <c r="L39" s="61"/>
      <c r="M39" s="61"/>
    </row>
    <row r="40" spans="1:13" ht="15" customHeight="1" x14ac:dyDescent="0.25">
      <c r="A40" s="39"/>
      <c r="B40" s="39"/>
      <c r="C40" s="46"/>
      <c r="D40" s="46"/>
      <c r="E40" s="46"/>
      <c r="F40" s="46"/>
      <c r="G40" s="179" t="s">
        <v>26</v>
      </c>
      <c r="H40" s="179"/>
      <c r="I40" s="179"/>
      <c r="J40" s="60"/>
      <c r="K40" s="60"/>
      <c r="L40" s="61"/>
      <c r="M40" s="61"/>
    </row>
    <row r="41" spans="1:13" x14ac:dyDescent="0.25">
      <c r="A41" s="403" t="s">
        <v>27</v>
      </c>
      <c r="B41" s="403"/>
      <c r="C41" s="403"/>
      <c r="D41" s="1"/>
      <c r="E41" s="1"/>
      <c r="F41" s="46"/>
      <c r="G41" s="179" t="s">
        <v>28</v>
      </c>
      <c r="H41" s="179"/>
      <c r="I41" s="179"/>
      <c r="J41" s="60"/>
      <c r="K41" s="60"/>
      <c r="L41" s="61"/>
      <c r="M41" s="61"/>
    </row>
    <row r="42" spans="1:13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3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</sheetData>
  <mergeCells count="9">
    <mergeCell ref="A22:C22"/>
    <mergeCell ref="A25:C25"/>
    <mergeCell ref="A37:M37"/>
    <mergeCell ref="A41:C41"/>
    <mergeCell ref="A24:C24"/>
    <mergeCell ref="A26:C26"/>
    <mergeCell ref="A28:C28"/>
    <mergeCell ref="I26:K26"/>
    <mergeCell ref="A29:C29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A15D-EEE8-4F43-985E-8DAC35E63DA3}">
  <sheetPr>
    <pageSetUpPr fitToPage="1"/>
  </sheetPr>
  <dimension ref="A1:M43"/>
  <sheetViews>
    <sheetView topLeftCell="A13" workbookViewId="0">
      <selection activeCell="K30" sqref="K30"/>
    </sheetView>
  </sheetViews>
  <sheetFormatPr defaultRowHeight="15" x14ac:dyDescent="0.25"/>
  <cols>
    <col min="1" max="1" width="19.7109375" customWidth="1"/>
    <col min="3" max="3" width="39.5703125" customWidth="1"/>
    <col min="5" max="5" width="10.28515625" customWidth="1"/>
    <col min="6" max="6" width="12.7109375" bestFit="1" customWidth="1"/>
    <col min="8" max="8" width="11.28515625" customWidth="1"/>
    <col min="11" max="11" width="11.7109375" bestFit="1" customWidth="1"/>
  </cols>
  <sheetData>
    <row r="1" spans="1:13" x14ac:dyDescent="0.25">
      <c r="A1" s="1" t="s">
        <v>105</v>
      </c>
      <c r="B1" s="46"/>
      <c r="C1" s="46"/>
      <c r="D1" s="46"/>
      <c r="E1" s="46"/>
      <c r="F1" s="46"/>
      <c r="G1" s="46"/>
      <c r="H1" s="46"/>
      <c r="I1" s="46"/>
      <c r="J1" s="46"/>
      <c r="K1" s="128"/>
      <c r="L1" s="129"/>
      <c r="M1" s="129"/>
    </row>
    <row r="2" spans="1:13" x14ac:dyDescent="0.25">
      <c r="A2" s="127"/>
      <c r="B2" s="46"/>
      <c r="C2" s="46"/>
      <c r="D2" s="46"/>
      <c r="E2" s="46"/>
      <c r="F2" s="46"/>
      <c r="G2" s="46"/>
      <c r="H2" s="46"/>
      <c r="I2" s="46"/>
      <c r="J2" s="46"/>
      <c r="K2" s="128"/>
      <c r="L2" s="129"/>
      <c r="M2" s="129"/>
    </row>
    <row r="3" spans="1:13" x14ac:dyDescent="0.25">
      <c r="A3" s="59" t="s">
        <v>0</v>
      </c>
      <c r="B3" s="130"/>
      <c r="C3" s="130"/>
      <c r="D3" s="130"/>
      <c r="E3" s="130"/>
      <c r="F3" s="130"/>
      <c r="G3" s="130"/>
      <c r="H3" s="46"/>
      <c r="I3" s="46"/>
      <c r="J3" s="46"/>
      <c r="K3" s="60"/>
      <c r="L3" s="61"/>
      <c r="M3" s="61"/>
    </row>
    <row r="4" spans="1:13" x14ac:dyDescent="0.25">
      <c r="A4" s="46"/>
      <c r="B4" s="44" t="s">
        <v>85</v>
      </c>
      <c r="C4" s="130"/>
      <c r="D4" s="130"/>
      <c r="E4" s="130"/>
      <c r="F4" s="130"/>
      <c r="G4" s="130"/>
      <c r="H4" s="46"/>
      <c r="I4" s="46"/>
      <c r="J4" s="46"/>
      <c r="K4" s="60"/>
      <c r="L4" s="61"/>
      <c r="M4" s="61"/>
    </row>
    <row r="5" spans="1:13" x14ac:dyDescent="0.25">
      <c r="A5" s="5" t="s">
        <v>1</v>
      </c>
      <c r="B5" s="130"/>
      <c r="C5" s="130"/>
      <c r="D5" s="130"/>
      <c r="E5" s="130"/>
      <c r="F5" s="130"/>
      <c r="G5" s="130"/>
      <c r="H5" s="46"/>
      <c r="I5" s="46"/>
      <c r="J5" s="46"/>
      <c r="K5" s="60"/>
      <c r="L5" s="61"/>
      <c r="M5" s="61"/>
    </row>
    <row r="6" spans="1:13" x14ac:dyDescent="0.25">
      <c r="A6" s="59"/>
      <c r="B6" s="46"/>
      <c r="C6" s="46"/>
      <c r="D6" s="46"/>
      <c r="E6" s="46"/>
      <c r="F6" s="46"/>
      <c r="G6" s="46"/>
      <c r="H6" s="46"/>
      <c r="I6" s="46"/>
      <c r="J6" s="46"/>
      <c r="K6" s="60"/>
      <c r="L6" s="61"/>
      <c r="M6" s="61"/>
    </row>
    <row r="7" spans="1:13" x14ac:dyDescent="0.25">
      <c r="A7" s="46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60"/>
      <c r="L7" s="61"/>
      <c r="M7" s="61"/>
    </row>
    <row r="8" spans="1:13" x14ac:dyDescent="0.25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420" t="s">
        <v>123</v>
      </c>
      <c r="B11" s="421"/>
      <c r="C11" s="421"/>
      <c r="D11" s="421"/>
      <c r="E11" s="31"/>
      <c r="F11" s="61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32" t="s">
        <v>5</v>
      </c>
      <c r="B13" s="33"/>
      <c r="C13" s="180"/>
      <c r="D13" s="422" t="s">
        <v>64</v>
      </c>
      <c r="E13" s="422"/>
      <c r="F13" s="422"/>
      <c r="G13" s="422"/>
      <c r="H13" s="181"/>
      <c r="I13" s="180"/>
      <c r="J13" s="181"/>
      <c r="K13" s="182"/>
      <c r="L13" s="61"/>
      <c r="M13" s="61"/>
    </row>
    <row r="14" spans="1:13" x14ac:dyDescent="0.25">
      <c r="A14" s="423" t="s">
        <v>65</v>
      </c>
      <c r="B14" s="424"/>
      <c r="C14" s="424"/>
      <c r="D14" s="80"/>
      <c r="E14" s="80"/>
      <c r="F14" s="267"/>
      <c r="G14" s="80"/>
      <c r="H14" s="80"/>
      <c r="I14" s="80"/>
      <c r="J14" s="80"/>
      <c r="K14" s="183"/>
      <c r="L14" s="61"/>
      <c r="M14" s="61"/>
    </row>
    <row r="15" spans="1:13" ht="15.75" thickBot="1" x14ac:dyDescent="0.3">
      <c r="A15" s="184"/>
      <c r="B15" s="80"/>
      <c r="C15" s="80"/>
      <c r="D15" s="80"/>
      <c r="E15" s="80"/>
      <c r="F15" s="267"/>
      <c r="G15" s="80"/>
      <c r="H15" s="275"/>
      <c r="I15" s="271"/>
      <c r="J15" s="267"/>
      <c r="K15" s="185"/>
      <c r="L15" s="61"/>
      <c r="M15" s="61"/>
    </row>
    <row r="16" spans="1:13" x14ac:dyDescent="0.25">
      <c r="A16" s="186" t="s">
        <v>6</v>
      </c>
      <c r="B16" s="187">
        <v>285</v>
      </c>
      <c r="C16" s="80" t="s">
        <v>7</v>
      </c>
      <c r="D16" s="80"/>
      <c r="E16" s="80"/>
      <c r="F16" s="267"/>
      <c r="G16" s="80"/>
      <c r="H16" s="275"/>
      <c r="I16" s="271"/>
      <c r="J16" s="267"/>
      <c r="K16" s="159"/>
      <c r="L16" s="61"/>
      <c r="M16" s="61"/>
    </row>
    <row r="17" spans="1:13" x14ac:dyDescent="0.25">
      <c r="A17" s="188" t="s">
        <v>8</v>
      </c>
      <c r="B17" s="189">
        <v>4</v>
      </c>
      <c r="C17" s="80" t="s">
        <v>7</v>
      </c>
      <c r="D17" s="80"/>
      <c r="E17" s="80"/>
      <c r="F17" s="267"/>
      <c r="G17" s="80"/>
      <c r="H17" s="267"/>
      <c r="I17" s="80"/>
      <c r="J17" s="249"/>
      <c r="K17" s="185"/>
      <c r="L17" s="61"/>
      <c r="M17" s="61"/>
    </row>
    <row r="18" spans="1:13" x14ac:dyDescent="0.25">
      <c r="A18" s="190" t="s">
        <v>9</v>
      </c>
      <c r="B18" s="191">
        <f>B16*B17</f>
        <v>1140</v>
      </c>
      <c r="C18" s="63" t="s">
        <v>18</v>
      </c>
      <c r="D18" s="80"/>
      <c r="E18" s="80"/>
      <c r="F18" s="267"/>
      <c r="G18" s="80"/>
      <c r="H18" s="267"/>
      <c r="I18" s="80"/>
      <c r="J18" s="249"/>
      <c r="K18" s="185"/>
      <c r="L18" s="61"/>
      <c r="M18" s="61"/>
    </row>
    <row r="19" spans="1:13" ht="15.75" thickBot="1" x14ac:dyDescent="0.3">
      <c r="A19" s="192" t="s">
        <v>10</v>
      </c>
      <c r="B19" s="193"/>
      <c r="C19" s="63" t="s">
        <v>18</v>
      </c>
      <c r="D19" s="80"/>
      <c r="E19" s="80"/>
      <c r="F19" s="267"/>
      <c r="G19" s="80"/>
      <c r="H19" s="267"/>
      <c r="I19" s="80"/>
      <c r="J19" s="249"/>
      <c r="K19" s="185"/>
      <c r="L19" s="61"/>
      <c r="M19" s="61"/>
    </row>
    <row r="20" spans="1:13" x14ac:dyDescent="0.25">
      <c r="A20" s="184"/>
      <c r="B20" s="273"/>
      <c r="C20" s="80"/>
      <c r="D20" s="80"/>
      <c r="E20" s="80"/>
      <c r="F20" s="267"/>
      <c r="G20" s="80"/>
      <c r="H20" s="267"/>
      <c r="I20" s="80"/>
      <c r="J20" s="249"/>
      <c r="K20" s="185"/>
      <c r="L20" s="61"/>
      <c r="M20" s="61"/>
    </row>
    <row r="21" spans="1:13" ht="15.75" thickBot="1" x14ac:dyDescent="0.3">
      <c r="A21" s="184"/>
      <c r="B21" s="273"/>
      <c r="C21" s="80"/>
      <c r="D21" s="80"/>
      <c r="E21" s="80"/>
      <c r="F21" s="249"/>
      <c r="G21" s="80"/>
      <c r="H21" s="267"/>
      <c r="I21" s="80"/>
      <c r="J21" s="267"/>
      <c r="K21" s="185"/>
      <c r="L21" s="61"/>
      <c r="M21" s="61"/>
    </row>
    <row r="22" spans="1:13" ht="26.25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94</v>
      </c>
      <c r="G22" s="252" t="s">
        <v>14</v>
      </c>
      <c r="H22" s="253" t="s">
        <v>95</v>
      </c>
      <c r="I22" s="271"/>
      <c r="J22" s="274"/>
      <c r="K22" s="185"/>
      <c r="L22" s="61"/>
      <c r="M22" s="61"/>
    </row>
    <row r="23" spans="1:13" x14ac:dyDescent="0.25">
      <c r="A23" s="425" t="s">
        <v>15</v>
      </c>
      <c r="B23" s="426"/>
      <c r="C23" s="427"/>
      <c r="D23" s="297" t="s">
        <v>7</v>
      </c>
      <c r="E23" s="147" t="s">
        <v>16</v>
      </c>
      <c r="F23" s="148"/>
      <c r="G23" s="298">
        <v>5</v>
      </c>
      <c r="H23" s="285">
        <f>F23*G23</f>
        <v>0</v>
      </c>
      <c r="I23" s="271"/>
      <c r="J23" s="275"/>
      <c r="K23" s="185"/>
      <c r="L23" s="61"/>
      <c r="M23" s="61"/>
    </row>
    <row r="24" spans="1:13" x14ac:dyDescent="0.25">
      <c r="A24" s="428" t="s">
        <v>98</v>
      </c>
      <c r="B24" s="429"/>
      <c r="C24" s="430"/>
      <c r="D24" s="281" t="s">
        <v>18</v>
      </c>
      <c r="E24" s="210" t="s">
        <v>86</v>
      </c>
      <c r="F24" s="211"/>
      <c r="G24" s="150">
        <f>B18</f>
        <v>1140</v>
      </c>
      <c r="H24" s="286">
        <f t="shared" ref="H24:H27" si="0">F24*G24</f>
        <v>0</v>
      </c>
      <c r="I24" s="271"/>
      <c r="J24" s="275"/>
      <c r="K24" s="159"/>
      <c r="L24" s="61"/>
      <c r="M24" s="61"/>
    </row>
    <row r="25" spans="1:13" ht="14.25" customHeight="1" x14ac:dyDescent="0.25">
      <c r="A25" s="202" t="s">
        <v>87</v>
      </c>
      <c r="B25" s="203"/>
      <c r="C25" s="203"/>
      <c r="D25" s="34" t="s">
        <v>88</v>
      </c>
      <c r="E25" s="156" t="s">
        <v>16</v>
      </c>
      <c r="F25" s="157"/>
      <c r="G25" s="299">
        <f>B18+B19</f>
        <v>1140</v>
      </c>
      <c r="H25" s="286">
        <f t="shared" si="0"/>
        <v>0</v>
      </c>
      <c r="I25" s="271"/>
      <c r="J25" s="275"/>
      <c r="K25" s="159"/>
      <c r="L25" s="61"/>
      <c r="M25" s="61"/>
    </row>
    <row r="26" spans="1:13" ht="27.75" customHeight="1" x14ac:dyDescent="0.25">
      <c r="A26" s="417" t="s">
        <v>101</v>
      </c>
      <c r="B26" s="418"/>
      <c r="C26" s="419"/>
      <c r="D26" s="34" t="s">
        <v>88</v>
      </c>
      <c r="E26" s="156" t="s">
        <v>66</v>
      </c>
      <c r="F26" s="161"/>
      <c r="G26" s="299">
        <f>B18</f>
        <v>1140</v>
      </c>
      <c r="H26" s="286">
        <f t="shared" si="0"/>
        <v>0</v>
      </c>
      <c r="I26" s="271"/>
      <c r="J26" s="275"/>
      <c r="K26" s="159"/>
      <c r="L26" s="61"/>
      <c r="M26" s="61"/>
    </row>
    <row r="27" spans="1:13" ht="19.5" customHeight="1" thickBot="1" x14ac:dyDescent="0.3">
      <c r="A27" s="414" t="s">
        <v>29</v>
      </c>
      <c r="B27" s="415"/>
      <c r="C27" s="416"/>
      <c r="D27" s="204" t="s">
        <v>7</v>
      </c>
      <c r="E27" s="163"/>
      <c r="F27" s="164"/>
      <c r="G27" s="215">
        <v>4</v>
      </c>
      <c r="H27" s="287">
        <f t="shared" si="0"/>
        <v>0</v>
      </c>
      <c r="I27" s="271"/>
      <c r="J27" s="275"/>
      <c r="K27" s="159"/>
      <c r="L27" s="61"/>
      <c r="M27" s="61"/>
    </row>
    <row r="28" spans="1:13" ht="15.75" thickBot="1" x14ac:dyDescent="0.3">
      <c r="A28" s="35"/>
      <c r="B28" s="276"/>
      <c r="C28" s="276"/>
      <c r="D28" s="276"/>
      <c r="E28" s="277"/>
      <c r="F28" s="277"/>
      <c r="G28" s="166" t="s">
        <v>19</v>
      </c>
      <c r="H28" s="167">
        <f>SUM(H23:H27)</f>
        <v>0</v>
      </c>
      <c r="I28" s="277"/>
      <c r="J28" s="278"/>
      <c r="K28" s="168"/>
      <c r="L28" s="61"/>
      <c r="M28" s="61"/>
    </row>
    <row r="29" spans="1:13" ht="15.75" thickBot="1" x14ac:dyDescent="0.3">
      <c r="A29" s="35"/>
      <c r="B29" s="276"/>
      <c r="C29" s="276"/>
      <c r="D29" s="276"/>
      <c r="E29" s="279"/>
      <c r="F29" s="277"/>
      <c r="G29" s="277"/>
      <c r="H29" s="277"/>
      <c r="I29" s="277"/>
      <c r="J29" s="278" t="s">
        <v>20</v>
      </c>
      <c r="K29" s="205" t="s">
        <v>21</v>
      </c>
      <c r="L29" s="61"/>
      <c r="M29" s="61"/>
    </row>
    <row r="30" spans="1:13" ht="15.75" thickBot="1" x14ac:dyDescent="0.3">
      <c r="A30" s="35"/>
      <c r="B30" s="276"/>
      <c r="C30" s="276"/>
      <c r="D30" s="276"/>
      <c r="E30" s="277"/>
      <c r="F30" s="277"/>
      <c r="G30" s="277"/>
      <c r="H30" s="277" t="s">
        <v>22</v>
      </c>
      <c r="I30" s="280" t="s">
        <v>13</v>
      </c>
      <c r="J30" s="169">
        <f>H28*0.2</f>
        <v>0</v>
      </c>
      <c r="K30" s="250">
        <f>H28*1.2</f>
        <v>0</v>
      </c>
      <c r="L30" s="61"/>
      <c r="M30" s="61"/>
    </row>
    <row r="31" spans="1:13" ht="15.75" thickBot="1" x14ac:dyDescent="0.3">
      <c r="A31" s="206"/>
      <c r="B31" s="207"/>
      <c r="C31" s="207"/>
      <c r="D31" s="207"/>
      <c r="E31" s="207"/>
      <c r="F31" s="208"/>
      <c r="G31" s="170"/>
      <c r="H31" s="170"/>
      <c r="I31" s="171"/>
      <c r="J31" s="172"/>
      <c r="K31" s="173"/>
      <c r="L31" s="61"/>
      <c r="M31" s="61"/>
    </row>
    <row r="32" spans="1:13" x14ac:dyDescent="0.25">
      <c r="A32" s="37"/>
      <c r="B32" s="61"/>
      <c r="C32" s="61"/>
      <c r="D32" s="61"/>
      <c r="E32" s="61"/>
      <c r="F32" s="60"/>
      <c r="G32" s="31"/>
      <c r="H32" s="36"/>
      <c r="I32" s="209"/>
      <c r="J32" s="36"/>
      <c r="K32" s="267"/>
      <c r="L32" s="61"/>
      <c r="M32" s="61"/>
    </row>
    <row r="33" spans="1:13" x14ac:dyDescent="0.25">
      <c r="A33" s="38" t="s">
        <v>23</v>
      </c>
      <c r="B33" s="174"/>
      <c r="C33" s="174"/>
      <c r="D33" s="174"/>
      <c r="E33" s="174"/>
      <c r="F33" s="174"/>
      <c r="G33" s="175"/>
      <c r="H33" s="175"/>
      <c r="I33" s="174"/>
      <c r="J33" s="175"/>
      <c r="K33" s="175"/>
      <c r="L33" s="46"/>
      <c r="M33" s="46"/>
    </row>
    <row r="34" spans="1:13" x14ac:dyDescent="0.25">
      <c r="A34" s="38" t="s">
        <v>24</v>
      </c>
      <c r="B34" s="174"/>
      <c r="C34" s="174"/>
      <c r="D34" s="174"/>
      <c r="E34" s="174"/>
      <c r="F34" s="174"/>
      <c r="G34" s="38"/>
      <c r="H34" s="38"/>
      <c r="I34" s="176"/>
      <c r="J34" s="177"/>
      <c r="K34" s="178"/>
      <c r="L34" s="46"/>
      <c r="M34" s="46"/>
    </row>
    <row r="35" spans="1:13" x14ac:dyDescent="0.25">
      <c r="A35" s="402" t="s">
        <v>25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61"/>
      <c r="B37" s="61"/>
      <c r="C37" s="61"/>
      <c r="D37" s="61"/>
      <c r="E37" s="61"/>
      <c r="F37" s="60"/>
      <c r="G37" s="61"/>
      <c r="H37" s="60"/>
      <c r="I37" s="61"/>
      <c r="J37" s="60"/>
      <c r="K37" s="60"/>
      <c r="L37" s="61"/>
      <c r="M37" s="61"/>
    </row>
    <row r="38" spans="1:13" x14ac:dyDescent="0.25">
      <c r="A38" s="39"/>
      <c r="B38" s="39"/>
      <c r="C38" s="46"/>
      <c r="D38" s="46"/>
      <c r="E38" s="46"/>
      <c r="F38" s="46"/>
      <c r="G38" s="179" t="s">
        <v>26</v>
      </c>
      <c r="H38" s="179"/>
      <c r="I38" s="179"/>
      <c r="J38" s="60"/>
      <c r="K38" s="60"/>
      <c r="L38" s="61"/>
      <c r="M38" s="61"/>
    </row>
    <row r="39" spans="1:13" x14ac:dyDescent="0.25">
      <c r="A39" s="403" t="s">
        <v>27</v>
      </c>
      <c r="B39" s="403"/>
      <c r="C39" s="403"/>
      <c r="D39" s="1"/>
      <c r="E39" s="1"/>
      <c r="F39" s="46"/>
      <c r="G39" s="179" t="s">
        <v>28</v>
      </c>
      <c r="H39" s="179"/>
      <c r="I39" s="179"/>
      <c r="J39" s="47"/>
      <c r="K39" s="47"/>
      <c r="L39" s="48"/>
      <c r="M39" s="48"/>
    </row>
    <row r="40" spans="1:13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10">
    <mergeCell ref="A11:D11"/>
    <mergeCell ref="D13:G13"/>
    <mergeCell ref="A14:C14"/>
    <mergeCell ref="A23:C23"/>
    <mergeCell ref="A24:C24"/>
    <mergeCell ref="A26:C26"/>
    <mergeCell ref="A27:C27"/>
    <mergeCell ref="A35:M35"/>
    <mergeCell ref="A39:C39"/>
    <mergeCell ref="A22:C2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563A-C792-453E-95D5-5935BA37C22D}">
  <sheetPr>
    <pageSetUpPr fitToPage="1"/>
  </sheetPr>
  <dimension ref="A1:M75"/>
  <sheetViews>
    <sheetView workbookViewId="0">
      <selection activeCell="G28" sqref="G28"/>
    </sheetView>
  </sheetViews>
  <sheetFormatPr defaultRowHeight="15" x14ac:dyDescent="0.25"/>
  <cols>
    <col min="1" max="1" width="20" customWidth="1"/>
    <col min="2" max="2" width="10.28515625" customWidth="1"/>
    <col min="3" max="3" width="16.7109375" customWidth="1"/>
    <col min="4" max="5" width="10.7109375" customWidth="1"/>
    <col min="6" max="6" width="12.7109375" customWidth="1"/>
    <col min="7" max="7" width="10.7109375" customWidth="1"/>
    <col min="8" max="8" width="15" customWidth="1"/>
    <col min="9" max="9" width="10.7109375" customWidth="1"/>
    <col min="10" max="10" width="13.5703125" customWidth="1"/>
    <col min="11" max="11" width="16.42578125" customWidth="1"/>
  </cols>
  <sheetData>
    <row r="1" spans="1:13" x14ac:dyDescent="0.25">
      <c r="A1" s="1" t="s">
        <v>106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x14ac:dyDescent="0.25">
      <c r="A2" s="59"/>
      <c r="B2" s="46"/>
      <c r="C2" s="46"/>
      <c r="D2" s="46"/>
      <c r="E2" s="46"/>
      <c r="F2" s="46"/>
      <c r="G2" s="46"/>
      <c r="H2" s="46"/>
      <c r="I2" s="46"/>
      <c r="J2" s="46"/>
      <c r="K2" s="60"/>
      <c r="L2" s="61"/>
      <c r="M2" s="61"/>
    </row>
    <row r="3" spans="1:13" x14ac:dyDescent="0.25">
      <c r="A3" s="59" t="s">
        <v>0</v>
      </c>
      <c r="B3" s="130"/>
      <c r="C3" s="130"/>
      <c r="D3" s="130"/>
      <c r="E3" s="130"/>
      <c r="F3" s="130"/>
      <c r="G3" s="130"/>
      <c r="H3" s="130"/>
      <c r="I3" s="46"/>
      <c r="J3" s="46"/>
      <c r="K3" s="60"/>
      <c r="L3" s="61"/>
      <c r="M3" s="61"/>
    </row>
    <row r="4" spans="1:13" x14ac:dyDescent="0.25">
      <c r="A4" s="46"/>
      <c r="B4" s="44" t="s">
        <v>85</v>
      </c>
      <c r="C4" s="130"/>
      <c r="D4" s="130"/>
      <c r="E4" s="130"/>
      <c r="F4" s="130"/>
      <c r="G4" s="130"/>
      <c r="H4" s="130"/>
      <c r="I4" s="46"/>
      <c r="J4" s="46"/>
      <c r="K4" s="60"/>
      <c r="L4" s="61"/>
      <c r="M4" s="61"/>
    </row>
    <row r="5" spans="1:13" x14ac:dyDescent="0.25">
      <c r="A5" s="5" t="s">
        <v>1</v>
      </c>
      <c r="B5" s="130"/>
      <c r="C5" s="130"/>
      <c r="D5" s="130"/>
      <c r="E5" s="130"/>
      <c r="F5" s="130"/>
      <c r="G5" s="130"/>
      <c r="H5" s="130"/>
      <c r="I5" s="46"/>
      <c r="J5" s="46"/>
      <c r="K5" s="60"/>
      <c r="L5" s="61"/>
      <c r="M5" s="61"/>
    </row>
    <row r="6" spans="1:13" x14ac:dyDescent="0.25">
      <c r="A6" s="59"/>
      <c r="B6" s="130"/>
      <c r="C6" s="130"/>
      <c r="D6" s="130"/>
      <c r="E6" s="130"/>
      <c r="F6" s="130"/>
      <c r="G6" s="130"/>
      <c r="H6" s="130"/>
      <c r="I6" s="46"/>
      <c r="J6" s="46"/>
      <c r="K6" s="60"/>
      <c r="L6" s="61"/>
      <c r="M6" s="61"/>
    </row>
    <row r="7" spans="1:13" x14ac:dyDescent="0.25">
      <c r="A7" s="46" t="s">
        <v>2</v>
      </c>
      <c r="B7" s="130"/>
      <c r="C7" s="130"/>
      <c r="D7" s="130"/>
      <c r="E7" s="130"/>
      <c r="F7" s="130"/>
      <c r="G7" s="130"/>
      <c r="H7" s="130"/>
      <c r="I7" s="46"/>
      <c r="J7" s="46"/>
      <c r="K7" s="60"/>
      <c r="L7" s="61"/>
      <c r="M7" s="61"/>
    </row>
    <row r="8" spans="1:13" x14ac:dyDescent="0.25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421" t="s">
        <v>67</v>
      </c>
      <c r="B11" s="421"/>
      <c r="C11" s="421"/>
      <c r="D11" s="61"/>
      <c r="E11" s="31"/>
      <c r="F11" s="61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32" t="s">
        <v>5</v>
      </c>
      <c r="B13" s="33"/>
      <c r="C13" s="180"/>
      <c r="D13" s="422" t="s">
        <v>68</v>
      </c>
      <c r="E13" s="422"/>
      <c r="F13" s="422"/>
      <c r="G13" s="422"/>
      <c r="H13" s="422"/>
      <c r="I13" s="422"/>
      <c r="J13" s="181"/>
      <c r="K13" s="182"/>
      <c r="L13" s="61"/>
      <c r="M13" s="61"/>
    </row>
    <row r="14" spans="1:13" x14ac:dyDescent="0.25">
      <c r="A14" s="423" t="s">
        <v>67</v>
      </c>
      <c r="B14" s="424"/>
      <c r="C14" s="424"/>
      <c r="D14" s="80"/>
      <c r="E14" s="443" t="s">
        <v>69</v>
      </c>
      <c r="F14" s="443"/>
      <c r="G14" s="443"/>
      <c r="H14" s="80"/>
      <c r="I14" s="80"/>
      <c r="J14" s="80"/>
      <c r="K14" s="183"/>
      <c r="L14" s="61"/>
      <c r="M14" s="61"/>
    </row>
    <row r="15" spans="1:13" ht="15.75" thickBot="1" x14ac:dyDescent="0.3">
      <c r="A15" s="184"/>
      <c r="B15" s="80"/>
      <c r="C15" s="80"/>
      <c r="D15" s="80"/>
      <c r="E15" s="80"/>
      <c r="F15" s="267"/>
      <c r="G15" s="80"/>
      <c r="H15" s="275"/>
      <c r="I15" s="271"/>
      <c r="J15" s="267"/>
      <c r="K15" s="185"/>
      <c r="L15" s="61"/>
      <c r="M15" s="61"/>
    </row>
    <row r="16" spans="1:13" x14ac:dyDescent="0.25">
      <c r="A16" s="186" t="s">
        <v>6</v>
      </c>
      <c r="B16" s="187">
        <v>2003</v>
      </c>
      <c r="C16" s="80" t="s">
        <v>7</v>
      </c>
      <c r="D16" s="80"/>
      <c r="E16" s="443"/>
      <c r="F16" s="443"/>
      <c r="G16" s="443"/>
      <c r="H16" s="275"/>
      <c r="I16" s="271"/>
      <c r="J16" s="267"/>
      <c r="K16" s="159"/>
      <c r="L16" s="61"/>
      <c r="M16" s="61"/>
    </row>
    <row r="17" spans="1:13" x14ac:dyDescent="0.25">
      <c r="A17" s="188" t="s">
        <v>8</v>
      </c>
      <c r="B17" s="189">
        <v>5.75</v>
      </c>
      <c r="C17" s="80" t="s">
        <v>7</v>
      </c>
      <c r="D17" s="80"/>
      <c r="E17" s="80"/>
      <c r="F17" s="267"/>
      <c r="G17" s="80"/>
      <c r="H17" s="267"/>
      <c r="I17" s="80"/>
      <c r="J17" s="249"/>
      <c r="K17" s="185"/>
      <c r="L17" s="61"/>
      <c r="M17" s="61"/>
    </row>
    <row r="18" spans="1:13" x14ac:dyDescent="0.25">
      <c r="A18" s="190" t="s">
        <v>9</v>
      </c>
      <c r="B18" s="191">
        <f>B16*B17</f>
        <v>11517.25</v>
      </c>
      <c r="C18" s="63" t="s">
        <v>18</v>
      </c>
      <c r="D18" s="80"/>
      <c r="E18" s="80"/>
      <c r="F18" s="267"/>
      <c r="G18" s="80"/>
      <c r="H18" s="267"/>
      <c r="I18" s="80"/>
      <c r="J18" s="249"/>
      <c r="K18" s="185"/>
      <c r="L18" s="61"/>
      <c r="M18" s="61"/>
    </row>
    <row r="19" spans="1:13" ht="15.75" thickBot="1" x14ac:dyDescent="0.3">
      <c r="A19" s="192" t="s">
        <v>10</v>
      </c>
      <c r="B19" s="193">
        <v>300</v>
      </c>
      <c r="C19" s="63" t="s">
        <v>18</v>
      </c>
      <c r="D19" s="80"/>
      <c r="E19" s="80"/>
      <c r="F19" s="267"/>
      <c r="G19" s="80"/>
      <c r="H19" s="267"/>
      <c r="I19" s="80"/>
      <c r="J19" s="249"/>
      <c r="K19" s="185"/>
      <c r="L19" s="61"/>
      <c r="M19" s="61"/>
    </row>
    <row r="20" spans="1:13" x14ac:dyDescent="0.25">
      <c r="A20" s="184"/>
      <c r="B20" s="273"/>
      <c r="C20" s="80"/>
      <c r="D20" s="80"/>
      <c r="E20" s="80"/>
      <c r="F20" s="267"/>
      <c r="G20" s="80"/>
      <c r="H20" s="267"/>
      <c r="I20" s="80"/>
      <c r="J20" s="249"/>
      <c r="K20" s="185"/>
      <c r="L20" s="61"/>
      <c r="M20" s="61"/>
    </row>
    <row r="21" spans="1:13" ht="15.75" thickBot="1" x14ac:dyDescent="0.3">
      <c r="A21" s="184"/>
      <c r="B21" s="273"/>
      <c r="C21" s="80"/>
      <c r="D21" s="80"/>
      <c r="E21" s="80"/>
      <c r="F21" s="249"/>
      <c r="G21" s="80"/>
      <c r="H21" s="267"/>
      <c r="I21" s="80"/>
      <c r="J21" s="267"/>
      <c r="K21" s="185"/>
      <c r="L21" s="61"/>
      <c r="M21" s="61"/>
    </row>
    <row r="22" spans="1:13" ht="26.25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94</v>
      </c>
      <c r="G22" s="252" t="s">
        <v>14</v>
      </c>
      <c r="H22" s="253" t="s">
        <v>99</v>
      </c>
      <c r="I22" s="271"/>
      <c r="J22" s="274"/>
      <c r="K22" s="185"/>
      <c r="L22" s="61"/>
      <c r="M22" s="61"/>
    </row>
    <row r="23" spans="1:13" x14ac:dyDescent="0.25">
      <c r="A23" s="438" t="s">
        <v>15</v>
      </c>
      <c r="B23" s="439"/>
      <c r="C23" s="440"/>
      <c r="D23" s="195" t="s">
        <v>7</v>
      </c>
      <c r="E23" s="147" t="s">
        <v>16</v>
      </c>
      <c r="F23" s="148"/>
      <c r="G23" s="282">
        <f>B17*4</f>
        <v>23</v>
      </c>
      <c r="H23" s="285">
        <f>F23*G23</f>
        <v>0</v>
      </c>
      <c r="I23" s="271"/>
      <c r="J23" s="275"/>
      <c r="K23" s="185"/>
      <c r="L23" s="61"/>
      <c r="M23" s="61"/>
    </row>
    <row r="24" spans="1:13" x14ac:dyDescent="0.25">
      <c r="A24" s="404" t="s">
        <v>17</v>
      </c>
      <c r="B24" s="405"/>
      <c r="C24" s="405"/>
      <c r="D24" s="196" t="s">
        <v>18</v>
      </c>
      <c r="E24" s="197"/>
      <c r="F24" s="151"/>
      <c r="G24" s="43">
        <v>4600</v>
      </c>
      <c r="H24" s="286">
        <f>F24*G24</f>
        <v>0</v>
      </c>
      <c r="I24" s="271"/>
      <c r="J24" s="275"/>
      <c r="K24" s="185"/>
      <c r="L24" s="61"/>
      <c r="M24" s="61"/>
    </row>
    <row r="25" spans="1:13" x14ac:dyDescent="0.25">
      <c r="A25" s="428" t="s">
        <v>43</v>
      </c>
      <c r="B25" s="429"/>
      <c r="C25" s="441"/>
      <c r="D25" s="198" t="s">
        <v>18</v>
      </c>
      <c r="E25" s="212" t="s">
        <v>86</v>
      </c>
      <c r="F25" s="213"/>
      <c r="G25" s="283">
        <f>B16*B17+B19</f>
        <v>11817.25</v>
      </c>
      <c r="H25" s="286">
        <f>F25*G25</f>
        <v>0</v>
      </c>
      <c r="I25" s="271"/>
      <c r="J25" s="275"/>
      <c r="K25" s="185"/>
      <c r="L25" s="61"/>
      <c r="M25" s="61"/>
    </row>
    <row r="26" spans="1:13" ht="30" customHeight="1" x14ac:dyDescent="0.25">
      <c r="A26" s="406" t="s">
        <v>90</v>
      </c>
      <c r="B26" s="407"/>
      <c r="C26" s="408"/>
      <c r="D26" s="201" t="s">
        <v>18</v>
      </c>
      <c r="E26" s="153" t="s">
        <v>16</v>
      </c>
      <c r="F26" s="154"/>
      <c r="G26" s="291">
        <v>6917.25</v>
      </c>
      <c r="H26" s="293">
        <f>G26*F26</f>
        <v>0</v>
      </c>
      <c r="I26" s="271"/>
      <c r="J26" s="275"/>
      <c r="K26" s="185"/>
      <c r="L26" s="61"/>
      <c r="M26" s="61"/>
    </row>
    <row r="27" spans="1:13" x14ac:dyDescent="0.25">
      <c r="A27" s="431" t="s">
        <v>87</v>
      </c>
      <c r="B27" s="432"/>
      <c r="C27" s="433"/>
      <c r="D27" s="34" t="s">
        <v>88</v>
      </c>
      <c r="E27" s="156" t="s">
        <v>16</v>
      </c>
      <c r="F27" s="157"/>
      <c r="G27" s="284">
        <f>B16*B17+B19</f>
        <v>11817.25</v>
      </c>
      <c r="H27" s="294">
        <f>F27*G27</f>
        <v>0</v>
      </c>
      <c r="I27" s="271"/>
      <c r="J27" s="275"/>
      <c r="K27" s="159"/>
      <c r="L27" s="61"/>
      <c r="M27" s="61"/>
    </row>
    <row r="28" spans="1:13" x14ac:dyDescent="0.25">
      <c r="A28" s="409" t="s">
        <v>70</v>
      </c>
      <c r="B28" s="410"/>
      <c r="C28" s="442"/>
      <c r="D28" s="34" t="s">
        <v>88</v>
      </c>
      <c r="E28" s="156" t="s">
        <v>71</v>
      </c>
      <c r="F28" s="161"/>
      <c r="G28" s="284">
        <v>1650</v>
      </c>
      <c r="H28" s="295">
        <f>F28*G28</f>
        <v>0</v>
      </c>
      <c r="I28" s="271"/>
      <c r="J28" s="289"/>
      <c r="K28" s="159"/>
      <c r="L28" s="61"/>
      <c r="M28" s="61"/>
    </row>
    <row r="29" spans="1:13" x14ac:dyDescent="0.25">
      <c r="A29" s="409" t="s">
        <v>52</v>
      </c>
      <c r="B29" s="410"/>
      <c r="C29" s="410"/>
      <c r="D29" s="198" t="s">
        <v>53</v>
      </c>
      <c r="E29" s="156"/>
      <c r="F29" s="214"/>
      <c r="G29" s="284">
        <v>34</v>
      </c>
      <c r="H29" s="295">
        <f>F29*G29</f>
        <v>0</v>
      </c>
      <c r="I29" s="271"/>
      <c r="J29" s="289"/>
      <c r="K29" s="159"/>
      <c r="L29" s="61"/>
      <c r="M29" s="61"/>
    </row>
    <row r="30" spans="1:13" x14ac:dyDescent="0.25">
      <c r="A30" s="431" t="s">
        <v>40</v>
      </c>
      <c r="B30" s="432"/>
      <c r="C30" s="433"/>
      <c r="D30" s="222" t="s">
        <v>7</v>
      </c>
      <c r="E30" s="156"/>
      <c r="F30" s="157"/>
      <c r="G30" s="284">
        <v>1600</v>
      </c>
      <c r="H30" s="294">
        <f>F30*G30</f>
        <v>0</v>
      </c>
      <c r="I30" s="271"/>
      <c r="J30" s="275"/>
      <c r="K30" s="159"/>
      <c r="L30" s="61"/>
      <c r="M30" s="61"/>
    </row>
    <row r="31" spans="1:13" ht="15.75" thickBot="1" x14ac:dyDescent="0.3">
      <c r="A31" s="414" t="s">
        <v>29</v>
      </c>
      <c r="B31" s="415"/>
      <c r="C31" s="416"/>
      <c r="D31" s="204" t="s">
        <v>7</v>
      </c>
      <c r="E31" s="163"/>
      <c r="F31" s="164"/>
      <c r="G31" s="292">
        <f>B16+6*B15+30</f>
        <v>2033</v>
      </c>
      <c r="H31" s="296">
        <f t="shared" ref="H31" si="0">F31*G31</f>
        <v>0</v>
      </c>
      <c r="I31" s="271"/>
      <c r="J31" s="275"/>
      <c r="K31" s="159"/>
      <c r="L31" s="61"/>
      <c r="M31" s="61"/>
    </row>
    <row r="32" spans="1:13" ht="15.75" thickBot="1" x14ac:dyDescent="0.3">
      <c r="A32" s="434"/>
      <c r="B32" s="435"/>
      <c r="C32" s="435"/>
      <c r="D32" s="180"/>
      <c r="E32" s="216"/>
      <c r="F32" s="217"/>
      <c r="G32" s="218" t="s">
        <v>41</v>
      </c>
      <c r="H32" s="219">
        <f>SUM(H23:H31)</f>
        <v>0</v>
      </c>
      <c r="I32" s="220"/>
      <c r="J32" s="275"/>
      <c r="K32" s="159"/>
      <c r="L32" s="61"/>
      <c r="M32" s="61"/>
    </row>
    <row r="33" spans="1:13" x14ac:dyDescent="0.25">
      <c r="A33" s="436"/>
      <c r="B33" s="437"/>
      <c r="C33" s="437"/>
      <c r="D33" s="80"/>
      <c r="E33" s="271"/>
      <c r="F33" s="290"/>
      <c r="G33" s="275"/>
      <c r="H33" s="221"/>
      <c r="I33" s="271"/>
      <c r="J33" s="275"/>
      <c r="K33" s="159"/>
      <c r="L33" s="61"/>
      <c r="M33" s="61"/>
    </row>
    <row r="34" spans="1:13" x14ac:dyDescent="0.25">
      <c r="A34" s="35"/>
      <c r="B34" s="276"/>
      <c r="C34" s="276"/>
      <c r="D34" s="276"/>
      <c r="E34" s="277"/>
      <c r="F34" s="277"/>
      <c r="G34" s="277"/>
      <c r="H34" s="277"/>
      <c r="I34" s="277"/>
      <c r="J34" s="278"/>
      <c r="K34" s="168"/>
      <c r="L34" s="61"/>
      <c r="M34" s="61"/>
    </row>
    <row r="35" spans="1:13" ht="15.75" thickBot="1" x14ac:dyDescent="0.3">
      <c r="A35" s="35"/>
      <c r="B35" s="276"/>
      <c r="C35" s="276"/>
      <c r="D35" s="276"/>
      <c r="E35" s="279"/>
      <c r="F35" s="277"/>
      <c r="G35" s="277"/>
      <c r="H35" s="277"/>
      <c r="I35" s="277"/>
      <c r="J35" s="278" t="s">
        <v>20</v>
      </c>
      <c r="K35" s="205" t="s">
        <v>21</v>
      </c>
      <c r="L35" s="61"/>
      <c r="M35" s="61"/>
    </row>
    <row r="36" spans="1:13" ht="15.75" thickBot="1" x14ac:dyDescent="0.3">
      <c r="A36" s="35"/>
      <c r="B36" s="276"/>
      <c r="C36" s="276"/>
      <c r="D36" s="276"/>
      <c r="E36" s="277"/>
      <c r="F36" s="277"/>
      <c r="G36" s="277"/>
      <c r="H36" s="277" t="s">
        <v>22</v>
      </c>
      <c r="I36" s="280" t="s">
        <v>13</v>
      </c>
      <c r="J36" s="169">
        <f>H32*0.2</f>
        <v>0</v>
      </c>
      <c r="K36" s="250">
        <f>H32*1.2</f>
        <v>0</v>
      </c>
      <c r="L36" s="61"/>
      <c r="M36" s="61"/>
    </row>
    <row r="37" spans="1:13" ht="15.75" thickBot="1" x14ac:dyDescent="0.3">
      <c r="A37" s="206"/>
      <c r="B37" s="207"/>
      <c r="C37" s="207"/>
      <c r="D37" s="207"/>
      <c r="E37" s="207"/>
      <c r="F37" s="208"/>
      <c r="G37" s="170"/>
      <c r="H37" s="170"/>
      <c r="I37" s="171"/>
      <c r="J37" s="172"/>
      <c r="K37" s="173"/>
      <c r="L37" s="61"/>
      <c r="M37" s="61"/>
    </row>
    <row r="38" spans="1:13" x14ac:dyDescent="0.25">
      <c r="A38" s="37"/>
      <c r="B38" s="61"/>
      <c r="C38" s="61"/>
      <c r="D38" s="61"/>
      <c r="E38" s="61"/>
      <c r="F38" s="60"/>
      <c r="G38" s="31"/>
      <c r="H38" s="36"/>
      <c r="I38" s="209"/>
      <c r="J38" s="36"/>
      <c r="K38" s="267"/>
      <c r="L38" s="61"/>
      <c r="M38" s="61"/>
    </row>
    <row r="39" spans="1:13" x14ac:dyDescent="0.25">
      <c r="A39" s="38" t="s">
        <v>23</v>
      </c>
      <c r="B39" s="174"/>
      <c r="C39" s="174"/>
      <c r="D39" s="174"/>
      <c r="E39" s="174"/>
      <c r="F39" s="174"/>
      <c r="G39" s="175"/>
      <c r="H39" s="175"/>
      <c r="I39" s="174"/>
      <c r="J39" s="175"/>
      <c r="K39" s="175"/>
      <c r="L39" s="46"/>
      <c r="M39" s="46"/>
    </row>
    <row r="40" spans="1:13" x14ac:dyDescent="0.25">
      <c r="A40" s="38" t="s">
        <v>24</v>
      </c>
      <c r="B40" s="174"/>
      <c r="C40" s="174"/>
      <c r="D40" s="174"/>
      <c r="E40" s="174"/>
      <c r="F40" s="174"/>
      <c r="G40" s="38"/>
      <c r="H40" s="38"/>
      <c r="I40" s="176"/>
      <c r="J40" s="177"/>
      <c r="K40" s="178"/>
      <c r="L40" s="46"/>
      <c r="M40" s="46"/>
    </row>
    <row r="41" spans="1:13" x14ac:dyDescent="0.25">
      <c r="A41" s="402" t="s">
        <v>25</v>
      </c>
      <c r="B41" s="402"/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2"/>
    </row>
    <row r="42" spans="1:13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61"/>
      <c r="B43" s="61"/>
      <c r="C43" s="61"/>
      <c r="D43" s="61"/>
      <c r="E43" s="61"/>
      <c r="F43" s="60"/>
      <c r="G43" s="61"/>
      <c r="H43" s="60"/>
      <c r="I43" s="61"/>
      <c r="J43" s="60"/>
      <c r="K43" s="60"/>
      <c r="L43" s="61"/>
      <c r="M43" s="61"/>
    </row>
    <row r="44" spans="1:13" x14ac:dyDescent="0.25">
      <c r="A44" s="39"/>
      <c r="B44" s="39"/>
      <c r="C44" s="46"/>
      <c r="D44" s="46"/>
      <c r="E44" s="46"/>
      <c r="F44" s="46"/>
      <c r="G44" s="179" t="s">
        <v>26</v>
      </c>
      <c r="H44" s="179"/>
      <c r="I44" s="179"/>
      <c r="J44" s="60"/>
      <c r="K44" s="60"/>
      <c r="L44" s="61"/>
      <c r="M44" s="61"/>
    </row>
    <row r="45" spans="1:13" x14ac:dyDescent="0.25">
      <c r="A45" s="403" t="s">
        <v>27</v>
      </c>
      <c r="B45" s="403"/>
      <c r="C45" s="403"/>
      <c r="D45" s="1"/>
      <c r="E45" s="1"/>
      <c r="F45" s="46"/>
      <c r="G45" s="179" t="s">
        <v>28</v>
      </c>
      <c r="H45" s="179"/>
      <c r="I45" s="179"/>
      <c r="J45" s="60"/>
      <c r="K45" s="60"/>
      <c r="L45" s="61"/>
      <c r="M45" s="61"/>
    </row>
    <row r="46" spans="1:13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1:13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3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3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13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1:13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3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1:13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3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3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1:13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1:13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1:13" x14ac:dyDescent="0.2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</row>
    <row r="74" spans="1:13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</row>
    <row r="75" spans="1:13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</row>
  </sheetData>
  <mergeCells count="19">
    <mergeCell ref="A11:C11"/>
    <mergeCell ref="D13:I13"/>
    <mergeCell ref="A14:C14"/>
    <mergeCell ref="E14:G14"/>
    <mergeCell ref="E16:G16"/>
    <mergeCell ref="A45:C45"/>
    <mergeCell ref="A22:C22"/>
    <mergeCell ref="A29:C29"/>
    <mergeCell ref="A30:C30"/>
    <mergeCell ref="A31:C31"/>
    <mergeCell ref="A32:C32"/>
    <mergeCell ref="A33:C33"/>
    <mergeCell ref="A41:M41"/>
    <mergeCell ref="A23:C23"/>
    <mergeCell ref="A24:C24"/>
    <mergeCell ref="A25:C25"/>
    <mergeCell ref="A26:C26"/>
    <mergeCell ref="A27:C27"/>
    <mergeCell ref="A28:C2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9A9B-56FC-4E97-A2C6-B5F4DC318C20}">
  <sheetPr>
    <pageSetUpPr fitToPage="1"/>
  </sheetPr>
  <dimension ref="A1:M44"/>
  <sheetViews>
    <sheetView workbookViewId="0">
      <selection activeCell="K33" sqref="K33"/>
    </sheetView>
  </sheetViews>
  <sheetFormatPr defaultRowHeight="15" x14ac:dyDescent="0.25"/>
  <cols>
    <col min="1" max="1" width="20.140625" customWidth="1"/>
    <col min="2" max="2" width="10.7109375" customWidth="1"/>
    <col min="3" max="3" width="16.7109375" customWidth="1"/>
    <col min="4" max="4" width="11" customWidth="1"/>
    <col min="5" max="5" width="10.7109375" customWidth="1"/>
    <col min="6" max="6" width="14" customWidth="1"/>
    <col min="7" max="7" width="10.42578125" customWidth="1"/>
    <col min="8" max="8" width="14.140625" customWidth="1"/>
    <col min="9" max="9" width="10.7109375" customWidth="1"/>
    <col min="10" max="10" width="13.5703125" customWidth="1"/>
    <col min="11" max="11" width="13.42578125" customWidth="1"/>
  </cols>
  <sheetData>
    <row r="1" spans="1:13" x14ac:dyDescent="0.25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x14ac:dyDescent="0.25">
      <c r="A2" s="59"/>
      <c r="B2" s="46"/>
      <c r="C2" s="46"/>
      <c r="D2" s="46"/>
      <c r="E2" s="46"/>
      <c r="F2" s="46"/>
      <c r="G2" s="46"/>
      <c r="H2" s="46"/>
      <c r="I2" s="46"/>
      <c r="J2" s="46"/>
      <c r="K2" s="60"/>
      <c r="L2" s="61"/>
      <c r="M2" s="61"/>
    </row>
    <row r="3" spans="1:13" x14ac:dyDescent="0.25">
      <c r="A3" s="59" t="s">
        <v>0</v>
      </c>
      <c r="B3" s="130"/>
      <c r="C3" s="130"/>
      <c r="D3" s="130"/>
      <c r="E3" s="130"/>
      <c r="F3" s="130"/>
      <c r="G3" s="130"/>
      <c r="H3" s="130"/>
      <c r="I3" s="130"/>
      <c r="J3" s="46"/>
      <c r="K3" s="60"/>
      <c r="L3" s="61"/>
      <c r="M3" s="61"/>
    </row>
    <row r="4" spans="1:13" x14ac:dyDescent="0.25">
      <c r="A4" s="46"/>
      <c r="B4" s="44" t="s">
        <v>85</v>
      </c>
      <c r="C4" s="130"/>
      <c r="D4" s="130"/>
      <c r="E4" s="130"/>
      <c r="F4" s="130"/>
      <c r="G4" s="130"/>
      <c r="H4" s="130"/>
      <c r="I4" s="130"/>
      <c r="J4" s="46"/>
      <c r="K4" s="60"/>
      <c r="L4" s="61"/>
      <c r="M4" s="61"/>
    </row>
    <row r="5" spans="1:13" x14ac:dyDescent="0.25">
      <c r="A5" s="5" t="s">
        <v>1</v>
      </c>
      <c r="B5" s="130"/>
      <c r="C5" s="130"/>
      <c r="D5" s="130"/>
      <c r="E5" s="130"/>
      <c r="F5" s="130"/>
      <c r="G5" s="130"/>
      <c r="H5" s="130"/>
      <c r="I5" s="130"/>
      <c r="J5" s="46"/>
      <c r="K5" s="60"/>
      <c r="L5" s="61"/>
      <c r="M5" s="61"/>
    </row>
    <row r="6" spans="1:13" x14ac:dyDescent="0.25">
      <c r="A6" s="59"/>
      <c r="B6" s="130"/>
      <c r="C6" s="130"/>
      <c r="D6" s="130"/>
      <c r="E6" s="130"/>
      <c r="F6" s="130"/>
      <c r="G6" s="130"/>
      <c r="H6" s="130"/>
      <c r="I6" s="130"/>
      <c r="J6" s="46"/>
      <c r="K6" s="60"/>
      <c r="L6" s="61"/>
      <c r="M6" s="61"/>
    </row>
    <row r="7" spans="1:13" x14ac:dyDescent="0.25">
      <c r="A7" s="46" t="s">
        <v>2</v>
      </c>
      <c r="B7" s="130"/>
      <c r="C7" s="130"/>
      <c r="D7" s="130"/>
      <c r="E7" s="130"/>
      <c r="F7" s="130"/>
      <c r="G7" s="130"/>
      <c r="H7" s="130"/>
      <c r="I7" s="130"/>
      <c r="J7" s="46"/>
      <c r="K7" s="60"/>
      <c r="L7" s="61"/>
      <c r="M7" s="61"/>
    </row>
    <row r="8" spans="1:13" x14ac:dyDescent="0.25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60"/>
      <c r="L8" s="61"/>
      <c r="M8" s="61"/>
    </row>
    <row r="9" spans="1:1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60"/>
      <c r="L9" s="61"/>
      <c r="M9" s="61"/>
    </row>
    <row r="10" spans="1:13" x14ac:dyDescent="0.25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1"/>
      <c r="M10" s="61"/>
    </row>
    <row r="11" spans="1:13" x14ac:dyDescent="0.25">
      <c r="A11" s="421" t="s">
        <v>72</v>
      </c>
      <c r="B11" s="421"/>
      <c r="C11" s="421"/>
      <c r="D11" s="61"/>
      <c r="E11" s="31"/>
      <c r="F11" s="61"/>
      <c r="G11" s="59"/>
      <c r="H11" s="59"/>
      <c r="I11" s="59"/>
      <c r="J11" s="59"/>
      <c r="K11" s="60"/>
      <c r="L11" s="61"/>
      <c r="M11" s="61"/>
    </row>
    <row r="12" spans="1:13" ht="15.75" thickBot="1" x14ac:dyDescent="0.3">
      <c r="A12" s="31"/>
      <c r="B12" s="31"/>
      <c r="C12" s="31"/>
      <c r="D12" s="31"/>
      <c r="E12" s="31"/>
      <c r="F12" s="49"/>
      <c r="G12" s="31"/>
      <c r="H12" s="49"/>
      <c r="I12" s="31"/>
      <c r="J12" s="49"/>
      <c r="K12" s="49"/>
      <c r="L12" s="61"/>
      <c r="M12" s="61"/>
    </row>
    <row r="13" spans="1:13" x14ac:dyDescent="0.25">
      <c r="A13" s="32" t="s">
        <v>5</v>
      </c>
      <c r="B13" s="33"/>
      <c r="C13" s="180"/>
      <c r="D13" s="422" t="s">
        <v>73</v>
      </c>
      <c r="E13" s="422"/>
      <c r="F13" s="422"/>
      <c r="G13" s="180"/>
      <c r="H13" s="181"/>
      <c r="I13" s="180"/>
      <c r="J13" s="181"/>
      <c r="K13" s="182"/>
      <c r="L13" s="61"/>
      <c r="M13" s="61"/>
    </row>
    <row r="14" spans="1:13" x14ac:dyDescent="0.25">
      <c r="A14" s="423" t="s">
        <v>72</v>
      </c>
      <c r="B14" s="424"/>
      <c r="C14" s="80"/>
      <c r="D14" s="443"/>
      <c r="E14" s="443"/>
      <c r="F14" s="443"/>
      <c r="G14" s="80"/>
      <c r="H14" s="80"/>
      <c r="I14" s="80"/>
      <c r="J14" s="80"/>
      <c r="K14" s="183"/>
      <c r="L14" s="61"/>
      <c r="M14" s="61"/>
    </row>
    <row r="15" spans="1:13" ht="15.75" thickBot="1" x14ac:dyDescent="0.3">
      <c r="A15" s="184"/>
      <c r="B15" s="80"/>
      <c r="C15" s="80"/>
      <c r="D15" s="80"/>
      <c r="E15" s="80"/>
      <c r="F15" s="267"/>
      <c r="G15" s="80"/>
      <c r="H15" s="275"/>
      <c r="I15" s="271"/>
      <c r="J15" s="267"/>
      <c r="K15" s="185"/>
      <c r="L15" s="61"/>
      <c r="M15" s="61"/>
    </row>
    <row r="16" spans="1:13" x14ac:dyDescent="0.25">
      <c r="A16" s="186" t="s">
        <v>6</v>
      </c>
      <c r="B16" s="187">
        <v>498</v>
      </c>
      <c r="C16" s="80" t="s">
        <v>7</v>
      </c>
      <c r="D16" s="80"/>
      <c r="E16" s="80"/>
      <c r="F16" s="267"/>
      <c r="G16" s="80"/>
      <c r="H16" s="275"/>
      <c r="I16" s="271"/>
      <c r="J16" s="267"/>
      <c r="K16" s="159"/>
      <c r="L16" s="61"/>
      <c r="M16" s="61"/>
    </row>
    <row r="17" spans="1:13" x14ac:dyDescent="0.25">
      <c r="A17" s="188" t="s">
        <v>8</v>
      </c>
      <c r="B17" s="189">
        <v>6.5</v>
      </c>
      <c r="C17" s="80" t="s">
        <v>7</v>
      </c>
      <c r="D17" s="80"/>
      <c r="E17" s="80"/>
      <c r="F17" s="267"/>
      <c r="G17" s="80"/>
      <c r="H17" s="267"/>
      <c r="I17" s="80"/>
      <c r="J17" s="249"/>
      <c r="K17" s="185"/>
      <c r="L17" s="61"/>
      <c r="M17" s="61"/>
    </row>
    <row r="18" spans="1:13" x14ac:dyDescent="0.25">
      <c r="A18" s="190" t="s">
        <v>9</v>
      </c>
      <c r="B18" s="191">
        <f>B16*B17</f>
        <v>3237</v>
      </c>
      <c r="C18" s="63" t="s">
        <v>18</v>
      </c>
      <c r="D18" s="80"/>
      <c r="E18" s="80"/>
      <c r="F18" s="267"/>
      <c r="G18" s="80"/>
      <c r="H18" s="267"/>
      <c r="I18" s="80"/>
      <c r="J18" s="249"/>
      <c r="K18" s="185"/>
      <c r="L18" s="61"/>
      <c r="M18" s="61"/>
    </row>
    <row r="19" spans="1:13" ht="15.75" thickBot="1" x14ac:dyDescent="0.3">
      <c r="A19" s="192" t="s">
        <v>10</v>
      </c>
      <c r="B19" s="193"/>
      <c r="C19" s="63" t="s">
        <v>18</v>
      </c>
      <c r="D19" s="80"/>
      <c r="E19" s="80"/>
      <c r="F19" s="267"/>
      <c r="G19" s="80"/>
      <c r="H19" s="267"/>
      <c r="I19" s="80"/>
      <c r="J19" s="249"/>
      <c r="K19" s="185"/>
      <c r="L19" s="61"/>
      <c r="M19" s="61"/>
    </row>
    <row r="20" spans="1:13" x14ac:dyDescent="0.25">
      <c r="A20" s="184"/>
      <c r="B20" s="273"/>
      <c r="C20" s="80"/>
      <c r="D20" s="80"/>
      <c r="E20" s="80"/>
      <c r="F20" s="267"/>
      <c r="G20" s="80"/>
      <c r="H20" s="267"/>
      <c r="I20" s="80"/>
      <c r="J20" s="249"/>
      <c r="K20" s="185"/>
      <c r="L20" s="61"/>
      <c r="M20" s="61"/>
    </row>
    <row r="21" spans="1:13" ht="15.75" thickBot="1" x14ac:dyDescent="0.3">
      <c r="A21" s="184"/>
      <c r="B21" s="273"/>
      <c r="C21" s="80"/>
      <c r="D21" s="80"/>
      <c r="E21" s="80"/>
      <c r="F21" s="249"/>
      <c r="G21" s="207"/>
      <c r="H21" s="267"/>
      <c r="I21" s="80"/>
      <c r="J21" s="267"/>
      <c r="K21" s="185"/>
      <c r="L21" s="61"/>
      <c r="M21" s="61"/>
    </row>
    <row r="22" spans="1:13" ht="26.25" thickBot="1" x14ac:dyDescent="0.3">
      <c r="A22" s="375" t="s">
        <v>91</v>
      </c>
      <c r="B22" s="376"/>
      <c r="C22" s="376"/>
      <c r="D22" s="251" t="s">
        <v>11</v>
      </c>
      <c r="E22" s="252" t="s">
        <v>12</v>
      </c>
      <c r="F22" s="253" t="s">
        <v>94</v>
      </c>
      <c r="G22" s="252" t="s">
        <v>14</v>
      </c>
      <c r="H22" s="253" t="s">
        <v>100</v>
      </c>
      <c r="I22" s="271"/>
      <c r="J22" s="274"/>
      <c r="K22" s="185"/>
      <c r="L22" s="61"/>
      <c r="M22" s="61"/>
    </row>
    <row r="23" spans="1:13" x14ac:dyDescent="0.25">
      <c r="A23" s="438" t="s">
        <v>15</v>
      </c>
      <c r="B23" s="439"/>
      <c r="C23" s="440"/>
      <c r="D23" s="195" t="s">
        <v>7</v>
      </c>
      <c r="E23" s="147" t="s">
        <v>16</v>
      </c>
      <c r="F23" s="148"/>
      <c r="G23" s="282">
        <f>B17*2</f>
        <v>13</v>
      </c>
      <c r="H23" s="285">
        <f>F23*G23</f>
        <v>0</v>
      </c>
      <c r="I23" s="271"/>
      <c r="J23" s="275"/>
      <c r="K23" s="185"/>
      <c r="L23" s="61"/>
      <c r="M23" s="61"/>
    </row>
    <row r="24" spans="1:13" x14ac:dyDescent="0.25">
      <c r="A24" s="404" t="s">
        <v>17</v>
      </c>
      <c r="B24" s="405"/>
      <c r="C24" s="405"/>
      <c r="D24" s="196" t="s">
        <v>18</v>
      </c>
      <c r="E24" s="197"/>
      <c r="F24" s="151"/>
      <c r="G24" s="43">
        <f>B18</f>
        <v>3237</v>
      </c>
      <c r="H24" s="286">
        <f>F24*G24</f>
        <v>0</v>
      </c>
      <c r="I24" s="271"/>
      <c r="J24" s="275"/>
      <c r="K24" s="185"/>
      <c r="L24" s="61"/>
      <c r="M24" s="61"/>
    </row>
    <row r="25" spans="1:13" x14ac:dyDescent="0.25">
      <c r="A25" s="428" t="s">
        <v>43</v>
      </c>
      <c r="B25" s="429"/>
      <c r="C25" s="441"/>
      <c r="D25" s="198" t="s">
        <v>18</v>
      </c>
      <c r="E25" s="212" t="s">
        <v>86</v>
      </c>
      <c r="F25" s="213"/>
      <c r="G25" s="283">
        <f>B16*B17+B19</f>
        <v>3237</v>
      </c>
      <c r="H25" s="286">
        <f>F25*G25</f>
        <v>0</v>
      </c>
      <c r="I25" s="271"/>
      <c r="J25" s="275"/>
      <c r="K25" s="185"/>
      <c r="L25" s="61"/>
      <c r="M25" s="61"/>
    </row>
    <row r="26" spans="1:13" ht="25.5" customHeight="1" x14ac:dyDescent="0.25">
      <c r="A26" s="406" t="s">
        <v>74</v>
      </c>
      <c r="B26" s="407"/>
      <c r="C26" s="408"/>
      <c r="D26" s="201" t="s">
        <v>18</v>
      </c>
      <c r="E26" s="153" t="s">
        <v>16</v>
      </c>
      <c r="F26" s="154"/>
      <c r="G26" s="291">
        <f>G25</f>
        <v>3237</v>
      </c>
      <c r="H26" s="293">
        <f>G26*F26</f>
        <v>0</v>
      </c>
      <c r="I26" s="271"/>
      <c r="J26" s="275"/>
      <c r="K26" s="185"/>
      <c r="L26" s="61"/>
      <c r="M26" s="61"/>
    </row>
    <row r="27" spans="1:13" x14ac:dyDescent="0.25">
      <c r="A27" s="431" t="s">
        <v>87</v>
      </c>
      <c r="B27" s="432"/>
      <c r="C27" s="433"/>
      <c r="D27" s="34" t="s">
        <v>88</v>
      </c>
      <c r="E27" s="156" t="s">
        <v>16</v>
      </c>
      <c r="F27" s="157"/>
      <c r="G27" s="284">
        <f>B16*B17+B19</f>
        <v>3237</v>
      </c>
      <c r="H27" s="294">
        <f>F27*G27</f>
        <v>0</v>
      </c>
      <c r="I27" s="271"/>
      <c r="J27" s="275"/>
      <c r="K27" s="159"/>
      <c r="L27" s="61"/>
      <c r="M27" s="61"/>
    </row>
    <row r="28" spans="1:13" ht="15.75" thickBot="1" x14ac:dyDescent="0.3">
      <c r="A28" s="414" t="s">
        <v>29</v>
      </c>
      <c r="B28" s="415"/>
      <c r="C28" s="416"/>
      <c r="D28" s="204" t="s">
        <v>7</v>
      </c>
      <c r="E28" s="163"/>
      <c r="F28" s="164"/>
      <c r="G28" s="292">
        <f>B16+6*B15+45</f>
        <v>543</v>
      </c>
      <c r="H28" s="296">
        <f t="shared" ref="H28" si="0">F28*G28</f>
        <v>0</v>
      </c>
      <c r="I28" s="271"/>
      <c r="J28" s="275"/>
      <c r="K28" s="159"/>
      <c r="L28" s="61"/>
      <c r="M28" s="61"/>
    </row>
    <row r="29" spans="1:13" ht="15.75" thickBot="1" x14ac:dyDescent="0.3">
      <c r="A29" s="434"/>
      <c r="B29" s="435"/>
      <c r="C29" s="435"/>
      <c r="D29" s="180"/>
      <c r="E29" s="216"/>
      <c r="F29" s="217"/>
      <c r="G29" s="218" t="s">
        <v>41</v>
      </c>
      <c r="H29" s="219">
        <f>SUM(H23:H28)</f>
        <v>0</v>
      </c>
      <c r="I29" s="220"/>
      <c r="J29" s="275"/>
      <c r="K29" s="159"/>
      <c r="L29" s="61"/>
      <c r="M29" s="61"/>
    </row>
    <row r="30" spans="1:13" x14ac:dyDescent="0.25">
      <c r="A30" s="436"/>
      <c r="B30" s="437"/>
      <c r="C30" s="437"/>
      <c r="D30" s="80"/>
      <c r="E30" s="271"/>
      <c r="F30" s="290"/>
      <c r="G30" s="275"/>
      <c r="H30" s="221"/>
      <c r="I30" s="271"/>
      <c r="J30" s="275"/>
      <c r="K30" s="159"/>
      <c r="L30" s="61"/>
      <c r="M30" s="61"/>
    </row>
    <row r="31" spans="1:13" x14ac:dyDescent="0.25">
      <c r="A31" s="35"/>
      <c r="B31" s="276"/>
      <c r="C31" s="276"/>
      <c r="D31" s="276"/>
      <c r="E31" s="277"/>
      <c r="F31" s="277"/>
      <c r="G31" s="277"/>
      <c r="H31" s="277"/>
      <c r="I31" s="277"/>
      <c r="J31" s="278"/>
      <c r="K31" s="168"/>
      <c r="L31" s="61"/>
      <c r="M31" s="61"/>
    </row>
    <row r="32" spans="1:13" ht="15.75" thickBot="1" x14ac:dyDescent="0.3">
      <c r="A32" s="35"/>
      <c r="B32" s="276"/>
      <c r="C32" s="276"/>
      <c r="D32" s="276"/>
      <c r="E32" s="279"/>
      <c r="F32" s="277"/>
      <c r="G32" s="277"/>
      <c r="H32" s="277"/>
      <c r="I32" s="277"/>
      <c r="J32" s="278" t="s">
        <v>20</v>
      </c>
      <c r="K32" s="205" t="s">
        <v>21</v>
      </c>
      <c r="L32" s="61"/>
      <c r="M32" s="61"/>
    </row>
    <row r="33" spans="1:13" ht="15.75" thickBot="1" x14ac:dyDescent="0.3">
      <c r="A33" s="35"/>
      <c r="B33" s="276"/>
      <c r="C33" s="276"/>
      <c r="D33" s="276"/>
      <c r="E33" s="277"/>
      <c r="F33" s="277"/>
      <c r="G33" s="277"/>
      <c r="H33" s="277" t="s">
        <v>22</v>
      </c>
      <c r="I33" s="280" t="s">
        <v>13</v>
      </c>
      <c r="J33" s="169">
        <f>H29*0.2</f>
        <v>0</v>
      </c>
      <c r="K33" s="250">
        <f>H29*1.2</f>
        <v>0</v>
      </c>
      <c r="L33" s="61"/>
      <c r="M33" s="61"/>
    </row>
    <row r="34" spans="1:13" ht="15.75" thickBot="1" x14ac:dyDescent="0.3">
      <c r="A34" s="206"/>
      <c r="B34" s="207"/>
      <c r="C34" s="207"/>
      <c r="D34" s="207"/>
      <c r="E34" s="207"/>
      <c r="F34" s="208"/>
      <c r="G34" s="170"/>
      <c r="H34" s="170"/>
      <c r="I34" s="171"/>
      <c r="J34" s="172"/>
      <c r="K34" s="173"/>
      <c r="L34" s="61"/>
      <c r="M34" s="61"/>
    </row>
    <row r="35" spans="1:13" x14ac:dyDescent="0.25">
      <c r="A35" s="37"/>
      <c r="B35" s="61"/>
      <c r="C35" s="61"/>
      <c r="D35" s="61"/>
      <c r="E35" s="61"/>
      <c r="F35" s="60"/>
      <c r="G35" s="31"/>
      <c r="H35" s="36"/>
      <c r="I35" s="209"/>
      <c r="J35" s="36"/>
      <c r="K35" s="267"/>
      <c r="L35" s="61"/>
      <c r="M35" s="61"/>
    </row>
    <row r="36" spans="1:13" x14ac:dyDescent="0.25">
      <c r="A36" s="38" t="s">
        <v>23</v>
      </c>
      <c r="B36" s="174"/>
      <c r="C36" s="174"/>
      <c r="D36" s="174"/>
      <c r="E36" s="174"/>
      <c r="F36" s="174"/>
      <c r="G36" s="175"/>
      <c r="H36" s="175"/>
      <c r="I36" s="174"/>
      <c r="J36" s="175"/>
      <c r="K36" s="175"/>
      <c r="L36" s="46"/>
      <c r="M36" s="46"/>
    </row>
    <row r="37" spans="1:13" x14ac:dyDescent="0.25">
      <c r="A37" s="38" t="s">
        <v>24</v>
      </c>
      <c r="B37" s="174"/>
      <c r="C37" s="174"/>
      <c r="D37" s="174"/>
      <c r="E37" s="174"/>
      <c r="F37" s="174"/>
      <c r="G37" s="38"/>
      <c r="H37" s="38"/>
      <c r="I37" s="176"/>
      <c r="J37" s="177"/>
      <c r="K37" s="178"/>
      <c r="L37" s="46"/>
      <c r="M37" s="46"/>
    </row>
    <row r="38" spans="1:13" x14ac:dyDescent="0.25">
      <c r="A38" s="402" t="s">
        <v>25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2"/>
      <c r="L38" s="402"/>
      <c r="M38" s="402"/>
    </row>
    <row r="39" spans="1:1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x14ac:dyDescent="0.25">
      <c r="A40" s="61"/>
      <c r="B40" s="61"/>
      <c r="C40" s="61"/>
      <c r="D40" s="61"/>
      <c r="E40" s="61"/>
      <c r="F40" s="60"/>
      <c r="G40" s="61"/>
      <c r="H40" s="60"/>
      <c r="I40" s="61"/>
      <c r="J40" s="60"/>
      <c r="K40" s="60"/>
      <c r="L40" s="61"/>
      <c r="M40" s="61"/>
    </row>
    <row r="41" spans="1:13" x14ac:dyDescent="0.25">
      <c r="A41" s="39"/>
      <c r="B41" s="39"/>
      <c r="C41" s="46"/>
      <c r="D41" s="46"/>
      <c r="E41" s="46"/>
      <c r="F41" s="46"/>
      <c r="G41" s="179" t="s">
        <v>26</v>
      </c>
      <c r="H41" s="179"/>
      <c r="I41" s="179"/>
      <c r="J41" s="60"/>
      <c r="K41" s="60"/>
      <c r="L41" s="61"/>
      <c r="M41" s="61"/>
    </row>
    <row r="42" spans="1:13" x14ac:dyDescent="0.25">
      <c r="A42" s="403" t="s">
        <v>27</v>
      </c>
      <c r="B42" s="403"/>
      <c r="C42" s="403"/>
      <c r="D42" s="1"/>
      <c r="E42" s="1"/>
      <c r="F42" s="46"/>
      <c r="G42" s="179" t="s">
        <v>28</v>
      </c>
      <c r="H42" s="179"/>
      <c r="I42" s="179"/>
      <c r="J42" s="60"/>
      <c r="K42" s="60"/>
      <c r="L42" s="61"/>
      <c r="M42" s="61"/>
    </row>
    <row r="43" spans="1:13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</sheetData>
  <mergeCells count="15">
    <mergeCell ref="A11:C11"/>
    <mergeCell ref="D13:F13"/>
    <mergeCell ref="A14:B14"/>
    <mergeCell ref="D14:F14"/>
    <mergeCell ref="A23:C23"/>
    <mergeCell ref="A30:C30"/>
    <mergeCell ref="A38:M38"/>
    <mergeCell ref="A42:C42"/>
    <mergeCell ref="A22:C22"/>
    <mergeCell ref="A24:C24"/>
    <mergeCell ref="A25:C25"/>
    <mergeCell ref="A26:C26"/>
    <mergeCell ref="A27:C27"/>
    <mergeCell ref="A28:C28"/>
    <mergeCell ref="A29:C2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4"/>
  <sheetViews>
    <sheetView tabSelected="1" workbookViewId="0">
      <selection activeCell="M26" sqref="M26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6.28515625" customWidth="1"/>
    <col min="5" max="5" width="27" customWidth="1"/>
    <col min="6" max="7" width="11.28515625" customWidth="1"/>
    <col min="8" max="8" width="12.42578125" customWidth="1"/>
    <col min="9" max="9" width="14.5703125" customWidth="1"/>
    <col min="10" max="10" width="12.85546875" bestFit="1" customWidth="1"/>
    <col min="11" max="11" width="12.28515625" customWidth="1"/>
  </cols>
  <sheetData>
    <row r="1" spans="1:12" x14ac:dyDescent="0.25">
      <c r="A1" s="61"/>
      <c r="B1" s="63"/>
      <c r="C1" s="63"/>
      <c r="D1" s="63"/>
      <c r="E1" s="63"/>
      <c r="F1" s="63"/>
      <c r="G1" s="63"/>
      <c r="H1" s="63"/>
      <c r="I1" s="63"/>
      <c r="J1" s="61"/>
      <c r="K1" s="61"/>
      <c r="L1" s="61"/>
    </row>
    <row r="2" spans="1:12" x14ac:dyDescent="0.25">
      <c r="A2" s="61"/>
      <c r="B2" s="447" t="s">
        <v>124</v>
      </c>
      <c r="C2" s="447"/>
      <c r="D2" s="447"/>
      <c r="E2" s="447"/>
      <c r="F2" s="447"/>
      <c r="G2" s="447"/>
      <c r="H2" s="447"/>
      <c r="I2" s="347"/>
      <c r="J2" s="61"/>
      <c r="K2" s="61"/>
      <c r="L2" s="61"/>
    </row>
    <row r="3" spans="1:12" ht="15.75" thickBot="1" x14ac:dyDescent="0.3">
      <c r="A3" s="61"/>
      <c r="B3" s="444"/>
      <c r="C3" s="444"/>
      <c r="D3" s="444"/>
      <c r="E3" s="444"/>
      <c r="F3" s="444"/>
      <c r="G3" s="444"/>
      <c r="H3" s="444"/>
      <c r="I3" s="444"/>
      <c r="J3" s="61"/>
      <c r="K3" s="223"/>
      <c r="L3" s="223"/>
    </row>
    <row r="4" spans="1:12" s="308" customFormat="1" ht="32.450000000000003" customHeight="1" thickBot="1" x14ac:dyDescent="0.3">
      <c r="A4" s="301"/>
      <c r="B4" s="302" t="s">
        <v>107</v>
      </c>
      <c r="C4" s="303" t="s">
        <v>108</v>
      </c>
      <c r="D4" s="303" t="s">
        <v>109</v>
      </c>
      <c r="E4" s="303" t="s">
        <v>32</v>
      </c>
      <c r="F4" s="304" t="s">
        <v>110</v>
      </c>
      <c r="G4" s="304" t="s">
        <v>111</v>
      </c>
      <c r="H4" s="305" t="s">
        <v>112</v>
      </c>
      <c r="I4" s="306" t="s">
        <v>30</v>
      </c>
      <c r="J4" s="306" t="s">
        <v>83</v>
      </c>
      <c r="K4" s="307"/>
      <c r="L4" s="307"/>
    </row>
    <row r="5" spans="1:12" x14ac:dyDescent="0.25">
      <c r="A5" s="61"/>
      <c r="B5" s="342" t="s">
        <v>113</v>
      </c>
      <c r="C5" s="224" t="s">
        <v>34</v>
      </c>
      <c r="D5" s="225" t="s">
        <v>33</v>
      </c>
      <c r="E5" s="226" t="s">
        <v>37</v>
      </c>
      <c r="F5" s="309">
        <v>0</v>
      </c>
      <c r="G5" s="317">
        <v>1.4019999999999999</v>
      </c>
      <c r="H5" s="322">
        <f>G5-F5</f>
        <v>1.4019999999999999</v>
      </c>
      <c r="I5" s="330">
        <f>'III-2746'!H31</f>
        <v>0</v>
      </c>
      <c r="J5" s="330">
        <f t="shared" ref="J5:J8" si="0">I5*1.2</f>
        <v>0</v>
      </c>
      <c r="K5" s="227"/>
      <c r="L5" s="223"/>
    </row>
    <row r="6" spans="1:12" x14ac:dyDescent="0.25">
      <c r="A6" s="61"/>
      <c r="B6" s="342" t="s">
        <v>114</v>
      </c>
      <c r="C6" s="228" t="s">
        <v>35</v>
      </c>
      <c r="D6" s="229" t="s">
        <v>33</v>
      </c>
      <c r="E6" s="230" t="s">
        <v>38</v>
      </c>
      <c r="F6" s="310">
        <v>0.86</v>
      </c>
      <c r="G6" s="311">
        <v>1.9730000000000001</v>
      </c>
      <c r="H6" s="323">
        <f>G6-F6</f>
        <v>1.113</v>
      </c>
      <c r="I6" s="330">
        <f>'III-2784'!H30</f>
        <v>0</v>
      </c>
      <c r="J6" s="330">
        <f t="shared" si="0"/>
        <v>0</v>
      </c>
      <c r="K6" s="67"/>
      <c r="L6" s="223"/>
    </row>
    <row r="7" spans="1:12" x14ac:dyDescent="0.25">
      <c r="A7" s="61"/>
      <c r="B7" s="342" t="s">
        <v>115</v>
      </c>
      <c r="C7" s="228" t="s">
        <v>36</v>
      </c>
      <c r="D7" s="229" t="s">
        <v>33</v>
      </c>
      <c r="E7" s="198" t="s">
        <v>39</v>
      </c>
      <c r="F7" s="311">
        <v>0.54600000000000004</v>
      </c>
      <c r="G7" s="311">
        <v>1.6970000000000001</v>
      </c>
      <c r="H7" s="324">
        <f>G7-F7</f>
        <v>1.151</v>
      </c>
      <c r="I7" s="331">
        <f>'III-2808'!H32</f>
        <v>0</v>
      </c>
      <c r="J7" s="330">
        <f t="shared" si="0"/>
        <v>0</v>
      </c>
      <c r="K7" s="67"/>
      <c r="L7" s="223"/>
    </row>
    <row r="8" spans="1:12" ht="15.75" thickBot="1" x14ac:dyDescent="0.3">
      <c r="A8" s="61"/>
      <c r="B8" s="342" t="s">
        <v>116</v>
      </c>
      <c r="C8" s="231" t="s">
        <v>60</v>
      </c>
      <c r="D8" s="229" t="s">
        <v>33</v>
      </c>
      <c r="E8" s="204" t="s">
        <v>63</v>
      </c>
      <c r="F8" s="311">
        <v>1.56</v>
      </c>
      <c r="G8" s="318">
        <v>2.66</v>
      </c>
      <c r="H8" s="325">
        <f>G8-F8</f>
        <v>1.1000000000000001</v>
      </c>
      <c r="I8" s="332">
        <f>'III-2744'!H30</f>
        <v>0</v>
      </c>
      <c r="J8" s="333">
        <f t="shared" si="0"/>
        <v>0</v>
      </c>
      <c r="K8" s="67"/>
      <c r="L8" s="232"/>
    </row>
    <row r="9" spans="1:12" ht="15.75" thickBot="1" x14ac:dyDescent="0.3">
      <c r="A9" s="61"/>
      <c r="B9" s="343"/>
      <c r="C9" s="180"/>
      <c r="D9" s="180"/>
      <c r="E9" s="61"/>
      <c r="F9" s="312"/>
      <c r="G9" s="319" t="s">
        <v>31</v>
      </c>
      <c r="H9" s="326">
        <f>SUM(H5:H8)</f>
        <v>4.766</v>
      </c>
      <c r="I9" s="334">
        <f>SUM(I5:I8)</f>
        <v>0</v>
      </c>
      <c r="J9" s="334">
        <f>SUM(J5:J8)</f>
        <v>0</v>
      </c>
      <c r="K9" s="184"/>
      <c r="L9" s="61"/>
    </row>
    <row r="10" spans="1:12" ht="15.75" thickBot="1" x14ac:dyDescent="0.3">
      <c r="A10" s="61"/>
      <c r="B10" s="301"/>
      <c r="C10" s="61"/>
      <c r="D10" s="61"/>
      <c r="E10" s="61"/>
      <c r="F10" s="313"/>
      <c r="G10" s="312"/>
      <c r="H10" s="313"/>
      <c r="I10" s="335"/>
      <c r="J10" s="335"/>
      <c r="K10" s="61"/>
      <c r="L10" s="61"/>
    </row>
    <row r="11" spans="1:12" x14ac:dyDescent="0.25">
      <c r="A11" s="61"/>
      <c r="B11" s="344" t="s">
        <v>117</v>
      </c>
      <c r="C11" s="233" t="s">
        <v>75</v>
      </c>
      <c r="D11" s="234" t="s">
        <v>76</v>
      </c>
      <c r="E11" s="235" t="s">
        <v>77</v>
      </c>
      <c r="F11" s="314">
        <v>9.7149999999999999</v>
      </c>
      <c r="G11" s="314">
        <v>10</v>
      </c>
      <c r="H11" s="327">
        <f>G11-F11</f>
        <v>0.28500000000000014</v>
      </c>
      <c r="I11" s="336">
        <f>'III-2844'!H28</f>
        <v>0</v>
      </c>
      <c r="J11" s="336">
        <f>I11*1.2</f>
        <v>0</v>
      </c>
      <c r="K11" s="61"/>
      <c r="L11" s="348"/>
    </row>
    <row r="12" spans="1:12" ht="25.5" x14ac:dyDescent="0.25">
      <c r="A12" s="61"/>
      <c r="B12" s="300" t="s">
        <v>118</v>
      </c>
      <c r="C12" s="236" t="s">
        <v>78</v>
      </c>
      <c r="D12" s="237" t="s">
        <v>76</v>
      </c>
      <c r="E12" s="341" t="s">
        <v>121</v>
      </c>
      <c r="F12" s="315" t="s">
        <v>79</v>
      </c>
      <c r="G12" s="320" t="s">
        <v>80</v>
      </c>
      <c r="H12" s="328">
        <v>2.0030000000000001</v>
      </c>
      <c r="I12" s="338">
        <f>'III-2835'!H32</f>
        <v>0</v>
      </c>
      <c r="J12" s="338">
        <f t="shared" ref="J12:J13" si="1">I12*1.2</f>
        <v>0</v>
      </c>
      <c r="K12" s="61"/>
      <c r="L12" s="61"/>
    </row>
    <row r="13" spans="1:12" ht="15.75" thickBot="1" x14ac:dyDescent="0.3">
      <c r="A13" s="61"/>
      <c r="B13" s="345" t="s">
        <v>119</v>
      </c>
      <c r="C13" s="238" t="s">
        <v>81</v>
      </c>
      <c r="D13" s="239" t="s">
        <v>76</v>
      </c>
      <c r="E13" s="240" t="s">
        <v>82</v>
      </c>
      <c r="F13" s="316">
        <v>0</v>
      </c>
      <c r="G13" s="321">
        <v>0.498</v>
      </c>
      <c r="H13" s="329">
        <v>0.498</v>
      </c>
      <c r="I13" s="337">
        <f>'III-2840'!H29</f>
        <v>0</v>
      </c>
      <c r="J13" s="337">
        <f t="shared" si="1"/>
        <v>0</v>
      </c>
      <c r="K13" s="184"/>
      <c r="L13" s="61"/>
    </row>
    <row r="14" spans="1:12" ht="15.75" thickBot="1" x14ac:dyDescent="0.3">
      <c r="A14" s="61"/>
      <c r="B14" s="241"/>
      <c r="C14" s="241"/>
      <c r="D14" s="242"/>
      <c r="E14" s="61"/>
      <c r="F14" s="243"/>
      <c r="G14" s="340" t="s">
        <v>31</v>
      </c>
      <c r="H14" s="339">
        <f>SUM(H11:H13)</f>
        <v>2.7860000000000005</v>
      </c>
      <c r="I14" s="334">
        <f>SUM(I11:I13)</f>
        <v>0</v>
      </c>
      <c r="J14" s="334">
        <f>SUM(J11:J13)</f>
        <v>0</v>
      </c>
      <c r="K14" s="61"/>
      <c r="L14" s="61"/>
    </row>
    <row r="15" spans="1:12" ht="15.75" thickBot="1" x14ac:dyDescent="0.3">
      <c r="A15" s="61"/>
      <c r="B15" s="241"/>
      <c r="C15" s="241"/>
      <c r="D15" s="242"/>
      <c r="E15" s="61"/>
      <c r="F15" s="243"/>
      <c r="G15" s="241"/>
      <c r="H15" s="241"/>
      <c r="I15" s="335"/>
      <c r="J15" s="335"/>
      <c r="K15" s="61"/>
      <c r="L15" s="61"/>
    </row>
    <row r="16" spans="1:12" ht="15.75" thickBot="1" x14ac:dyDescent="0.3">
      <c r="A16" s="61"/>
      <c r="B16" s="241"/>
      <c r="C16" s="241"/>
      <c r="D16" s="242"/>
      <c r="E16" s="61"/>
      <c r="F16" s="243"/>
      <c r="G16" s="445" t="s">
        <v>120</v>
      </c>
      <c r="H16" s="446"/>
      <c r="I16" s="346">
        <f>I9+I14</f>
        <v>0</v>
      </c>
      <c r="J16" s="346">
        <f>J9+J14</f>
        <v>0</v>
      </c>
      <c r="K16" s="61"/>
      <c r="L16" s="61"/>
    </row>
    <row r="17" spans="1:12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</sheetData>
  <mergeCells count="3">
    <mergeCell ref="B3:I3"/>
    <mergeCell ref="G16:H16"/>
    <mergeCell ref="B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III-2746</vt:lpstr>
      <vt:lpstr>III-2784</vt:lpstr>
      <vt:lpstr>III-2808</vt:lpstr>
      <vt:lpstr>III-2744</vt:lpstr>
      <vt:lpstr>III-2844</vt:lpstr>
      <vt:lpstr>III-2835</vt:lpstr>
      <vt:lpstr>III-2840</vt:lpstr>
      <vt:lpstr> RS a RV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2021-10-06T12:02:52Z</cp:lastPrinted>
  <dcterms:created xsi:type="dcterms:W3CDTF">2018-05-11T08:20:24Z</dcterms:created>
  <dcterms:modified xsi:type="dcterms:W3CDTF">2021-12-03T12:39:37Z</dcterms:modified>
</cp:coreProperties>
</file>