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:\VO\DNS\Asfalty\Výzva č. 18_LC, PT a VK\Prilohy\"/>
    </mc:Choice>
  </mc:AlternateContent>
  <xr:revisionPtr revIDLastSave="0" documentId="13_ncr:1_{D7FC61F8-D141-44BC-89B3-5015DA814324}" xr6:coauthVersionLast="47" xr6:coauthVersionMax="47" xr10:uidLastSave="{00000000-0000-0000-0000-000000000000}"/>
  <bookViews>
    <workbookView xWindow="-120" yWindow="-120" windowWidth="25440" windowHeight="15390" activeTab="3" xr2:uid="{00000000-000D-0000-FFFF-FFFF00000000}"/>
  </bookViews>
  <sheets>
    <sheet name="III-2678" sheetId="26" r:id="rId1"/>
    <sheet name="III-2661 " sheetId="23" r:id="rId2"/>
    <sheet name="III-2713" sheetId="35" r:id="rId3"/>
    <sheet name="III-2605" sheetId="36" r:id="rId4"/>
    <sheet name="LC+PT+VK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5" l="1"/>
  <c r="H30" i="35" s="1"/>
  <c r="H28" i="35"/>
  <c r="G23" i="35"/>
  <c r="G29" i="35" s="1"/>
  <c r="H29" i="35" s="1"/>
  <c r="B18" i="35"/>
  <c r="G25" i="35" s="1"/>
  <c r="H25" i="35" s="1"/>
  <c r="G26" i="35" l="1"/>
  <c r="H23" i="35"/>
  <c r="G24" i="35"/>
  <c r="H24" i="35" s="1"/>
  <c r="H32" i="36"/>
  <c r="H31" i="36"/>
  <c r="H30" i="36"/>
  <c r="H29" i="36"/>
  <c r="H28" i="36"/>
  <c r="H27" i="36"/>
  <c r="H26" i="36"/>
  <c r="H25" i="36"/>
  <c r="H24" i="36"/>
  <c r="H23" i="36"/>
  <c r="B20" i="36"/>
  <c r="I17" i="36"/>
  <c r="H33" i="36" l="1"/>
  <c r="I12" i="3" s="1"/>
  <c r="J12" i="3" s="1"/>
  <c r="J13" i="3" s="1"/>
  <c r="G27" i="35"/>
  <c r="H27" i="35" s="1"/>
  <c r="H26" i="35"/>
  <c r="H31" i="35" s="1"/>
  <c r="I9" i="3" s="1"/>
  <c r="H12" i="3"/>
  <c r="H13" i="3" s="1"/>
  <c r="I13" i="3" l="1"/>
  <c r="J35" i="36"/>
  <c r="K35" i="36"/>
  <c r="J9" i="3"/>
  <c r="J10" i="3" s="1"/>
  <c r="I10" i="3"/>
  <c r="K33" i="35"/>
  <c r="J33" i="35"/>
  <c r="H6" i="3"/>
  <c r="H5" i="3"/>
  <c r="G30" i="23"/>
  <c r="H7" i="3" l="1"/>
  <c r="G31" i="23" l="1"/>
  <c r="H28" i="26" l="1"/>
  <c r="H23" i="26"/>
  <c r="B18" i="26"/>
  <c r="G27" i="26" s="1"/>
  <c r="H27" i="26" s="1"/>
  <c r="H31" i="23"/>
  <c r="H30" i="23"/>
  <c r="G23" i="23"/>
  <c r="H23" i="23" s="1"/>
  <c r="B18" i="23"/>
  <c r="G24" i="23" s="1"/>
  <c r="H24" i="23" s="1"/>
  <c r="G29" i="23" l="1"/>
  <c r="H29" i="23" s="1"/>
  <c r="G24" i="26"/>
  <c r="H24" i="26" s="1"/>
  <c r="G26" i="23"/>
  <c r="H26" i="23" s="1"/>
  <c r="H25" i="26"/>
  <c r="G26" i="26"/>
  <c r="H26" i="26" s="1"/>
  <c r="G25" i="23"/>
  <c r="H25" i="23" s="1"/>
  <c r="G28" i="23"/>
  <c r="H28" i="23" s="1"/>
  <c r="G27" i="23"/>
  <c r="H27" i="23" s="1"/>
  <c r="H32" i="23" l="1"/>
  <c r="H29" i="26"/>
  <c r="K34" i="23" l="1"/>
  <c r="I6" i="3"/>
  <c r="J6" i="3" s="1"/>
  <c r="K31" i="26"/>
  <c r="I5" i="3"/>
  <c r="J34" i="23"/>
  <c r="J31" i="26"/>
  <c r="J5" i="3" l="1"/>
  <c r="J7" i="3" s="1"/>
  <c r="J15" i="3" s="1"/>
  <c r="I7" i="3"/>
  <c r="I15" i="3" s="1"/>
</calcChain>
</file>

<file path=xl/sharedStrings.xml><?xml version="1.0" encoding="utf-8"?>
<sst xmlns="http://schemas.openxmlformats.org/spreadsheetml/2006/main" count="275" uniqueCount="120">
  <si>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</si>
  <si>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</si>
  <si>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</si>
  <si>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</si>
  <si>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</si>
  <si>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</si>
  <si>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</si>
  <si>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</si>
  <si>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 priemer</t>
  </si>
  <si>
    <t>plocha úseku</t>
  </si>
  <si>
    <t>m2</t>
  </si>
  <si>
    <t>korekcie</t>
  </si>
  <si>
    <t>m2  križovatky, napojenia MK, vjazdy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</si>
  <si>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</si>
  <si>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</si>
  <si>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</si>
  <si>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</si>
  <si>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</si>
  <si>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</si>
  <si>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</si>
  <si>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t>asfaltová zálievka pracovných spojov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</si>
  <si>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</si>
  <si>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</si>
  <si>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</si>
  <si>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</si>
  <si>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</si>
  <si>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</si>
  <si>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</si>
  <si>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</si>
  <si>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</si>
  <si>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</si>
  <si>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Miestopis</t>
  </si>
  <si>
    <t>LC</t>
  </si>
  <si>
    <t>do 400 mm</t>
  </si>
  <si>
    <t>III/2661 Halič - Políchno</t>
  </si>
  <si>
    <t>III/2661</t>
  </si>
  <si>
    <t>Halič - Políchno</t>
  </si>
  <si>
    <t>frézovanie s naložením a odvozom do 10 km ( začiatky a konce, MO, MK, obrubníková úprava )</t>
  </si>
  <si>
    <t>ACo 11-II s dovozom rozprestrením a zhutnením</t>
  </si>
  <si>
    <t>posterk spojovací</t>
  </si>
  <si>
    <t>postrek infitračný</t>
  </si>
  <si>
    <t>zpevnenie krajníc kamenivom drveným hr. 100 mm</t>
  </si>
  <si>
    <t>fr.0-32</t>
  </si>
  <si>
    <t>staničenie v km: 0,000 -10,032</t>
  </si>
  <si>
    <t xml:space="preserve">III/2678 Šurice spojka  </t>
  </si>
  <si>
    <t>III/2678 Šurice spojka</t>
  </si>
  <si>
    <t>staničenie v km: 0,000 -1,356 v dĺžke 1,356</t>
  </si>
  <si>
    <t>frézovanie s naložením a odvozom do 10 km ( začiatky a konce, most, MO, MK, obrubníková úprava )</t>
  </si>
  <si>
    <t>ACo 16-II s dovozom rozprestrením a zhutnením</t>
  </si>
  <si>
    <t>60 mm</t>
  </si>
  <si>
    <t xml:space="preserve">recyklácia bez korekcie na moste  </t>
  </si>
  <si>
    <t>Šurice spojka</t>
  </si>
  <si>
    <t>III/2678</t>
  </si>
  <si>
    <t>Príloha č. 2a</t>
  </si>
  <si>
    <t>Príloha č. 2b</t>
  </si>
  <si>
    <t>Príloha č. 2c</t>
  </si>
  <si>
    <t>šírka voz.m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</si>
  <si>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</si>
  <si>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</si>
  <si>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t>ACl 16-II s dovozom rozprestrením a zhutnením</t>
  </si>
  <si>
    <t>III/2713</t>
  </si>
  <si>
    <t>PT</t>
  </si>
  <si>
    <t>2a</t>
  </si>
  <si>
    <t>III/2605</t>
  </si>
  <si>
    <t>VK</t>
  </si>
  <si>
    <t>Čebovce - Nenince</t>
  </si>
  <si>
    <t>III/2605 Čebovce - Nenince</t>
  </si>
  <si>
    <t>staničenie v km: 21,200 - 23,373</t>
  </si>
  <si>
    <t>22,673 - 23,373 -recykláž</t>
  </si>
  <si>
    <t>700x6,5 = 4550 m2</t>
  </si>
  <si>
    <t xml:space="preserve">21,200 -21,879= </t>
  </si>
  <si>
    <t xml:space="preserve">679x 6,0 = </t>
  </si>
  <si>
    <t>21,879 - 23,373 =</t>
  </si>
  <si>
    <t>1494x6,5 =</t>
  </si>
  <si>
    <t>plochy  450</t>
  </si>
  <si>
    <t>vjazdy 15</t>
  </si>
  <si>
    <t xml:space="preserve">zpevnenie krajníc kamenivom drveným hr.100 x 500 mm </t>
  </si>
  <si>
    <t>fr.0 - 32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</si>
  <si>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</si>
  <si>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rPr>
        <sz val="10"/>
        <color indexed="8"/>
        <rFont val="Arial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</si>
  <si>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</si>
  <si>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0,5 kg/m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</si>
  <si>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10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11-II s dovozom rozprestrením a zhutnením</t>
    </r>
  </si>
  <si>
    <r>
      <rPr>
        <sz val="10"/>
        <color indexed="8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</si>
  <si>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</si>
  <si>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recyklácia za studena s kombinovaným spojivom (cement a asfaltová emulzia alebo cement a asfaltová pena)</t>
  </si>
  <si>
    <t>ACL 16-II s dovozom rozprestrením a zhutnením</t>
  </si>
  <si>
    <t>položka</t>
  </si>
  <si>
    <t>spolu bez DPH €</t>
  </si>
  <si>
    <t>Spolu</t>
  </si>
  <si>
    <t>2b</t>
  </si>
  <si>
    <t>2c</t>
  </si>
  <si>
    <t>2d</t>
  </si>
  <si>
    <t>Náklady v € bez DPH</t>
  </si>
  <si>
    <t>Náklady v €    s DPH</t>
  </si>
  <si>
    <t>Rekonštrukcie ciest III. triedy v pôsobnosti BBSK  v okrese Lučenec</t>
  </si>
  <si>
    <t>Rekonštrukcie ciest III. triedy v pôsobnosti BBSK  v okrese Poltár</t>
  </si>
  <si>
    <t>Rekonštrukcie ciest III. triedy v pôsobnosti BBSK  v okrese Veľký Krtíš</t>
  </si>
  <si>
    <t>Príloha č. 2d</t>
  </si>
  <si>
    <t>P.č.</t>
  </si>
  <si>
    <t>Cesta</t>
  </si>
  <si>
    <t>Okres</t>
  </si>
  <si>
    <t>Staničenie do</t>
  </si>
  <si>
    <t>Staničenie od</t>
  </si>
  <si>
    <t>Dĺžka opravy v km</t>
  </si>
  <si>
    <t xml:space="preserve"> jednotk. cena  €</t>
  </si>
  <si>
    <t xml:space="preserve"> jednotk. cena €</t>
  </si>
  <si>
    <r>
      <t>1,0 kg/m</t>
    </r>
    <r>
      <rPr>
        <vertAlign val="superscript"/>
        <sz val="10"/>
        <color theme="1"/>
        <rFont val="Arial"/>
        <family val="2"/>
        <charset val="238"/>
      </rPr>
      <t>2</t>
    </r>
  </si>
  <si>
    <r>
      <t>1,0 kg/m</t>
    </r>
    <r>
      <rPr>
        <vertAlign val="superscript"/>
        <sz val="10"/>
        <color rgb="FF000000"/>
        <rFont val="Arial"/>
        <family val="2"/>
        <charset val="238"/>
      </rPr>
      <t>2</t>
    </r>
  </si>
  <si>
    <t>Príloha č. 2 - Rekonštrukcie ciest III. triedy v pôsobnosti BBSK  v okresoch Lučenec, Poltár a Veľký Krtíš</t>
  </si>
  <si>
    <t xml:space="preserve">Celkom </t>
  </si>
  <si>
    <t>Celkom</t>
  </si>
  <si>
    <t>Hrnčiarska Ves intravilán</t>
  </si>
  <si>
    <t>II/2713 Hrnčiarska Ves intravilán</t>
  </si>
  <si>
    <t>výškova úprava poklopov kanalizačných šácht, vpustí</t>
  </si>
  <si>
    <t>ks</t>
  </si>
  <si>
    <t xml:space="preserve">zpevnenie krajníc kamenivom drveným hr.100 mm </t>
  </si>
  <si>
    <r>
      <t>staničenie v km: 24,660 - 26,120</t>
    </r>
    <r>
      <rPr>
        <sz val="10"/>
        <color theme="1"/>
        <rFont val="Arial"/>
        <family val="2"/>
        <charset val="238"/>
      </rPr>
      <t xml:space="preserve"> (korekcie vjazd PD, križ. 2719, 2740, 2720, MK, AZ)        </t>
    </r>
    <r>
      <rPr>
        <b/>
        <sz val="10"/>
        <color theme="1"/>
        <rFont val="Arial"/>
        <family val="2"/>
        <charset val="238"/>
      </rPr>
      <t>spolu = 1,460 km</t>
    </r>
  </si>
  <si>
    <t>vybraté úseky v ckm:   4,630 - 5,930</t>
  </si>
  <si>
    <t>recyklácia  v ckm 4,630 - 5,930 v dĺžke 1,3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</si>
</sst>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;#,##0.00"/>
  </numFmts>
  <fonts count="27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rgb="FF92D050"/>
      <name val="Arial"/>
      <family val="2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14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1" fillId="0" borderId="0"/>
    <xf numFmtId="0" fontId="10" fillId="0" borderId="0"/>
  </cellStyleXfs>
  <cellXfs count="392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/>
    <xf numFmtId="0" fontId="0" fillId="0" borderId="0" xfId="0" applyNumberFormat="1" applyFont="1" applyAlignment="1"/>
    <xf numFmtId="49" fontId="6" fillId="2" borderId="5" xfId="0" applyNumberFormat="1" applyFont="1" applyFill="1" applyBorder="1" applyAlignment="1"/>
    <xf numFmtId="0" fontId="11" fillId="0" borderId="0" xfId="2" applyFont="1"/>
    <xf numFmtId="0" fontId="12" fillId="0" borderId="0" xfId="2" applyFont="1"/>
    <xf numFmtId="0" fontId="11" fillId="0" borderId="0" xfId="0" applyFont="1"/>
    <xf numFmtId="0" fontId="1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9" xfId="0" applyFont="1" applyFill="1" applyBorder="1"/>
    <xf numFmtId="4" fontId="14" fillId="0" borderId="19" xfId="0" applyNumberFormat="1" applyFont="1" applyFill="1" applyBorder="1"/>
    <xf numFmtId="4" fontId="14" fillId="0" borderId="0" xfId="0" applyNumberFormat="1" applyFont="1" applyFill="1" applyBorder="1"/>
    <xf numFmtId="4" fontId="11" fillId="0" borderId="0" xfId="0" applyNumberFormat="1" applyFont="1" applyFill="1" applyBorder="1"/>
    <xf numFmtId="0" fontId="13" fillId="0" borderId="0" xfId="0" applyFont="1" applyFill="1" applyBorder="1"/>
    <xf numFmtId="4" fontId="11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/>
    </xf>
    <xf numFmtId="49" fontId="3" fillId="2" borderId="22" xfId="0" applyNumberFormat="1" applyFont="1" applyFill="1" applyBorder="1" applyAlignment="1"/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/>
    <xf numFmtId="4" fontId="3" fillId="2" borderId="70" xfId="0" applyNumberFormat="1" applyFont="1" applyFill="1" applyBorder="1" applyAlignment="1"/>
    <xf numFmtId="49" fontId="3" fillId="2" borderId="5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/>
    <xf numFmtId="0" fontId="3" fillId="2" borderId="14" xfId="0" applyFont="1" applyFill="1" applyBorder="1" applyAlignment="1"/>
    <xf numFmtId="164" fontId="3" fillId="2" borderId="14" xfId="0" applyNumberFormat="1" applyFont="1" applyFill="1" applyBorder="1" applyAlignment="1"/>
    <xf numFmtId="49" fontId="3" fillId="2" borderId="97" xfId="0" applyNumberFormat="1" applyFont="1" applyFill="1" applyBorder="1" applyAlignment="1">
      <alignment horizontal="left"/>
    </xf>
    <xf numFmtId="0" fontId="3" fillId="2" borderId="98" xfId="0" applyFont="1" applyFill="1" applyBorder="1" applyAlignment="1">
      <alignment horizontal="left"/>
    </xf>
    <xf numFmtId="0" fontId="3" fillId="2" borderId="99" xfId="0" applyFont="1" applyFill="1" applyBorder="1" applyAlignment="1">
      <alignment horizontal="left"/>
    </xf>
    <xf numFmtId="0" fontId="3" fillId="2" borderId="55" xfId="0" applyFont="1" applyFill="1" applyBorder="1" applyAlignment="1"/>
    <xf numFmtId="164" fontId="3" fillId="2" borderId="55" xfId="0" applyNumberFormat="1" applyFont="1" applyFill="1" applyBorder="1" applyAlignment="1"/>
    <xf numFmtId="49" fontId="3" fillId="2" borderId="69" xfId="0" applyNumberFormat="1" applyFont="1" applyFill="1" applyBorder="1" applyAlignment="1"/>
    <xf numFmtId="164" fontId="3" fillId="2" borderId="69" xfId="0" applyNumberFormat="1" applyFont="1" applyFill="1" applyBorder="1" applyAlignment="1"/>
    <xf numFmtId="4" fontId="3" fillId="2" borderId="57" xfId="0" applyNumberFormat="1" applyFont="1" applyFill="1" applyBorder="1" applyAlignment="1"/>
    <xf numFmtId="0" fontId="3" fillId="0" borderId="0" xfId="0" applyNumberFormat="1" applyFont="1" applyAlignment="1"/>
    <xf numFmtId="49" fontId="3" fillId="2" borderId="69" xfId="0" applyNumberFormat="1" applyFont="1" applyFill="1" applyBorder="1" applyAlignment="1">
      <alignment horizontal="left"/>
    </xf>
    <xf numFmtId="49" fontId="3" fillId="2" borderId="22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3" fillId="2" borderId="71" xfId="0" applyNumberFormat="1" applyFont="1" applyFill="1" applyBorder="1" applyAlignment="1">
      <alignment horizontal="left"/>
    </xf>
    <xf numFmtId="49" fontId="3" fillId="2" borderId="72" xfId="0" applyNumberFormat="1" applyFont="1" applyFill="1" applyBorder="1" applyAlignment="1">
      <alignment horizontal="left"/>
    </xf>
    <xf numFmtId="49" fontId="3" fillId="0" borderId="17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2" borderId="62" xfId="0" applyNumberFormat="1" applyFont="1" applyFill="1" applyBorder="1" applyAlignment="1">
      <alignment horizontal="left"/>
    </xf>
    <xf numFmtId="49" fontId="3" fillId="2" borderId="31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10" fillId="0" borderId="0" xfId="2" applyFont="1"/>
    <xf numFmtId="0" fontId="10" fillId="0" borderId="0" xfId="0" applyFont="1" applyFill="1" applyBorder="1"/>
    <xf numFmtId="4" fontId="21" fillId="0" borderId="0" xfId="0" applyNumberFormat="1" applyFont="1" applyFill="1" applyBorder="1"/>
    <xf numFmtId="4" fontId="10" fillId="0" borderId="0" xfId="0" applyNumberFormat="1" applyFont="1" applyFill="1" applyBorder="1"/>
    <xf numFmtId="4" fontId="10" fillId="0" borderId="20" xfId="0" applyNumberFormat="1" applyFont="1" applyFill="1" applyBorder="1"/>
    <xf numFmtId="0" fontId="18" fillId="0" borderId="0" xfId="0" applyFont="1" applyFill="1" applyBorder="1" applyAlignment="1">
      <alignment vertical="center"/>
    </xf>
    <xf numFmtId="4" fontId="18" fillId="0" borderId="20" xfId="0" applyNumberFormat="1" applyFont="1" applyFill="1" applyBorder="1"/>
    <xf numFmtId="4" fontId="11" fillId="0" borderId="20" xfId="0" applyNumberFormat="1" applyFont="1" applyFill="1" applyBorder="1"/>
    <xf numFmtId="4" fontId="11" fillId="0" borderId="4" xfId="0" applyNumberFormat="1" applyFont="1" applyFill="1" applyBorder="1"/>
    <xf numFmtId="4" fontId="11" fillId="3" borderId="44" xfId="0" applyNumberFormat="1" applyFont="1" applyFill="1" applyBorder="1"/>
    <xf numFmtId="4" fontId="22" fillId="0" borderId="46" xfId="0" applyNumberFormat="1" applyFont="1" applyFill="1" applyBorder="1"/>
    <xf numFmtId="0" fontId="22" fillId="0" borderId="46" xfId="0" applyFont="1" applyFill="1" applyBorder="1"/>
    <xf numFmtId="10" fontId="22" fillId="0" borderId="46" xfId="0" applyNumberFormat="1" applyFont="1" applyFill="1" applyBorder="1"/>
    <xf numFmtId="4" fontId="22" fillId="0" borderId="47" xfId="0" applyNumberFormat="1" applyFont="1" applyFill="1" applyBorder="1"/>
    <xf numFmtId="0" fontId="10" fillId="0" borderId="0" xfId="2" applyFont="1" applyAlignment="1">
      <alignment vertical="center"/>
    </xf>
    <xf numFmtId="4" fontId="10" fillId="0" borderId="0" xfId="2" applyNumberFormat="1" applyFont="1" applyAlignment="1">
      <alignment vertical="center"/>
    </xf>
    <xf numFmtId="4" fontId="11" fillId="0" borderId="0" xfId="2" applyNumberFormat="1" applyFont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0" fontId="10" fillId="0" borderId="0" xfId="2" applyFont="1" applyAlignment="1">
      <alignment horizontal="center"/>
    </xf>
    <xf numFmtId="4" fontId="3" fillId="0" borderId="0" xfId="0" applyNumberFormat="1" applyFont="1"/>
    <xf numFmtId="0" fontId="3" fillId="0" borderId="0" xfId="2" applyFont="1"/>
    <xf numFmtId="0" fontId="3" fillId="0" borderId="0" xfId="0" applyFont="1" applyFill="1" applyBorder="1"/>
    <xf numFmtId="0" fontId="18" fillId="0" borderId="0" xfId="2" applyFont="1"/>
    <xf numFmtId="4" fontId="11" fillId="0" borderId="0" xfId="0" applyNumberFormat="1" applyFont="1"/>
    <xf numFmtId="0" fontId="3" fillId="0" borderId="17" xfId="0" applyFont="1" applyFill="1" applyBorder="1"/>
    <xf numFmtId="4" fontId="3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0" xfId="0" applyNumberFormat="1" applyFont="1" applyFill="1" applyBorder="1"/>
    <xf numFmtId="0" fontId="3" fillId="0" borderId="20" xfId="0" applyFont="1" applyFill="1" applyBorder="1"/>
    <xf numFmtId="0" fontId="3" fillId="0" borderId="19" xfId="0" applyFont="1" applyFill="1" applyBorder="1"/>
    <xf numFmtId="4" fontId="16" fillId="0" borderId="0" xfId="0" applyNumberFormat="1" applyFont="1" applyFill="1" applyBorder="1"/>
    <xf numFmtId="4" fontId="3" fillId="0" borderId="20" xfId="0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4" fontId="16" fillId="0" borderId="0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5" xfId="0" applyFont="1" applyFill="1" applyBorder="1"/>
    <xf numFmtId="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20" xfId="0" applyNumberFormat="1" applyFont="1" applyBorder="1"/>
    <xf numFmtId="0" fontId="10" fillId="0" borderId="0" xfId="0" applyFont="1" applyBorder="1"/>
    <xf numFmtId="4" fontId="10" fillId="0" borderId="0" xfId="0" applyNumberFormat="1" applyFont="1" applyFill="1" applyBorder="1" applyAlignment="1">
      <alignment horizontal="center"/>
    </xf>
    <xf numFmtId="4" fontId="10" fillId="0" borderId="20" xfId="0" applyNumberFormat="1" applyFont="1" applyFill="1" applyBorder="1" applyAlignment="1">
      <alignment horizontal="center"/>
    </xf>
    <xf numFmtId="0" fontId="3" fillId="0" borderId="45" xfId="0" applyFont="1" applyFill="1" applyBorder="1"/>
    <xf numFmtId="0" fontId="3" fillId="0" borderId="46" xfId="0" applyFont="1" applyFill="1" applyBorder="1"/>
    <xf numFmtId="4" fontId="3" fillId="0" borderId="46" xfId="0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11" fillId="0" borderId="0" xfId="0" applyFont="1" applyFill="1"/>
    <xf numFmtId="4" fontId="14" fillId="0" borderId="0" xfId="0" applyNumberFormat="1" applyFont="1" applyFill="1"/>
    <xf numFmtId="0" fontId="14" fillId="0" borderId="0" xfId="0" applyFont="1" applyFill="1"/>
    <xf numFmtId="4" fontId="3" fillId="0" borderId="1" xfId="0" applyNumberFormat="1" applyFont="1" applyFill="1" applyBorder="1"/>
    <xf numFmtId="4" fontId="3" fillId="0" borderId="3" xfId="0" applyNumberFormat="1" applyFont="1" applyFill="1" applyBorder="1"/>
    <xf numFmtId="4" fontId="3" fillId="0" borderId="24" xfId="0" applyNumberFormat="1" applyFont="1" applyFill="1" applyBorder="1"/>
    <xf numFmtId="4" fontId="3" fillId="0" borderId="26" xfId="0" applyNumberFormat="1" applyFont="1" applyFill="1" applyBorder="1"/>
    <xf numFmtId="4" fontId="3" fillId="2" borderId="81" xfId="0" applyNumberFormat="1" applyFont="1" applyFill="1" applyBorder="1" applyAlignment="1">
      <alignment horizontal="right"/>
    </xf>
    <xf numFmtId="4" fontId="3" fillId="2" borderId="77" xfId="0" applyNumberFormat="1" applyFont="1" applyFill="1" applyBorder="1" applyAlignment="1">
      <alignment horizontal="right"/>
    </xf>
    <xf numFmtId="4" fontId="3" fillId="2" borderId="82" xfId="0" applyNumberFormat="1" applyFont="1" applyFill="1" applyBorder="1" applyAlignment="1">
      <alignment horizontal="right"/>
    </xf>
    <xf numFmtId="4" fontId="3" fillId="2" borderId="78" xfId="0" applyNumberFormat="1" applyFont="1" applyFill="1" applyBorder="1" applyAlignment="1">
      <alignment horizontal="right"/>
    </xf>
    <xf numFmtId="4" fontId="2" fillId="2" borderId="27" xfId="0" applyNumberFormat="1" applyFont="1" applyFill="1" applyBorder="1" applyAlignment="1">
      <alignment horizontal="right"/>
    </xf>
    <xf numFmtId="4" fontId="2" fillId="2" borderId="79" xfId="0" applyNumberFormat="1" applyFont="1" applyFill="1" applyBorder="1" applyAlignment="1">
      <alignment horizontal="right"/>
    </xf>
    <xf numFmtId="4" fontId="3" fillId="2" borderId="27" xfId="0" applyNumberFormat="1" applyFont="1" applyFill="1" applyBorder="1" applyAlignment="1">
      <alignment horizontal="right"/>
    </xf>
    <xf numFmtId="4" fontId="3" fillId="2" borderId="79" xfId="0" applyNumberFormat="1" applyFont="1" applyFill="1" applyBorder="1" applyAlignment="1">
      <alignment horizontal="right"/>
    </xf>
    <xf numFmtId="4" fontId="2" fillId="2" borderId="48" xfId="0" applyNumberFormat="1" applyFont="1" applyFill="1" applyBorder="1" applyAlignment="1">
      <alignment horizontal="right"/>
    </xf>
    <xf numFmtId="4" fontId="2" fillId="2" borderId="47" xfId="0" applyNumberFormat="1" applyFont="1" applyFill="1" applyBorder="1" applyAlignment="1">
      <alignment horizontal="right"/>
    </xf>
    <xf numFmtId="49" fontId="3" fillId="2" borderId="9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 vertical="center"/>
    </xf>
    <xf numFmtId="0" fontId="16" fillId="0" borderId="13" xfId="1" applyFont="1" applyFill="1" applyBorder="1" applyAlignment="1"/>
    <xf numFmtId="0" fontId="3" fillId="0" borderId="83" xfId="2" applyFont="1" applyBorder="1" applyAlignment="1"/>
    <xf numFmtId="0" fontId="10" fillId="0" borderId="56" xfId="2" applyFont="1" applyBorder="1" applyAlignment="1"/>
    <xf numFmtId="0" fontId="10" fillId="0" borderId="84" xfId="2" applyFont="1" applyBorder="1" applyAlignment="1"/>
    <xf numFmtId="0" fontId="3" fillId="0" borderId="56" xfId="2" applyFont="1" applyBorder="1" applyAlignment="1"/>
    <xf numFmtId="0" fontId="10" fillId="0" borderId="33" xfId="2" applyFont="1" applyBorder="1" applyAlignment="1"/>
    <xf numFmtId="0" fontId="3" fillId="0" borderId="13" xfId="0" applyFont="1" applyFill="1" applyBorder="1" applyAlignment="1"/>
    <xf numFmtId="0" fontId="3" fillId="0" borderId="60" xfId="0" applyFont="1" applyFill="1" applyBorder="1" applyAlignment="1"/>
    <xf numFmtId="0" fontId="3" fillId="0" borderId="40" xfId="0" applyFont="1" applyFill="1" applyBorder="1" applyAlignment="1"/>
    <xf numFmtId="0" fontId="3" fillId="0" borderId="41" xfId="0" applyFont="1" applyFill="1" applyBorder="1" applyAlignment="1"/>
    <xf numFmtId="0" fontId="13" fillId="0" borderId="42" xfId="0" applyFont="1" applyFill="1" applyBorder="1" applyAlignment="1"/>
    <xf numFmtId="0" fontId="10" fillId="0" borderId="43" xfId="0" applyFont="1" applyFill="1" applyBorder="1" applyAlignment="1"/>
    <xf numFmtId="0" fontId="3" fillId="0" borderId="87" xfId="0" applyFont="1" applyFill="1" applyBorder="1" applyAlignment="1"/>
    <xf numFmtId="0" fontId="3" fillId="0" borderId="88" xfId="0" applyFont="1" applyFill="1" applyBorder="1" applyAlignment="1"/>
    <xf numFmtId="0" fontId="3" fillId="0" borderId="89" xfId="0" applyFont="1" applyFill="1" applyBorder="1" applyAlignment="1"/>
    <xf numFmtId="0" fontId="3" fillId="0" borderId="90" xfId="0" applyFont="1" applyFill="1" applyBorder="1" applyAlignment="1"/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3" fillId="0" borderId="72" xfId="0" applyFont="1" applyFill="1" applyBorder="1" applyAlignment="1"/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2" fillId="0" borderId="0" xfId="0" applyFont="1" applyFill="1" applyBorder="1" applyAlignment="1"/>
    <xf numFmtId="4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2" borderId="15" xfId="0" applyNumberFormat="1" applyFont="1" applyFill="1" applyBorder="1" applyAlignment="1"/>
    <xf numFmtId="4" fontId="3" fillId="2" borderId="9" xfId="0" applyNumberFormat="1" applyFont="1" applyFill="1" applyBorder="1" applyAlignment="1"/>
    <xf numFmtId="4" fontId="3" fillId="2" borderId="9" xfId="0" applyNumberFormat="1" applyFont="1" applyFill="1" applyBorder="1" applyAlignment="1">
      <alignment vertical="center"/>
    </xf>
    <xf numFmtId="4" fontId="3" fillId="2" borderId="103" xfId="0" applyNumberFormat="1" applyFont="1" applyFill="1" applyBorder="1" applyAlignment="1"/>
    <xf numFmtId="4" fontId="3" fillId="2" borderId="74" xfId="0" applyNumberFormat="1" applyFont="1" applyFill="1" applyBorder="1" applyAlignment="1"/>
    <xf numFmtId="4" fontId="3" fillId="2" borderId="81" xfId="0" applyNumberFormat="1" applyFont="1" applyFill="1" applyBorder="1" applyAlignment="1"/>
    <xf numFmtId="4" fontId="3" fillId="2" borderId="81" xfId="0" applyNumberFormat="1" applyFont="1" applyFill="1" applyBorder="1" applyAlignment="1">
      <alignment vertical="center"/>
    </xf>
    <xf numFmtId="4" fontId="3" fillId="2" borderId="105" xfId="0" applyNumberFormat="1" applyFont="1" applyFill="1" applyBorder="1" applyAlignment="1"/>
    <xf numFmtId="4" fontId="3" fillId="2" borderId="75" xfId="0" applyNumberFormat="1" applyFont="1" applyFill="1" applyBorder="1" applyAlignment="1"/>
    <xf numFmtId="4" fontId="2" fillId="2" borderId="48" xfId="0" applyNumberFormat="1" applyFont="1" applyFill="1" applyBorder="1" applyAlignment="1"/>
    <xf numFmtId="49" fontId="3" fillId="2" borderId="68" xfId="0" applyNumberFormat="1" applyFont="1" applyFill="1" applyBorder="1" applyAlignment="1"/>
    <xf numFmtId="49" fontId="3" fillId="2" borderId="71" xfId="0" applyNumberFormat="1" applyFont="1" applyFill="1" applyBorder="1" applyAlignment="1"/>
    <xf numFmtId="4" fontId="3" fillId="2" borderId="73" xfId="0" applyNumberFormat="1" applyFont="1" applyFill="1" applyBorder="1" applyAlignment="1"/>
    <xf numFmtId="2" fontId="3" fillId="0" borderId="0" xfId="0" applyNumberFormat="1" applyFont="1" applyFill="1" applyBorder="1" applyAlignment="1"/>
    <xf numFmtId="49" fontId="2" fillId="0" borderId="16" xfId="0" applyNumberFormat="1" applyFont="1" applyFill="1" applyBorder="1" applyAlignment="1"/>
    <xf numFmtId="0" fontId="2" fillId="0" borderId="17" xfId="0" applyFont="1" applyFill="1" applyBorder="1" applyAlignment="1"/>
    <xf numFmtId="0" fontId="3" fillId="0" borderId="17" xfId="0" applyFont="1" applyFill="1" applyBorder="1" applyAlignment="1"/>
    <xf numFmtId="49" fontId="3" fillId="0" borderId="17" xfId="0" applyNumberFormat="1" applyFont="1" applyFill="1" applyBorder="1" applyAlignment="1"/>
    <xf numFmtId="4" fontId="3" fillId="0" borderId="17" xfId="0" applyNumberFormat="1" applyFont="1" applyFill="1" applyBorder="1" applyAlignment="1"/>
    <xf numFmtId="4" fontId="3" fillId="0" borderId="18" xfId="0" applyNumberFormat="1" applyFont="1" applyFill="1" applyBorder="1" applyAlignment="1"/>
    <xf numFmtId="49" fontId="2" fillId="0" borderId="19" xfId="0" applyNumberFormat="1" applyFont="1" applyFill="1" applyBorder="1" applyAlignment="1"/>
    <xf numFmtId="0" fontId="3" fillId="0" borderId="20" xfId="0" applyFont="1" applyFill="1" applyBorder="1" applyAlignment="1"/>
    <xf numFmtId="0" fontId="3" fillId="0" borderId="19" xfId="0" applyFont="1" applyFill="1" applyBorder="1" applyAlignment="1"/>
    <xf numFmtId="4" fontId="3" fillId="0" borderId="20" xfId="0" applyNumberFormat="1" applyFont="1" applyFill="1" applyBorder="1" applyAlignment="1"/>
    <xf numFmtId="0" fontId="8" fillId="0" borderId="0" xfId="0" applyFont="1" applyFill="1" applyBorder="1" applyAlignment="1"/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right"/>
    </xf>
    <xf numFmtId="4" fontId="3" fillId="2" borderId="107" xfId="0" applyNumberFormat="1" applyFont="1" applyFill="1" applyBorder="1" applyAlignment="1"/>
    <xf numFmtId="4" fontId="3" fillId="2" borderId="80" xfId="0" applyNumberFormat="1" applyFont="1" applyFill="1" applyBorder="1" applyAlignment="1"/>
    <xf numFmtId="4" fontId="3" fillId="0" borderId="106" xfId="0" applyNumberFormat="1" applyFont="1" applyFill="1" applyBorder="1" applyAlignment="1"/>
    <xf numFmtId="4" fontId="2" fillId="0" borderId="28" xfId="0" applyNumberFormat="1" applyFont="1" applyFill="1" applyBorder="1" applyAlignment="1"/>
    <xf numFmtId="4" fontId="7" fillId="0" borderId="19" xfId="0" applyNumberFormat="1" applyFont="1" applyFill="1" applyBorder="1" applyAlignment="1"/>
    <xf numFmtId="4" fontId="2" fillId="0" borderId="20" xfId="0" applyNumberFormat="1" applyFont="1" applyFill="1" applyBorder="1" applyAlignment="1"/>
    <xf numFmtId="49" fontId="3" fillId="0" borderId="20" xfId="0" applyNumberFormat="1" applyFont="1" applyFill="1" applyBorder="1" applyAlignment="1">
      <alignment horizontal="center"/>
    </xf>
    <xf numFmtId="0" fontId="3" fillId="0" borderId="45" xfId="0" applyFont="1" applyFill="1" applyBorder="1" applyAlignment="1"/>
    <xf numFmtId="0" fontId="3" fillId="0" borderId="46" xfId="0" applyFont="1" applyFill="1" applyBorder="1" applyAlignment="1"/>
    <xf numFmtId="4" fontId="3" fillId="0" borderId="46" xfId="0" applyNumberFormat="1" applyFont="1" applyFill="1" applyBorder="1" applyAlignment="1"/>
    <xf numFmtId="4" fontId="20" fillId="0" borderId="46" xfId="0" applyNumberFormat="1" applyFont="1" applyFill="1" applyBorder="1" applyAlignment="1"/>
    <xf numFmtId="0" fontId="20" fillId="0" borderId="46" xfId="0" applyFont="1" applyFill="1" applyBorder="1" applyAlignment="1"/>
    <xf numFmtId="10" fontId="20" fillId="0" borderId="46" xfId="0" applyNumberFormat="1" applyFont="1" applyFill="1" applyBorder="1" applyAlignment="1"/>
    <xf numFmtId="4" fontId="20" fillId="0" borderId="47" xfId="0" applyNumberFormat="1" applyFont="1" applyFill="1" applyBorder="1" applyAlignment="1"/>
    <xf numFmtId="0" fontId="3" fillId="0" borderId="108" xfId="0" applyFont="1" applyFill="1" applyBorder="1" applyAlignment="1"/>
    <xf numFmtId="4" fontId="3" fillId="0" borderId="109" xfId="0" applyNumberFormat="1" applyFont="1" applyFill="1" applyBorder="1" applyAlignment="1"/>
    <xf numFmtId="0" fontId="2" fillId="0" borderId="0" xfId="0" applyFont="1" applyFill="1" applyBorder="1" applyAlignment="1">
      <alignment vertical="center" wrapText="1"/>
    </xf>
    <xf numFmtId="4" fontId="2" fillId="5" borderId="59" xfId="0" applyNumberFormat="1" applyFont="1" applyFill="1" applyBorder="1" applyAlignment="1"/>
    <xf numFmtId="4" fontId="2" fillId="2" borderId="0" xfId="0" applyNumberFormat="1" applyFont="1" applyFill="1" applyBorder="1" applyAlignment="1">
      <alignment horizontal="right"/>
    </xf>
    <xf numFmtId="4" fontId="2" fillId="4" borderId="79" xfId="0" applyNumberFormat="1" applyFont="1" applyFill="1" applyBorder="1" applyAlignment="1"/>
    <xf numFmtId="49" fontId="2" fillId="4" borderId="63" xfId="0" applyNumberFormat="1" applyFont="1" applyFill="1" applyBorder="1" applyAlignment="1">
      <alignment horizontal="center" vertical="center"/>
    </xf>
    <xf numFmtId="49" fontId="2" fillId="4" borderId="64" xfId="0" applyNumberFormat="1" applyFont="1" applyFill="1" applyBorder="1" applyAlignment="1">
      <alignment horizontal="center" vertical="center"/>
    </xf>
    <xf numFmtId="49" fontId="2" fillId="4" borderId="64" xfId="0" applyNumberFormat="1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horizontal="center" vertical="center" wrapText="1"/>
    </xf>
    <xf numFmtId="49" fontId="2" fillId="4" borderId="67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/>
    <xf numFmtId="4" fontId="2" fillId="0" borderId="51" xfId="0" applyNumberFormat="1" applyFont="1" applyFill="1" applyBorder="1" applyAlignment="1"/>
    <xf numFmtId="49" fontId="6" fillId="2" borderId="72" xfId="0" applyNumberFormat="1" applyFont="1" applyFill="1" applyBorder="1" applyAlignment="1">
      <alignment vertical="center"/>
    </xf>
    <xf numFmtId="164" fontId="10" fillId="0" borderId="34" xfId="0" applyNumberFormat="1" applyFont="1" applyFill="1" applyBorder="1" applyAlignment="1"/>
    <xf numFmtId="4" fontId="10" fillId="0" borderId="107" xfId="0" applyNumberFormat="1" applyFont="1" applyFill="1" applyBorder="1" applyAlignment="1"/>
    <xf numFmtId="4" fontId="10" fillId="0" borderId="110" xfId="0" applyNumberFormat="1" applyFont="1" applyFill="1" applyBorder="1" applyAlignment="1"/>
    <xf numFmtId="164" fontId="10" fillId="0" borderId="61" xfId="0" applyNumberFormat="1" applyFont="1" applyFill="1" applyBorder="1" applyAlignment="1"/>
    <xf numFmtId="4" fontId="10" fillId="0" borderId="60" xfId="0" applyNumberFormat="1" applyFont="1" applyFill="1" applyBorder="1" applyAlignment="1"/>
    <xf numFmtId="4" fontId="10" fillId="0" borderId="111" xfId="0" applyNumberFormat="1" applyFont="1" applyFill="1" applyBorder="1" applyAlignment="1"/>
    <xf numFmtId="0" fontId="3" fillId="0" borderId="5" xfId="0" applyFont="1" applyFill="1" applyBorder="1" applyAlignment="1"/>
    <xf numFmtId="0" fontId="10" fillId="0" borderId="85" xfId="0" applyFont="1" applyFill="1" applyBorder="1" applyAlignment="1"/>
    <xf numFmtId="164" fontId="10" fillId="0" borderId="12" xfId="0" applyNumberFormat="1" applyFont="1" applyFill="1" applyBorder="1" applyAlignment="1"/>
    <xf numFmtId="4" fontId="10" fillId="0" borderId="103" xfId="0" applyNumberFormat="1" applyFont="1" applyFill="1" applyBorder="1" applyAlignment="1"/>
    <xf numFmtId="164" fontId="10" fillId="0" borderId="86" xfId="0" applyNumberFormat="1" applyFont="1" applyFill="1" applyBorder="1" applyAlignment="1"/>
    <xf numFmtId="164" fontId="10" fillId="0" borderId="15" xfId="0" applyNumberFormat="1" applyFont="1" applyFill="1" applyBorder="1" applyAlignment="1"/>
    <xf numFmtId="164" fontId="10" fillId="0" borderId="91" xfId="0" applyNumberFormat="1" applyFont="1" applyFill="1" applyBorder="1" applyAlignment="1"/>
    <xf numFmtId="164" fontId="10" fillId="0" borderId="13" xfId="0" applyNumberFormat="1" applyFont="1" applyFill="1" applyBorder="1" applyAlignment="1"/>
    <xf numFmtId="0" fontId="10" fillId="0" borderId="55" xfId="0" applyFont="1" applyFill="1" applyBorder="1" applyAlignment="1"/>
    <xf numFmtId="164" fontId="10" fillId="0" borderId="93" xfId="0" applyNumberFormat="1" applyFont="1" applyFill="1" applyBorder="1" applyAlignment="1"/>
    <xf numFmtId="4" fontId="10" fillId="0" borderId="74" xfId="0" applyNumberFormat="1" applyFont="1" applyFill="1" applyBorder="1" applyAlignment="1"/>
    <xf numFmtId="4" fontId="10" fillId="0" borderId="75" xfId="0" applyNumberFormat="1" applyFont="1" applyFill="1" applyBorder="1" applyAlignment="1"/>
    <xf numFmtId="4" fontId="14" fillId="0" borderId="19" xfId="0" applyNumberFormat="1" applyFont="1" applyFill="1" applyBorder="1" applyAlignment="1"/>
    <xf numFmtId="4" fontId="14" fillId="0" borderId="0" xfId="0" applyNumberFormat="1" applyFont="1" applyFill="1" applyBorder="1" applyAlignment="1"/>
    <xf numFmtId="4" fontId="11" fillId="0" borderId="0" xfId="0" applyNumberFormat="1" applyFont="1" applyFill="1" applyBorder="1" applyAlignment="1"/>
    <xf numFmtId="4" fontId="11" fillId="0" borderId="48" xfId="0" applyNumberFormat="1" applyFont="1" applyFill="1" applyBorder="1" applyAlignment="1"/>
    <xf numFmtId="4" fontId="18" fillId="0" borderId="0" xfId="0" applyNumberFormat="1" applyFont="1" applyFill="1" applyBorder="1"/>
    <xf numFmtId="49" fontId="2" fillId="4" borderId="31" xfId="0" applyNumberFormat="1" applyFont="1" applyFill="1" applyBorder="1" applyAlignment="1">
      <alignment horizontal="center" vertical="center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64" fontId="3" fillId="2" borderId="5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72" xfId="0" applyNumberFormat="1" applyFont="1" applyFill="1" applyBorder="1" applyAlignment="1">
      <alignment horizontal="right"/>
    </xf>
    <xf numFmtId="164" fontId="3" fillId="2" borderId="76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2" fillId="2" borderId="29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3" fillId="2" borderId="31" xfId="0" applyNumberFormat="1" applyFont="1" applyFill="1" applyBorder="1" applyAlignment="1">
      <alignment horizontal="right"/>
    </xf>
    <xf numFmtId="164" fontId="3" fillId="2" borderId="32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2" fillId="2" borderId="46" xfId="0" applyNumberFormat="1" applyFont="1" applyFill="1" applyBorder="1" applyAlignment="1">
      <alignment horizontal="right"/>
    </xf>
    <xf numFmtId="0" fontId="11" fillId="0" borderId="0" xfId="2" applyFont="1" applyAlignment="1">
      <alignment horizontal="left" vertical="center" wrapText="1"/>
    </xf>
    <xf numFmtId="164" fontId="2" fillId="2" borderId="27" xfId="0" applyNumberFormat="1" applyFont="1" applyFill="1" applyBorder="1" applyAlignment="1">
      <alignment horizontal="left"/>
    </xf>
    <xf numFmtId="0" fontId="0" fillId="0" borderId="0" xfId="0"/>
    <xf numFmtId="0" fontId="13" fillId="0" borderId="42" xfId="0" applyFont="1" applyFill="1" applyBorder="1"/>
    <xf numFmtId="0" fontId="13" fillId="0" borderId="72" xfId="0" applyFont="1" applyFill="1" applyBorder="1"/>
    <xf numFmtId="4" fontId="11" fillId="0" borderId="19" xfId="0" applyNumberFormat="1" applyFont="1" applyFill="1" applyBorder="1"/>
    <xf numFmtId="0" fontId="16" fillId="0" borderId="0" xfId="0" applyFont="1" applyFill="1" applyBorder="1"/>
    <xf numFmtId="0" fontId="10" fillId="0" borderId="56" xfId="2" applyFont="1" applyBorder="1" applyAlignment="1">
      <alignment horizontal="left"/>
    </xf>
    <xf numFmtId="0" fontId="10" fillId="0" borderId="84" xfId="2" applyFont="1" applyBorder="1" applyAlignment="1">
      <alignment horizontal="left"/>
    </xf>
    <xf numFmtId="0" fontId="10" fillId="0" borderId="33" xfId="2" applyFont="1" applyBorder="1"/>
    <xf numFmtId="164" fontId="10" fillId="0" borderId="34" xfId="0" applyNumberFormat="1" applyFont="1" applyFill="1" applyBorder="1"/>
    <xf numFmtId="4" fontId="10" fillId="0" borderId="107" xfId="0" applyNumberFormat="1" applyFont="1" applyFill="1" applyBorder="1"/>
    <xf numFmtId="4" fontId="10" fillId="0" borderId="110" xfId="0" applyNumberFormat="1" applyFont="1" applyFill="1" applyBorder="1"/>
    <xf numFmtId="164" fontId="10" fillId="0" borderId="61" xfId="0" applyNumberFormat="1" applyFont="1" applyFill="1" applyBorder="1"/>
    <xf numFmtId="4" fontId="10" fillId="0" borderId="60" xfId="0" applyNumberFormat="1" applyFont="1" applyFill="1" applyBorder="1"/>
    <xf numFmtId="4" fontId="10" fillId="0" borderId="111" xfId="0" applyNumberFormat="1" applyFont="1" applyFill="1" applyBorder="1"/>
    <xf numFmtId="0" fontId="10" fillId="0" borderId="85" xfId="0" applyFont="1" applyFill="1" applyBorder="1" applyAlignment="1">
      <alignment vertical="center"/>
    </xf>
    <xf numFmtId="164" fontId="10" fillId="0" borderId="12" xfId="0" applyNumberFormat="1" applyFont="1" applyFill="1" applyBorder="1" applyAlignment="1">
      <alignment vertical="center"/>
    </xf>
    <xf numFmtId="4" fontId="10" fillId="0" borderId="103" xfId="0" applyNumberFormat="1" applyFont="1" applyFill="1" applyBorder="1" applyAlignment="1">
      <alignment vertical="center"/>
    </xf>
    <xf numFmtId="4" fontId="10" fillId="0" borderId="105" xfId="0" applyNumberFormat="1" applyFont="1" applyFill="1" applyBorder="1" applyAlignment="1">
      <alignment vertical="center"/>
    </xf>
    <xf numFmtId="0" fontId="10" fillId="0" borderId="43" xfId="0" applyFont="1" applyFill="1" applyBorder="1"/>
    <xf numFmtId="164" fontId="10" fillId="0" borderId="86" xfId="0" applyNumberFormat="1" applyFont="1" applyFill="1" applyBorder="1"/>
    <xf numFmtId="0" fontId="10" fillId="0" borderId="12" xfId="0" applyFont="1" applyFill="1" applyBorder="1"/>
    <xf numFmtId="164" fontId="10" fillId="0" borderId="15" xfId="0" applyNumberFormat="1" applyFont="1" applyFill="1" applyBorder="1"/>
    <xf numFmtId="0" fontId="10" fillId="0" borderId="49" xfId="0" applyFont="1" applyFill="1" applyBorder="1"/>
    <xf numFmtId="164" fontId="10" fillId="0" borderId="49" xfId="0" applyNumberFormat="1" applyFont="1" applyFill="1" applyBorder="1"/>
    <xf numFmtId="4" fontId="10" fillId="0" borderId="112" xfId="0" applyNumberFormat="1" applyFont="1" applyFill="1" applyBorder="1"/>
    <xf numFmtId="4" fontId="10" fillId="0" borderId="104" xfId="0" applyNumberFormat="1" applyFont="1" applyFill="1" applyBorder="1"/>
    <xf numFmtId="0" fontId="10" fillId="0" borderId="13" xfId="0" applyFont="1" applyFill="1" applyBorder="1"/>
    <xf numFmtId="164" fontId="10" fillId="0" borderId="13" xfId="0" applyNumberFormat="1" applyFont="1" applyFill="1" applyBorder="1"/>
    <xf numFmtId="0" fontId="10" fillId="0" borderId="55" xfId="0" applyFont="1" applyFill="1" applyBorder="1" applyAlignment="1">
      <alignment vertical="center"/>
    </xf>
    <xf numFmtId="164" fontId="10" fillId="0" borderId="93" xfId="0" applyNumberFormat="1" applyFont="1" applyFill="1" applyBorder="1" applyAlignment="1">
      <alignment vertical="center"/>
    </xf>
    <xf numFmtId="4" fontId="10" fillId="0" borderId="74" xfId="0" applyNumberFormat="1" applyFont="1" applyFill="1" applyBorder="1" applyAlignment="1">
      <alignment vertical="center"/>
    </xf>
    <xf numFmtId="4" fontId="10" fillId="0" borderId="75" xfId="0" applyNumberFormat="1" applyFont="1" applyFill="1" applyBorder="1"/>
    <xf numFmtId="4" fontId="11" fillId="0" borderId="48" xfId="0" applyNumberFormat="1" applyFont="1" applyFill="1" applyBorder="1"/>
    <xf numFmtId="0" fontId="16" fillId="0" borderId="0" xfId="0" applyFont="1" applyBorder="1"/>
    <xf numFmtId="2" fontId="3" fillId="0" borderId="1" xfId="0" applyNumberFormat="1" applyFont="1" applyFill="1" applyBorder="1"/>
    <xf numFmtId="2" fontId="3" fillId="0" borderId="3" xfId="0" applyNumberFormat="1" applyFont="1" applyFill="1" applyBorder="1"/>
    <xf numFmtId="2" fontId="3" fillId="0" borderId="24" xfId="0" applyNumberFormat="1" applyFont="1" applyFill="1" applyBorder="1"/>
    <xf numFmtId="2" fontId="3" fillId="0" borderId="26" xfId="0" applyNumberFormat="1" applyFont="1" applyFill="1" applyBorder="1"/>
    <xf numFmtId="0" fontId="10" fillId="0" borderId="83" xfId="2" applyFont="1" applyBorder="1" applyAlignment="1">
      <alignment horizontal="left"/>
    </xf>
    <xf numFmtId="0" fontId="3" fillId="0" borderId="56" xfId="2" applyFont="1" applyBorder="1"/>
    <xf numFmtId="0" fontId="3" fillId="0" borderId="13" xfId="0" applyFont="1" applyFill="1" applyBorder="1"/>
    <xf numFmtId="0" fontId="3" fillId="0" borderId="60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10" fillId="0" borderId="40" xfId="0" applyFont="1" applyFill="1" applyBorder="1"/>
    <xf numFmtId="0" fontId="10" fillId="0" borderId="41" xfId="0" applyFont="1" applyFill="1" applyBorder="1"/>
    <xf numFmtId="0" fontId="10" fillId="0" borderId="87" xfId="0" applyFont="1" applyFill="1" applyBorder="1"/>
    <xf numFmtId="0" fontId="10" fillId="0" borderId="88" xfId="0" applyFont="1" applyFill="1" applyBorder="1"/>
    <xf numFmtId="0" fontId="10" fillId="0" borderId="89" xfId="0" applyFont="1" applyFill="1" applyBorder="1"/>
    <xf numFmtId="0" fontId="3" fillId="0" borderId="90" xfId="0" applyFont="1" applyFill="1" applyBorder="1"/>
    <xf numFmtId="4" fontId="11" fillId="6" borderId="44" xfId="0" applyNumberFormat="1" applyFont="1" applyFill="1" applyBorder="1"/>
    <xf numFmtId="0" fontId="25" fillId="0" borderId="0" xfId="0" applyFont="1" applyFill="1" applyBorder="1" applyAlignment="1"/>
    <xf numFmtId="0" fontId="25" fillId="0" borderId="0" xfId="0" applyFont="1"/>
    <xf numFmtId="49" fontId="3" fillId="2" borderId="9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0" borderId="17" xfId="0" applyNumberFormat="1" applyFont="1" applyFill="1" applyBorder="1"/>
    <xf numFmtId="49" fontId="3" fillId="0" borderId="0" xfId="0" applyNumberFormat="1" applyFont="1" applyFill="1" applyBorder="1"/>
    <xf numFmtId="49" fontId="2" fillId="4" borderId="28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3" fillId="2" borderId="9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2" borderId="100" xfId="0" applyNumberFormat="1" applyFont="1" applyFill="1" applyBorder="1" applyAlignment="1">
      <alignment horizontal="left"/>
    </xf>
    <xf numFmtId="49" fontId="3" fillId="2" borderId="101" xfId="0" applyNumberFormat="1" applyFont="1" applyFill="1" applyBorder="1" applyAlignment="1">
      <alignment horizontal="left"/>
    </xf>
    <xf numFmtId="49" fontId="3" fillId="2" borderId="102" xfId="0" applyNumberFormat="1" applyFont="1" applyFill="1" applyBorder="1" applyAlignment="1">
      <alignment horizontal="left"/>
    </xf>
    <xf numFmtId="49" fontId="3" fillId="2" borderId="22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2" borderId="94" xfId="0" applyNumberFormat="1" applyFont="1" applyFill="1" applyBorder="1" applyAlignment="1">
      <alignment horizontal="left" wrapText="1"/>
    </xf>
    <xf numFmtId="49" fontId="3" fillId="2" borderId="10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left" wrapText="1"/>
    </xf>
    <xf numFmtId="49" fontId="3" fillId="2" borderId="9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49" fontId="3" fillId="2" borderId="96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10" fillId="0" borderId="52" xfId="2" applyFont="1" applyBorder="1" applyAlignment="1">
      <alignment horizontal="left"/>
    </xf>
    <xf numFmtId="0" fontId="10" fillId="0" borderId="50" xfId="2" applyFont="1" applyBorder="1" applyAlignment="1">
      <alignment horizontal="left"/>
    </xf>
    <xf numFmtId="0" fontId="10" fillId="0" borderId="92" xfId="2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0" fillId="0" borderId="35" xfId="0" applyFont="1" applyFill="1" applyBorder="1"/>
    <xf numFmtId="0" fontId="10" fillId="0" borderId="36" xfId="0" applyFont="1" applyFill="1" applyBorder="1"/>
    <xf numFmtId="0" fontId="10" fillId="0" borderId="53" xfId="2" applyFont="1" applyBorder="1" applyAlignment="1">
      <alignment horizontal="left" wrapText="1"/>
    </xf>
    <xf numFmtId="0" fontId="10" fillId="0" borderId="54" xfId="2" applyFont="1" applyBorder="1" applyAlignment="1">
      <alignment horizontal="left" wrapText="1"/>
    </xf>
    <xf numFmtId="0" fontId="10" fillId="0" borderId="37" xfId="2" applyFont="1" applyBorder="1" applyAlignment="1">
      <alignment vertical="center" wrapText="1"/>
    </xf>
    <xf numFmtId="0" fontId="10" fillId="0" borderId="38" xfId="2" applyFont="1" applyBorder="1" applyAlignment="1">
      <alignment vertical="center" wrapText="1"/>
    </xf>
    <xf numFmtId="0" fontId="10" fillId="0" borderId="39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3" fillId="0" borderId="52" xfId="2" applyFont="1" applyBorder="1" applyAlignment="1"/>
    <xf numFmtId="0" fontId="3" fillId="0" borderId="50" xfId="2" applyFont="1" applyBorder="1" applyAlignment="1"/>
    <xf numFmtId="0" fontId="3" fillId="0" borderId="92" xfId="2" applyFont="1" applyBorder="1" applyAlignment="1"/>
    <xf numFmtId="0" fontId="3" fillId="0" borderId="52" xfId="2" applyFont="1" applyBorder="1" applyAlignment="1">
      <alignment wrapText="1"/>
    </xf>
    <xf numFmtId="0" fontId="3" fillId="0" borderId="50" xfId="2" applyFont="1" applyBorder="1" applyAlignment="1">
      <alignment wrapText="1"/>
    </xf>
    <xf numFmtId="0" fontId="3" fillId="0" borderId="58" xfId="2" applyFont="1" applyBorder="1" applyAlignment="1">
      <alignment wrapText="1"/>
    </xf>
    <xf numFmtId="0" fontId="10" fillId="0" borderId="53" xfId="2" applyFont="1" applyBorder="1" applyAlignment="1">
      <alignment wrapText="1"/>
    </xf>
    <xf numFmtId="0" fontId="10" fillId="0" borderId="54" xfId="2" applyFont="1" applyBorder="1" applyAlignment="1">
      <alignment wrapText="1"/>
    </xf>
    <xf numFmtId="0" fontId="10" fillId="0" borderId="35" xfId="0" applyFont="1" applyFill="1" applyBorder="1" applyAlignment="1"/>
    <xf numFmtId="0" fontId="3" fillId="0" borderId="36" xfId="0" applyFont="1" applyFill="1" applyBorder="1" applyAlignment="1"/>
    <xf numFmtId="0" fontId="10" fillId="0" borderId="37" xfId="2" applyFont="1" applyBorder="1" applyAlignment="1">
      <alignment wrapText="1"/>
    </xf>
    <xf numFmtId="0" fontId="10" fillId="0" borderId="38" xfId="2" applyFont="1" applyBorder="1" applyAlignment="1">
      <alignment wrapText="1"/>
    </xf>
    <xf numFmtId="0" fontId="10" fillId="0" borderId="39" xfId="2" applyFont="1" applyBorder="1" applyAlignment="1">
      <alignment wrapText="1"/>
    </xf>
    <xf numFmtId="0" fontId="3" fillId="0" borderId="40" xfId="2" applyFont="1" applyBorder="1" applyAlignment="1">
      <alignment wrapText="1"/>
    </xf>
    <xf numFmtId="0" fontId="3" fillId="0" borderId="41" xfId="2" applyFont="1" applyBorder="1" applyAlignment="1">
      <alignment wrapText="1"/>
    </xf>
    <xf numFmtId="0" fontId="3" fillId="0" borderId="43" xfId="2" applyFont="1" applyBorder="1" applyAlignment="1">
      <alignment wrapText="1"/>
    </xf>
    <xf numFmtId="0" fontId="2" fillId="4" borderId="28" xfId="0" applyNumberFormat="1" applyFont="1" applyFill="1" applyBorder="1" applyAlignment="1">
      <alignment horizontal="center"/>
    </xf>
    <xf numFmtId="0" fontId="2" fillId="4" borderId="7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/>
    <xf numFmtId="4" fontId="2" fillId="0" borderId="48" xfId="0" applyNumberFormat="1" applyFont="1" applyFill="1" applyBorder="1" applyAlignment="1"/>
    <xf numFmtId="49" fontId="3" fillId="2" borderId="97" xfId="0" applyNumberFormat="1" applyFont="1" applyFill="1" applyBorder="1" applyAlignment="1">
      <alignment horizontal="left"/>
    </xf>
    <xf numFmtId="0" fontId="3" fillId="2" borderId="98" xfId="0" applyFont="1" applyFill="1" applyBorder="1" applyAlignment="1">
      <alignment horizontal="left"/>
    </xf>
    <xf numFmtId="0" fontId="3" fillId="2" borderId="113" xfId="0" applyFont="1" applyFill="1" applyBorder="1" applyAlignment="1">
      <alignment horizontal="left"/>
    </xf>
    <xf numFmtId="0" fontId="3" fillId="2" borderId="72" xfId="0" applyFont="1" applyFill="1" applyBorder="1" applyAlignment="1">
      <alignment horizontal="left"/>
    </xf>
    <xf numFmtId="164" fontId="3" fillId="2" borderId="72" xfId="0" applyNumberFormat="1" applyFont="1" applyFill="1" applyBorder="1" applyAlignment="1"/>
    <xf numFmtId="4" fontId="3" fillId="2" borderId="76" xfId="0" applyNumberFormat="1" applyFont="1" applyFill="1" applyBorder="1" applyAlignment="1"/>
    <xf numFmtId="4" fontId="3" fillId="2" borderId="82" xfId="0" applyNumberFormat="1" applyFont="1" applyFill="1" applyBorder="1" applyAlignment="1"/>
  </cellXfs>
  <cellStyles count="3">
    <cellStyle name="Normálna" xfId="0" builtinId="0"/>
    <cellStyle name="Normálna 2" xfId="1" xr:uid="{6152BA63-B9CB-43EA-8132-8E3F356BEDEE}"/>
    <cellStyle name="normálne_30 mil  17 01 2012 (2)" xfId="2" xr:uid="{E36C6596-3C4C-495C-8C8A-8E3E64FF3CB4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6411"/>
      <rgbColor rgb="FFFFFF99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62"/>
  <sheetViews>
    <sheetView topLeftCell="A8" zoomScale="70" zoomScaleNormal="70" workbookViewId="0">
      <selection activeCell="K31" sqref="K31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16.7109375" style="3" customWidth="1"/>
    <col min="4" max="5" width="10.7109375" style="3" customWidth="1"/>
    <col min="6" max="6" width="14.5703125" style="3" customWidth="1"/>
    <col min="7" max="7" width="10.7109375" style="3" customWidth="1"/>
    <col min="8" max="8" width="13.7109375" style="3" customWidth="1"/>
    <col min="9" max="9" width="10.7109375" style="3" customWidth="1"/>
    <col min="10" max="11" width="13.42578125" style="3" customWidth="1"/>
    <col min="12" max="256" width="8.85546875" style="3" customWidth="1"/>
    <col min="257" max="16384" width="8.7109375" style="2"/>
  </cols>
  <sheetData>
    <row r="1" spans="1:14" ht="15" customHeight="1">
      <c r="A1" s="143" t="s">
        <v>53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6"/>
    </row>
    <row r="2" spans="1:14" ht="1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6"/>
    </row>
    <row r="3" spans="1:14" ht="15" customHeight="1">
      <c r="A3" s="147" t="s">
        <v>0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4"/>
      <c r="M3" s="144"/>
      <c r="N3" s="146"/>
    </row>
    <row r="4" spans="1:14" ht="15" customHeight="1">
      <c r="A4" s="144"/>
      <c r="B4" s="220" t="s">
        <v>95</v>
      </c>
      <c r="C4" s="148"/>
      <c r="D4" s="144"/>
      <c r="E4" s="144"/>
      <c r="F4" s="144"/>
      <c r="G4" s="144"/>
      <c r="H4" s="144"/>
      <c r="I4" s="144"/>
      <c r="J4" s="144"/>
      <c r="K4" s="145"/>
      <c r="L4" s="144"/>
      <c r="M4" s="144"/>
      <c r="N4" s="146"/>
    </row>
    <row r="5" spans="1:14" ht="15" customHeight="1">
      <c r="A5" s="149" t="s">
        <v>1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  <c r="L5" s="144"/>
      <c r="M5" s="144"/>
      <c r="N5" s="146"/>
    </row>
    <row r="6" spans="1:14" ht="1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5"/>
      <c r="L6" s="144"/>
      <c r="M6" s="144"/>
      <c r="N6" s="146"/>
    </row>
    <row r="7" spans="1:14" ht="15" customHeight="1">
      <c r="A7" s="147" t="s">
        <v>2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144"/>
      <c r="M7" s="144"/>
      <c r="N7" s="146"/>
    </row>
    <row r="8" spans="1:14" ht="15" customHeight="1">
      <c r="A8" s="147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5"/>
      <c r="L8" s="144"/>
      <c r="M8" s="144"/>
      <c r="N8" s="146"/>
    </row>
    <row r="9" spans="1:14" ht="1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144"/>
      <c r="M9" s="144"/>
      <c r="N9" s="146"/>
    </row>
    <row r="10" spans="1:14" ht="15" customHeight="1">
      <c r="A10" s="147" t="s">
        <v>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/>
      <c r="L10" s="144"/>
      <c r="M10" s="144"/>
      <c r="N10" s="146"/>
    </row>
    <row r="11" spans="1:14" ht="15" customHeight="1">
      <c r="A11" s="143" t="s">
        <v>44</v>
      </c>
      <c r="B11" s="144"/>
      <c r="C11" s="150"/>
      <c r="D11" s="144"/>
      <c r="E11" s="148"/>
      <c r="F11" s="144"/>
      <c r="G11" s="144"/>
      <c r="H11" s="144"/>
      <c r="I11" s="144"/>
      <c r="J11" s="144"/>
      <c r="K11" s="145"/>
      <c r="L11" s="144"/>
      <c r="M11" s="144"/>
      <c r="N11" s="146"/>
    </row>
    <row r="12" spans="1:14" ht="16.149999999999999" customHeight="1" thickBot="1">
      <c r="A12" s="148"/>
      <c r="B12" s="148"/>
      <c r="C12" s="148"/>
      <c r="D12" s="148"/>
      <c r="E12" s="148"/>
      <c r="F12" s="151"/>
      <c r="G12" s="148"/>
      <c r="H12" s="151"/>
      <c r="I12" s="148"/>
      <c r="J12" s="151"/>
      <c r="K12" s="151"/>
      <c r="L12" s="144"/>
      <c r="M12" s="144"/>
      <c r="N12" s="146"/>
    </row>
    <row r="13" spans="1:14" ht="15.4" customHeight="1">
      <c r="A13" s="166" t="s">
        <v>5</v>
      </c>
      <c r="B13" s="167"/>
      <c r="C13" s="168"/>
      <c r="D13" s="169" t="s">
        <v>46</v>
      </c>
      <c r="E13" s="168"/>
      <c r="F13" s="170"/>
      <c r="G13" s="168"/>
      <c r="H13" s="170"/>
      <c r="I13" s="168"/>
      <c r="J13" s="170"/>
      <c r="K13" s="171"/>
      <c r="L13" s="144"/>
      <c r="M13" s="144"/>
    </row>
    <row r="14" spans="1:14" ht="15" customHeight="1">
      <c r="A14" s="172" t="s">
        <v>45</v>
      </c>
      <c r="B14" s="144"/>
      <c r="C14" s="144"/>
      <c r="D14" s="147"/>
      <c r="E14" s="144"/>
      <c r="F14" s="145"/>
      <c r="G14" s="144"/>
      <c r="H14" s="144"/>
      <c r="I14" s="144"/>
      <c r="J14" s="144"/>
      <c r="K14" s="173"/>
      <c r="L14" s="144"/>
      <c r="M14" s="144"/>
    </row>
    <row r="15" spans="1:14" ht="15" customHeight="1" thickBot="1">
      <c r="A15" s="174"/>
      <c r="B15" s="144"/>
      <c r="C15" s="144"/>
      <c r="D15" s="147"/>
      <c r="E15" s="144"/>
      <c r="F15" s="145"/>
      <c r="G15" s="144"/>
      <c r="H15" s="145"/>
      <c r="I15" s="144"/>
      <c r="J15" s="145"/>
      <c r="K15" s="175"/>
      <c r="L15" s="144"/>
      <c r="M15" s="144"/>
    </row>
    <row r="16" spans="1:14" ht="15.4" customHeight="1">
      <c r="A16" s="162" t="s">
        <v>6</v>
      </c>
      <c r="B16" s="40">
        <v>1356</v>
      </c>
      <c r="C16" s="147" t="s">
        <v>7</v>
      </c>
      <c r="D16" s="144"/>
      <c r="E16" s="144"/>
      <c r="F16" s="145"/>
      <c r="G16" s="144"/>
      <c r="H16" s="145"/>
      <c r="I16" s="144"/>
      <c r="J16" s="145"/>
      <c r="K16" s="175"/>
      <c r="L16" s="144"/>
      <c r="M16" s="144"/>
    </row>
    <row r="17" spans="1:13" ht="15" customHeight="1">
      <c r="A17" s="23" t="s">
        <v>8</v>
      </c>
      <c r="B17" s="27">
        <v>6</v>
      </c>
      <c r="C17" s="147" t="s">
        <v>7</v>
      </c>
      <c r="D17" s="144"/>
      <c r="E17" s="144"/>
      <c r="F17" s="145"/>
      <c r="G17" s="144"/>
      <c r="H17" s="145"/>
      <c r="I17" s="144"/>
      <c r="J17" s="91"/>
      <c r="K17" s="175"/>
      <c r="L17" s="144"/>
      <c r="M17" s="144"/>
    </row>
    <row r="18" spans="1:13" ht="15" customHeight="1">
      <c r="A18" s="23" t="s">
        <v>9</v>
      </c>
      <c r="B18" s="27">
        <f>B16*B17</f>
        <v>8136</v>
      </c>
      <c r="C18" s="147" t="s">
        <v>10</v>
      </c>
      <c r="D18" s="144"/>
      <c r="E18" s="144"/>
      <c r="F18" s="145"/>
      <c r="G18" s="144"/>
      <c r="H18" s="145"/>
      <c r="I18" s="144"/>
      <c r="J18" s="91"/>
      <c r="K18" s="175"/>
      <c r="L18" s="144"/>
      <c r="M18" s="144"/>
    </row>
    <row r="19" spans="1:13" ht="15" customHeight="1" thickBot="1">
      <c r="A19" s="163" t="s">
        <v>11</v>
      </c>
      <c r="B19" s="164">
        <v>0</v>
      </c>
      <c r="C19" s="147" t="s">
        <v>12</v>
      </c>
      <c r="D19" s="144"/>
      <c r="E19" s="144"/>
      <c r="F19" s="145"/>
      <c r="G19" s="144"/>
      <c r="H19" s="145"/>
      <c r="I19" s="144"/>
      <c r="J19" s="91"/>
      <c r="K19" s="175"/>
      <c r="L19" s="144"/>
      <c r="M19" s="144"/>
    </row>
    <row r="20" spans="1:13" ht="15" customHeight="1">
      <c r="A20" s="174"/>
      <c r="B20" s="165"/>
      <c r="C20" s="144"/>
      <c r="D20" s="144"/>
      <c r="E20" s="144"/>
      <c r="F20" s="145"/>
      <c r="G20" s="144"/>
      <c r="H20" s="145"/>
      <c r="I20" s="144"/>
      <c r="J20" s="91"/>
      <c r="K20" s="175"/>
      <c r="L20" s="144"/>
      <c r="M20" s="144"/>
    </row>
    <row r="21" spans="1:13" ht="15" customHeight="1" thickBot="1">
      <c r="A21" s="174"/>
      <c r="B21" s="165"/>
      <c r="C21" s="144"/>
      <c r="D21" s="144"/>
      <c r="E21" s="144"/>
      <c r="F21" s="187"/>
      <c r="G21" s="144"/>
      <c r="H21" s="147"/>
      <c r="I21" s="144"/>
      <c r="J21" s="145"/>
      <c r="K21" s="175"/>
      <c r="L21" s="144"/>
      <c r="M21" s="144"/>
    </row>
    <row r="22" spans="1:13" ht="28.5" customHeight="1" thickBot="1">
      <c r="A22" s="323" t="s">
        <v>87</v>
      </c>
      <c r="B22" s="324"/>
      <c r="C22" s="325"/>
      <c r="D22" s="247" t="s">
        <v>13</v>
      </c>
      <c r="E22" s="247" t="s">
        <v>14</v>
      </c>
      <c r="F22" s="248" t="s">
        <v>105</v>
      </c>
      <c r="G22" s="249" t="s">
        <v>16</v>
      </c>
      <c r="H22" s="250" t="s">
        <v>88</v>
      </c>
      <c r="I22" s="144"/>
      <c r="J22" s="191"/>
      <c r="K22" s="175"/>
      <c r="L22" s="144"/>
      <c r="M22" s="144"/>
    </row>
    <row r="23" spans="1:13" ht="15.75" customHeight="1">
      <c r="A23" s="331" t="s">
        <v>17</v>
      </c>
      <c r="B23" s="332"/>
      <c r="C23" s="333"/>
      <c r="D23" s="42" t="s">
        <v>7</v>
      </c>
      <c r="E23" s="42" t="s">
        <v>18</v>
      </c>
      <c r="F23" s="39"/>
      <c r="G23" s="193">
        <v>20</v>
      </c>
      <c r="H23" s="194">
        <f>F23*G23</f>
        <v>0</v>
      </c>
      <c r="I23" s="144"/>
      <c r="J23" s="145"/>
      <c r="K23" s="175"/>
      <c r="L23" s="144"/>
      <c r="M23" s="144"/>
    </row>
    <row r="24" spans="1:13" ht="15.75" customHeight="1">
      <c r="A24" s="334" t="s">
        <v>19</v>
      </c>
      <c r="B24" s="335"/>
      <c r="C24" s="335"/>
      <c r="D24" s="44" t="s">
        <v>78</v>
      </c>
      <c r="E24" s="320"/>
      <c r="F24" s="26"/>
      <c r="G24" s="152">
        <f>B18+B19</f>
        <v>8136</v>
      </c>
      <c r="H24" s="157">
        <f>F24*G24</f>
        <v>0</v>
      </c>
      <c r="I24" s="144"/>
      <c r="J24" s="145"/>
      <c r="K24" s="175"/>
      <c r="L24" s="144"/>
      <c r="M24" s="144"/>
    </row>
    <row r="25" spans="1:13" ht="26.25" customHeight="1">
      <c r="A25" s="336" t="s">
        <v>47</v>
      </c>
      <c r="B25" s="337"/>
      <c r="C25" s="338"/>
      <c r="D25" s="44" t="s">
        <v>78</v>
      </c>
      <c r="E25" s="44" t="s">
        <v>18</v>
      </c>
      <c r="F25" s="26"/>
      <c r="G25" s="153">
        <v>50</v>
      </c>
      <c r="H25" s="157">
        <f>F25*G25</f>
        <v>0</v>
      </c>
      <c r="I25" s="144"/>
      <c r="J25" s="145"/>
      <c r="K25" s="175"/>
      <c r="L25" s="144"/>
      <c r="M25" s="144"/>
    </row>
    <row r="26" spans="1:13" ht="15.75" customHeight="1">
      <c r="A26" s="317" t="s">
        <v>48</v>
      </c>
      <c r="B26" s="318"/>
      <c r="C26" s="319"/>
      <c r="D26" s="44" t="s">
        <v>78</v>
      </c>
      <c r="E26" s="44" t="s">
        <v>49</v>
      </c>
      <c r="F26" s="26"/>
      <c r="G26" s="153">
        <f>B18+B19</f>
        <v>8136</v>
      </c>
      <c r="H26" s="157">
        <f>F26*G26</f>
        <v>0</v>
      </c>
      <c r="I26" s="144"/>
      <c r="J26" s="145"/>
      <c r="K26" s="175"/>
      <c r="L26" s="144"/>
      <c r="M26" s="144"/>
    </row>
    <row r="27" spans="1:13" ht="15.75" customHeight="1">
      <c r="A27" s="339" t="s">
        <v>39</v>
      </c>
      <c r="B27" s="340"/>
      <c r="C27" s="341"/>
      <c r="D27" s="123" t="s">
        <v>78</v>
      </c>
      <c r="E27" s="28" t="s">
        <v>108</v>
      </c>
      <c r="F27" s="29"/>
      <c r="G27" s="154">
        <f>B18+B19</f>
        <v>8136</v>
      </c>
      <c r="H27" s="158">
        <f>G27*F27</f>
        <v>0</v>
      </c>
      <c r="I27" s="144"/>
      <c r="J27" s="192"/>
      <c r="K27" s="175"/>
      <c r="L27" s="144"/>
      <c r="M27" s="144"/>
    </row>
    <row r="28" spans="1:13" ht="15.75" customHeight="1" thickBot="1">
      <c r="A28" s="385" t="s">
        <v>20</v>
      </c>
      <c r="B28" s="386"/>
      <c r="C28" s="387"/>
      <c r="D28" s="46" t="s">
        <v>7</v>
      </c>
      <c r="E28" s="388"/>
      <c r="F28" s="389"/>
      <c r="G28" s="390">
        <v>1368</v>
      </c>
      <c r="H28" s="391">
        <f>F28*G28</f>
        <v>0</v>
      </c>
      <c r="I28" s="144"/>
      <c r="J28" s="145"/>
      <c r="K28" s="175"/>
      <c r="L28" s="144"/>
      <c r="M28" s="144"/>
    </row>
    <row r="29" spans="1:13" ht="15.75" customHeight="1" thickBot="1">
      <c r="A29" s="197"/>
      <c r="B29" s="177"/>
      <c r="C29" s="177"/>
      <c r="D29" s="177"/>
      <c r="E29" s="151"/>
      <c r="F29" s="151"/>
      <c r="G29" s="383" t="s">
        <v>21</v>
      </c>
      <c r="H29" s="384">
        <f>SUM(H23:H28)</f>
        <v>0</v>
      </c>
      <c r="I29" s="151"/>
      <c r="J29" s="91"/>
      <c r="K29" s="198"/>
      <c r="L29" s="144"/>
      <c r="M29" s="144"/>
    </row>
    <row r="30" spans="1:13" ht="16.899999999999999" customHeight="1" thickBot="1">
      <c r="A30" s="197"/>
      <c r="B30" s="177"/>
      <c r="C30" s="177"/>
      <c r="D30" s="177"/>
      <c r="E30" s="189"/>
      <c r="F30" s="151"/>
      <c r="G30" s="151"/>
      <c r="H30" s="151"/>
      <c r="I30" s="151"/>
      <c r="J30" s="187" t="s">
        <v>22</v>
      </c>
      <c r="K30" s="199" t="s">
        <v>23</v>
      </c>
      <c r="L30" s="144"/>
      <c r="M30" s="144"/>
    </row>
    <row r="31" spans="1:13" ht="15" customHeight="1" thickBot="1">
      <c r="A31" s="197"/>
      <c r="B31" s="177"/>
      <c r="C31" s="177"/>
      <c r="D31" s="177"/>
      <c r="E31" s="151"/>
      <c r="F31" s="151"/>
      <c r="G31" s="151"/>
      <c r="H31" s="143" t="s">
        <v>24</v>
      </c>
      <c r="I31" s="190" t="s">
        <v>15</v>
      </c>
      <c r="J31" s="222">
        <f>H29*0.2</f>
        <v>0</v>
      </c>
      <c r="K31" s="210">
        <f>H29*1.2</f>
        <v>0</v>
      </c>
      <c r="L31" s="144"/>
      <c r="M31" s="144"/>
    </row>
    <row r="32" spans="1:13" ht="15" customHeight="1" thickBot="1">
      <c r="A32" s="200"/>
      <c r="B32" s="201"/>
      <c r="C32" s="201"/>
      <c r="D32" s="201"/>
      <c r="E32" s="201"/>
      <c r="F32" s="202"/>
      <c r="G32" s="203"/>
      <c r="H32" s="203"/>
      <c r="I32" s="204"/>
      <c r="J32" s="205"/>
      <c r="K32" s="206"/>
      <c r="L32" s="144"/>
      <c r="M32" s="144"/>
    </row>
    <row r="33" spans="1:13" ht="15" customHeight="1">
      <c r="A33" s="176"/>
      <c r="B33" s="144"/>
      <c r="C33" s="144"/>
      <c r="D33" s="144"/>
      <c r="E33" s="144"/>
      <c r="F33" s="145"/>
      <c r="G33" s="148"/>
      <c r="H33" s="177"/>
      <c r="I33" s="178"/>
      <c r="J33" s="177"/>
      <c r="K33" s="145"/>
      <c r="L33" s="144"/>
      <c r="M33" s="144"/>
    </row>
    <row r="34" spans="1:13" ht="15.4" customHeight="1">
      <c r="A34" s="179" t="s">
        <v>25</v>
      </c>
      <c r="B34" s="180"/>
      <c r="C34" s="180"/>
      <c r="D34" s="180"/>
      <c r="E34" s="180"/>
      <c r="F34" s="180"/>
      <c r="G34" s="181"/>
      <c r="H34" s="181"/>
      <c r="I34" s="180"/>
      <c r="J34" s="181"/>
      <c r="K34" s="181"/>
      <c r="L34" s="144"/>
      <c r="M34" s="144"/>
    </row>
    <row r="35" spans="1:13" ht="15" customHeight="1">
      <c r="A35" s="179" t="s">
        <v>26</v>
      </c>
      <c r="B35" s="180"/>
      <c r="C35" s="180"/>
      <c r="D35" s="180"/>
      <c r="E35" s="180"/>
      <c r="F35" s="180"/>
      <c r="G35" s="182"/>
      <c r="H35" s="182"/>
      <c r="I35" s="183"/>
      <c r="J35" s="183"/>
      <c r="K35" s="184"/>
      <c r="L35" s="144"/>
      <c r="M35" s="144"/>
    </row>
    <row r="36" spans="1:13" ht="13.7" customHeight="1">
      <c r="A36" s="179" t="s">
        <v>27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</row>
    <row r="37" spans="1:13" ht="13.7" customHeight="1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</row>
    <row r="38" spans="1:13" ht="15" customHeight="1">
      <c r="A38" s="144"/>
      <c r="B38" s="144"/>
      <c r="C38" s="144"/>
      <c r="D38" s="144"/>
      <c r="E38" s="144"/>
      <c r="F38" s="145"/>
      <c r="G38" s="144"/>
      <c r="H38" s="145"/>
      <c r="I38" s="144"/>
      <c r="J38" s="145"/>
      <c r="K38" s="145"/>
      <c r="L38" s="144"/>
      <c r="M38" s="144"/>
    </row>
    <row r="39" spans="1:13" ht="15" customHeight="1">
      <c r="A39" s="186"/>
      <c r="B39" s="186"/>
      <c r="C39" s="144"/>
      <c r="D39" s="144"/>
      <c r="E39" s="144"/>
      <c r="F39" s="144"/>
      <c r="G39" s="187" t="s">
        <v>28</v>
      </c>
      <c r="H39" s="188"/>
      <c r="I39" s="188"/>
      <c r="J39" s="145"/>
      <c r="K39" s="145"/>
      <c r="L39" s="144"/>
      <c r="M39" s="144"/>
    </row>
    <row r="40" spans="1:13" ht="15" customHeight="1">
      <c r="A40" s="329" t="s">
        <v>29</v>
      </c>
      <c r="B40" s="330"/>
      <c r="C40" s="330"/>
      <c r="D40" s="148"/>
      <c r="E40" s="148"/>
      <c r="F40" s="144"/>
      <c r="G40" s="187" t="s">
        <v>30</v>
      </c>
      <c r="H40" s="188"/>
      <c r="I40" s="188"/>
      <c r="J40" s="145"/>
      <c r="K40" s="145"/>
      <c r="L40" s="144"/>
      <c r="M40" s="144"/>
    </row>
    <row r="41" spans="1:13" ht="14.45" customHeight="1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ht="14.45" customHeigh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 ht="14.45" customHeigh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62" spans="7:7" ht="14.45" customHeight="1">
      <c r="G62" s="3">
        <v>7</v>
      </c>
    </row>
  </sheetData>
  <mergeCells count="7">
    <mergeCell ref="A22:C22"/>
    <mergeCell ref="A28:C28"/>
    <mergeCell ref="A40:C40"/>
    <mergeCell ref="A23:C23"/>
    <mergeCell ref="A24:C24"/>
    <mergeCell ref="A25:C25"/>
    <mergeCell ref="A27:C27"/>
  </mergeCells>
  <conditionalFormatting sqref="J27">
    <cfRule type="cellIs" dxfId="3" priority="1" stopIfTrue="1" operator="lessThan">
      <formula>0</formula>
    </cfRule>
  </conditionalFormatting>
  <pageMargins left="0.7" right="0.7" top="0.75" bottom="0.75" header="0.3" footer="0.3"/>
  <pageSetup scale="51" orientation="landscape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5"/>
  <sheetViews>
    <sheetView zoomScale="70" zoomScaleNormal="70" workbookViewId="0">
      <selection activeCell="F19" sqref="F19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16.7109375" style="3" customWidth="1"/>
    <col min="4" max="5" width="10.7109375" style="3" customWidth="1"/>
    <col min="6" max="6" width="14.28515625" style="3" customWidth="1"/>
    <col min="7" max="7" width="10.7109375" style="3" customWidth="1"/>
    <col min="8" max="8" width="13.7109375" style="3" customWidth="1"/>
    <col min="9" max="9" width="10.7109375" style="3" customWidth="1"/>
    <col min="10" max="11" width="13.42578125" style="3" customWidth="1"/>
    <col min="12" max="12" width="8.85546875" style="3" customWidth="1"/>
    <col min="13" max="13" width="21.42578125" style="3" bestFit="1" customWidth="1"/>
    <col min="14" max="256" width="8.85546875" style="3" customWidth="1"/>
    <col min="257" max="16384" width="8.7109375" style="2"/>
  </cols>
  <sheetData>
    <row r="1" spans="1:14" ht="15" customHeight="1">
      <c r="A1" s="143" t="s">
        <v>54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44"/>
      <c r="M1" s="144"/>
      <c r="N1" s="146"/>
    </row>
    <row r="2" spans="1:14" ht="1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6"/>
    </row>
    <row r="3" spans="1:14" ht="15" customHeight="1">
      <c r="A3" s="147" t="s">
        <v>0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4"/>
      <c r="M3" s="144"/>
      <c r="N3" s="146"/>
    </row>
    <row r="4" spans="1:14" ht="15" customHeight="1">
      <c r="A4" s="144"/>
      <c r="B4" s="219" t="s">
        <v>95</v>
      </c>
      <c r="C4" s="148"/>
      <c r="D4" s="144"/>
      <c r="E4" s="144"/>
      <c r="F4" s="144"/>
      <c r="G4" s="144"/>
      <c r="H4" s="144"/>
      <c r="I4" s="144"/>
      <c r="J4" s="144"/>
      <c r="K4" s="145"/>
      <c r="L4" s="144"/>
      <c r="M4" s="144"/>
      <c r="N4" s="146"/>
    </row>
    <row r="5" spans="1:14" ht="15" customHeight="1">
      <c r="A5" s="149" t="s">
        <v>1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  <c r="L5" s="144"/>
      <c r="M5" s="144"/>
      <c r="N5" s="146"/>
    </row>
    <row r="6" spans="1:14" ht="1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5"/>
      <c r="L6" s="144"/>
      <c r="M6" s="144"/>
      <c r="N6" s="146"/>
    </row>
    <row r="7" spans="1:14" ht="15" customHeight="1">
      <c r="A7" s="147" t="s">
        <v>2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144"/>
      <c r="M7" s="144"/>
      <c r="N7" s="146"/>
    </row>
    <row r="8" spans="1:14" ht="15" customHeight="1">
      <c r="A8" s="147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5"/>
      <c r="L8" s="144"/>
      <c r="M8" s="144"/>
      <c r="N8" s="146"/>
    </row>
    <row r="9" spans="1:14" ht="15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144"/>
      <c r="M9" s="144"/>
      <c r="N9" s="146"/>
    </row>
    <row r="10" spans="1:14" ht="15" customHeight="1">
      <c r="A10" s="147" t="s">
        <v>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/>
      <c r="L10" s="144"/>
      <c r="M10" s="144"/>
      <c r="N10" s="146"/>
    </row>
    <row r="11" spans="1:14" ht="15" customHeight="1">
      <c r="A11" s="143" t="s">
        <v>34</v>
      </c>
      <c r="B11" s="144"/>
      <c r="C11" s="150"/>
      <c r="D11" s="144"/>
      <c r="E11" s="148"/>
      <c r="F11" s="144"/>
      <c r="G11" s="144"/>
      <c r="H11" s="144"/>
      <c r="I11" s="144"/>
      <c r="J11" s="144"/>
      <c r="K11" s="145"/>
      <c r="L11" s="144"/>
      <c r="M11" s="144"/>
      <c r="N11" s="146"/>
    </row>
    <row r="12" spans="1:14" ht="16.149999999999999" customHeight="1" thickBot="1">
      <c r="A12" s="148"/>
      <c r="B12" s="148"/>
      <c r="C12" s="148"/>
      <c r="D12" s="148"/>
      <c r="E12" s="148"/>
      <c r="F12" s="151"/>
      <c r="G12" s="148"/>
      <c r="H12" s="151"/>
      <c r="I12" s="148"/>
      <c r="J12" s="151"/>
      <c r="K12" s="151"/>
      <c r="L12" s="144"/>
      <c r="M12" s="144"/>
      <c r="N12" s="146"/>
    </row>
    <row r="13" spans="1:14" ht="15.4" customHeight="1">
      <c r="A13" s="166" t="s">
        <v>5</v>
      </c>
      <c r="B13" s="167"/>
      <c r="C13" s="168"/>
      <c r="D13" s="321" t="s">
        <v>43</v>
      </c>
      <c r="E13" s="78"/>
      <c r="F13" s="79"/>
      <c r="G13" s="78"/>
      <c r="H13" s="170"/>
      <c r="I13" s="168"/>
      <c r="J13" s="170"/>
      <c r="K13" s="171"/>
      <c r="L13" s="144"/>
      <c r="M13" s="144"/>
    </row>
    <row r="14" spans="1:14" ht="15" customHeight="1">
      <c r="A14" s="172" t="s">
        <v>34</v>
      </c>
      <c r="B14" s="144"/>
      <c r="C14" s="144"/>
      <c r="D14" s="322" t="s">
        <v>118</v>
      </c>
      <c r="E14" s="75"/>
      <c r="F14" s="81"/>
      <c r="G14" s="75"/>
      <c r="H14" s="144"/>
      <c r="I14" s="144"/>
      <c r="J14" s="144"/>
      <c r="K14" s="173"/>
      <c r="L14" s="144"/>
      <c r="M14" s="342"/>
      <c r="N14" s="342"/>
    </row>
    <row r="15" spans="1:14" ht="15" customHeight="1" thickBot="1">
      <c r="A15" s="174"/>
      <c r="B15" s="144"/>
      <c r="C15" s="144"/>
      <c r="D15" s="322" t="s">
        <v>119</v>
      </c>
      <c r="E15" s="75"/>
      <c r="F15" s="81"/>
      <c r="G15" s="75"/>
      <c r="H15" s="145"/>
      <c r="I15" s="144"/>
      <c r="J15" s="145"/>
      <c r="K15" s="175"/>
      <c r="L15" s="144"/>
      <c r="M15" s="342"/>
      <c r="N15" s="342"/>
    </row>
    <row r="16" spans="1:14" ht="15.4" customHeight="1">
      <c r="A16" s="162" t="s">
        <v>6</v>
      </c>
      <c r="B16" s="40">
        <v>1300</v>
      </c>
      <c r="C16" s="147" t="s">
        <v>7</v>
      </c>
      <c r="D16" s="144"/>
      <c r="E16" s="144"/>
      <c r="F16" s="145"/>
      <c r="G16" s="144"/>
      <c r="H16" s="145"/>
      <c r="I16" s="144"/>
      <c r="J16" s="145"/>
      <c r="K16" s="175"/>
      <c r="L16" s="144"/>
      <c r="M16" s="315"/>
    </row>
    <row r="17" spans="1:13" ht="15" customHeight="1">
      <c r="A17" s="23" t="s">
        <v>8</v>
      </c>
      <c r="B17" s="27">
        <v>6</v>
      </c>
      <c r="C17" s="147" t="s">
        <v>7</v>
      </c>
      <c r="D17" s="144"/>
      <c r="E17" s="144"/>
      <c r="F17" s="145"/>
      <c r="G17" s="144"/>
      <c r="H17" s="145"/>
      <c r="I17" s="144"/>
      <c r="J17" s="91"/>
      <c r="K17" s="175"/>
      <c r="L17" s="144"/>
      <c r="M17" s="144"/>
    </row>
    <row r="18" spans="1:13" ht="15" customHeight="1">
      <c r="A18" s="23" t="s">
        <v>9</v>
      </c>
      <c r="B18" s="27">
        <f>B16*B17</f>
        <v>7800</v>
      </c>
      <c r="C18" s="147" t="s">
        <v>10</v>
      </c>
      <c r="D18" s="144"/>
      <c r="E18" s="144"/>
      <c r="F18" s="145"/>
      <c r="G18" s="144"/>
      <c r="H18" s="145"/>
      <c r="I18" s="144"/>
      <c r="J18" s="91"/>
      <c r="K18" s="175"/>
      <c r="L18" s="144"/>
      <c r="M18" s="144"/>
    </row>
    <row r="19" spans="1:13" ht="15" customHeight="1" thickBot="1">
      <c r="A19" s="163" t="s">
        <v>11</v>
      </c>
      <c r="B19" s="164">
        <v>100</v>
      </c>
      <c r="C19" s="147" t="s">
        <v>12</v>
      </c>
      <c r="D19" s="144"/>
      <c r="E19" s="144"/>
      <c r="F19" s="145"/>
      <c r="G19" s="144"/>
      <c r="H19" s="145"/>
      <c r="I19" s="144"/>
      <c r="J19" s="91"/>
      <c r="K19" s="175"/>
      <c r="L19" s="144"/>
      <c r="M19" s="144"/>
    </row>
    <row r="20" spans="1:13" ht="15" customHeight="1">
      <c r="A20" s="174"/>
      <c r="B20" s="165"/>
      <c r="C20" s="144"/>
      <c r="D20" s="144"/>
      <c r="E20" s="144"/>
      <c r="F20" s="145"/>
      <c r="G20" s="144"/>
      <c r="H20" s="145"/>
      <c r="I20" s="144"/>
      <c r="J20" s="91"/>
      <c r="K20" s="175"/>
      <c r="L20" s="144"/>
      <c r="M20" s="144"/>
    </row>
    <row r="21" spans="1:13" ht="15" customHeight="1" thickBot="1">
      <c r="A21" s="174"/>
      <c r="B21" s="165"/>
      <c r="C21" s="144"/>
      <c r="D21" s="144"/>
      <c r="E21" s="144"/>
      <c r="F21" s="187"/>
      <c r="G21" s="144"/>
      <c r="H21" s="147"/>
      <c r="I21" s="144"/>
      <c r="J21" s="145"/>
      <c r="K21" s="175"/>
      <c r="L21" s="144"/>
      <c r="M21" s="144"/>
    </row>
    <row r="22" spans="1:13" ht="28.5" customHeight="1" thickBot="1">
      <c r="A22" s="323" t="s">
        <v>87</v>
      </c>
      <c r="B22" s="324"/>
      <c r="C22" s="325"/>
      <c r="D22" s="247" t="s">
        <v>13</v>
      </c>
      <c r="E22" s="247" t="s">
        <v>14</v>
      </c>
      <c r="F22" s="248" t="s">
        <v>105</v>
      </c>
      <c r="G22" s="249" t="s">
        <v>16</v>
      </c>
      <c r="H22" s="250" t="s">
        <v>88</v>
      </c>
      <c r="I22" s="144"/>
      <c r="J22" s="191"/>
      <c r="K22" s="175"/>
      <c r="L22" s="144"/>
      <c r="M22" s="144"/>
    </row>
    <row r="23" spans="1:13" ht="15.75" customHeight="1">
      <c r="A23" s="331" t="s">
        <v>17</v>
      </c>
      <c r="B23" s="332"/>
      <c r="C23" s="333"/>
      <c r="D23" s="38" t="s">
        <v>7</v>
      </c>
      <c r="E23" s="38" t="s">
        <v>18</v>
      </c>
      <c r="F23" s="39"/>
      <c r="G23" s="193">
        <f>B17*2</f>
        <v>12</v>
      </c>
      <c r="H23" s="194">
        <f>F23*G23</f>
        <v>0</v>
      </c>
      <c r="I23" s="144"/>
      <c r="J23" s="145"/>
      <c r="K23" s="175"/>
      <c r="L23" s="144"/>
      <c r="M23" s="144"/>
    </row>
    <row r="24" spans="1:13" ht="15.75" customHeight="1">
      <c r="A24" s="334" t="s">
        <v>19</v>
      </c>
      <c r="B24" s="335"/>
      <c r="C24" s="335"/>
      <c r="D24" s="24" t="s">
        <v>78</v>
      </c>
      <c r="E24" s="25"/>
      <c r="F24" s="26"/>
      <c r="G24" s="152">
        <f>B18+B19</f>
        <v>7900</v>
      </c>
      <c r="H24" s="157">
        <f>F24*G24</f>
        <v>0</v>
      </c>
      <c r="I24" s="144"/>
      <c r="J24" s="145"/>
      <c r="K24" s="175"/>
      <c r="L24" s="144"/>
      <c r="M24" s="144"/>
    </row>
    <row r="25" spans="1:13" ht="15.75" customHeight="1">
      <c r="A25" s="120" t="s">
        <v>38</v>
      </c>
      <c r="B25" s="121"/>
      <c r="C25" s="122"/>
      <c r="D25" s="24" t="s">
        <v>78</v>
      </c>
      <c r="E25" s="24" t="s">
        <v>18</v>
      </c>
      <c r="F25" s="26"/>
      <c r="G25" s="153">
        <f>B18+B19</f>
        <v>7900</v>
      </c>
      <c r="H25" s="157">
        <f>F25*G25</f>
        <v>0</v>
      </c>
      <c r="I25" s="144"/>
      <c r="J25" s="145"/>
      <c r="K25" s="175"/>
      <c r="L25" s="144"/>
      <c r="M25" s="144"/>
    </row>
    <row r="26" spans="1:13" ht="15.75" customHeight="1">
      <c r="A26" s="339" t="s">
        <v>39</v>
      </c>
      <c r="B26" s="340"/>
      <c r="C26" s="341"/>
      <c r="D26" s="28" t="s">
        <v>78</v>
      </c>
      <c r="E26" s="28" t="s">
        <v>108</v>
      </c>
      <c r="F26" s="29"/>
      <c r="G26" s="154">
        <f>B18+B19</f>
        <v>7900</v>
      </c>
      <c r="H26" s="158">
        <f>G26*F26</f>
        <v>0</v>
      </c>
      <c r="I26" s="144"/>
      <c r="J26" s="192"/>
      <c r="K26" s="175"/>
      <c r="L26" s="144"/>
      <c r="M26" s="144"/>
    </row>
    <row r="27" spans="1:13" ht="15.75" customHeight="1">
      <c r="A27" s="120" t="s">
        <v>59</v>
      </c>
      <c r="B27" s="121"/>
      <c r="C27" s="122"/>
      <c r="D27" s="4" t="s">
        <v>79</v>
      </c>
      <c r="E27" s="24" t="s">
        <v>18</v>
      </c>
      <c r="F27" s="26"/>
      <c r="G27" s="153">
        <f>B18+B19</f>
        <v>7900</v>
      </c>
      <c r="H27" s="157">
        <f>F27*G27</f>
        <v>0</v>
      </c>
      <c r="I27" s="144"/>
      <c r="J27" s="145"/>
      <c r="K27" s="175"/>
      <c r="L27" s="144"/>
      <c r="M27" s="144"/>
    </row>
    <row r="28" spans="1:13" ht="15.75" customHeight="1">
      <c r="A28" s="343" t="s">
        <v>40</v>
      </c>
      <c r="B28" s="344"/>
      <c r="C28" s="345"/>
      <c r="D28" s="4" t="s">
        <v>79</v>
      </c>
      <c r="E28" s="28" t="s">
        <v>108</v>
      </c>
      <c r="F28" s="26"/>
      <c r="G28" s="153">
        <f>B18+B19</f>
        <v>7900</v>
      </c>
      <c r="H28" s="157">
        <f>F28*G28</f>
        <v>0</v>
      </c>
      <c r="I28" s="144"/>
      <c r="J28" s="145"/>
      <c r="K28" s="175"/>
      <c r="L28" s="144"/>
      <c r="M28" s="144"/>
    </row>
    <row r="29" spans="1:13" ht="41.25" customHeight="1">
      <c r="A29" s="336" t="s">
        <v>85</v>
      </c>
      <c r="B29" s="346"/>
      <c r="C29" s="347"/>
      <c r="D29" s="4" t="s">
        <v>79</v>
      </c>
      <c r="E29" s="24" t="s">
        <v>33</v>
      </c>
      <c r="F29" s="26"/>
      <c r="G29" s="153">
        <f>B18</f>
        <v>7800</v>
      </c>
      <c r="H29" s="157">
        <f>F29*G29</f>
        <v>0</v>
      </c>
      <c r="I29" s="207" t="s">
        <v>50</v>
      </c>
      <c r="J29" s="195"/>
      <c r="K29" s="208"/>
      <c r="L29" s="144"/>
      <c r="M29" s="144"/>
    </row>
    <row r="30" spans="1:13" ht="15.75" customHeight="1">
      <c r="A30" s="326" t="s">
        <v>20</v>
      </c>
      <c r="B30" s="327"/>
      <c r="C30" s="328"/>
      <c r="D30" s="30" t="s">
        <v>7</v>
      </c>
      <c r="E30" s="31"/>
      <c r="F30" s="32"/>
      <c r="G30" s="155">
        <f>B16+2*B17</f>
        <v>1312</v>
      </c>
      <c r="H30" s="159">
        <f>F30*G30</f>
        <v>0</v>
      </c>
      <c r="I30" s="144"/>
      <c r="J30" s="145"/>
      <c r="K30" s="175"/>
      <c r="L30" s="144"/>
      <c r="M30" s="144"/>
    </row>
    <row r="31" spans="1:13" ht="15.75" customHeight="1" thickBot="1">
      <c r="A31" s="33" t="s">
        <v>41</v>
      </c>
      <c r="B31" s="34"/>
      <c r="C31" s="35"/>
      <c r="D31" s="223" t="s">
        <v>79</v>
      </c>
      <c r="E31" s="36" t="s">
        <v>42</v>
      </c>
      <c r="F31" s="37"/>
      <c r="G31" s="156">
        <f>B16</f>
        <v>1300</v>
      </c>
      <c r="H31" s="160">
        <f>F31*G31</f>
        <v>0</v>
      </c>
      <c r="I31" s="144"/>
      <c r="J31" s="145"/>
      <c r="K31" s="175"/>
      <c r="L31" s="144"/>
      <c r="M31" s="144"/>
    </row>
    <row r="32" spans="1:13" ht="15" customHeight="1" thickBot="1">
      <c r="A32" s="197"/>
      <c r="B32" s="177"/>
      <c r="C32" s="177"/>
      <c r="D32" s="177"/>
      <c r="E32" s="151"/>
      <c r="F32" s="151"/>
      <c r="G32" s="143" t="s">
        <v>21</v>
      </c>
      <c r="H32" s="161">
        <f>SUM(H23:H31)</f>
        <v>0</v>
      </c>
      <c r="I32" s="151"/>
      <c r="J32" s="91"/>
      <c r="K32" s="198"/>
      <c r="L32" s="144"/>
      <c r="M32" s="144"/>
    </row>
    <row r="33" spans="1:13" ht="16.899999999999999" customHeight="1" thickBot="1">
      <c r="A33" s="197"/>
      <c r="B33" s="177"/>
      <c r="C33" s="177"/>
      <c r="D33" s="177"/>
      <c r="E33" s="189"/>
      <c r="F33" s="151"/>
      <c r="G33" s="151"/>
      <c r="H33" s="151"/>
      <c r="I33" s="151"/>
      <c r="J33" s="187" t="s">
        <v>22</v>
      </c>
      <c r="K33" s="199" t="s">
        <v>23</v>
      </c>
      <c r="L33" s="144"/>
      <c r="M33" s="144"/>
    </row>
    <row r="34" spans="1:13" ht="15" customHeight="1" thickBot="1">
      <c r="A34" s="197"/>
      <c r="B34" s="177"/>
      <c r="C34" s="177"/>
      <c r="D34" s="177"/>
      <c r="E34" s="151"/>
      <c r="F34" s="151"/>
      <c r="G34" s="151"/>
      <c r="H34" s="143" t="s">
        <v>24</v>
      </c>
      <c r="I34" s="190" t="s">
        <v>15</v>
      </c>
      <c r="J34" s="196">
        <f>H32*0.2</f>
        <v>0</v>
      </c>
      <c r="K34" s="210">
        <f>H32*1.2</f>
        <v>0</v>
      </c>
      <c r="L34" s="144"/>
      <c r="M34" s="144"/>
    </row>
    <row r="35" spans="1:13" ht="15" customHeight="1" thickBot="1">
      <c r="A35" s="200"/>
      <c r="B35" s="201"/>
      <c r="C35" s="201"/>
      <c r="D35" s="201"/>
      <c r="E35" s="201"/>
      <c r="F35" s="202"/>
      <c r="G35" s="203"/>
      <c r="H35" s="203"/>
      <c r="I35" s="204"/>
      <c r="J35" s="205"/>
      <c r="K35" s="206"/>
      <c r="L35" s="144"/>
      <c r="M35" s="144"/>
    </row>
    <row r="36" spans="1:13" ht="15" customHeight="1">
      <c r="A36" s="176"/>
      <c r="B36" s="144"/>
      <c r="C36" s="144"/>
      <c r="D36" s="144"/>
      <c r="E36" s="144"/>
      <c r="F36" s="145"/>
      <c r="G36" s="148"/>
      <c r="H36" s="177"/>
      <c r="I36" s="178"/>
      <c r="J36" s="177"/>
      <c r="K36" s="145"/>
      <c r="L36" s="144"/>
      <c r="M36" s="144"/>
    </row>
    <row r="37" spans="1:13" ht="15.4" customHeight="1">
      <c r="A37" s="179" t="s">
        <v>25</v>
      </c>
      <c r="B37" s="180"/>
      <c r="C37" s="180"/>
      <c r="D37" s="180"/>
      <c r="E37" s="180"/>
      <c r="F37" s="180"/>
      <c r="G37" s="181"/>
      <c r="H37" s="181"/>
      <c r="I37" s="180"/>
      <c r="J37" s="181"/>
      <c r="K37" s="181"/>
      <c r="L37" s="144"/>
      <c r="M37" s="144"/>
    </row>
    <row r="38" spans="1:13" ht="15" customHeight="1">
      <c r="A38" s="179" t="s">
        <v>26</v>
      </c>
      <c r="B38" s="180"/>
      <c r="C38" s="180"/>
      <c r="D38" s="180"/>
      <c r="E38" s="180"/>
      <c r="F38" s="180"/>
      <c r="G38" s="182"/>
      <c r="H38" s="182"/>
      <c r="I38" s="183"/>
      <c r="J38" s="183"/>
      <c r="K38" s="184"/>
      <c r="L38" s="144"/>
      <c r="M38" s="144"/>
    </row>
    <row r="39" spans="1:13" ht="13.7" customHeight="1">
      <c r="A39" s="179" t="s">
        <v>27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209"/>
      <c r="M39" s="209"/>
    </row>
    <row r="40" spans="1:13" ht="13.7" customHeight="1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</row>
    <row r="41" spans="1:13" ht="15" customHeight="1">
      <c r="A41" s="144"/>
      <c r="B41" s="144"/>
      <c r="C41" s="144"/>
      <c r="D41" s="144"/>
      <c r="E41" s="144"/>
      <c r="F41" s="145"/>
      <c r="G41" s="144"/>
      <c r="H41" s="145"/>
      <c r="I41" s="144"/>
      <c r="J41" s="145"/>
      <c r="K41" s="145"/>
      <c r="L41" s="144"/>
      <c r="M41" s="144"/>
    </row>
    <row r="42" spans="1:13" ht="15" customHeight="1">
      <c r="A42" s="186"/>
      <c r="B42" s="186"/>
      <c r="C42" s="144"/>
      <c r="D42" s="144"/>
      <c r="E42" s="144"/>
      <c r="F42" s="144"/>
      <c r="G42" s="187" t="s">
        <v>28</v>
      </c>
      <c r="H42" s="188"/>
      <c r="I42" s="188"/>
      <c r="J42" s="145"/>
      <c r="K42" s="145"/>
      <c r="L42" s="144"/>
      <c r="M42" s="144"/>
    </row>
    <row r="43" spans="1:13" ht="15" customHeight="1">
      <c r="A43" s="329" t="s">
        <v>29</v>
      </c>
      <c r="B43" s="330"/>
      <c r="C43" s="330"/>
      <c r="D43" s="148"/>
      <c r="E43" s="148"/>
      <c r="F43" s="144"/>
      <c r="G43" s="187" t="s">
        <v>30</v>
      </c>
      <c r="H43" s="188"/>
      <c r="I43" s="188"/>
      <c r="J43" s="145"/>
      <c r="K43" s="145"/>
      <c r="L43" s="144"/>
      <c r="M43" s="144"/>
    </row>
    <row r="44" spans="1:13" ht="14.4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3" ht="14.45" customHeigh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 ht="14.45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</row>
    <row r="65" spans="7:7" ht="14.45" customHeight="1">
      <c r="G65" s="3">
        <v>7</v>
      </c>
    </row>
  </sheetData>
  <mergeCells count="9">
    <mergeCell ref="M14:N15"/>
    <mergeCell ref="A22:C22"/>
    <mergeCell ref="A30:C30"/>
    <mergeCell ref="A43:C43"/>
    <mergeCell ref="A23:C23"/>
    <mergeCell ref="A24:C24"/>
    <mergeCell ref="A26:C26"/>
    <mergeCell ref="A28:C28"/>
    <mergeCell ref="A29:C29"/>
  </mergeCells>
  <phoneticPr fontId="26" type="noConversion"/>
  <conditionalFormatting sqref="J26">
    <cfRule type="cellIs" dxfId="2" priority="1" stopIfTrue="1" operator="lessThan">
      <formula>0</formula>
    </cfRule>
  </conditionalFormatting>
  <pageMargins left="0.7" right="0.7" top="0.75" bottom="0.75" header="0.3" footer="0.3"/>
  <pageSetup scale="50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3957-F7CD-404E-BF24-C325BDF03C3D}">
  <sheetPr>
    <pageSetUpPr fitToPage="1"/>
  </sheetPr>
  <dimension ref="A1:IV61"/>
  <sheetViews>
    <sheetView zoomScale="70" zoomScaleNormal="70" workbookViewId="0">
      <selection activeCell="K33" sqref="K33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16.7109375" style="3" customWidth="1"/>
    <col min="4" max="5" width="10.7109375" style="3" customWidth="1"/>
    <col min="6" max="6" width="14.85546875" style="3" customWidth="1"/>
    <col min="7" max="7" width="10.7109375" style="3" customWidth="1"/>
    <col min="8" max="8" width="14.5703125" style="3" customWidth="1"/>
    <col min="9" max="9" width="10.7109375" style="3" customWidth="1"/>
    <col min="10" max="11" width="13.42578125" style="3" customWidth="1"/>
    <col min="12" max="256" width="8.85546875" style="3" customWidth="1"/>
    <col min="257" max="16384" width="8.7109375" style="2"/>
  </cols>
  <sheetData>
    <row r="1" spans="1:13" ht="15" customHeight="1">
      <c r="A1" s="5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73"/>
      <c r="L1" s="52"/>
      <c r="M1" s="52"/>
    </row>
    <row r="2" spans="1:13" ht="15" customHeight="1">
      <c r="A2" s="74"/>
      <c r="B2" s="53"/>
      <c r="C2" s="53"/>
      <c r="D2" s="53"/>
      <c r="E2" s="53"/>
      <c r="F2" s="53"/>
      <c r="G2" s="53"/>
      <c r="H2" s="53"/>
      <c r="I2" s="53"/>
      <c r="J2" s="53"/>
      <c r="K2" s="73"/>
      <c r="L2" s="52"/>
      <c r="M2" s="52"/>
    </row>
    <row r="3" spans="1:13" ht="15" customHeight="1">
      <c r="A3" s="74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73"/>
      <c r="L3" s="52"/>
      <c r="M3" s="52"/>
    </row>
    <row r="4" spans="1:13" ht="15" customHeight="1">
      <c r="A4" s="53"/>
      <c r="B4" s="251" t="s">
        <v>96</v>
      </c>
      <c r="C4" s="5"/>
      <c r="D4" s="53"/>
      <c r="E4" s="53"/>
      <c r="F4" s="53"/>
      <c r="G4" s="53"/>
      <c r="H4" s="53"/>
      <c r="I4" s="53"/>
      <c r="J4" s="53"/>
      <c r="K4" s="73"/>
      <c r="L4" s="52"/>
      <c r="M4" s="52"/>
    </row>
    <row r="5" spans="1:13" ht="15" customHeight="1">
      <c r="A5" s="6" t="s">
        <v>1</v>
      </c>
      <c r="B5" s="349"/>
      <c r="C5" s="348"/>
      <c r="D5" s="53"/>
      <c r="E5" s="53"/>
      <c r="F5" s="53"/>
      <c r="G5" s="53"/>
      <c r="H5" s="53"/>
      <c r="I5" s="53"/>
      <c r="J5" s="53"/>
      <c r="K5" s="73"/>
      <c r="L5" s="52"/>
      <c r="M5" s="52"/>
    </row>
    <row r="6" spans="1:13" ht="15" customHeight="1">
      <c r="A6" s="74"/>
      <c r="B6" s="53"/>
      <c r="C6" s="53"/>
      <c r="D6" s="53"/>
      <c r="E6" s="53"/>
      <c r="F6" s="53"/>
      <c r="G6" s="53"/>
      <c r="H6" s="53"/>
      <c r="I6" s="53"/>
      <c r="J6" s="53"/>
      <c r="K6" s="73"/>
      <c r="L6" s="52"/>
      <c r="M6" s="52"/>
    </row>
    <row r="7" spans="1:13" ht="15" customHeight="1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73"/>
      <c r="L7" s="52"/>
      <c r="M7" s="52"/>
    </row>
    <row r="8" spans="1:13" ht="15" customHeight="1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73"/>
      <c r="L8" s="52"/>
      <c r="M8" s="52"/>
    </row>
    <row r="9" spans="1:13" ht="15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73"/>
      <c r="L9" s="52"/>
      <c r="M9" s="52"/>
    </row>
    <row r="10" spans="1:13" ht="15" customHeight="1">
      <c r="A10" s="74" t="s">
        <v>4</v>
      </c>
      <c r="B10" s="74"/>
      <c r="C10" s="74"/>
      <c r="D10" s="74"/>
      <c r="E10" s="74"/>
      <c r="F10" s="74"/>
      <c r="G10" s="74"/>
      <c r="H10" s="74"/>
      <c r="I10" s="74"/>
      <c r="J10" s="74"/>
      <c r="K10" s="73"/>
      <c r="L10" s="52"/>
      <c r="M10" s="52"/>
    </row>
    <row r="11" spans="1:13" ht="15" customHeight="1">
      <c r="A11" s="355" t="s">
        <v>113</v>
      </c>
      <c r="B11" s="355"/>
      <c r="C11" s="355"/>
      <c r="D11" s="75"/>
      <c r="E11" s="10"/>
      <c r="F11" s="10"/>
      <c r="G11" s="76"/>
      <c r="H11" s="74"/>
      <c r="I11" s="74"/>
      <c r="J11" s="74"/>
      <c r="K11" s="73"/>
      <c r="L11" s="52"/>
      <c r="M11" s="52"/>
    </row>
    <row r="12" spans="1:13" ht="16.149999999999999" customHeight="1" thickBot="1">
      <c r="A12" s="7"/>
      <c r="B12" s="7"/>
      <c r="C12" s="7"/>
      <c r="D12" s="7"/>
      <c r="E12" s="7"/>
      <c r="F12" s="77"/>
      <c r="G12" s="7"/>
      <c r="H12" s="77"/>
      <c r="I12" s="7"/>
      <c r="J12" s="77"/>
      <c r="K12" s="77"/>
      <c r="L12" s="52"/>
      <c r="M12" s="52"/>
    </row>
    <row r="13" spans="1:13" ht="15.4" customHeight="1">
      <c r="A13" s="11" t="s">
        <v>5</v>
      </c>
      <c r="B13" s="12"/>
      <c r="C13" s="78"/>
      <c r="D13" s="350" t="s">
        <v>117</v>
      </c>
      <c r="E13" s="350"/>
      <c r="F13" s="350"/>
      <c r="G13" s="350"/>
      <c r="H13" s="350"/>
      <c r="I13" s="350"/>
      <c r="J13" s="350"/>
      <c r="K13" s="351"/>
      <c r="L13" s="52"/>
      <c r="M13" s="52"/>
    </row>
    <row r="14" spans="1:13" ht="15" customHeight="1">
      <c r="A14" s="356" t="s">
        <v>113</v>
      </c>
      <c r="B14" s="355"/>
      <c r="C14" s="355"/>
      <c r="D14" s="10"/>
      <c r="E14" s="75"/>
      <c r="F14" s="81"/>
      <c r="G14" s="51"/>
      <c r="H14" s="10"/>
      <c r="I14" s="10"/>
      <c r="J14" s="75"/>
      <c r="K14" s="82"/>
      <c r="L14" s="52"/>
      <c r="M14" s="52"/>
    </row>
    <row r="15" spans="1:13" ht="15" customHeight="1" thickBot="1">
      <c r="A15" s="83"/>
      <c r="B15" s="75"/>
      <c r="C15" s="75"/>
      <c r="D15" s="75"/>
      <c r="E15" s="75"/>
      <c r="F15" s="81"/>
      <c r="G15" s="75"/>
      <c r="H15" s="54"/>
      <c r="I15" s="298"/>
      <c r="J15" s="84"/>
      <c r="K15" s="85"/>
      <c r="L15" s="52"/>
      <c r="M15" s="52"/>
    </row>
    <row r="16" spans="1:13" ht="15.4" customHeight="1">
      <c r="A16" s="86" t="s">
        <v>6</v>
      </c>
      <c r="B16" s="299">
        <v>1460</v>
      </c>
      <c r="C16" s="75" t="s">
        <v>7</v>
      </c>
      <c r="D16" s="75"/>
      <c r="E16" s="75"/>
      <c r="F16" s="81"/>
      <c r="G16" s="75"/>
      <c r="H16" s="54"/>
      <c r="I16" s="298"/>
      <c r="J16" s="84"/>
      <c r="K16" s="57"/>
      <c r="L16" s="52"/>
      <c r="M16" s="52"/>
    </row>
    <row r="17" spans="1:13" ht="15" customHeight="1">
      <c r="A17" s="87" t="s">
        <v>56</v>
      </c>
      <c r="B17" s="300">
        <v>6.6</v>
      </c>
      <c r="C17" s="75" t="s">
        <v>7</v>
      </c>
      <c r="D17" s="75"/>
      <c r="E17" s="75"/>
      <c r="F17" s="81"/>
      <c r="G17" s="75"/>
      <c r="H17" s="269"/>
      <c r="I17" s="298"/>
      <c r="J17" s="88"/>
      <c r="K17" s="85"/>
      <c r="L17" s="52"/>
      <c r="M17" s="52"/>
    </row>
    <row r="18" spans="1:13" ht="15" customHeight="1">
      <c r="A18" s="89" t="s">
        <v>9</v>
      </c>
      <c r="B18" s="301">
        <f>B16*B17</f>
        <v>9636</v>
      </c>
      <c r="C18" s="51" t="s">
        <v>80</v>
      </c>
      <c r="D18" s="75"/>
      <c r="E18" s="75"/>
      <c r="F18" s="81"/>
      <c r="G18" s="75"/>
      <c r="H18" s="269"/>
      <c r="I18" s="298"/>
      <c r="J18" s="88"/>
      <c r="K18" s="85"/>
      <c r="L18" s="52"/>
      <c r="M18" s="52"/>
    </row>
    <row r="19" spans="1:13" ht="15" customHeight="1" thickBot="1">
      <c r="A19" s="90" t="s">
        <v>11</v>
      </c>
      <c r="B19" s="302">
        <v>350</v>
      </c>
      <c r="C19" s="51" t="s">
        <v>80</v>
      </c>
      <c r="D19" s="269"/>
      <c r="E19" s="75"/>
      <c r="F19" s="81"/>
      <c r="G19" s="75"/>
      <c r="H19" s="81"/>
      <c r="I19" s="75"/>
      <c r="J19" s="91"/>
      <c r="K19" s="85"/>
      <c r="L19" s="52"/>
      <c r="M19" s="52"/>
    </row>
    <row r="20" spans="1:13" ht="15" customHeight="1">
      <c r="A20" s="83"/>
      <c r="B20" s="92"/>
      <c r="C20" s="75"/>
      <c r="D20" s="75"/>
      <c r="E20" s="75"/>
      <c r="F20" s="81"/>
      <c r="G20" s="75"/>
      <c r="H20" s="81"/>
      <c r="I20" s="75"/>
      <c r="J20" s="91"/>
      <c r="K20" s="85"/>
      <c r="L20" s="52"/>
      <c r="M20" s="52"/>
    </row>
    <row r="21" spans="1:13" ht="15" customHeight="1" thickBot="1">
      <c r="A21" s="83"/>
      <c r="B21" s="92"/>
      <c r="C21" s="75"/>
      <c r="D21" s="75"/>
      <c r="E21" s="75"/>
      <c r="F21" s="91"/>
      <c r="G21" s="75"/>
      <c r="H21" s="81"/>
      <c r="I21" s="51"/>
      <c r="J21" s="93"/>
      <c r="K21" s="94"/>
      <c r="L21" s="52"/>
      <c r="M21" s="52"/>
    </row>
    <row r="22" spans="1:13" ht="26.25" customHeight="1" thickBot="1">
      <c r="A22" s="323" t="s">
        <v>87</v>
      </c>
      <c r="B22" s="324"/>
      <c r="C22" s="325"/>
      <c r="D22" s="247" t="s">
        <v>13</v>
      </c>
      <c r="E22" s="247" t="s">
        <v>14</v>
      </c>
      <c r="F22" s="248" t="s">
        <v>105</v>
      </c>
      <c r="G22" s="249" t="s">
        <v>16</v>
      </c>
      <c r="H22" s="250" t="s">
        <v>88</v>
      </c>
      <c r="I22" s="54"/>
      <c r="J22" s="55"/>
      <c r="K22" s="85"/>
      <c r="L22" s="52"/>
      <c r="M22" s="52"/>
    </row>
    <row r="23" spans="1:13" ht="15.75" customHeight="1">
      <c r="A23" s="303" t="s">
        <v>17</v>
      </c>
      <c r="B23" s="270"/>
      <c r="C23" s="271"/>
      <c r="D23" s="304" t="s">
        <v>7</v>
      </c>
      <c r="E23" s="272" t="s">
        <v>18</v>
      </c>
      <c r="F23" s="273"/>
      <c r="G23" s="274">
        <f>B17*3</f>
        <v>19.799999999999997</v>
      </c>
      <c r="H23" s="275">
        <f t="shared" ref="H23:H30" si="0">F23*G23</f>
        <v>0</v>
      </c>
      <c r="I23" s="54"/>
      <c r="J23" s="56"/>
      <c r="K23" s="57"/>
      <c r="L23" s="52"/>
      <c r="M23" s="52"/>
    </row>
    <row r="24" spans="1:13" ht="15.75" customHeight="1">
      <c r="A24" s="357" t="s">
        <v>19</v>
      </c>
      <c r="B24" s="358"/>
      <c r="C24" s="358"/>
      <c r="D24" s="305" t="s">
        <v>57</v>
      </c>
      <c r="E24" s="306"/>
      <c r="F24" s="276"/>
      <c r="G24" s="277">
        <f>B18</f>
        <v>9636</v>
      </c>
      <c r="H24" s="278">
        <f t="shared" si="0"/>
        <v>0</v>
      </c>
      <c r="I24" s="54"/>
      <c r="J24" s="56"/>
      <c r="K24" s="57"/>
      <c r="L24" s="52"/>
      <c r="M24" s="52"/>
    </row>
    <row r="25" spans="1:13" ht="26.25" customHeight="1">
      <c r="A25" s="361" t="s">
        <v>37</v>
      </c>
      <c r="B25" s="362"/>
      <c r="C25" s="363"/>
      <c r="D25" s="307" t="s">
        <v>57</v>
      </c>
      <c r="E25" s="279" t="s">
        <v>18</v>
      </c>
      <c r="F25" s="280"/>
      <c r="G25" s="281">
        <f>B18-2376</f>
        <v>7260</v>
      </c>
      <c r="H25" s="282">
        <f>G25*F25</f>
        <v>0</v>
      </c>
      <c r="I25" s="54"/>
      <c r="J25" s="56"/>
      <c r="K25" s="57"/>
      <c r="L25" s="52"/>
      <c r="M25" s="52"/>
    </row>
    <row r="26" spans="1:13" ht="15.75" customHeight="1">
      <c r="A26" s="308" t="s">
        <v>38</v>
      </c>
      <c r="B26" s="309"/>
      <c r="C26" s="309"/>
      <c r="D26" s="266" t="s">
        <v>83</v>
      </c>
      <c r="E26" s="283" t="s">
        <v>18</v>
      </c>
      <c r="F26" s="284"/>
      <c r="G26" s="277">
        <f>B18+B19</f>
        <v>9986</v>
      </c>
      <c r="H26" s="278">
        <f t="shared" si="0"/>
        <v>0</v>
      </c>
      <c r="I26" s="54"/>
      <c r="J26" s="56"/>
      <c r="K26" s="57"/>
      <c r="L26" s="52"/>
      <c r="M26" s="52"/>
    </row>
    <row r="27" spans="1:13" ht="15.75" customHeight="1">
      <c r="A27" s="310" t="s">
        <v>58</v>
      </c>
      <c r="B27" s="311"/>
      <c r="C27" s="312"/>
      <c r="D27" s="313" t="s">
        <v>57</v>
      </c>
      <c r="E27" s="285" t="s">
        <v>81</v>
      </c>
      <c r="F27" s="286"/>
      <c r="G27" s="277">
        <f>G26</f>
        <v>9986</v>
      </c>
      <c r="H27" s="278">
        <f t="shared" si="0"/>
        <v>0</v>
      </c>
      <c r="I27" s="54"/>
      <c r="J27" s="56"/>
      <c r="K27" s="57"/>
      <c r="L27" s="52"/>
      <c r="M27" s="52"/>
    </row>
    <row r="28" spans="1:13" ht="15.75" customHeight="1">
      <c r="A28" s="352" t="s">
        <v>114</v>
      </c>
      <c r="B28" s="353"/>
      <c r="C28" s="353"/>
      <c r="D28" s="305" t="s">
        <v>115</v>
      </c>
      <c r="E28" s="287"/>
      <c r="F28" s="288"/>
      <c r="G28" s="289">
        <v>3</v>
      </c>
      <c r="H28" s="290">
        <f t="shared" si="0"/>
        <v>0</v>
      </c>
      <c r="I28" s="58"/>
      <c r="J28" s="56"/>
      <c r="K28" s="57"/>
      <c r="L28" s="52"/>
      <c r="M28" s="52"/>
    </row>
    <row r="29" spans="1:13" ht="15.75" customHeight="1">
      <c r="A29" s="352" t="s">
        <v>20</v>
      </c>
      <c r="B29" s="353"/>
      <c r="C29" s="354"/>
      <c r="D29" s="305" t="s">
        <v>7</v>
      </c>
      <c r="E29" s="291"/>
      <c r="F29" s="292"/>
      <c r="G29" s="277">
        <f>B16+G23</f>
        <v>1479.8</v>
      </c>
      <c r="H29" s="278">
        <f t="shared" si="0"/>
        <v>0</v>
      </c>
      <c r="I29" s="58"/>
      <c r="J29" s="56"/>
      <c r="K29" s="57"/>
      <c r="L29" s="52"/>
      <c r="M29" s="52"/>
    </row>
    <row r="30" spans="1:13" ht="15.75" customHeight="1" thickBot="1">
      <c r="A30" s="359" t="s">
        <v>116</v>
      </c>
      <c r="B30" s="360"/>
      <c r="C30" s="360"/>
      <c r="D30" s="267" t="s">
        <v>84</v>
      </c>
      <c r="E30" s="293" t="s">
        <v>77</v>
      </c>
      <c r="F30" s="294"/>
      <c r="G30" s="295">
        <f>360*0.5</f>
        <v>180</v>
      </c>
      <c r="H30" s="296">
        <f t="shared" si="0"/>
        <v>0</v>
      </c>
      <c r="I30" s="95"/>
      <c r="J30" s="58"/>
      <c r="K30" s="59"/>
      <c r="L30" s="52"/>
      <c r="M30" s="52"/>
    </row>
    <row r="31" spans="1:13" ht="15.75" customHeight="1" thickBot="1">
      <c r="A31" s="268"/>
      <c r="B31" s="16"/>
      <c r="C31" s="16"/>
      <c r="D31" s="16"/>
      <c r="E31" s="16"/>
      <c r="F31" s="16"/>
      <c r="G31" s="16" t="s">
        <v>21</v>
      </c>
      <c r="H31" s="297">
        <f>SUM(H23:H30)</f>
        <v>0</v>
      </c>
      <c r="I31" s="16"/>
      <c r="J31" s="96"/>
      <c r="K31" s="60"/>
      <c r="L31" s="52"/>
      <c r="M31" s="52"/>
    </row>
    <row r="32" spans="1:13" ht="15.75" customHeight="1" thickBot="1">
      <c r="A32" s="14"/>
      <c r="B32" s="15"/>
      <c r="C32" s="15"/>
      <c r="D32" s="15"/>
      <c r="E32" s="17"/>
      <c r="F32" s="16"/>
      <c r="G32" s="16"/>
      <c r="H32" s="16"/>
      <c r="I32" s="16"/>
      <c r="J32" s="96" t="s">
        <v>22</v>
      </c>
      <c r="K32" s="97" t="s">
        <v>23</v>
      </c>
      <c r="L32" s="52"/>
      <c r="M32" s="52"/>
    </row>
    <row r="33" spans="1:13" ht="15.75" customHeight="1" thickBot="1">
      <c r="A33" s="14"/>
      <c r="B33" s="15"/>
      <c r="C33" s="15"/>
      <c r="D33" s="15"/>
      <c r="E33" s="16"/>
      <c r="F33" s="16"/>
      <c r="G33" s="16"/>
      <c r="H33" s="16" t="s">
        <v>24</v>
      </c>
      <c r="I33" s="18" t="s">
        <v>15</v>
      </c>
      <c r="J33" s="61">
        <f>H31*0.2</f>
        <v>0</v>
      </c>
      <c r="K33" s="314">
        <f>H31*1.2</f>
        <v>0</v>
      </c>
      <c r="L33" s="52"/>
      <c r="M33" s="52"/>
    </row>
    <row r="34" spans="1:13" ht="15.75" customHeight="1" thickBot="1">
      <c r="A34" s="98"/>
      <c r="B34" s="99"/>
      <c r="C34" s="99"/>
      <c r="D34" s="99"/>
      <c r="E34" s="99"/>
      <c r="F34" s="100"/>
      <c r="G34" s="63"/>
      <c r="H34" s="63"/>
      <c r="I34" s="64"/>
      <c r="J34" s="65"/>
      <c r="K34" s="66"/>
      <c r="L34" s="52"/>
      <c r="M34" s="52"/>
    </row>
    <row r="35" spans="1:13" ht="15.4" customHeight="1">
      <c r="A35" s="19"/>
      <c r="B35" s="101"/>
      <c r="C35" s="101"/>
      <c r="D35" s="101"/>
      <c r="E35" s="101"/>
      <c r="F35" s="102"/>
      <c r="G35" s="103"/>
      <c r="H35" s="104"/>
      <c r="I35" s="105"/>
      <c r="J35" s="104"/>
      <c r="K35" s="81"/>
      <c r="L35" s="52"/>
      <c r="M35" s="52"/>
    </row>
    <row r="36" spans="1:13" ht="15" customHeight="1">
      <c r="A36" s="20" t="s">
        <v>25</v>
      </c>
      <c r="B36" s="67"/>
      <c r="C36" s="67"/>
      <c r="D36" s="67"/>
      <c r="E36" s="67"/>
      <c r="F36" s="67"/>
      <c r="G36" s="68"/>
      <c r="H36" s="68"/>
      <c r="I36" s="67"/>
      <c r="J36" s="68"/>
      <c r="K36" s="68"/>
      <c r="L36" s="53"/>
      <c r="M36" s="53"/>
    </row>
    <row r="37" spans="1:13" ht="13.7" customHeight="1">
      <c r="A37" s="20" t="s">
        <v>26</v>
      </c>
      <c r="B37" s="67"/>
      <c r="C37" s="67"/>
      <c r="D37" s="67"/>
      <c r="E37" s="67"/>
      <c r="F37" s="67"/>
      <c r="G37" s="20"/>
      <c r="H37" s="20"/>
      <c r="I37" s="69"/>
      <c r="J37" s="70"/>
      <c r="K37" s="71"/>
      <c r="L37" s="53"/>
      <c r="M37" s="53"/>
    </row>
    <row r="38" spans="1:13" ht="13.7" customHeight="1">
      <c r="A38" s="364" t="s">
        <v>27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</row>
    <row r="39" spans="1:13" ht="15" customHeight="1">
      <c r="A39" s="263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</row>
    <row r="40" spans="1:13" ht="14.45" customHeight="1">
      <c r="A40" s="52"/>
      <c r="B40" s="52"/>
      <c r="C40" s="52"/>
      <c r="D40" s="52"/>
      <c r="E40" s="52"/>
      <c r="F40" s="73"/>
      <c r="G40" s="52"/>
      <c r="H40" s="73"/>
      <c r="I40" s="52"/>
      <c r="J40" s="73"/>
      <c r="K40" s="73"/>
      <c r="L40" s="52"/>
      <c r="M40" s="52"/>
    </row>
    <row r="41" spans="1:13" ht="14.45" customHeight="1">
      <c r="A41" s="22"/>
      <c r="B41" s="22"/>
      <c r="C41" s="53"/>
      <c r="D41" s="53"/>
      <c r="E41" s="53"/>
      <c r="F41" s="53"/>
      <c r="G41" s="72" t="s">
        <v>28</v>
      </c>
      <c r="H41" s="72"/>
      <c r="I41" s="72"/>
      <c r="J41" s="73"/>
      <c r="K41" s="73"/>
      <c r="L41" s="52"/>
      <c r="M41" s="52"/>
    </row>
    <row r="42" spans="1:13" ht="14.45" customHeight="1">
      <c r="A42" s="348" t="s">
        <v>29</v>
      </c>
      <c r="B42" s="348"/>
      <c r="C42" s="348"/>
      <c r="D42" s="5"/>
      <c r="E42" s="5"/>
      <c r="F42" s="53"/>
      <c r="G42" s="72" t="s">
        <v>30</v>
      </c>
      <c r="H42" s="72"/>
      <c r="I42" s="72"/>
      <c r="J42" s="73"/>
      <c r="K42" s="73"/>
      <c r="L42" s="52"/>
      <c r="M42" s="52"/>
    </row>
    <row r="43" spans="1:13" ht="14.4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ht="14.4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3" ht="14.45" customHeight="1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</row>
    <row r="61" spans="7:7" s="3" customFormat="1" ht="14.45" customHeight="1">
      <c r="G61" s="3">
        <v>7</v>
      </c>
    </row>
  </sheetData>
  <mergeCells count="12">
    <mergeCell ref="A42:C42"/>
    <mergeCell ref="B5:C5"/>
    <mergeCell ref="D13:K13"/>
    <mergeCell ref="A28:C28"/>
    <mergeCell ref="A29:C29"/>
    <mergeCell ref="A11:C11"/>
    <mergeCell ref="A14:C14"/>
    <mergeCell ref="A22:C22"/>
    <mergeCell ref="A24:C24"/>
    <mergeCell ref="A30:C30"/>
    <mergeCell ref="A25:C25"/>
    <mergeCell ref="A38:M38"/>
  </mergeCells>
  <conditionalFormatting sqref="J27">
    <cfRule type="cellIs" dxfId="1" priority="1" stopIfTrue="1" operator="lessThan">
      <formula>0</formula>
    </cfRule>
  </conditionalFormatting>
  <pageMargins left="0.7" right="0.7" top="0.75" bottom="0.75" header="0.3" footer="0.3"/>
  <pageSetup scale="51" orientation="landscape" r:id="rId1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8BA1-87BE-4913-9CD4-0F4BDBB4F1E2}">
  <sheetPr>
    <pageSetUpPr fitToPage="1"/>
  </sheetPr>
  <dimension ref="A1:IV66"/>
  <sheetViews>
    <sheetView tabSelected="1" topLeftCell="B5" zoomScale="70" zoomScaleNormal="70" workbookViewId="0">
      <selection activeCell="L18" sqref="L18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16.7109375" style="3" customWidth="1"/>
    <col min="4" max="5" width="10.7109375" style="3" customWidth="1"/>
    <col min="6" max="6" width="13.5703125" style="3" customWidth="1"/>
    <col min="7" max="7" width="10.7109375" style="3" customWidth="1"/>
    <col min="8" max="8" width="13.7109375" style="3" customWidth="1"/>
    <col min="9" max="9" width="10.7109375" style="3" customWidth="1"/>
    <col min="10" max="11" width="13.42578125" style="3" customWidth="1"/>
    <col min="12" max="256" width="8.85546875" style="3" customWidth="1"/>
    <col min="257" max="16384" width="8.7109375" style="2"/>
  </cols>
  <sheetData>
    <row r="1" spans="1:13" ht="15" customHeight="1">
      <c r="A1" s="5" t="s">
        <v>98</v>
      </c>
      <c r="B1" s="53"/>
      <c r="C1" s="53"/>
      <c r="D1" s="53"/>
      <c r="E1" s="53"/>
      <c r="F1" s="53"/>
      <c r="G1" s="53"/>
      <c r="H1" s="53"/>
      <c r="I1" s="53"/>
      <c r="J1" s="53"/>
      <c r="K1" s="73"/>
      <c r="L1" s="52"/>
      <c r="M1" s="52"/>
    </row>
    <row r="2" spans="1:13" ht="15" customHeight="1">
      <c r="A2" s="74"/>
      <c r="B2" s="53"/>
      <c r="C2" s="53"/>
      <c r="D2" s="53"/>
      <c r="E2" s="53"/>
      <c r="F2" s="53"/>
      <c r="G2" s="53"/>
      <c r="H2" s="53"/>
      <c r="I2" s="53"/>
      <c r="J2" s="53"/>
      <c r="K2" s="73"/>
      <c r="L2" s="52"/>
      <c r="M2" s="52"/>
    </row>
    <row r="3" spans="1:13" ht="15" customHeight="1">
      <c r="A3" s="74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73"/>
      <c r="L3" s="52"/>
      <c r="M3" s="52"/>
    </row>
    <row r="4" spans="1:13" ht="15" customHeight="1">
      <c r="A4" s="53"/>
      <c r="B4" s="219" t="s">
        <v>97</v>
      </c>
      <c r="C4" s="5"/>
      <c r="D4" s="53"/>
      <c r="E4" s="53"/>
      <c r="F4" s="53"/>
      <c r="G4" s="53"/>
      <c r="H4" s="53"/>
      <c r="I4" s="53"/>
      <c r="J4" s="53"/>
      <c r="K4" s="73"/>
      <c r="L4" s="52"/>
      <c r="M4" s="52"/>
    </row>
    <row r="5" spans="1:13" ht="15" customHeight="1">
      <c r="A5" s="6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73"/>
      <c r="L5" s="52"/>
      <c r="M5" s="52"/>
    </row>
    <row r="6" spans="1:13" ht="15" customHeight="1">
      <c r="A6" s="74"/>
      <c r="B6" s="53"/>
      <c r="C6" s="53"/>
      <c r="D6" s="53"/>
      <c r="E6" s="53"/>
      <c r="F6" s="53"/>
      <c r="G6" s="53"/>
      <c r="H6" s="53"/>
      <c r="I6" s="53"/>
      <c r="J6" s="53"/>
      <c r="K6" s="73"/>
      <c r="L6" s="52"/>
      <c r="M6" s="52"/>
    </row>
    <row r="7" spans="1:13" ht="15" customHeight="1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73"/>
      <c r="L7" s="52"/>
      <c r="M7" s="52"/>
    </row>
    <row r="8" spans="1:13" ht="15" customHeight="1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73"/>
      <c r="L8" s="52"/>
      <c r="M8" s="52"/>
    </row>
    <row r="9" spans="1:13" ht="15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73"/>
      <c r="L9" s="52"/>
      <c r="M9" s="52"/>
    </row>
    <row r="10" spans="1:13" ht="15" customHeight="1">
      <c r="A10" s="74" t="s">
        <v>4</v>
      </c>
      <c r="B10" s="74"/>
      <c r="C10" s="74"/>
      <c r="D10" s="74"/>
      <c r="E10" s="74"/>
      <c r="F10" s="74"/>
      <c r="G10" s="74"/>
      <c r="H10" s="74"/>
      <c r="I10" s="74"/>
      <c r="J10" s="74"/>
      <c r="K10" s="73"/>
      <c r="L10" s="52"/>
      <c r="M10" s="52"/>
    </row>
    <row r="11" spans="1:13" ht="15" customHeight="1">
      <c r="A11" s="8" t="s">
        <v>66</v>
      </c>
      <c r="B11" s="9"/>
      <c r="C11" s="8"/>
      <c r="D11" s="75"/>
      <c r="E11" s="10"/>
      <c r="F11" s="10"/>
      <c r="G11" s="76"/>
      <c r="H11" s="74"/>
      <c r="I11" s="74"/>
      <c r="J11" s="74"/>
      <c r="K11" s="73"/>
      <c r="L11" s="52"/>
      <c r="M11" s="52"/>
    </row>
    <row r="12" spans="1:13" ht="16.149999999999999" customHeight="1" thickBot="1">
      <c r="A12" s="7"/>
      <c r="B12" s="7"/>
      <c r="C12" s="7"/>
      <c r="D12" s="7"/>
      <c r="E12" s="7"/>
      <c r="F12" s="77"/>
      <c r="G12" s="7"/>
      <c r="H12" s="77"/>
      <c r="I12" s="7"/>
      <c r="J12" s="77"/>
      <c r="K12" s="77"/>
      <c r="L12" s="52"/>
      <c r="M12" s="52"/>
    </row>
    <row r="13" spans="1:13" ht="15.4" customHeight="1">
      <c r="A13" s="11" t="s">
        <v>5</v>
      </c>
      <c r="B13" s="12"/>
      <c r="C13" s="78"/>
      <c r="D13" s="78" t="s">
        <v>67</v>
      </c>
      <c r="E13" s="78"/>
      <c r="F13" s="79"/>
      <c r="G13" s="78"/>
      <c r="H13" s="79"/>
      <c r="I13" s="78"/>
      <c r="J13" s="79"/>
      <c r="K13" s="80"/>
      <c r="L13" s="52"/>
      <c r="M13" s="52"/>
    </row>
    <row r="14" spans="1:13" ht="15" customHeight="1">
      <c r="A14" s="13" t="s">
        <v>66</v>
      </c>
      <c r="B14" s="75"/>
      <c r="C14" s="75"/>
      <c r="D14" s="10"/>
      <c r="E14" s="93" t="s">
        <v>68</v>
      </c>
      <c r="F14" s="81"/>
      <c r="G14" s="93" t="s">
        <v>69</v>
      </c>
      <c r="H14" s="246"/>
      <c r="I14" s="246"/>
      <c r="J14" s="75"/>
      <c r="K14" s="82"/>
      <c r="L14" s="52"/>
      <c r="M14" s="52"/>
    </row>
    <row r="15" spans="1:13" ht="15" customHeight="1" thickBot="1">
      <c r="A15" s="83"/>
      <c r="B15" s="75"/>
      <c r="C15" s="75"/>
      <c r="D15" s="75"/>
      <c r="E15" s="93" t="s">
        <v>70</v>
      </c>
      <c r="F15" s="93"/>
      <c r="G15" s="93" t="s">
        <v>71</v>
      </c>
      <c r="H15" s="93"/>
      <c r="I15" s="93">
        <v>4074</v>
      </c>
      <c r="J15" s="84"/>
      <c r="K15" s="85"/>
      <c r="L15" s="52"/>
      <c r="M15" s="52"/>
    </row>
    <row r="16" spans="1:13" ht="15.4" customHeight="1">
      <c r="A16" s="86" t="s">
        <v>6</v>
      </c>
      <c r="B16" s="106">
        <v>2173</v>
      </c>
      <c r="C16" s="75" t="s">
        <v>7</v>
      </c>
      <c r="D16" s="75"/>
      <c r="E16" s="93" t="s">
        <v>72</v>
      </c>
      <c r="F16" s="93"/>
      <c r="G16" s="93" t="s">
        <v>73</v>
      </c>
      <c r="H16" s="93"/>
      <c r="I16" s="93">
        <v>9711</v>
      </c>
      <c r="J16" s="84"/>
      <c r="K16" s="57"/>
      <c r="L16" s="52"/>
      <c r="M16" s="52"/>
    </row>
    <row r="17" spans="1:13" ht="15" customHeight="1">
      <c r="A17" s="87" t="s">
        <v>56</v>
      </c>
      <c r="B17" s="107">
        <v>6.34</v>
      </c>
      <c r="C17" s="75" t="s">
        <v>7</v>
      </c>
      <c r="D17" s="75"/>
      <c r="E17" s="93"/>
      <c r="F17" s="93"/>
      <c r="G17" s="93"/>
      <c r="H17" s="93"/>
      <c r="I17" s="93">
        <f>SUM(I15:I16)</f>
        <v>13785</v>
      </c>
      <c r="J17" s="88"/>
      <c r="K17" s="85"/>
      <c r="L17" s="52"/>
      <c r="M17" s="52"/>
    </row>
    <row r="18" spans="1:13" ht="15" customHeight="1">
      <c r="A18" s="89" t="s">
        <v>9</v>
      </c>
      <c r="B18" s="108">
        <v>13785</v>
      </c>
      <c r="C18" s="51" t="s">
        <v>80</v>
      </c>
      <c r="D18" s="75"/>
      <c r="E18" s="51"/>
      <c r="F18" s="51"/>
      <c r="G18" s="51"/>
      <c r="H18" s="51"/>
      <c r="I18" s="51"/>
      <c r="J18" s="88"/>
      <c r="K18" s="85"/>
      <c r="L18" s="316"/>
      <c r="M18" s="52"/>
    </row>
    <row r="19" spans="1:13" ht="15" customHeight="1" thickBot="1">
      <c r="A19" s="90" t="s">
        <v>11</v>
      </c>
      <c r="B19" s="109">
        <v>465</v>
      </c>
      <c r="C19" s="51" t="s">
        <v>80</v>
      </c>
      <c r="D19" s="75" t="s">
        <v>74</v>
      </c>
      <c r="E19" s="75" t="s">
        <v>75</v>
      </c>
      <c r="F19" s="81"/>
      <c r="G19" s="75"/>
      <c r="H19" s="81"/>
      <c r="I19" s="75"/>
      <c r="J19" s="91"/>
      <c r="K19" s="85"/>
      <c r="L19" s="52"/>
      <c r="M19" s="52"/>
    </row>
    <row r="20" spans="1:13" ht="15" customHeight="1">
      <c r="A20" s="83"/>
      <c r="B20" s="81">
        <f>SUM(B18:B19)</f>
        <v>14250</v>
      </c>
      <c r="C20" s="75"/>
      <c r="D20" s="75"/>
      <c r="E20" s="75"/>
      <c r="F20" s="81"/>
      <c r="G20" s="75"/>
      <c r="H20" s="81"/>
      <c r="I20" s="75"/>
      <c r="J20" s="91"/>
      <c r="K20" s="85"/>
      <c r="L20" s="52"/>
      <c r="M20" s="52"/>
    </row>
    <row r="21" spans="1:13" ht="15" customHeight="1" thickBot="1">
      <c r="A21" s="83"/>
      <c r="B21" s="92"/>
      <c r="C21" s="75"/>
      <c r="D21" s="75"/>
      <c r="E21" s="75"/>
      <c r="F21" s="91"/>
      <c r="G21" s="75"/>
      <c r="H21" s="81"/>
      <c r="I21" s="51"/>
      <c r="J21" s="93"/>
      <c r="K21" s="94"/>
      <c r="L21" s="52"/>
      <c r="M21" s="52"/>
    </row>
    <row r="22" spans="1:13" ht="26.25" customHeight="1" thickBot="1">
      <c r="A22" s="323" t="s">
        <v>87</v>
      </c>
      <c r="B22" s="324"/>
      <c r="C22" s="325"/>
      <c r="D22" s="247" t="s">
        <v>13</v>
      </c>
      <c r="E22" s="247" t="s">
        <v>14</v>
      </c>
      <c r="F22" s="248" t="s">
        <v>106</v>
      </c>
      <c r="G22" s="249" t="s">
        <v>16</v>
      </c>
      <c r="H22" s="250" t="s">
        <v>88</v>
      </c>
      <c r="I22" s="54"/>
      <c r="J22" s="55"/>
      <c r="K22" s="85"/>
      <c r="L22" s="52"/>
      <c r="M22" s="52"/>
    </row>
    <row r="23" spans="1:13" ht="15.75" customHeight="1">
      <c r="A23" s="125" t="s">
        <v>17</v>
      </c>
      <c r="B23" s="126"/>
      <c r="C23" s="127"/>
      <c r="D23" s="128" t="s">
        <v>7</v>
      </c>
      <c r="E23" s="129" t="s">
        <v>18</v>
      </c>
      <c r="F23" s="224"/>
      <c r="G23" s="225">
        <v>13</v>
      </c>
      <c r="H23" s="226">
        <f t="shared" ref="H23:H32" si="0">F23*G23</f>
        <v>0</v>
      </c>
      <c r="I23" s="54"/>
      <c r="J23" s="56"/>
      <c r="K23" s="57"/>
      <c r="L23" s="52"/>
      <c r="M23" s="52"/>
    </row>
    <row r="24" spans="1:13" ht="15.75" customHeight="1">
      <c r="A24" s="373" t="s">
        <v>19</v>
      </c>
      <c r="B24" s="374"/>
      <c r="C24" s="374"/>
      <c r="D24" s="130" t="s">
        <v>57</v>
      </c>
      <c r="E24" s="131"/>
      <c r="F24" s="227"/>
      <c r="G24" s="228">
        <v>9700</v>
      </c>
      <c r="H24" s="229">
        <f t="shared" si="0"/>
        <v>0</v>
      </c>
      <c r="I24" s="54"/>
      <c r="J24" s="56"/>
      <c r="K24" s="57"/>
      <c r="L24" s="52"/>
      <c r="M24" s="52"/>
    </row>
    <row r="25" spans="1:13" ht="27" customHeight="1">
      <c r="A25" s="375" t="s">
        <v>37</v>
      </c>
      <c r="B25" s="376"/>
      <c r="C25" s="377"/>
      <c r="D25" s="230" t="s">
        <v>57</v>
      </c>
      <c r="E25" s="231" t="s">
        <v>18</v>
      </c>
      <c r="F25" s="232"/>
      <c r="G25" s="233">
        <v>30</v>
      </c>
      <c r="H25" s="229">
        <f t="shared" si="0"/>
        <v>0</v>
      </c>
      <c r="I25" s="54"/>
      <c r="J25" s="56"/>
      <c r="K25" s="57"/>
      <c r="L25" s="52"/>
      <c r="M25" s="52"/>
    </row>
    <row r="26" spans="1:13" ht="15.75" customHeight="1">
      <c r="A26" s="132" t="s">
        <v>82</v>
      </c>
      <c r="B26" s="133"/>
      <c r="C26" s="133"/>
      <c r="D26" s="134" t="s">
        <v>83</v>
      </c>
      <c r="E26" s="135" t="s">
        <v>18</v>
      </c>
      <c r="F26" s="234"/>
      <c r="G26" s="228">
        <v>14250</v>
      </c>
      <c r="H26" s="229">
        <f t="shared" si="0"/>
        <v>0</v>
      </c>
      <c r="I26" s="54"/>
      <c r="J26" s="56"/>
      <c r="K26" s="57"/>
      <c r="L26" s="52"/>
      <c r="M26" s="52"/>
    </row>
    <row r="27" spans="1:13" ht="15.75" customHeight="1">
      <c r="A27" s="136" t="s">
        <v>58</v>
      </c>
      <c r="B27" s="137"/>
      <c r="C27" s="138"/>
      <c r="D27" s="139" t="s">
        <v>57</v>
      </c>
      <c r="E27" s="140" t="s">
        <v>81</v>
      </c>
      <c r="F27" s="235"/>
      <c r="G27" s="228">
        <v>14250</v>
      </c>
      <c r="H27" s="229">
        <f t="shared" si="0"/>
        <v>0</v>
      </c>
      <c r="I27" s="54"/>
      <c r="J27" s="56"/>
      <c r="K27" s="57"/>
      <c r="L27" s="52"/>
      <c r="M27" s="52"/>
    </row>
    <row r="28" spans="1:13" ht="15.75" customHeight="1">
      <c r="A28" s="368" t="s">
        <v>86</v>
      </c>
      <c r="B28" s="369"/>
      <c r="C28" s="370"/>
      <c r="D28" s="134" t="s">
        <v>83</v>
      </c>
      <c r="E28" s="135" t="s">
        <v>18</v>
      </c>
      <c r="F28" s="236"/>
      <c r="G28" s="228">
        <v>13785</v>
      </c>
      <c r="H28" s="229">
        <f t="shared" si="0"/>
        <v>0</v>
      </c>
      <c r="I28" s="54"/>
      <c r="J28" s="56"/>
      <c r="K28" s="57"/>
      <c r="L28" s="52"/>
      <c r="M28" s="52"/>
    </row>
    <row r="29" spans="1:13" ht="15.75" customHeight="1">
      <c r="A29" s="343" t="s">
        <v>40</v>
      </c>
      <c r="B29" s="344"/>
      <c r="C29" s="345"/>
      <c r="D29" s="134" t="s">
        <v>83</v>
      </c>
      <c r="E29" s="124" t="s">
        <v>107</v>
      </c>
      <c r="F29" s="235"/>
      <c r="G29" s="228">
        <v>13785</v>
      </c>
      <c r="H29" s="229">
        <f t="shared" si="0"/>
        <v>0</v>
      </c>
      <c r="I29" s="54"/>
      <c r="J29" s="56"/>
      <c r="K29" s="57"/>
      <c r="L29" s="52"/>
      <c r="M29" s="52"/>
    </row>
    <row r="30" spans="1:13" ht="41.25" customHeight="1">
      <c r="A30" s="378" t="s">
        <v>85</v>
      </c>
      <c r="B30" s="379"/>
      <c r="C30" s="380"/>
      <c r="D30" s="134" t="s">
        <v>83</v>
      </c>
      <c r="E30" s="141" t="s">
        <v>33</v>
      </c>
      <c r="F30" s="236"/>
      <c r="G30" s="228">
        <v>4550</v>
      </c>
      <c r="H30" s="229">
        <f t="shared" si="0"/>
        <v>0</v>
      </c>
      <c r="I30" s="54"/>
      <c r="J30" s="56"/>
      <c r="K30" s="57"/>
      <c r="L30" s="52"/>
      <c r="M30" s="52"/>
    </row>
    <row r="31" spans="1:13" ht="15.75" customHeight="1">
      <c r="A31" s="365" t="s">
        <v>20</v>
      </c>
      <c r="B31" s="366"/>
      <c r="C31" s="367"/>
      <c r="D31" s="130" t="s">
        <v>7</v>
      </c>
      <c r="E31" s="141"/>
      <c r="F31" s="237"/>
      <c r="G31" s="228">
        <v>2186</v>
      </c>
      <c r="H31" s="229">
        <f t="shared" si="0"/>
        <v>0</v>
      </c>
      <c r="I31" s="58"/>
      <c r="J31" s="56"/>
      <c r="K31" s="57"/>
      <c r="L31" s="52"/>
      <c r="M31" s="52"/>
    </row>
    <row r="32" spans="1:13" ht="15.75" customHeight="1" thickBot="1">
      <c r="A32" s="371" t="s">
        <v>76</v>
      </c>
      <c r="B32" s="372"/>
      <c r="C32" s="372"/>
      <c r="D32" s="142" t="s">
        <v>84</v>
      </c>
      <c r="E32" s="238" t="s">
        <v>77</v>
      </c>
      <c r="F32" s="239"/>
      <c r="G32" s="240">
        <v>1473</v>
      </c>
      <c r="H32" s="241">
        <f t="shared" si="0"/>
        <v>0</v>
      </c>
      <c r="I32" s="95"/>
      <c r="J32" s="58"/>
      <c r="K32" s="59"/>
      <c r="L32" s="52"/>
      <c r="M32" s="52"/>
    </row>
    <row r="33" spans="1:13" ht="15" customHeight="1" thickBot="1">
      <c r="A33" s="242"/>
      <c r="B33" s="243"/>
      <c r="C33" s="243"/>
      <c r="D33" s="244"/>
      <c r="E33" s="244"/>
      <c r="F33" s="244"/>
      <c r="G33" s="244" t="s">
        <v>21</v>
      </c>
      <c r="H33" s="245">
        <f>SUM(H23:H32)</f>
        <v>0</v>
      </c>
      <c r="I33" s="16"/>
      <c r="J33" s="96"/>
      <c r="K33" s="60"/>
      <c r="L33" s="52"/>
      <c r="M33" s="52"/>
    </row>
    <row r="34" spans="1:13" ht="16.899999999999999" customHeight="1" thickBot="1">
      <c r="A34" s="14"/>
      <c r="B34" s="15"/>
      <c r="C34" s="15"/>
      <c r="D34" s="15"/>
      <c r="E34" s="17"/>
      <c r="F34" s="16"/>
      <c r="G34" s="16"/>
      <c r="H34" s="16"/>
      <c r="I34" s="16"/>
      <c r="J34" s="96" t="s">
        <v>22</v>
      </c>
      <c r="K34" s="97" t="s">
        <v>23</v>
      </c>
      <c r="L34" s="52"/>
      <c r="M34" s="52"/>
    </row>
    <row r="35" spans="1:13" ht="15" customHeight="1" thickBot="1">
      <c r="A35" s="14"/>
      <c r="B35" s="15"/>
      <c r="C35" s="15"/>
      <c r="D35" s="15"/>
      <c r="E35" s="16"/>
      <c r="F35" s="16"/>
      <c r="G35" s="16"/>
      <c r="H35" s="16" t="s">
        <v>24</v>
      </c>
      <c r="I35" s="18" t="s">
        <v>15</v>
      </c>
      <c r="J35" s="61">
        <f>H33*0.2</f>
        <v>0</v>
      </c>
      <c r="K35" s="62">
        <f>H33*1.2</f>
        <v>0</v>
      </c>
      <c r="L35" s="52"/>
      <c r="M35" s="52"/>
    </row>
    <row r="36" spans="1:13" ht="15" customHeight="1" thickBot="1">
      <c r="A36" s="98"/>
      <c r="B36" s="99"/>
      <c r="C36" s="99"/>
      <c r="D36" s="99"/>
      <c r="E36" s="99"/>
      <c r="F36" s="100"/>
      <c r="G36" s="63"/>
      <c r="H36" s="63"/>
      <c r="I36" s="64"/>
      <c r="J36" s="65"/>
      <c r="K36" s="66"/>
      <c r="L36" s="52"/>
      <c r="M36" s="52"/>
    </row>
    <row r="37" spans="1:13" ht="15" customHeight="1">
      <c r="A37" s="19"/>
      <c r="B37" s="101"/>
      <c r="C37" s="101"/>
      <c r="D37" s="101"/>
      <c r="E37" s="101"/>
      <c r="F37" s="102"/>
      <c r="G37" s="103"/>
      <c r="H37" s="104"/>
      <c r="I37" s="105"/>
      <c r="J37" s="104"/>
      <c r="K37" s="81"/>
      <c r="L37" s="52"/>
      <c r="M37" s="52"/>
    </row>
    <row r="38" spans="1:13" ht="15.4" customHeight="1">
      <c r="A38" s="20" t="s">
        <v>25</v>
      </c>
      <c r="B38" s="67"/>
      <c r="C38" s="67"/>
      <c r="D38" s="67"/>
      <c r="E38" s="67"/>
      <c r="F38" s="67"/>
      <c r="G38" s="68"/>
      <c r="H38" s="68"/>
      <c r="I38" s="67"/>
      <c r="J38" s="68"/>
      <c r="K38" s="68"/>
      <c r="L38" s="53"/>
      <c r="M38" s="53"/>
    </row>
    <row r="39" spans="1:13" ht="15" customHeight="1">
      <c r="A39" s="20" t="s">
        <v>26</v>
      </c>
      <c r="B39" s="67"/>
      <c r="C39" s="67"/>
      <c r="D39" s="67"/>
      <c r="E39" s="67"/>
      <c r="F39" s="67"/>
      <c r="G39" s="20"/>
      <c r="H39" s="20"/>
      <c r="I39" s="69"/>
      <c r="J39" s="70"/>
      <c r="K39" s="71"/>
      <c r="L39" s="53"/>
      <c r="M39" s="53"/>
    </row>
    <row r="40" spans="1:13" ht="13.7" customHeight="1">
      <c r="A40" s="364" t="s">
        <v>27</v>
      </c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</row>
    <row r="41" spans="1:13" ht="13.7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5" customHeight="1">
      <c r="A42" s="52"/>
      <c r="B42" s="52"/>
      <c r="C42" s="52"/>
      <c r="D42" s="52"/>
      <c r="E42" s="52"/>
      <c r="F42" s="73"/>
      <c r="G42" s="52"/>
      <c r="H42" s="73"/>
      <c r="I42" s="52"/>
      <c r="J42" s="73"/>
      <c r="K42" s="73"/>
      <c r="L42" s="52"/>
      <c r="M42" s="52"/>
    </row>
    <row r="43" spans="1:13" ht="15" customHeight="1">
      <c r="A43" s="22"/>
      <c r="B43" s="22"/>
      <c r="C43" s="53"/>
      <c r="D43" s="53"/>
      <c r="E43" s="53"/>
      <c r="F43" s="53"/>
      <c r="G43" s="72" t="s">
        <v>28</v>
      </c>
      <c r="H43" s="72"/>
      <c r="I43" s="72"/>
      <c r="J43" s="73"/>
      <c r="K43" s="73"/>
      <c r="L43" s="52"/>
      <c r="M43" s="52"/>
    </row>
    <row r="44" spans="1:13" ht="15" customHeight="1">
      <c r="A44" s="348" t="s">
        <v>29</v>
      </c>
      <c r="B44" s="348"/>
      <c r="C44" s="348"/>
      <c r="D44" s="5"/>
      <c r="E44" s="5"/>
      <c r="F44" s="53"/>
      <c r="G44" s="72" t="s">
        <v>30</v>
      </c>
      <c r="H44" s="72"/>
      <c r="I44" s="72"/>
      <c r="J44" s="73"/>
      <c r="K44" s="73"/>
      <c r="L44" s="52"/>
      <c r="M44" s="52"/>
    </row>
    <row r="45" spans="1:13" ht="14.4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ht="14.4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3" ht="14.4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66" spans="7:7" ht="14.45" customHeight="1">
      <c r="G66" s="3">
        <v>7</v>
      </c>
    </row>
  </sheetData>
  <mergeCells count="10">
    <mergeCell ref="A22:C22"/>
    <mergeCell ref="A24:C24"/>
    <mergeCell ref="A25:C25"/>
    <mergeCell ref="A29:C29"/>
    <mergeCell ref="A30:C30"/>
    <mergeCell ref="A31:C31"/>
    <mergeCell ref="A40:M40"/>
    <mergeCell ref="A44:C44"/>
    <mergeCell ref="A28:C28"/>
    <mergeCell ref="A32:C32"/>
  </mergeCells>
  <conditionalFormatting sqref="J27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8" orientation="landscape" r:id="rId1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5"/>
  <sheetViews>
    <sheetView topLeftCell="B1" zoomScale="85" zoomScaleNormal="85" workbookViewId="0">
      <selection activeCell="I6" sqref="I6"/>
    </sheetView>
  </sheetViews>
  <sheetFormatPr defaultColWidth="8.7109375" defaultRowHeight="14.45" customHeight="1"/>
  <cols>
    <col min="1" max="1" width="3.7109375" style="1" customWidth="1"/>
    <col min="2" max="2" width="4.28515625" style="1" customWidth="1"/>
    <col min="3" max="3" width="11.28515625" style="1" customWidth="1"/>
    <col min="4" max="4" width="7.7109375" style="1" customWidth="1"/>
    <col min="5" max="5" width="27.7109375" style="1" customWidth="1"/>
    <col min="6" max="7" width="11.28515625" style="1" customWidth="1"/>
    <col min="8" max="8" width="12.85546875" style="1" customWidth="1"/>
    <col min="9" max="9" width="14.140625" style="1" customWidth="1"/>
    <col min="10" max="10" width="13.42578125" style="1" customWidth="1"/>
    <col min="11" max="11" width="3.85546875" style="3" customWidth="1"/>
    <col min="12" max="12" width="30.140625" style="1" customWidth="1"/>
    <col min="13" max="257" width="8.85546875" style="1" customWidth="1"/>
  </cols>
  <sheetData>
    <row r="1" spans="1:257" ht="14.4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57" ht="14.45" customHeight="1">
      <c r="A2" s="41"/>
      <c r="B2" s="251" t="s">
        <v>109</v>
      </c>
      <c r="D2" s="41"/>
      <c r="E2" s="41"/>
      <c r="F2" s="41"/>
      <c r="G2" s="41"/>
      <c r="H2" s="41"/>
      <c r="I2" s="41"/>
      <c r="J2" s="41"/>
      <c r="K2" s="41"/>
      <c r="L2" s="41"/>
    </row>
    <row r="3" spans="1:257" ht="14.45" customHeight="1" thickBo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257" ht="31.5" customHeight="1">
      <c r="A4" s="41"/>
      <c r="B4" s="213" t="s">
        <v>99</v>
      </c>
      <c r="C4" s="214" t="s">
        <v>100</v>
      </c>
      <c r="D4" s="214" t="s">
        <v>101</v>
      </c>
      <c r="E4" s="214" t="s">
        <v>31</v>
      </c>
      <c r="F4" s="215" t="s">
        <v>103</v>
      </c>
      <c r="G4" s="215" t="s">
        <v>102</v>
      </c>
      <c r="H4" s="216" t="s">
        <v>104</v>
      </c>
      <c r="I4" s="217" t="s">
        <v>93</v>
      </c>
      <c r="J4" s="218" t="s">
        <v>94</v>
      </c>
      <c r="K4" s="41"/>
      <c r="L4" s="41"/>
    </row>
    <row r="5" spans="1:257" ht="16.5" customHeight="1">
      <c r="A5" s="41"/>
      <c r="B5" s="43" t="s">
        <v>62</v>
      </c>
      <c r="C5" s="44" t="s">
        <v>52</v>
      </c>
      <c r="D5" s="44" t="s">
        <v>32</v>
      </c>
      <c r="E5" s="44" t="s">
        <v>51</v>
      </c>
      <c r="F5" s="252">
        <v>0</v>
      </c>
      <c r="G5" s="252">
        <v>1.3560000000000001</v>
      </c>
      <c r="H5" s="253">
        <f>G5-F5</f>
        <v>1.3560000000000001</v>
      </c>
      <c r="I5" s="110">
        <f>'III-2678'!H29</f>
        <v>0</v>
      </c>
      <c r="J5" s="111">
        <f>I5*1.2</f>
        <v>0</v>
      </c>
      <c r="K5" s="41"/>
      <c r="L5" s="41"/>
    </row>
    <row r="6" spans="1:257" ht="16.5" customHeight="1" thickBot="1">
      <c r="A6" s="41"/>
      <c r="B6" s="45" t="s">
        <v>90</v>
      </c>
      <c r="C6" s="46" t="s">
        <v>35</v>
      </c>
      <c r="D6" s="46" t="s">
        <v>32</v>
      </c>
      <c r="E6" s="46" t="s">
        <v>36</v>
      </c>
      <c r="F6" s="254">
        <v>4.63</v>
      </c>
      <c r="G6" s="254">
        <v>5.93</v>
      </c>
      <c r="H6" s="255">
        <f>G6-F6</f>
        <v>1.2999999999999998</v>
      </c>
      <c r="I6" s="112">
        <f>'III-2661 '!H32</f>
        <v>0</v>
      </c>
      <c r="J6" s="113">
        <f>I6*1.2</f>
        <v>0</v>
      </c>
      <c r="K6" s="41"/>
      <c r="L6" s="41"/>
    </row>
    <row r="7" spans="1:257" ht="16.5" customHeight="1" thickBot="1">
      <c r="A7" s="41"/>
      <c r="B7" s="47"/>
      <c r="C7" s="48"/>
      <c r="D7" s="48"/>
      <c r="E7" s="48"/>
      <c r="F7" s="256"/>
      <c r="G7" s="264" t="s">
        <v>110</v>
      </c>
      <c r="H7" s="257">
        <f>SUM(H5:H6)</f>
        <v>2.6559999999999997</v>
      </c>
      <c r="I7" s="114">
        <f>SUM(I5:I6)</f>
        <v>0</v>
      </c>
      <c r="J7" s="115">
        <f>SUM(J5:J6)</f>
        <v>0</v>
      </c>
      <c r="K7" s="41"/>
      <c r="L7" s="41"/>
    </row>
    <row r="8" spans="1:257" s="2" customFormat="1" ht="16.5" customHeight="1" thickBot="1">
      <c r="A8" s="41"/>
      <c r="B8" s="48"/>
      <c r="C8" s="48"/>
      <c r="D8" s="48"/>
      <c r="E8" s="48"/>
      <c r="F8" s="256"/>
      <c r="G8" s="258"/>
      <c r="H8" s="258"/>
      <c r="I8" s="211"/>
      <c r="J8" s="211"/>
      <c r="K8" s="41"/>
      <c r="L8" s="4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ht="16.5" customHeight="1" thickBot="1">
      <c r="A9" s="41"/>
      <c r="B9" s="49" t="s">
        <v>91</v>
      </c>
      <c r="C9" s="50" t="s">
        <v>60</v>
      </c>
      <c r="D9" s="50" t="s">
        <v>61</v>
      </c>
      <c r="E9" s="50" t="s">
        <v>112</v>
      </c>
      <c r="F9" s="259">
        <v>24.66</v>
      </c>
      <c r="G9" s="259">
        <v>26.12</v>
      </c>
      <c r="H9" s="260">
        <v>1.46</v>
      </c>
      <c r="I9" s="116">
        <f>'III-2713'!H31</f>
        <v>0</v>
      </c>
      <c r="J9" s="117">
        <f>I9*1.2</f>
        <v>0</v>
      </c>
      <c r="K9" s="41"/>
      <c r="L9" s="41"/>
    </row>
    <row r="10" spans="1:257" ht="16.5" customHeight="1" thickBot="1">
      <c r="A10" s="41"/>
      <c r="B10" s="48"/>
      <c r="C10" s="48"/>
      <c r="D10" s="48"/>
      <c r="E10" s="48"/>
      <c r="F10" s="256"/>
      <c r="G10" s="264" t="s">
        <v>111</v>
      </c>
      <c r="H10" s="257">
        <v>1.46</v>
      </c>
      <c r="I10" s="114">
        <f>SUM(I9)</f>
        <v>0</v>
      </c>
      <c r="J10" s="115">
        <f>SUM(J9)</f>
        <v>0</v>
      </c>
      <c r="K10" s="41"/>
      <c r="L10" s="41"/>
    </row>
    <row r="11" spans="1:257" s="2" customFormat="1" ht="16.5" customHeight="1" thickBot="1">
      <c r="A11" s="41"/>
      <c r="B11" s="48"/>
      <c r="C11" s="48"/>
      <c r="D11" s="48"/>
      <c r="E11" s="48"/>
      <c r="F11" s="256"/>
      <c r="G11" s="258"/>
      <c r="H11" s="258"/>
      <c r="I11" s="211"/>
      <c r="J11" s="211"/>
      <c r="K11" s="41"/>
      <c r="L11" s="4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ht="16.5" customHeight="1" thickBot="1">
      <c r="A12" s="41"/>
      <c r="B12" s="49" t="s">
        <v>92</v>
      </c>
      <c r="C12" s="50" t="s">
        <v>63</v>
      </c>
      <c r="D12" s="50" t="s">
        <v>64</v>
      </c>
      <c r="E12" s="50" t="s">
        <v>65</v>
      </c>
      <c r="F12" s="259">
        <v>21.2</v>
      </c>
      <c r="G12" s="259">
        <v>23.373000000000001</v>
      </c>
      <c r="H12" s="260">
        <f>G12-F12</f>
        <v>2.1730000000000018</v>
      </c>
      <c r="I12" s="116">
        <f>'III-2605'!H33</f>
        <v>0</v>
      </c>
      <c r="J12" s="117">
        <f t="shared" ref="J12" si="0">I12*1.2</f>
        <v>0</v>
      </c>
      <c r="K12" s="41"/>
      <c r="L12" s="41"/>
    </row>
    <row r="13" spans="1:257" ht="16.5" customHeight="1" thickBot="1">
      <c r="A13" s="41"/>
      <c r="B13" s="51"/>
      <c r="C13" s="52"/>
      <c r="D13" s="52"/>
      <c r="E13" s="52"/>
      <c r="F13" s="261"/>
      <c r="G13" s="264" t="s">
        <v>111</v>
      </c>
      <c r="H13" s="262">
        <f>SUM(H12:H12)</f>
        <v>2.1730000000000018</v>
      </c>
      <c r="I13" s="118">
        <f>SUM(I12:I12)</f>
        <v>0</v>
      </c>
      <c r="J13" s="119">
        <f>SUM(J12:J12)</f>
        <v>0</v>
      </c>
      <c r="K13" s="41"/>
      <c r="L13" s="41"/>
    </row>
    <row r="14" spans="1:257" ht="16.5" customHeight="1" thickBo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257" ht="16.5" customHeight="1" thickBot="1">
      <c r="A15" s="41"/>
      <c r="B15" s="41"/>
      <c r="C15" s="41"/>
      <c r="D15" s="41"/>
      <c r="E15" s="41"/>
      <c r="F15" s="41"/>
      <c r="G15" s="381" t="s">
        <v>89</v>
      </c>
      <c r="H15" s="382"/>
      <c r="I15" s="212">
        <f>I7+I10+I13</f>
        <v>0</v>
      </c>
      <c r="J15" s="212">
        <f>J13+J10+J7</f>
        <v>0</v>
      </c>
      <c r="K15" s="41"/>
      <c r="L15" s="41"/>
    </row>
    <row r="16" spans="1:257" ht="14.4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4.4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4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4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4.4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4.4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4.4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4.4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4.4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4.4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</sheetData>
  <mergeCells count="1">
    <mergeCell ref="G15:H15"/>
  </mergeCells>
  <pageMargins left="0.7" right="0.7" top="0.75" bottom="0.75" header="0.3" footer="0.3"/>
  <pageSetup orientation="landscape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III-2678</vt:lpstr>
      <vt:lpstr>III-2661 </vt:lpstr>
      <vt:lpstr>III-2713</vt:lpstr>
      <vt:lpstr>III-2605</vt:lpstr>
      <vt:lpstr>LC+PT+VK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Mesiariková Ivana</cp:lastModifiedBy>
  <cp:lastPrinted>2021-10-06T09:02:52Z</cp:lastPrinted>
  <dcterms:created xsi:type="dcterms:W3CDTF">2019-06-11T11:49:22Z</dcterms:created>
  <dcterms:modified xsi:type="dcterms:W3CDTF">2022-01-18T11:50:04Z</dcterms:modified>
</cp:coreProperties>
</file>