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F:\VO_ZAKAZKY_2022\STRAZSKE-MS-OPLZ\podklady\PD Materská škola Strážske-20220128T154514Z-001\VYKAZ VYMER\"/>
    </mc:Choice>
  </mc:AlternateContent>
  <xr:revisionPtr revIDLastSave="0" documentId="13_ncr:1_{D6A9722D-270E-4FCE-AAE5-4E5AD44D86D6}" xr6:coauthVersionLast="47" xr6:coauthVersionMax="47" xr10:uidLastSave="{00000000-0000-0000-0000-000000000000}"/>
  <bookViews>
    <workbookView xWindow="-28920" yWindow="15" windowWidth="29040" windowHeight="15990" tabRatio="500" activeTab="2" xr2:uid="{00000000-000D-0000-FFFF-FFFF00000000}"/>
  </bookViews>
  <sheets>
    <sheet name="Kryci list" sheetId="6" r:id="rId1"/>
    <sheet name="Rekapitulacia" sheetId="5" r:id="rId2"/>
    <sheet name="Prehlad" sheetId="3" r:id="rId3"/>
  </sheets>
  <definedNames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W303" i="3"/>
  <c r="W305" i="3" s="1"/>
  <c r="G36" i="5" s="1"/>
  <c r="I303" i="3"/>
  <c r="I305" i="3" s="1"/>
  <c r="N302" i="3"/>
  <c r="N303" i="3" s="1"/>
  <c r="L302" i="3"/>
  <c r="L303" i="3" s="1"/>
  <c r="J302" i="3"/>
  <c r="J303" i="3" s="1"/>
  <c r="H302" i="3"/>
  <c r="H303" i="3" s="1"/>
  <c r="W296" i="3"/>
  <c r="G32" i="5" s="1"/>
  <c r="L296" i="3"/>
  <c r="E32" i="5" s="1"/>
  <c r="I296" i="3"/>
  <c r="C32" i="5" s="1"/>
  <c r="N295" i="3"/>
  <c r="N296" i="3" s="1"/>
  <c r="F32" i="5" s="1"/>
  <c r="L295" i="3"/>
  <c r="J295" i="3"/>
  <c r="J296" i="3" s="1"/>
  <c r="H295" i="3"/>
  <c r="H296" i="3" s="1"/>
  <c r="B32" i="5" s="1"/>
  <c r="W292" i="3"/>
  <c r="G31" i="5" s="1"/>
  <c r="I292" i="3"/>
  <c r="C31" i="5" s="1"/>
  <c r="N291" i="3"/>
  <c r="N292" i="3" s="1"/>
  <c r="F31" i="5" s="1"/>
  <c r="L291" i="3"/>
  <c r="L292" i="3" s="1"/>
  <c r="E31" i="5" s="1"/>
  <c r="J291" i="3"/>
  <c r="J292" i="3" s="1"/>
  <c r="D31" i="5" s="1"/>
  <c r="H291" i="3"/>
  <c r="H292" i="3" s="1"/>
  <c r="B31" i="5" s="1"/>
  <c r="F30" i="5"/>
  <c r="W288" i="3"/>
  <c r="G30" i="5" s="1"/>
  <c r="N288" i="3"/>
  <c r="N287" i="3"/>
  <c r="L287" i="3"/>
  <c r="J287" i="3"/>
  <c r="H287" i="3"/>
  <c r="N286" i="3"/>
  <c r="L286" i="3"/>
  <c r="J286" i="3"/>
  <c r="H286" i="3"/>
  <c r="N285" i="3"/>
  <c r="L285" i="3"/>
  <c r="J285" i="3"/>
  <c r="I285" i="3"/>
  <c r="I288" i="3" s="1"/>
  <c r="N284" i="3"/>
  <c r="L284" i="3"/>
  <c r="L288" i="3" s="1"/>
  <c r="E30" i="5" s="1"/>
  <c r="J284" i="3"/>
  <c r="H284" i="3"/>
  <c r="H288" i="3" s="1"/>
  <c r="W281" i="3"/>
  <c r="G29" i="5" s="1"/>
  <c r="N280" i="3"/>
  <c r="L280" i="3"/>
  <c r="J280" i="3"/>
  <c r="H280" i="3"/>
  <c r="N279" i="3"/>
  <c r="L279" i="3"/>
  <c r="J279" i="3"/>
  <c r="I279" i="3"/>
  <c r="N278" i="3"/>
  <c r="L278" i="3"/>
  <c r="J278" i="3"/>
  <c r="H278" i="3"/>
  <c r="N277" i="3"/>
  <c r="L277" i="3"/>
  <c r="J277" i="3"/>
  <c r="I277" i="3"/>
  <c r="I281" i="3" s="1"/>
  <c r="C29" i="5" s="1"/>
  <c r="N276" i="3"/>
  <c r="L276" i="3"/>
  <c r="J276" i="3"/>
  <c r="H276" i="3"/>
  <c r="H281" i="3" s="1"/>
  <c r="B29" i="5" s="1"/>
  <c r="G28" i="5"/>
  <c r="W273" i="3"/>
  <c r="J273" i="3"/>
  <c r="D28" i="5" s="1"/>
  <c r="N272" i="3"/>
  <c r="L272" i="3"/>
  <c r="J272" i="3"/>
  <c r="H272" i="3"/>
  <c r="N271" i="3"/>
  <c r="L271" i="3"/>
  <c r="J271" i="3"/>
  <c r="H271" i="3"/>
  <c r="N270" i="3"/>
  <c r="L270" i="3"/>
  <c r="J270" i="3"/>
  <c r="H270" i="3"/>
  <c r="N269" i="3"/>
  <c r="L269" i="3"/>
  <c r="J269" i="3"/>
  <c r="H269" i="3"/>
  <c r="N268" i="3"/>
  <c r="L268" i="3"/>
  <c r="J268" i="3"/>
  <c r="H268" i="3"/>
  <c r="N267" i="3"/>
  <c r="L267" i="3"/>
  <c r="J267" i="3"/>
  <c r="H267" i="3"/>
  <c r="N266" i="3"/>
  <c r="L266" i="3"/>
  <c r="J266" i="3"/>
  <c r="I266" i="3"/>
  <c r="N265" i="3"/>
  <c r="L265" i="3"/>
  <c r="J265" i="3"/>
  <c r="H265" i="3"/>
  <c r="N264" i="3"/>
  <c r="L264" i="3"/>
  <c r="J264" i="3"/>
  <c r="I264" i="3"/>
  <c r="N263" i="3"/>
  <c r="L263" i="3"/>
  <c r="J263" i="3"/>
  <c r="H263" i="3"/>
  <c r="N262" i="3"/>
  <c r="L262" i="3"/>
  <c r="J262" i="3"/>
  <c r="H262" i="3"/>
  <c r="N261" i="3"/>
  <c r="L261" i="3"/>
  <c r="J261" i="3"/>
  <c r="I261" i="3"/>
  <c r="N260" i="3"/>
  <c r="L260" i="3"/>
  <c r="L273" i="3" s="1"/>
  <c r="E28" i="5" s="1"/>
  <c r="J260" i="3"/>
  <c r="H260" i="3"/>
  <c r="W257" i="3"/>
  <c r="G27" i="5" s="1"/>
  <c r="N256" i="3"/>
  <c r="L256" i="3"/>
  <c r="J256" i="3"/>
  <c r="H256" i="3"/>
  <c r="N255" i="3"/>
  <c r="L255" i="3"/>
  <c r="J255" i="3"/>
  <c r="H255" i="3"/>
  <c r="N254" i="3"/>
  <c r="L254" i="3"/>
  <c r="J254" i="3"/>
  <c r="I254" i="3"/>
  <c r="N253" i="3"/>
  <c r="L253" i="3"/>
  <c r="J253" i="3"/>
  <c r="I253" i="3"/>
  <c r="N252" i="3"/>
  <c r="L252" i="3"/>
  <c r="J252" i="3"/>
  <c r="H252" i="3"/>
  <c r="N251" i="3"/>
  <c r="L251" i="3"/>
  <c r="J251" i="3"/>
  <c r="I251" i="3"/>
  <c r="N250" i="3"/>
  <c r="L250" i="3"/>
  <c r="J250" i="3"/>
  <c r="H250" i="3"/>
  <c r="N249" i="3"/>
  <c r="L249" i="3"/>
  <c r="J249" i="3"/>
  <c r="I249" i="3"/>
  <c r="N248" i="3"/>
  <c r="L248" i="3"/>
  <c r="J248" i="3"/>
  <c r="H248" i="3"/>
  <c r="N247" i="3"/>
  <c r="L247" i="3"/>
  <c r="J247" i="3"/>
  <c r="I247" i="3"/>
  <c r="N246" i="3"/>
  <c r="L246" i="3"/>
  <c r="J246" i="3"/>
  <c r="H246" i="3"/>
  <c r="N245" i="3"/>
  <c r="L245" i="3"/>
  <c r="J245" i="3"/>
  <c r="I245" i="3"/>
  <c r="N244" i="3"/>
  <c r="L244" i="3"/>
  <c r="J244" i="3"/>
  <c r="I244" i="3"/>
  <c r="N243" i="3"/>
  <c r="L243" i="3"/>
  <c r="J243" i="3"/>
  <c r="I243" i="3"/>
  <c r="N242" i="3"/>
  <c r="L242" i="3"/>
  <c r="J242" i="3"/>
  <c r="I242" i="3"/>
  <c r="N241" i="3"/>
  <c r="L241" i="3"/>
  <c r="J241" i="3"/>
  <c r="I241" i="3"/>
  <c r="N240" i="3"/>
  <c r="L240" i="3"/>
  <c r="J240" i="3"/>
  <c r="I240" i="3"/>
  <c r="N239" i="3"/>
  <c r="L239" i="3"/>
  <c r="J239" i="3"/>
  <c r="I239" i="3"/>
  <c r="N238" i="3"/>
  <c r="L238" i="3"/>
  <c r="J238" i="3"/>
  <c r="I238" i="3"/>
  <c r="N237" i="3"/>
  <c r="L237" i="3"/>
  <c r="J237" i="3"/>
  <c r="I237" i="3"/>
  <c r="N236" i="3"/>
  <c r="L236" i="3"/>
  <c r="J236" i="3"/>
  <c r="I236" i="3"/>
  <c r="N235" i="3"/>
  <c r="L235" i="3"/>
  <c r="J235" i="3"/>
  <c r="I235" i="3"/>
  <c r="N234" i="3"/>
  <c r="L234" i="3"/>
  <c r="J234" i="3"/>
  <c r="H234" i="3"/>
  <c r="N233" i="3"/>
  <c r="L233" i="3"/>
  <c r="J233" i="3"/>
  <c r="I233" i="3"/>
  <c r="N232" i="3"/>
  <c r="L232" i="3"/>
  <c r="J232" i="3"/>
  <c r="H232" i="3"/>
  <c r="N231" i="3"/>
  <c r="L231" i="3"/>
  <c r="J231" i="3"/>
  <c r="I231" i="3"/>
  <c r="I257" i="3" s="1"/>
  <c r="C27" i="5" s="1"/>
  <c r="N230" i="3"/>
  <c r="L230" i="3"/>
  <c r="J230" i="3"/>
  <c r="H230" i="3"/>
  <c r="W227" i="3"/>
  <c r="G26" i="5" s="1"/>
  <c r="N226" i="3"/>
  <c r="L226" i="3"/>
  <c r="J226" i="3"/>
  <c r="H226" i="3"/>
  <c r="N225" i="3"/>
  <c r="L225" i="3"/>
  <c r="J225" i="3"/>
  <c r="H225" i="3"/>
  <c r="N224" i="3"/>
  <c r="L224" i="3"/>
  <c r="J224" i="3"/>
  <c r="I224" i="3"/>
  <c r="N223" i="3"/>
  <c r="L223" i="3"/>
  <c r="J223" i="3"/>
  <c r="H223" i="3"/>
  <c r="N222" i="3"/>
  <c r="L222" i="3"/>
  <c r="J222" i="3"/>
  <c r="H222" i="3"/>
  <c r="N221" i="3"/>
  <c r="L221" i="3"/>
  <c r="J221" i="3"/>
  <c r="I221" i="3"/>
  <c r="N220" i="3"/>
  <c r="L220" i="3"/>
  <c r="J220" i="3"/>
  <c r="H220" i="3"/>
  <c r="N219" i="3"/>
  <c r="L219" i="3"/>
  <c r="J219" i="3"/>
  <c r="I219" i="3"/>
  <c r="N218" i="3"/>
  <c r="L218" i="3"/>
  <c r="J218" i="3"/>
  <c r="I218" i="3"/>
  <c r="N217" i="3"/>
  <c r="L217" i="3"/>
  <c r="J217" i="3"/>
  <c r="I217" i="3"/>
  <c r="N216" i="3"/>
  <c r="L216" i="3"/>
  <c r="J216" i="3"/>
  <c r="I216" i="3"/>
  <c r="N215" i="3"/>
  <c r="L215" i="3"/>
  <c r="J215" i="3"/>
  <c r="I215" i="3"/>
  <c r="N214" i="3"/>
  <c r="L214" i="3"/>
  <c r="J214" i="3"/>
  <c r="I214" i="3"/>
  <c r="N213" i="3"/>
  <c r="L213" i="3"/>
  <c r="J213" i="3"/>
  <c r="I213" i="3"/>
  <c r="N212" i="3"/>
  <c r="L212" i="3"/>
  <c r="J212" i="3"/>
  <c r="I212" i="3"/>
  <c r="N211" i="3"/>
  <c r="L211" i="3"/>
  <c r="J211" i="3"/>
  <c r="I211" i="3"/>
  <c r="N210" i="3"/>
  <c r="L210" i="3"/>
  <c r="J210" i="3"/>
  <c r="I210" i="3"/>
  <c r="N209" i="3"/>
  <c r="L209" i="3"/>
  <c r="J209" i="3"/>
  <c r="H209" i="3"/>
  <c r="N208" i="3"/>
  <c r="L208" i="3"/>
  <c r="J208" i="3"/>
  <c r="H208" i="3"/>
  <c r="N207" i="3"/>
  <c r="L207" i="3"/>
  <c r="J207" i="3"/>
  <c r="H207" i="3"/>
  <c r="N206" i="3"/>
  <c r="L206" i="3"/>
  <c r="J206" i="3"/>
  <c r="H206" i="3"/>
  <c r="N205" i="3"/>
  <c r="L205" i="3"/>
  <c r="J205" i="3"/>
  <c r="H205" i="3"/>
  <c r="N204" i="3"/>
  <c r="L204" i="3"/>
  <c r="J204" i="3"/>
  <c r="H204" i="3"/>
  <c r="N203" i="3"/>
  <c r="L203" i="3"/>
  <c r="J203" i="3"/>
  <c r="H203" i="3"/>
  <c r="N202" i="3"/>
  <c r="L202" i="3"/>
  <c r="J202" i="3"/>
  <c r="I202" i="3"/>
  <c r="N201" i="3"/>
  <c r="L201" i="3"/>
  <c r="J201" i="3"/>
  <c r="I201" i="3"/>
  <c r="N200" i="3"/>
  <c r="L200" i="3"/>
  <c r="J200" i="3"/>
  <c r="I200" i="3"/>
  <c r="N199" i="3"/>
  <c r="L199" i="3"/>
  <c r="L227" i="3" s="1"/>
  <c r="E26" i="5" s="1"/>
  <c r="J199" i="3"/>
  <c r="H199" i="3"/>
  <c r="W196" i="3"/>
  <c r="G25" i="5" s="1"/>
  <c r="I196" i="3"/>
  <c r="C25" i="5" s="1"/>
  <c r="N195" i="3"/>
  <c r="L195" i="3"/>
  <c r="J195" i="3"/>
  <c r="H195" i="3"/>
  <c r="N194" i="3"/>
  <c r="L194" i="3"/>
  <c r="J194" i="3"/>
  <c r="H194" i="3"/>
  <c r="N193" i="3"/>
  <c r="L193" i="3"/>
  <c r="L196" i="3" s="1"/>
  <c r="E25" i="5" s="1"/>
  <c r="J193" i="3"/>
  <c r="J196" i="3" s="1"/>
  <c r="H193" i="3"/>
  <c r="C24" i="5"/>
  <c r="W190" i="3"/>
  <c r="G24" i="5" s="1"/>
  <c r="I190" i="3"/>
  <c r="N189" i="3"/>
  <c r="L189" i="3"/>
  <c r="J189" i="3"/>
  <c r="H189" i="3"/>
  <c r="N188" i="3"/>
  <c r="L188" i="3"/>
  <c r="J188" i="3"/>
  <c r="H188" i="3"/>
  <c r="N187" i="3"/>
  <c r="L187" i="3"/>
  <c r="J187" i="3"/>
  <c r="H187" i="3"/>
  <c r="N186" i="3"/>
  <c r="L186" i="3"/>
  <c r="J186" i="3"/>
  <c r="H186" i="3"/>
  <c r="N185" i="3"/>
  <c r="L185" i="3"/>
  <c r="J185" i="3"/>
  <c r="H185" i="3"/>
  <c r="N184" i="3"/>
  <c r="L184" i="3"/>
  <c r="J184" i="3"/>
  <c r="H184" i="3"/>
  <c r="N183" i="3"/>
  <c r="L183" i="3"/>
  <c r="J183" i="3"/>
  <c r="H183" i="3"/>
  <c r="N182" i="3"/>
  <c r="L182" i="3"/>
  <c r="J182" i="3"/>
  <c r="H182" i="3"/>
  <c r="N181" i="3"/>
  <c r="L181" i="3"/>
  <c r="J181" i="3"/>
  <c r="H181" i="3"/>
  <c r="N180" i="3"/>
  <c r="L180" i="3"/>
  <c r="J180" i="3"/>
  <c r="H180" i="3"/>
  <c r="N179" i="3"/>
  <c r="L179" i="3"/>
  <c r="J179" i="3"/>
  <c r="H179" i="3"/>
  <c r="N178" i="3"/>
  <c r="L178" i="3"/>
  <c r="J178" i="3"/>
  <c r="H178" i="3"/>
  <c r="N177" i="3"/>
  <c r="L177" i="3"/>
  <c r="J177" i="3"/>
  <c r="H177" i="3"/>
  <c r="N176" i="3"/>
  <c r="L176" i="3"/>
  <c r="J176" i="3"/>
  <c r="H176" i="3"/>
  <c r="N175" i="3"/>
  <c r="L175" i="3"/>
  <c r="J175" i="3"/>
  <c r="H175" i="3"/>
  <c r="N174" i="3"/>
  <c r="L174" i="3"/>
  <c r="J174" i="3"/>
  <c r="H174" i="3"/>
  <c r="N173" i="3"/>
  <c r="L173" i="3"/>
  <c r="J173" i="3"/>
  <c r="H173" i="3"/>
  <c r="N172" i="3"/>
  <c r="L172" i="3"/>
  <c r="J172" i="3"/>
  <c r="H172" i="3"/>
  <c r="H190" i="3" s="1"/>
  <c r="B24" i="5" s="1"/>
  <c r="C23" i="5"/>
  <c r="W169" i="3"/>
  <c r="G23" i="5" s="1"/>
  <c r="I169" i="3"/>
  <c r="N168" i="3"/>
  <c r="L168" i="3"/>
  <c r="J168" i="3"/>
  <c r="H168" i="3"/>
  <c r="N167" i="3"/>
  <c r="L167" i="3"/>
  <c r="J167" i="3"/>
  <c r="H167" i="3"/>
  <c r="N166" i="3"/>
  <c r="L166" i="3"/>
  <c r="J166" i="3"/>
  <c r="H166" i="3"/>
  <c r="N165" i="3"/>
  <c r="L165" i="3"/>
  <c r="J165" i="3"/>
  <c r="H165" i="3"/>
  <c r="H169" i="3" s="1"/>
  <c r="B23" i="5" s="1"/>
  <c r="W162" i="3"/>
  <c r="G22" i="5" s="1"/>
  <c r="N161" i="3"/>
  <c r="L161" i="3"/>
  <c r="J161" i="3"/>
  <c r="H161" i="3"/>
  <c r="N160" i="3"/>
  <c r="L160" i="3"/>
  <c r="J160" i="3"/>
  <c r="H160" i="3"/>
  <c r="N159" i="3"/>
  <c r="L159" i="3"/>
  <c r="J159" i="3"/>
  <c r="H159" i="3"/>
  <c r="N158" i="3"/>
  <c r="L158" i="3"/>
  <c r="J158" i="3"/>
  <c r="I158" i="3"/>
  <c r="I162" i="3" s="1"/>
  <c r="C22" i="5" s="1"/>
  <c r="N157" i="3"/>
  <c r="L157" i="3"/>
  <c r="J157" i="3"/>
  <c r="H157" i="3"/>
  <c r="N156" i="3"/>
  <c r="L156" i="3"/>
  <c r="J156" i="3"/>
  <c r="H156" i="3"/>
  <c r="N155" i="3"/>
  <c r="L155" i="3"/>
  <c r="J155" i="3"/>
  <c r="H155" i="3"/>
  <c r="N154" i="3"/>
  <c r="N162" i="3" s="1"/>
  <c r="F22" i="5" s="1"/>
  <c r="L154" i="3"/>
  <c r="L162" i="3" s="1"/>
  <c r="E22" i="5" s="1"/>
  <c r="J154" i="3"/>
  <c r="J162" i="3" s="1"/>
  <c r="H154" i="3"/>
  <c r="H162" i="3" s="1"/>
  <c r="B22" i="5" s="1"/>
  <c r="G21" i="5"/>
  <c r="W151" i="3"/>
  <c r="N150" i="3"/>
  <c r="L150" i="3"/>
  <c r="J150" i="3"/>
  <c r="H150" i="3"/>
  <c r="N149" i="3"/>
  <c r="L149" i="3"/>
  <c r="J149" i="3"/>
  <c r="H149" i="3"/>
  <c r="N148" i="3"/>
  <c r="L148" i="3"/>
  <c r="J148" i="3"/>
  <c r="H148" i="3"/>
  <c r="N147" i="3"/>
  <c r="L147" i="3"/>
  <c r="J147" i="3"/>
  <c r="H147" i="3"/>
  <c r="N146" i="3"/>
  <c r="L146" i="3"/>
  <c r="J146" i="3"/>
  <c r="I146" i="3"/>
  <c r="N145" i="3"/>
  <c r="L145" i="3"/>
  <c r="J145" i="3"/>
  <c r="I145" i="3"/>
  <c r="N144" i="3"/>
  <c r="L144" i="3"/>
  <c r="J144" i="3"/>
  <c r="H144" i="3"/>
  <c r="N143" i="3"/>
  <c r="L143" i="3"/>
  <c r="J143" i="3"/>
  <c r="I143" i="3"/>
  <c r="N142" i="3"/>
  <c r="L142" i="3"/>
  <c r="J142" i="3"/>
  <c r="H142" i="3"/>
  <c r="N141" i="3"/>
  <c r="L141" i="3"/>
  <c r="J141" i="3"/>
  <c r="I141" i="3"/>
  <c r="N140" i="3"/>
  <c r="L140" i="3"/>
  <c r="J140" i="3"/>
  <c r="I140" i="3"/>
  <c r="N139" i="3"/>
  <c r="L139" i="3"/>
  <c r="J139" i="3"/>
  <c r="I139" i="3"/>
  <c r="N138" i="3"/>
  <c r="L138" i="3"/>
  <c r="J138" i="3"/>
  <c r="H138" i="3"/>
  <c r="N137" i="3"/>
  <c r="L137" i="3"/>
  <c r="J137" i="3"/>
  <c r="I137" i="3"/>
  <c r="I151" i="3" s="1"/>
  <c r="C21" i="5" s="1"/>
  <c r="N136" i="3"/>
  <c r="L136" i="3"/>
  <c r="J136" i="3"/>
  <c r="J151" i="3" s="1"/>
  <c r="H136" i="3"/>
  <c r="H151" i="3" s="1"/>
  <c r="B21" i="5" s="1"/>
  <c r="W133" i="3"/>
  <c r="W298" i="3" s="1"/>
  <c r="G33" i="5" s="1"/>
  <c r="N132" i="3"/>
  <c r="L132" i="3"/>
  <c r="J132" i="3"/>
  <c r="H132" i="3"/>
  <c r="N131" i="3"/>
  <c r="L131" i="3"/>
  <c r="J131" i="3"/>
  <c r="I131" i="3"/>
  <c r="N130" i="3"/>
  <c r="L130" i="3"/>
  <c r="J130" i="3"/>
  <c r="H130" i="3"/>
  <c r="N129" i="3"/>
  <c r="L129" i="3"/>
  <c r="J129" i="3"/>
  <c r="H129" i="3"/>
  <c r="N128" i="3"/>
  <c r="L128" i="3"/>
  <c r="J128" i="3"/>
  <c r="I128" i="3"/>
  <c r="I133" i="3" s="1"/>
  <c r="C20" i="5" s="1"/>
  <c r="N127" i="3"/>
  <c r="L127" i="3"/>
  <c r="J127" i="3"/>
  <c r="H127" i="3"/>
  <c r="N126" i="3"/>
  <c r="L126" i="3"/>
  <c r="J126" i="3"/>
  <c r="H126" i="3"/>
  <c r="N125" i="3"/>
  <c r="L125" i="3"/>
  <c r="J125" i="3"/>
  <c r="H125" i="3"/>
  <c r="N124" i="3"/>
  <c r="N133" i="3" s="1"/>
  <c r="F20" i="5" s="1"/>
  <c r="L124" i="3"/>
  <c r="L133" i="3" s="1"/>
  <c r="E20" i="5" s="1"/>
  <c r="J124" i="3"/>
  <c r="H124" i="3"/>
  <c r="H133" i="3" s="1"/>
  <c r="B20" i="5" s="1"/>
  <c r="W118" i="3"/>
  <c r="G17" i="5" s="1"/>
  <c r="N118" i="3"/>
  <c r="F17" i="5" s="1"/>
  <c r="I118" i="3"/>
  <c r="C17" i="5" s="1"/>
  <c r="N117" i="3"/>
  <c r="L117" i="3"/>
  <c r="J117" i="3"/>
  <c r="H117" i="3"/>
  <c r="N116" i="3"/>
  <c r="L116" i="3"/>
  <c r="J116" i="3"/>
  <c r="H116" i="3"/>
  <c r="N115" i="3"/>
  <c r="L115" i="3"/>
  <c r="J115" i="3"/>
  <c r="H115" i="3"/>
  <c r="N114" i="3"/>
  <c r="L114" i="3"/>
  <c r="J114" i="3"/>
  <c r="H114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N108" i="3"/>
  <c r="L108" i="3"/>
  <c r="J108" i="3"/>
  <c r="H108" i="3"/>
  <c r="N107" i="3"/>
  <c r="L107" i="3"/>
  <c r="J107" i="3"/>
  <c r="H107" i="3"/>
  <c r="N106" i="3"/>
  <c r="L106" i="3"/>
  <c r="J106" i="3"/>
  <c r="H106" i="3"/>
  <c r="N105" i="3"/>
  <c r="L105" i="3"/>
  <c r="J105" i="3"/>
  <c r="H105" i="3"/>
  <c r="N104" i="3"/>
  <c r="L104" i="3"/>
  <c r="J104" i="3"/>
  <c r="H104" i="3"/>
  <c r="N103" i="3"/>
  <c r="L103" i="3"/>
  <c r="J103" i="3"/>
  <c r="H103" i="3"/>
  <c r="N102" i="3"/>
  <c r="L102" i="3"/>
  <c r="J102" i="3"/>
  <c r="H102" i="3"/>
  <c r="N101" i="3"/>
  <c r="L101" i="3"/>
  <c r="L118" i="3" s="1"/>
  <c r="E17" i="5" s="1"/>
  <c r="J101" i="3"/>
  <c r="H101" i="3"/>
  <c r="W98" i="3"/>
  <c r="G16" i="5" s="1"/>
  <c r="N97" i="3"/>
  <c r="L97" i="3"/>
  <c r="J97" i="3"/>
  <c r="I97" i="3"/>
  <c r="I98" i="3" s="1"/>
  <c r="N96" i="3"/>
  <c r="L96" i="3"/>
  <c r="J96" i="3"/>
  <c r="H96" i="3"/>
  <c r="N95" i="3"/>
  <c r="L95" i="3"/>
  <c r="J95" i="3"/>
  <c r="H95" i="3"/>
  <c r="N94" i="3"/>
  <c r="L94" i="3"/>
  <c r="J94" i="3"/>
  <c r="H94" i="3"/>
  <c r="N93" i="3"/>
  <c r="L93" i="3"/>
  <c r="J93" i="3"/>
  <c r="H93" i="3"/>
  <c r="N92" i="3"/>
  <c r="L92" i="3"/>
  <c r="J92" i="3"/>
  <c r="H92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2" i="3"/>
  <c r="L82" i="3"/>
  <c r="J82" i="3"/>
  <c r="H82" i="3"/>
  <c r="N81" i="3"/>
  <c r="L81" i="3"/>
  <c r="J81" i="3"/>
  <c r="H81" i="3"/>
  <c r="N80" i="3"/>
  <c r="N98" i="3" s="1"/>
  <c r="F16" i="5" s="1"/>
  <c r="L80" i="3"/>
  <c r="L98" i="3" s="1"/>
  <c r="E16" i="5" s="1"/>
  <c r="J80" i="3"/>
  <c r="H80" i="3"/>
  <c r="W77" i="3"/>
  <c r="G15" i="5" s="1"/>
  <c r="N77" i="3"/>
  <c r="F15" i="5" s="1"/>
  <c r="I77" i="3"/>
  <c r="C15" i="5" s="1"/>
  <c r="N76" i="3"/>
  <c r="L76" i="3"/>
  <c r="J76" i="3"/>
  <c r="H76" i="3"/>
  <c r="N75" i="3"/>
  <c r="L75" i="3"/>
  <c r="J75" i="3"/>
  <c r="H75" i="3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H58" i="3"/>
  <c r="N57" i="3"/>
  <c r="L57" i="3"/>
  <c r="J57" i="3"/>
  <c r="H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L77" i="3" s="1"/>
  <c r="E15" i="5" s="1"/>
  <c r="J53" i="3"/>
  <c r="J77" i="3" s="1"/>
  <c r="D15" i="5" s="1"/>
  <c r="H53" i="3"/>
  <c r="W50" i="3"/>
  <c r="G14" i="5" s="1"/>
  <c r="L50" i="3"/>
  <c r="E14" i="5" s="1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N40" i="3"/>
  <c r="L40" i="3"/>
  <c r="J40" i="3"/>
  <c r="I40" i="3"/>
  <c r="N39" i="3"/>
  <c r="L39" i="3"/>
  <c r="J39" i="3"/>
  <c r="I39" i="3"/>
  <c r="I50" i="3" s="1"/>
  <c r="C14" i="5" s="1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N50" i="3" s="1"/>
  <c r="F14" i="5" s="1"/>
  <c r="L32" i="3"/>
  <c r="J32" i="3"/>
  <c r="H32" i="3"/>
  <c r="W29" i="3"/>
  <c r="G13" i="5" s="1"/>
  <c r="N29" i="3"/>
  <c r="F13" i="5" s="1"/>
  <c r="I29" i="3"/>
  <c r="C13" i="5" s="1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L29" i="3" s="1"/>
  <c r="E13" i="5" s="1"/>
  <c r="J24" i="3"/>
  <c r="J29" i="3" s="1"/>
  <c r="H24" i="3"/>
  <c r="H29" i="3" s="1"/>
  <c r="B13" i="5" s="1"/>
  <c r="W21" i="3"/>
  <c r="G12" i="5" s="1"/>
  <c r="N21" i="3"/>
  <c r="F12" i="5" s="1"/>
  <c r="I21" i="3"/>
  <c r="C12" i="5" s="1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L21" i="3" s="1"/>
  <c r="J14" i="3"/>
  <c r="J21" i="3" s="1"/>
  <c r="H14" i="3"/>
  <c r="H21" i="3" s="1"/>
  <c r="B12" i="5" s="1"/>
  <c r="J26" i="6"/>
  <c r="J20" i="6"/>
  <c r="F19" i="6"/>
  <c r="J14" i="6"/>
  <c r="F14" i="6"/>
  <c r="J13" i="6"/>
  <c r="F13" i="6"/>
  <c r="J12" i="6"/>
  <c r="F12" i="6"/>
  <c r="F1" i="6"/>
  <c r="B8" i="5"/>
  <c r="E18" i="6" l="1"/>
  <c r="C36" i="5"/>
  <c r="N305" i="3"/>
  <c r="F36" i="5" s="1"/>
  <c r="F35" i="5"/>
  <c r="L120" i="3"/>
  <c r="E18" i="5" s="1"/>
  <c r="E12" i="5"/>
  <c r="L305" i="3"/>
  <c r="E36" i="5" s="1"/>
  <c r="E35" i="5"/>
  <c r="N120" i="3"/>
  <c r="F18" i="5" s="1"/>
  <c r="G20" i="5"/>
  <c r="N151" i="3"/>
  <c r="F21" i="5" s="1"/>
  <c r="N169" i="3"/>
  <c r="F23" i="5" s="1"/>
  <c r="N190" i="3"/>
  <c r="F24" i="5" s="1"/>
  <c r="N196" i="3"/>
  <c r="F25" i="5" s="1"/>
  <c r="N257" i="3"/>
  <c r="F27" i="5" s="1"/>
  <c r="C35" i="5"/>
  <c r="W120" i="3"/>
  <c r="N227" i="3"/>
  <c r="F26" i="5" s="1"/>
  <c r="J281" i="3"/>
  <c r="D29" i="5" s="1"/>
  <c r="L151" i="3"/>
  <c r="E21" i="5" s="1"/>
  <c r="L169" i="3"/>
  <c r="E23" i="5" s="1"/>
  <c r="L190" i="3"/>
  <c r="E24" i="5" s="1"/>
  <c r="L257" i="3"/>
  <c r="E27" i="5" s="1"/>
  <c r="N281" i="3"/>
  <c r="F29" i="5" s="1"/>
  <c r="G35" i="5"/>
  <c r="J169" i="3"/>
  <c r="D23" i="5" s="1"/>
  <c r="J190" i="3"/>
  <c r="D24" i="5" s="1"/>
  <c r="N273" i="3"/>
  <c r="F28" i="5" s="1"/>
  <c r="L281" i="3"/>
  <c r="E29" i="5" s="1"/>
  <c r="J288" i="3"/>
  <c r="D30" i="5" s="1"/>
  <c r="H196" i="3"/>
  <c r="B25" i="5" s="1"/>
  <c r="J133" i="3"/>
  <c r="E21" i="3"/>
  <c r="D12" i="5"/>
  <c r="D13" i="5"/>
  <c r="E29" i="3"/>
  <c r="J50" i="3"/>
  <c r="E50" i="3" s="1"/>
  <c r="H50" i="3"/>
  <c r="B14" i="5" s="1"/>
  <c r="H77" i="3"/>
  <c r="B15" i="5" s="1"/>
  <c r="J98" i="3"/>
  <c r="D16" i="5" s="1"/>
  <c r="E77" i="3"/>
  <c r="H98" i="3"/>
  <c r="B16" i="5" s="1"/>
  <c r="E98" i="3"/>
  <c r="C16" i="5"/>
  <c r="I120" i="3"/>
  <c r="J118" i="3"/>
  <c r="H118" i="3"/>
  <c r="D20" i="5"/>
  <c r="E133" i="3"/>
  <c r="D17" i="5"/>
  <c r="E118" i="3"/>
  <c r="B17" i="5"/>
  <c r="D21" i="5"/>
  <c r="E151" i="3"/>
  <c r="D22" i="5"/>
  <c r="E162" i="3"/>
  <c r="E169" i="3"/>
  <c r="D25" i="5"/>
  <c r="E196" i="3"/>
  <c r="E190" i="3"/>
  <c r="H227" i="3"/>
  <c r="B26" i="5" s="1"/>
  <c r="I227" i="3"/>
  <c r="C26" i="5" s="1"/>
  <c r="J227" i="3"/>
  <c r="J257" i="3"/>
  <c r="E257" i="3" s="1"/>
  <c r="H257" i="3"/>
  <c r="B27" i="5" s="1"/>
  <c r="H273" i="3"/>
  <c r="B28" i="5" s="1"/>
  <c r="I273" i="3"/>
  <c r="C28" i="5" s="1"/>
  <c r="E281" i="3"/>
  <c r="E273" i="3"/>
  <c r="E288" i="3"/>
  <c r="B30" i="5"/>
  <c r="J305" i="3"/>
  <c r="D35" i="5"/>
  <c r="E303" i="3"/>
  <c r="D32" i="5"/>
  <c r="E296" i="3"/>
  <c r="B35" i="5"/>
  <c r="H305" i="3"/>
  <c r="E292" i="3"/>
  <c r="C30" i="5"/>
  <c r="D27" i="5" l="1"/>
  <c r="L298" i="3"/>
  <c r="N298" i="3"/>
  <c r="F33" i="5" s="1"/>
  <c r="H120" i="3"/>
  <c r="B18" i="5" s="1"/>
  <c r="W307" i="3"/>
  <c r="G39" i="5" s="1"/>
  <c r="G18" i="5"/>
  <c r="J298" i="3"/>
  <c r="E298" i="3" s="1"/>
  <c r="N307" i="3"/>
  <c r="F39" i="5" s="1"/>
  <c r="L307" i="3"/>
  <c r="E39" i="5" s="1"/>
  <c r="E33" i="5"/>
  <c r="J120" i="3"/>
  <c r="D18" i="5" s="1"/>
  <c r="D14" i="5"/>
  <c r="E16" i="6"/>
  <c r="C18" i="5"/>
  <c r="D26" i="5"/>
  <c r="E227" i="3"/>
  <c r="H298" i="3"/>
  <c r="I298" i="3"/>
  <c r="D36" i="5"/>
  <c r="E305" i="3"/>
  <c r="D18" i="6"/>
  <c r="F18" i="6" s="1"/>
  <c r="B36" i="5"/>
  <c r="D16" i="6" l="1"/>
  <c r="F16" i="6" s="1"/>
  <c r="H307" i="3"/>
  <c r="B39" i="5" s="1"/>
  <c r="D33" i="5"/>
  <c r="J307" i="3"/>
  <c r="E307" i="3" s="1"/>
  <c r="D17" i="6"/>
  <c r="D20" i="6" s="1"/>
  <c r="B33" i="5"/>
  <c r="E120" i="3"/>
  <c r="I307" i="3"/>
  <c r="C39" i="5" s="1"/>
  <c r="C33" i="5"/>
  <c r="E17" i="6"/>
  <c r="E20" i="6" s="1"/>
  <c r="D39" i="5" l="1"/>
  <c r="F23" i="6"/>
  <c r="F22" i="6"/>
  <c r="F17" i="6"/>
  <c r="F20" i="6" s="1"/>
  <c r="F24" i="6"/>
  <c r="F25" i="6"/>
  <c r="F26" i="6" l="1"/>
  <c r="J28" i="6" s="1"/>
  <c r="I29" i="6" s="1"/>
  <c r="J29" i="6" s="1"/>
  <c r="J31" i="6" l="1"/>
</calcChain>
</file>

<file path=xl/sharedStrings.xml><?xml version="1.0" encoding="utf-8"?>
<sst xmlns="http://schemas.openxmlformats.org/spreadsheetml/2006/main" count="2844" uniqueCount="879">
  <si>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</si>
  <si>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</si>
  <si>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</si>
  <si>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</si>
  <si>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</si>
  <si>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</si>
  <si>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</si>
  <si>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</si>
  <si>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</si>
  <si>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</si>
  <si>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</si>
  <si>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</si>
  <si>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</si>
  <si>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</si>
  <si>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</si>
  <si>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</si>
  <si>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</si>
  <si>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</si>
  <si>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</si>
  <si>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</si>
  <si>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</si>
  <si>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</si>
  <si>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</si>
  <si>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</si>
  <si>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</si>
  <si>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</si>
  <si>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</si>
  <si>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</si>
  <si>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</si>
  <si>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</si>
  <si>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</si>
  <si>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</si>
  <si>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</si>
  <si>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</si>
  <si>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</si>
  <si>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</si>
  <si>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</si>
  <si>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</si>
  <si>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</si>
  <si>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</si>
  <si>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</si>
  <si>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</si>
  <si>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</si>
  <si>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</si>
  <si>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</si>
  <si>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</si>
  <si>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</si>
  <si>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</si>
  <si>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</si>
  <si>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</si>
  <si>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</si>
  <si>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</si>
  <si>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</si>
  <si>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</si>
  <si>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</si>
  <si>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</si>
  <si>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</si>
  <si>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</si>
  <si>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</si>
  <si>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</si>
  <si>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</si>
  <si>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</si>
  <si>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</si>
  <si>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</si>
  <si>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</si>
  <si>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</si>
  <si>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</si>
  <si>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</si>
  <si>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</si>
  <si>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</si>
  <si>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</si>
  <si>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</si>
  <si>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</si>
  <si>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</si>
  <si>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</si>
  <si>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</si>
  <si>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</si>
  <si>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</si>
  <si>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</si>
  <si>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</si>
  <si>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</si>
  <si>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</si>
  <si>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</si>
  <si>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</si>
  <si>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</si>
  <si>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</si>
  <si>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</si>
  <si>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</si>
  <si>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</si>
  <si>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</si>
  <si>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</si>
  <si>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</si>
  <si>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</si>
  <si>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</si>
  <si>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</si>
  <si>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</si>
  <si>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</si>
  <si>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</si>
  <si>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</si>
  <si>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</si>
  <si>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</si>
  <si>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</si>
  <si>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</si>
  <si>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</si>
  <si>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</si>
  <si>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</si>
  <si>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</si>
  <si>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</si>
  <si>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</si>
  <si>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</si>
  <si>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</si>
  <si>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</si>
  <si>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Strážske </t>
  </si>
  <si>
    <t xml:space="preserve">Spracoval: Ing. Gabriela Babjáková                 </t>
  </si>
  <si>
    <t xml:space="preserve">Projektant: ALNICO s.r.o., Michalovce </t>
  </si>
  <si>
    <t xml:space="preserve">JKSO : </t>
  </si>
  <si>
    <t>Stavba : Materská škola Strážske - Prístavba a rekonštrukcia</t>
  </si>
  <si>
    <t>Objekt : SO 01 - Prístavba pavilónu MŠ</t>
  </si>
  <si>
    <t>Strážske</t>
  </si>
  <si>
    <t>JKSO :</t>
  </si>
  <si>
    <t>Ing. Gabriela Babjáková</t>
  </si>
  <si>
    <t xml:space="preserve">Mesto Strážske </t>
  </si>
  <si>
    <t xml:space="preserve">ALNICO s.r.o., Michalovce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</si>
  <si>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</si>
  <si>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</si>
  <si>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</si>
  <si>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</si>
  <si>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</si>
  <si>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</si>
  <si>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</si>
  <si>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</si>
  <si>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</si>
  <si>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</si>
  <si>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</si>
  <si>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</si>
  <si>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</si>
  <si>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</si>
  <si>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</si>
  <si>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</si>
  <si>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</si>
  <si>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</si>
  <si>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121101103</t>
  </si>
  <si>
    <t>Odstránenie ornice s premiestnením do 250 m</t>
  </si>
  <si>
    <t>m3</t>
  </si>
  <si>
    <t xml:space="preserve">                    </t>
  </si>
  <si>
    <t>12110-1103</t>
  </si>
  <si>
    <t>45.11.21</t>
  </si>
  <si>
    <t>EK</t>
  </si>
  <si>
    <t>S</t>
  </si>
  <si>
    <t>131201101</t>
  </si>
  <si>
    <t>Hĺbenie jám nezapaž. v horn. tr. 3 do 100 m3</t>
  </si>
  <si>
    <t>13120-1101</t>
  </si>
  <si>
    <t>131201109</t>
  </si>
  <si>
    <t>Príplatok za lepivosť v horn. tr. 3</t>
  </si>
  <si>
    <t>13120-1109</t>
  </si>
  <si>
    <t>132201101</t>
  </si>
  <si>
    <t>Hĺbenie rýh šírka do 60 cm v horn. tr. 3 do 100 m3</t>
  </si>
  <si>
    <t>13220-1101</t>
  </si>
  <si>
    <t>132201109</t>
  </si>
  <si>
    <t>Príplatok za lepivosť horniny tr. 3 v rýhach š. do 60 cm</t>
  </si>
  <si>
    <t>13220-1109</t>
  </si>
  <si>
    <t>132201201</t>
  </si>
  <si>
    <t>Hĺbenie rýh šírka do 2 m v horn. tr. 3 do 100 m3</t>
  </si>
  <si>
    <t>13220-1201</t>
  </si>
  <si>
    <t>132201209</t>
  </si>
  <si>
    <t>Príplatok za lepivosť horniny tr.3 v rýhach š. do 200 cm</t>
  </si>
  <si>
    <t>13220-1209</t>
  </si>
  <si>
    <t xml:space="preserve">1 - ZEMNE PRÁCE  spolu: </t>
  </si>
  <si>
    <t>2 - ZÁKLADY</t>
  </si>
  <si>
    <t>002</t>
  </si>
  <si>
    <t>271571112</t>
  </si>
  <si>
    <t>Vankúš pod základy zo štrkopiesku netriedeného</t>
  </si>
  <si>
    <t>27157-1112</t>
  </si>
  <si>
    <t>45.25.21</t>
  </si>
  <si>
    <t>011</t>
  </si>
  <si>
    <t>274271225</t>
  </si>
  <si>
    <t>Základové pásy z DT hr. 400 mm s betónovou výplňou tr. C20/25</t>
  </si>
  <si>
    <t>27427-1225</t>
  </si>
  <si>
    <t xml:space="preserve">  .  .  </t>
  </si>
  <si>
    <t>274313711</t>
  </si>
  <si>
    <t>Základové pásy z betónu prostého tr. C20/25</t>
  </si>
  <si>
    <t>27431-3711</t>
  </si>
  <si>
    <t>45.25.32</t>
  </si>
  <si>
    <t>274362011</t>
  </si>
  <si>
    <t>Výstuž pre murivo základových pásov DT s betónovou výplňou z ocele 10505</t>
  </si>
  <si>
    <t>t</t>
  </si>
  <si>
    <t>27436-2011</t>
  </si>
  <si>
    <t>275313612</t>
  </si>
  <si>
    <t>Základové pätky z betónu prostého tr. C20/25</t>
  </si>
  <si>
    <t>27531-3612</t>
  </si>
  <si>
    <t xml:space="preserve">2 - ZÁKLADY  spolu: </t>
  </si>
  <si>
    <t>3 - ZVISLÉ A KOMPLETNÉ KONŠTRUKCIE</t>
  </si>
  <si>
    <t>014</t>
  </si>
  <si>
    <t>310238211</t>
  </si>
  <si>
    <t>Zamurovanie otvoru do 1 m2 pálenými tehlami v murive akejkoľvek hr. na maltu MVC</t>
  </si>
  <si>
    <t>31023-8211</t>
  </si>
  <si>
    <t>45.25.50</t>
  </si>
  <si>
    <t>310239211</t>
  </si>
  <si>
    <t>Zamurovanie otvoru do 4 m2 pálenými tehlami v murive akejkoľvek hr. na maltu MVC</t>
  </si>
  <si>
    <t>31023-9211</t>
  </si>
  <si>
    <t>311231401</t>
  </si>
  <si>
    <t>Murivo nosné z tehál POROTHERM 38 P+D P8 MVC 2,5 /vnútorné/</t>
  </si>
  <si>
    <t>31123-1401</t>
  </si>
  <si>
    <t>311231820</t>
  </si>
  <si>
    <t>Murivo nosné z tehál POROTHERM Profi 38 P+D P10/8</t>
  </si>
  <si>
    <t>31123-1820</t>
  </si>
  <si>
    <t>311231830</t>
  </si>
  <si>
    <t>Murivo nosné z tehál POROTHERM Profi 30 P+D P12</t>
  </si>
  <si>
    <t>31123-1830</t>
  </si>
  <si>
    <t>311231840</t>
  </si>
  <si>
    <t>Murivo nosné z tehál POROTHERM Profi 25P+D P15</t>
  </si>
  <si>
    <t>31123-1840</t>
  </si>
  <si>
    <t>317121251</t>
  </si>
  <si>
    <t>Montáž prefa prekladu dodatočne do pripravených rýh sv. otvoru 1050-1800 mm</t>
  </si>
  <si>
    <t>kus</t>
  </si>
  <si>
    <t>31712-1251</t>
  </si>
  <si>
    <t>45.21.72</t>
  </si>
  <si>
    <t>MAT</t>
  </si>
  <si>
    <t>593406540</t>
  </si>
  <si>
    <t>Keramický preklad predpätý POROTHERM 1500x120x65mm</t>
  </si>
  <si>
    <t>26.61.12</t>
  </si>
  <si>
    <t xml:space="preserve">266112              </t>
  </si>
  <si>
    <t>EZ</t>
  </si>
  <si>
    <t>593406550</t>
  </si>
  <si>
    <t>Keramický preklad predpätý POROTHERM 1750x120x65mm</t>
  </si>
  <si>
    <t>317161130</t>
  </si>
  <si>
    <t>Preklady keramické POROTHERM 238/80/1000 mm</t>
  </si>
  <si>
    <t>31716-1130</t>
  </si>
  <si>
    <t>317161131</t>
  </si>
  <si>
    <t>Preklady keramické POROTHERM 238/80/1250 mm</t>
  </si>
  <si>
    <t>31716-1131</t>
  </si>
  <si>
    <t>317161132</t>
  </si>
  <si>
    <t>Preklady keramické POROTHERM 238/80/1500 mm</t>
  </si>
  <si>
    <t>31716-1132</t>
  </si>
  <si>
    <t>317161134</t>
  </si>
  <si>
    <t>Preklady keramické POROTHERM 238/80/2000 mm</t>
  </si>
  <si>
    <t>31716-1134</t>
  </si>
  <si>
    <t>317161136</t>
  </si>
  <si>
    <t>Preklady keramické POROTHERM 238/80/2500 mm</t>
  </si>
  <si>
    <t>31716-1136</t>
  </si>
  <si>
    <t>317161139</t>
  </si>
  <si>
    <t>Preklady keramické POROTHERM 238/80/3250 mm</t>
  </si>
  <si>
    <t>31716-1139</t>
  </si>
  <si>
    <t>342243110</t>
  </si>
  <si>
    <t>Priečky POROTHERM P10 hr. 140mm 14X50X23,8 P+D</t>
  </si>
  <si>
    <t>m2</t>
  </si>
  <si>
    <t>34224-3110</t>
  </si>
  <si>
    <t>342243111</t>
  </si>
  <si>
    <t>Priečky POROTHERM P10 hr. 115mm 11,5X50X23,8 P+D</t>
  </si>
  <si>
    <t>34224-3111</t>
  </si>
  <si>
    <t>342243112</t>
  </si>
  <si>
    <t>Priečky POROTHERM P10 hr. 80mm 8x50x23,8 P+D</t>
  </si>
  <si>
    <t>34224-3112</t>
  </si>
  <si>
    <t xml:space="preserve">3 - ZVISLÉ A KOMPLETNÉ KONŠTRUKCIE  spolu: </t>
  </si>
  <si>
    <t>4 - VODOROVNÉ KONŠTRUKCIE</t>
  </si>
  <si>
    <t>411321414</t>
  </si>
  <si>
    <t>Stropy doskové zo železobetónu tr. C25/30</t>
  </si>
  <si>
    <t>41132-1414</t>
  </si>
  <si>
    <t>411351101</t>
  </si>
  <si>
    <t>Debnenie stropov doskových zhotovenie</t>
  </si>
  <si>
    <t>41135-1101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</si>
  <si>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</si>
  <si>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</si>
  <si>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</si>
  <si>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</si>
  <si>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</si>
  <si>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</si>
  <si>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411354174</t>
  </si>
  <si>
    <t>Podperná konštr. stropov pre zaťaženie do 12 kPa odstránenie</t>
  </si>
  <si>
    <t>41135-4174</t>
  </si>
  <si>
    <t>411361821</t>
  </si>
  <si>
    <t>Výstuž stropov BSt 500 (10505)</t>
  </si>
  <si>
    <t>41136-1821</t>
  </si>
  <si>
    <t>413321515</t>
  </si>
  <si>
    <t>Nosníky zo železobetónu tr. C20/25</t>
  </si>
  <si>
    <t>41332-1515</t>
  </si>
  <si>
    <t>413351107</t>
  </si>
  <si>
    <t>Debnenie nosníkov bez podpernej konštrukcie zhotovenie</t>
  </si>
  <si>
    <t>41335-1107</t>
  </si>
  <si>
    <t>413351108</t>
  </si>
  <si>
    <t>Debnenie nosníkov bez podpernej konštrukcie odstránenie</t>
  </si>
  <si>
    <t>41335-1108</t>
  </si>
  <si>
    <t>413351217</t>
  </si>
  <si>
    <t>Podperná konštr. nosníkov pre zaťaženie do 30 kPa zhotovenie</t>
  </si>
  <si>
    <t>41335-1217</t>
  </si>
  <si>
    <t>413351218</t>
  </si>
  <si>
    <t>Podperná konštr. nosníkov pre zaťaženie do 30 kPa odstránenie</t>
  </si>
  <si>
    <t>41335-1218</t>
  </si>
  <si>
    <t>417321515</t>
  </si>
  <si>
    <t>Stužujúce pásy a vence zo železobetónu tr. C20/25</t>
  </si>
  <si>
    <t>41732-1515</t>
  </si>
  <si>
    <t>417351115</t>
  </si>
  <si>
    <t>Debnenie stužujúcich pásov a vencov zhotovenie</t>
  </si>
  <si>
    <t>41735-1115</t>
  </si>
  <si>
    <t>417351116</t>
  </si>
  <si>
    <t>Debnenie stužujúcich pásov a vencov odstránenie</t>
  </si>
  <si>
    <t>41735-1116</t>
  </si>
  <si>
    <t>417361821</t>
  </si>
  <si>
    <t>Výstuž stužujúcich pásov, vencov BSt 500 (10505)</t>
  </si>
  <si>
    <t>41736-1821</t>
  </si>
  <si>
    <t>430321414</t>
  </si>
  <si>
    <t>Schodišťové konštrukcie zo železobetónu tr. C20/25</t>
  </si>
  <si>
    <t>43032-1414</t>
  </si>
  <si>
    <t>430361821</t>
  </si>
  <si>
    <t>Výstuž schodišťových konštrukcií BSt 500 (10505)</t>
  </si>
  <si>
    <t>43036-1821</t>
  </si>
  <si>
    <t>431351121</t>
  </si>
  <si>
    <t>Debnenie podest priamočiar. s podpernou konštr. do 4 m zhotovenie</t>
  </si>
  <si>
    <t>43135-1121</t>
  </si>
  <si>
    <t>431351122</t>
  </si>
  <si>
    <t>Debnenie podest priamočiar. s podpernou konštr. do 4 m odstránenie</t>
  </si>
  <si>
    <t>43135-1122</t>
  </si>
  <si>
    <t>433351131</t>
  </si>
  <si>
    <t>Debnenie schodníc priamočiarych s podpernou konštr. do 4 m zhotovenie</t>
  </si>
  <si>
    <t>43335-1131</t>
  </si>
  <si>
    <t>433351132</t>
  </si>
  <si>
    <t>Debnenie schodníc priamočiarych s podpernou konštr. do 4 m odstránenie</t>
  </si>
  <si>
    <t>43335-1132</t>
  </si>
  <si>
    <t>434311115</t>
  </si>
  <si>
    <t>Stupne dusané z betónu bez poteru, so zahladením povrchu tr. C16/20</t>
  </si>
  <si>
    <t>m</t>
  </si>
  <si>
    <t>43431-1115</t>
  </si>
  <si>
    <t>434351141</t>
  </si>
  <si>
    <t>Debnenie stupňov priamočiarych zhotovenie</t>
  </si>
  <si>
    <t>43435-1141</t>
  </si>
  <si>
    <t>434351142</t>
  </si>
  <si>
    <t>Debnenie stupňov priamočiarych odstránenie</t>
  </si>
  <si>
    <t>43435-1142</t>
  </si>
  <si>
    <t xml:space="preserve">4 - VODOROVNÉ KONŠTRUKCIE  spolu: </t>
  </si>
  <si>
    <t>6 - ÚPRAVY POVRCHOV, PODLAHY, VÝPLNE</t>
  </si>
  <si>
    <t>611421133</t>
  </si>
  <si>
    <t>Omietka vnút. váp. stropov rovných štuková</t>
  </si>
  <si>
    <t>61142-1133</t>
  </si>
  <si>
    <t>45.41.10</t>
  </si>
  <si>
    <t>612465136</t>
  </si>
  <si>
    <t>Vnútorná omietka stien vápennocementová</t>
  </si>
  <si>
    <t>61246-5136</t>
  </si>
  <si>
    <t>622464235</t>
  </si>
  <si>
    <t>Omietka vonk. stien tenkovrstv. BAUMIT</t>
  </si>
  <si>
    <t>62246-4235</t>
  </si>
  <si>
    <t>622464311</t>
  </si>
  <si>
    <t>Omietka vonk. stien sokľa a vonk. múrikov</t>
  </si>
  <si>
    <t>62246-4311</t>
  </si>
  <si>
    <t>625258104</t>
  </si>
  <si>
    <t>Doteplenie vonk. konštr. bez povrch. úpravy XPS STYRODUR hr. izol. 40 mm - ostenia</t>
  </si>
  <si>
    <t>62525-8104</t>
  </si>
  <si>
    <t>625258105</t>
  </si>
  <si>
    <t>Doteplenie vonk. konštr. bez povrch. úpravy XPS STYRODUR hr. izol. 50 mm - vence, dosky</t>
  </si>
  <si>
    <t>62525-8105</t>
  </si>
  <si>
    <t>625259614</t>
  </si>
  <si>
    <t>Kontaktný zatepľovací systém z min. vlny hr. 160 mm, vrátane príslušenstva</t>
  </si>
  <si>
    <t>62525-9614</t>
  </si>
  <si>
    <t>631315651</t>
  </si>
  <si>
    <t>Mazanina z betónu prostého tr.C 20/25 hr. nad 120 do 240 mm /podkladný betón/</t>
  </si>
  <si>
    <t>63131-5651</t>
  </si>
  <si>
    <t>631362152</t>
  </si>
  <si>
    <t>Výstuž betónových mazanín zo zvarovaných sietí Kari d drôtu 5 mm, oko 15 cm /podlahy/</t>
  </si>
  <si>
    <t>63136-2152</t>
  </si>
  <si>
    <t>631362182</t>
  </si>
  <si>
    <t>Výstuž betónových mazanín zo zvarovaných sietí Kari d drôtu 8 mm, oko 15 cm /podkladný betón/</t>
  </si>
  <si>
    <t>63136-2182</t>
  </si>
  <si>
    <t>631571003</t>
  </si>
  <si>
    <t>Násyp zo štrkopiesku 0-32 spevňujúceho</t>
  </si>
  <si>
    <t>63157-1003</t>
  </si>
  <si>
    <t>631571005</t>
  </si>
  <si>
    <t>Násyp zo zeminy zhutnený</t>
  </si>
  <si>
    <t>632433341</t>
  </si>
  <si>
    <t>Poter betónový hr. do 40 mm</t>
  </si>
  <si>
    <t>63243-3341</t>
  </si>
  <si>
    <t>632433351</t>
  </si>
  <si>
    <t>Poter betónový hr. do 50 mm</t>
  </si>
  <si>
    <t>63243-3351</t>
  </si>
  <si>
    <t>632477005</t>
  </si>
  <si>
    <t>Nivelačný poter podlahový  hrúbky 1-4 mm</t>
  </si>
  <si>
    <t>63247-7005</t>
  </si>
  <si>
    <t>632921413</t>
  </si>
  <si>
    <t>Dlažba z betónových platní protišmyk. kladených do mrazuvzdor. lepidla /vrátane stupňov a podstupníc/</t>
  </si>
  <si>
    <t>63292-1413</t>
  </si>
  <si>
    <t>648991113</t>
  </si>
  <si>
    <t>Osadenie parapetných dosák z plastických hmôt š. nad 20 cm</t>
  </si>
  <si>
    <t>64899-1113</t>
  </si>
  <si>
    <t>45.42.11</t>
  </si>
  <si>
    <t>6119A0202</t>
  </si>
  <si>
    <t>Parapeta vnútorná komôrkové plastová šír.280 mm</t>
  </si>
  <si>
    <t>25.23.14</t>
  </si>
  <si>
    <t xml:space="preserve">6 - ÚPRAVY POVRCHOV, PODLAHY, VÝPLNE  spolu: </t>
  </si>
  <si>
    <t>9 - OSTATNÉ KONŠTRUKCIE A PRÁCE</t>
  </si>
  <si>
    <t>003</t>
  </si>
  <si>
    <t>941941042</t>
  </si>
  <si>
    <t>Montáž lešenia ľahk. radového s podlahami š. do 1,2 m v. do 30 m</t>
  </si>
  <si>
    <t>94194-1042</t>
  </si>
  <si>
    <t>45.25.10</t>
  </si>
  <si>
    <t>941941292</t>
  </si>
  <si>
    <t>Príplatok za prvý a každý ďalší mesiac použitia lešenia k pol. -1042</t>
  </si>
  <si>
    <t>94194-1292</t>
  </si>
  <si>
    <t>941941842</t>
  </si>
  <si>
    <t>Demontáž lešenia ľahk. radového s podlahami š. do 1,2 m v. do 30 m</t>
  </si>
  <si>
    <t>94194-1842</t>
  </si>
  <si>
    <t>941955002</t>
  </si>
  <si>
    <t>Lešenie ľahké prac. pomocné výš. podlahy do 1,9 m</t>
  </si>
  <si>
    <t>94195-5002</t>
  </si>
  <si>
    <t>952901111</t>
  </si>
  <si>
    <t>Vyčistenie budov byt. alebo občian. výstavby pri výške podlažia do 4 m</t>
  </si>
  <si>
    <t>95290-1111</t>
  </si>
  <si>
    <t>45.45.13</t>
  </si>
  <si>
    <t>013</t>
  </si>
  <si>
    <t>968071112</t>
  </si>
  <si>
    <t>Vyvesenie alebo zavesenie kov. okien do 1,5 m2</t>
  </si>
  <si>
    <t>96807-1112</t>
  </si>
  <si>
    <t>45.11.11</t>
  </si>
  <si>
    <t>968072354</t>
  </si>
  <si>
    <t>Vybúranie kov. okenných rámov zdvojených do 1 m2</t>
  </si>
  <si>
    <t>96807-2354</t>
  </si>
  <si>
    <t>968072356</t>
  </si>
  <si>
    <t>Vybúranie kov. okenných rámov zdvojených do 4 m2</t>
  </si>
  <si>
    <t>96807-2356</t>
  </si>
  <si>
    <t>971033651</t>
  </si>
  <si>
    <t>Vybúr. otvorov do 4 m2 v murive tehl. MV, MVC hr. do 60 cm</t>
  </si>
  <si>
    <t>97103-3651</t>
  </si>
  <si>
    <t>974031154</t>
  </si>
  <si>
    <t>Vysekanie rýh v tehelnom murive hl. do 20 cm š. do 10 cm</t>
  </si>
  <si>
    <t>97403-1154</t>
  </si>
  <si>
    <t>978071621</t>
  </si>
  <si>
    <t>Osek. omietky, izol. dosák do 120 kg/m3 hr. nad 5 cm nad 1 m2</t>
  </si>
  <si>
    <t>97807-1621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</si>
  <si>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</si>
  <si>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</si>
  <si>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</si>
  <si>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</si>
  <si>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</si>
  <si>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</si>
  <si>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</si>
  <si>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</si>
  <si>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</si>
  <si>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</si>
  <si>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</si>
  <si>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</si>
  <si>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</si>
  <si>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</si>
  <si>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</si>
  <si>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998011002</t>
  </si>
  <si>
    <t>Presun hmôt pre budovy murované výšky do 12 m</t>
  </si>
  <si>
    <t>99801-1002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</si>
  <si>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</si>
  <si>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</si>
  <si>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</si>
  <si>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</si>
  <si>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</si>
  <si>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</si>
  <si>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711106111</t>
  </si>
  <si>
    <t>Hydroizolačný náter vodorovný /Saniflex/</t>
  </si>
  <si>
    <t>I</t>
  </si>
  <si>
    <t>71110-6111</t>
  </si>
  <si>
    <t>IK</t>
  </si>
  <si>
    <t>711106112</t>
  </si>
  <si>
    <t>71110-6112</t>
  </si>
  <si>
    <t>711111001</t>
  </si>
  <si>
    <t>Zhotovenie izolácie proti vlhkosti za studena vodor. náterom asfalt. penetr.</t>
  </si>
  <si>
    <t>71111-1001</t>
  </si>
  <si>
    <t>45.22.20</t>
  </si>
  <si>
    <t>711112001</t>
  </si>
  <si>
    <t>Zhotovenie izolácie proti vlhkosti za studena zvislá náterom asfalt. penetr.</t>
  </si>
  <si>
    <t>71111-2001</t>
  </si>
  <si>
    <t>111631500</t>
  </si>
  <si>
    <t>Lak asfaltový ALP-PENETRAL sudy</t>
  </si>
  <si>
    <t>26.82.13</t>
  </si>
  <si>
    <t>IZ</t>
  </si>
  <si>
    <t>711141559</t>
  </si>
  <si>
    <t>Zhotovenie izolácie proti vlhkosti pritavením NAIP vodor.</t>
  </si>
  <si>
    <t>71114-1559</t>
  </si>
  <si>
    <t>711142559</t>
  </si>
  <si>
    <t>Zhotovenie izolácie proti vlhkosti pritavením NAIP zvislá</t>
  </si>
  <si>
    <t>71114-2559</t>
  </si>
  <si>
    <t>628322810</t>
  </si>
  <si>
    <t>Pás ťažký asfaltový HYDROBIT V 60 S 35</t>
  </si>
  <si>
    <t>21.12.56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</si>
  <si>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</si>
  <si>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</si>
  <si>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</si>
  <si>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</si>
  <si>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713 - Izolácie tepelné</t>
  </si>
  <si>
    <t>713</t>
  </si>
  <si>
    <t>713111111</t>
  </si>
  <si>
    <t>Montáž tep. izolácie stropov, položenie na vrch</t>
  </si>
  <si>
    <t>71311-1111</t>
  </si>
  <si>
    <t>45.32.11</t>
  </si>
  <si>
    <t>6315C0375</t>
  </si>
  <si>
    <t>Pás tepelnoiz. Isover UNIROL PROFI - hr. 18 cm</t>
  </si>
  <si>
    <t>26.82.16</t>
  </si>
  <si>
    <t>713121111</t>
  </si>
  <si>
    <t>Montáž tep. izolácie podláh 1 x položenie</t>
  </si>
  <si>
    <t>71312-1111</t>
  </si>
  <si>
    <t>6315A0408</t>
  </si>
  <si>
    <t>6315A0407</t>
  </si>
  <si>
    <t>6315A0603</t>
  </si>
  <si>
    <t>Doska izolačná podlahová PTN hr. 30 mm</t>
  </si>
  <si>
    <t>6315A0607</t>
  </si>
  <si>
    <t>Doska izolačná podlahová PTN hr. 60 mm</t>
  </si>
  <si>
    <t>6315A0606</t>
  </si>
  <si>
    <t>713133102</t>
  </si>
  <si>
    <t>Montáž tepel. izolácie podzem. stien a základov polystyrénom prilepením celoplošne</t>
  </si>
  <si>
    <t>71313-3102</t>
  </si>
  <si>
    <t>2831F1328</t>
  </si>
  <si>
    <t>Polystyrén extrudovaný XPS - hr.140 mm</t>
  </si>
  <si>
    <t>25.21.41</t>
  </si>
  <si>
    <t>713141121</t>
  </si>
  <si>
    <t>Montáž tep. izolácie striech rovných, šikmých do 30°</t>
  </si>
  <si>
    <t>71314-1121</t>
  </si>
  <si>
    <t>6315C0371</t>
  </si>
  <si>
    <t>Pás tepelnoiz. Isover UNIROL PROFI - hr. 6 cm</t>
  </si>
  <si>
    <t>713191120</t>
  </si>
  <si>
    <t>Izolácia tepelná podláh, stropov, striech vrchom, položením PE fólia</t>
  </si>
  <si>
    <t>71319-1120</t>
  </si>
  <si>
    <t>713191121</t>
  </si>
  <si>
    <t>Izolácia tepelná podláh, stropov, striech vrchom, položením - paronepriepustná fólia</t>
  </si>
  <si>
    <t>71319-1121</t>
  </si>
  <si>
    <t>713191125</t>
  </si>
  <si>
    <t>Izolácia tepelná striech vrchom, fólia Vario KM Duplex UV</t>
  </si>
  <si>
    <t>71319-1124</t>
  </si>
  <si>
    <t>998713202</t>
  </si>
  <si>
    <t>Presun hmôt pre izolácie tepelné v objektoch výšky do 12 m</t>
  </si>
  <si>
    <t>99871-3202</t>
  </si>
  <si>
    <t xml:space="preserve">713 - Izolácie tepelné  spolu: </t>
  </si>
  <si>
    <t>762 - Konštrukcie tesárske</t>
  </si>
  <si>
    <t>762</t>
  </si>
  <si>
    <t>762330pc1</t>
  </si>
  <si>
    <t>Montáž a dodávka krovu - S1</t>
  </si>
  <si>
    <t>76233-2110</t>
  </si>
  <si>
    <t>45.22.11</t>
  </si>
  <si>
    <t>762330pc2</t>
  </si>
  <si>
    <t>Montáž a dodávka krovu - S2, S3, S4</t>
  </si>
  <si>
    <t>762341013</t>
  </si>
  <si>
    <t>Debnenia striech rovných z dosiek OSB 3 skrutk. na krokvy na zraz hr. dosky 15mm</t>
  </si>
  <si>
    <t>76234-1013</t>
  </si>
  <si>
    <t>762342204</t>
  </si>
  <si>
    <t>Montáž kontralatí, rozpätie 80-120 cm</t>
  </si>
  <si>
    <t>76234-2204</t>
  </si>
  <si>
    <t>605171050</t>
  </si>
  <si>
    <t>Lata SM 1 dl. 400-500cm impregnovaná</t>
  </si>
  <si>
    <t>20.10.10</t>
  </si>
  <si>
    <t>762420001</t>
  </si>
  <si>
    <t>Obloženie podhľadu, stropu z dosiek opracovaných 25x120 mm /dodávka a montáž/</t>
  </si>
  <si>
    <t>76242-0011</t>
  </si>
  <si>
    <t>762511123</t>
  </si>
  <si>
    <t>Podlahy podkladové z dosiek CETRIS hr. 16mm</t>
  </si>
  <si>
    <t>76251-1123</t>
  </si>
  <si>
    <t>998762202</t>
  </si>
  <si>
    <t>Presun hmôt pre tesárske konštr. v objektoch výšky do 12 m</t>
  </si>
  <si>
    <t>99876-2202</t>
  </si>
  <si>
    <t>45.42.13</t>
  </si>
  <si>
    <t xml:space="preserve">762 - Konštrukcie tesárske  spolu: </t>
  </si>
  <si>
    <t>763 - Konštrukcie  - drevostavby</t>
  </si>
  <si>
    <t>763</t>
  </si>
  <si>
    <t>763111126</t>
  </si>
  <si>
    <t>Priečky sadrokartónové hr. 80 mm RIGIPS, CW a UW dosky 1x RF hr 12,5mm</t>
  </si>
  <si>
    <t>76311-1126</t>
  </si>
  <si>
    <t>763133270</t>
  </si>
  <si>
    <t>Podhľady sadr. RIGIPS zavesený oceľ profil dosky RF hr. 12,5 mm</t>
  </si>
  <si>
    <t>76313-3270</t>
  </si>
  <si>
    <t>763133430</t>
  </si>
  <si>
    <t>Podhľady sadr. RIGIPS zavesený oceľ profil dosky RFI hr. 12,5 mm</t>
  </si>
  <si>
    <t>76313-3430</t>
  </si>
  <si>
    <t>998763201</t>
  </si>
  <si>
    <t>Presun hmôt pre drevostavby v objektoch výšky do 12 m</t>
  </si>
  <si>
    <t>99876-3201</t>
  </si>
  <si>
    <t xml:space="preserve">763 - Konštrukcie  - drevostavby  spolu: </t>
  </si>
  <si>
    <t>764 - Konštrukcie klampiarske</t>
  </si>
  <si>
    <t>764</t>
  </si>
  <si>
    <t>764172016</t>
  </si>
  <si>
    <t>Strešná krytina Ruukki Classic sklon do 30°, s originál. príslušenstvom (1/K)</t>
  </si>
  <si>
    <t>76417-2016</t>
  </si>
  <si>
    <t>764172070</t>
  </si>
  <si>
    <t>Oplechovanie čela z hladkého plechu, vrátane príslušenstva (12/K)</t>
  </si>
  <si>
    <t>76417-2070</t>
  </si>
  <si>
    <t>764172073</t>
  </si>
  <si>
    <t>Odkvapové lemovanie z lakoplast. pl. sklon do 30° (7/K)</t>
  </si>
  <si>
    <t>76417-2073</t>
  </si>
  <si>
    <t>764172083</t>
  </si>
  <si>
    <t>Hrebeň z hrebenáčov hladkých z lakoplast. pl. sklon do 30° (8/K)</t>
  </si>
  <si>
    <t>76417-2083</t>
  </si>
  <si>
    <t>764172105</t>
  </si>
  <si>
    <t>Odvetranie hrebeňa z lakoplast. pl. sklon do 30° (9/K)</t>
  </si>
  <si>
    <t>76417-2105</t>
  </si>
  <si>
    <t>764172111</t>
  </si>
  <si>
    <t>Oplechovanie strešného vlezu 600x600 mm z lakoplast. pl. (11/K)</t>
  </si>
  <si>
    <t>76417-2111</t>
  </si>
  <si>
    <t>764410850</t>
  </si>
  <si>
    <t>Klamp. demont. parapetov rš 330</t>
  </si>
  <si>
    <t>76441-0850</t>
  </si>
  <si>
    <t>45.22.13</t>
  </si>
  <si>
    <t>764711115</t>
  </si>
  <si>
    <t>Oplechovanie vonk. parapetov okien z Al plechu</t>
  </si>
  <si>
    <t>76471-1115</t>
  </si>
  <si>
    <t>764731114</t>
  </si>
  <si>
    <t>Lemovanie strechy pri zvislom murive (spodné a horné), z lakoplast. pl., vrátane príslušenstva  (10/K)</t>
  </si>
  <si>
    <t>76473-1114</t>
  </si>
  <si>
    <t>764731119</t>
  </si>
  <si>
    <t>Záveterná lišta (15/K)</t>
  </si>
  <si>
    <t>764751113</t>
  </si>
  <si>
    <t>Rúry odkvapové d 120 mm z lakoplast. pl. (3/K)</t>
  </si>
  <si>
    <t>76475-1113</t>
  </si>
  <si>
    <t>764751143</t>
  </si>
  <si>
    <t>Výtokové koleno odkvapové d 120 mm z lakoplast. pl. (6/K)</t>
  </si>
  <si>
    <t>76475-1143</t>
  </si>
  <si>
    <t>764751153</t>
  </si>
  <si>
    <t>Horné koleno, odskok rúry odkvapovej d 120 mm z lakoplast. pl. (5/K)</t>
  </si>
  <si>
    <t>76475-1152</t>
  </si>
  <si>
    <t>764751171</t>
  </si>
  <si>
    <t>Lapač nečistôt RT s objímkou z lakpoplast. pl. (13/K)</t>
  </si>
  <si>
    <t>76475-1171</t>
  </si>
  <si>
    <t>764761132</t>
  </si>
  <si>
    <t>Žľab pododkvapný d 150 mm z lakoplast. pl. (2/K)</t>
  </si>
  <si>
    <t>76476-1132</t>
  </si>
  <si>
    <t>764761232</t>
  </si>
  <si>
    <t>Kotlík pre kruh žľab 150 mm z lakoplast. pl. (4/K)</t>
  </si>
  <si>
    <t>76476-1232</t>
  </si>
  <si>
    <t>764871115</t>
  </si>
  <si>
    <t>Odvetrávací komín - lemovanie ZTI potrubia d 100 mm z lakoplast. pl. (14/K)</t>
  </si>
  <si>
    <t>76487-1115</t>
  </si>
  <si>
    <t>998764202</t>
  </si>
  <si>
    <t>Presun hmôt pre klampiarske konštr. v objektoch výšky do 12 m</t>
  </si>
  <si>
    <t>99876-4202</t>
  </si>
  <si>
    <t xml:space="preserve">764 - Konštrukcie klampiarske  spolu: </t>
  </si>
  <si>
    <t>765 - Krytiny tvrdé</t>
  </si>
  <si>
    <t>765</t>
  </si>
  <si>
    <t>765901145</t>
  </si>
  <si>
    <t>Zakr šikm striech - štrukturovaná hydroizol fólia Delta Trela Plus</t>
  </si>
  <si>
    <t>76590-1145</t>
  </si>
  <si>
    <t>45.22.12</t>
  </si>
  <si>
    <t>765901250</t>
  </si>
  <si>
    <t>Pokrytie striech fóliou - hydroizolačná difúzna</t>
  </si>
  <si>
    <t>76590-1250</t>
  </si>
  <si>
    <t>998765202</t>
  </si>
  <si>
    <t>Presun hmôt pre krytiny tvrdé na objektoch výšky do 12 m</t>
  </si>
  <si>
    <t>99876-5202</t>
  </si>
  <si>
    <t xml:space="preserve">765 - Krytiny tvrdé  spolu: </t>
  </si>
  <si>
    <t>766 - Konštrukcie stolárske</t>
  </si>
  <si>
    <t>766</t>
  </si>
  <si>
    <t>766119111</t>
  </si>
  <si>
    <t>Montáž sanitárnych stien</t>
  </si>
  <si>
    <t>76611-9111</t>
  </si>
  <si>
    <t>6072B0107</t>
  </si>
  <si>
    <t>Sanitárna deliaca priečka z laminovanej dosky DTD 28 mm na oc. nožkách 1600x2000 mm (12/S)</t>
  </si>
  <si>
    <t>20.20.13</t>
  </si>
  <si>
    <t>6072B0108</t>
  </si>
  <si>
    <t>Sanitárna deliaca priečka z laminovanej dosky DTD 28 mm na oc. nožkách 1700x2000 mm, s dverami 2x 600x2000 mm (12/S)</t>
  </si>
  <si>
    <t>6072B0109</t>
  </si>
  <si>
    <t>Sanitárna deliaca priečka z laminovanej dosky DTD 28 mm na oc. nožkách 600x1200 mm (13/S)</t>
  </si>
  <si>
    <t>766441811</t>
  </si>
  <si>
    <t>Demontáž parapetných dosiek drevených, laminovaných šírky do 30 cm dĺžky do 1,0 m</t>
  </si>
  <si>
    <t>76644-1811</t>
  </si>
  <si>
    <t>766441821</t>
  </si>
  <si>
    <t>Demontáž parapetných dosiek drevených, laminovaných šírky do 30 cm dĺžky nad 1,0 m</t>
  </si>
  <si>
    <t>76644-1821</t>
  </si>
  <si>
    <t>766661112</t>
  </si>
  <si>
    <t>Montáž dvier kompl. otvár. do zárubne 1-krídl. do 0,8m</t>
  </si>
  <si>
    <t>76666-1112</t>
  </si>
  <si>
    <t>766661122</t>
  </si>
  <si>
    <t>Montáž dvier kompl. otvár. do zárubne 1-krídl. nad 0,8m</t>
  </si>
  <si>
    <t>76666-1122</t>
  </si>
  <si>
    <t>766661142</t>
  </si>
  <si>
    <t>Montáž dvier kompl. otvár. do zárubne 2-krídl. nad 1,45m</t>
  </si>
  <si>
    <t>76666-1142</t>
  </si>
  <si>
    <t>766661413</t>
  </si>
  <si>
    <t>Montáž dvier kom. otv. protipož. do zár. 1-kr. do 0,8m</t>
  </si>
  <si>
    <t>76666-1413</t>
  </si>
  <si>
    <t>766661422</t>
  </si>
  <si>
    <t>Montáž dvier kom. otv. protipož. do zár. 1-kr. nad 0,8m</t>
  </si>
  <si>
    <t>76666-1422</t>
  </si>
  <si>
    <t>611617130</t>
  </si>
  <si>
    <t>Dvere vnútorné 600 mm so zárubňou, kompletizované (7/S)</t>
  </si>
  <si>
    <t>20.30.11</t>
  </si>
  <si>
    <t>611617210</t>
  </si>
  <si>
    <t>Dvere vnútorné 800 mm so zárubňou, kompletizované (6/S)</t>
  </si>
  <si>
    <t>611617250</t>
  </si>
  <si>
    <t>Dvere vnútorné 900 mm so zárubňou, kompletizované (4/S)</t>
  </si>
  <si>
    <t>611617260</t>
  </si>
  <si>
    <t>Dvere vnútorné 900 mm so zárubňou, plné, pre imobil., kompletizované (5/S)</t>
  </si>
  <si>
    <t>611617320</t>
  </si>
  <si>
    <t>Dvere vnútorné 1100mm so zárubňou, kompletizované (3/S)</t>
  </si>
  <si>
    <t>611617400</t>
  </si>
  <si>
    <t>Dvere vnútorné dvojkrídlové 1500x2625 mm, s nadsvetlikom,  so zárubňou, kompletizované (1/S)</t>
  </si>
  <si>
    <t>611617410</t>
  </si>
  <si>
    <t>Dvere vnútorné dvojkrídlové 1700x1970 mm, so zárubňou, kompletizované (2/S)</t>
  </si>
  <si>
    <t>611651930</t>
  </si>
  <si>
    <t>Dvere vnútorné požiarne 1-krídlové,  EW-30/D3-C 700x1970mm,  so zárubňou, kompletizované (11/S)</t>
  </si>
  <si>
    <t>611651940</t>
  </si>
  <si>
    <t>Dvere vnútorné požiarne 1-krídlové,  EW-30/D3-C 800x1970mm,  so zárubňou, kompletizované (10/S)</t>
  </si>
  <si>
    <t>611651950</t>
  </si>
  <si>
    <t>Dvere vnútorné požiarne 1-krídlové,  EW-30/D3-C 900x1970 mm,  so zárubňou, kompletizované (9/S)</t>
  </si>
  <si>
    <t>766661432</t>
  </si>
  <si>
    <t>Montáž dvier kom. otv. protipož. do zár. 2-kr.</t>
  </si>
  <si>
    <t>76666-1432</t>
  </si>
  <si>
    <t>611651960</t>
  </si>
  <si>
    <t>Dvere vnútorné požiarne 2-krídlové,  EW-30/D3-C 1500x1970mm,  so zárubňou, kompletizované (8/S)</t>
  </si>
  <si>
    <t>766671200</t>
  </si>
  <si>
    <t>Výlez na strechu s lemovaním 600x600xmm VELUX (12/P)</t>
  </si>
  <si>
    <t>76667-1200</t>
  </si>
  <si>
    <t>766695212</t>
  </si>
  <si>
    <t>Montáž prahov dvier 1-krídl.</t>
  </si>
  <si>
    <t>76669-5212</t>
  </si>
  <si>
    <t>197740100</t>
  </si>
  <si>
    <t>Lišta prechodová dvier 1-krídl. š. 40 mm</t>
  </si>
  <si>
    <t>27.44.22</t>
  </si>
  <si>
    <t>766825801</t>
  </si>
  <si>
    <t>Demontáž krytov radiátorov</t>
  </si>
  <si>
    <t>76682-5811</t>
  </si>
  <si>
    <t>998766202</t>
  </si>
  <si>
    <t>Presun hmôt pre konštr. stolárske v objektoch výšky do 12 m</t>
  </si>
  <si>
    <t>99876-6202</t>
  </si>
  <si>
    <t xml:space="preserve">766 - Konštrukcie stolárske  spolu: </t>
  </si>
  <si>
    <t>767 - Konštrukcie doplnk. kovové stavebné</t>
  </si>
  <si>
    <t>767</t>
  </si>
  <si>
    <t>767232342</t>
  </si>
  <si>
    <t>Montáž nerez. zábradlia na schody, zvislá výplň, ukotveného do podlahy alebo ukotveného z boku do konštrukcie schodiska</t>
  </si>
  <si>
    <t>76723-2342</t>
  </si>
  <si>
    <t>553466990</t>
  </si>
  <si>
    <t>Zábradlie schodiskové z tenkostenných profilov, zvislá výplň, povrch. úprava nerez, vrátane detského madla, ukotveného do podlahy alebo z boku do konštrukcie schodiska</t>
  </si>
  <si>
    <t>28.12.10</t>
  </si>
  <si>
    <t>767232581</t>
  </si>
  <si>
    <t>Montáž madla schodiskového na stenu</t>
  </si>
  <si>
    <t>76723-2581</t>
  </si>
  <si>
    <t>553466600</t>
  </si>
  <si>
    <t>Madlo z tenkostenných profilov, povrch. úprava - nerez</t>
  </si>
  <si>
    <t>767631510</t>
  </si>
  <si>
    <t>Montáž okien plastových</t>
  </si>
  <si>
    <t>76763-1510</t>
  </si>
  <si>
    <t>6114B1203</t>
  </si>
  <si>
    <t>Okno plast.1-krídlové S - 1500x650 mm (3/PL) + vnút.žalúzia a sieť proti hmyzu</t>
  </si>
  <si>
    <t>6114B1653</t>
  </si>
  <si>
    <t>Okno plast.1-krídlové OS - 625x1500 mm (4/PL)+ vnút.žalúzia a sieť proti hmyzu</t>
  </si>
  <si>
    <t>6114B1751</t>
  </si>
  <si>
    <t>Okno plast.1-krídlové OS - 1000x1500 mm (5/PL)+ vnút.žalúzia a sieť proti hmyzu</t>
  </si>
  <si>
    <t>6114B2966</t>
  </si>
  <si>
    <t>Okno plast.2-krídlové OS/S - 1000x1750 mm (7/PL)+ vnút.žalúzia a sieť proti hmyzu</t>
  </si>
  <si>
    <t>6114B2969</t>
  </si>
  <si>
    <t>Okno plast.2-krídlové OS/S - 1000x2000 mm (2/PL)+ vnút.žalúzia a sieť proti hmyzu</t>
  </si>
  <si>
    <t>6114B4582</t>
  </si>
  <si>
    <t>Okno plast.3-krídlové,  1500x1750 mm (6/PL)+ vnút.žalúzia a sieť proti hmyzu</t>
  </si>
  <si>
    <t>6114B4584</t>
  </si>
  <si>
    <t>Okno plast.3-krídlové,  1500x2000 mm (1/PL)+ vnút.žalúzia a sieť proti hmyzu</t>
  </si>
  <si>
    <t>6114B4588</t>
  </si>
  <si>
    <t>Zostava okien plast. 2-krídlové 1500x1500 mm a 1-krídlové 1500x600 mm (8/PL)+ vnút.žalúzia a sieť proti hmyzu</t>
  </si>
  <si>
    <t>6114B4706</t>
  </si>
  <si>
    <t>Zostava okien plast. 3x2-krídlové OS+OS/S+OS - 3000x2000 mm (9/PL)+ vnút.žalúzia a sieť proti hmyzu</t>
  </si>
  <si>
    <t>6114C0101</t>
  </si>
  <si>
    <t>Okno podávacie plast.vysúvne, 1200x1200 mm (10/PL)</t>
  </si>
  <si>
    <t>6114C0102</t>
  </si>
  <si>
    <t>Okno plast.jednoduché, pevné - 1000x1200 mm (11/PL)</t>
  </si>
  <si>
    <t>767641120</t>
  </si>
  <si>
    <t>Montáž dverí, dokončenie okovania do oc. zárubne otvár., 1-krídl. s nadsv.</t>
  </si>
  <si>
    <t>76764-1120</t>
  </si>
  <si>
    <t>6113A0964</t>
  </si>
  <si>
    <t>Dvere oceľové vonkajšie 1-krídlové s nadsvetlíkom  1000x2700 mm so zárubňou (5/Z)</t>
  </si>
  <si>
    <t>767646510</t>
  </si>
  <si>
    <t>Montáž dverí, dok. okovania do oc. konšt. protipož. jednokr. v. do 3000 mm</t>
  </si>
  <si>
    <t>76764-6510</t>
  </si>
  <si>
    <t>553455030</t>
  </si>
  <si>
    <t>Dvere oceľové požiarne 1-krídlové s nadsvetlíkom EW-30/D3-C 800x3050 mm (4/Z)</t>
  </si>
  <si>
    <t>767646525</t>
  </si>
  <si>
    <t>Montáž dverí, dok. okov. do oc. konš. dvojkríd. v. do 3000 mm</t>
  </si>
  <si>
    <t>76764-6523</t>
  </si>
  <si>
    <t>553455290</t>
  </si>
  <si>
    <t>Dvere oceľové požiarne 2-krídlové s nadsvetlíkom EW-30/D3-C 2000x3050 mm (2/Z)</t>
  </si>
  <si>
    <t>767651220</t>
  </si>
  <si>
    <t>Montáž dverí 2-krídl. s nadsvetl. do oceľovej zárubne, do 9 m2</t>
  </si>
  <si>
    <t>76765-1220</t>
  </si>
  <si>
    <t>553407290</t>
  </si>
  <si>
    <t>Dvere oceľové vonkajšie 2-krídlové s nadsvetlíkom  2000x3050 mm so zárubňou (1/Z)</t>
  </si>
  <si>
    <t>553407310</t>
  </si>
  <si>
    <t>Dvere oceľové vnútorné 2-krídlové s nadsvetlíkom  2000x3050 mm so zárubňou (3/Z)</t>
  </si>
  <si>
    <t>7676811pc</t>
  </si>
  <si>
    <t>Sklápacie schody do podkrovia segmentové s kov. rebríkom s tep. izol., 1200x600 mm, sv.výš.3,3m - dodávka a montáž</t>
  </si>
  <si>
    <t>76768-1110</t>
  </si>
  <si>
    <t>998767202</t>
  </si>
  <si>
    <t>Presun hmôt pre kovové stav. doplnk. konštr. v objektoch výšky do 12 m</t>
  </si>
  <si>
    <t>99876-7202</t>
  </si>
  <si>
    <t>45.42.12</t>
  </si>
  <si>
    <t xml:space="preserve">767 - Konštrukcie doplnk. kovové stavebné  spolu: </t>
  </si>
  <si>
    <t>771 - Podlahy z dlaždíc  keramických</t>
  </si>
  <si>
    <t>771</t>
  </si>
  <si>
    <t>771272118</t>
  </si>
  <si>
    <t>Montáž obkladov schodiskových stupňov z dlaždíc keram. do tmelu, hladké 300x300 mm (alt. 600x300 mm)</t>
  </si>
  <si>
    <t>77127-2118</t>
  </si>
  <si>
    <t>597638230</t>
  </si>
  <si>
    <t>Keramická dlažba Gress 300x300 mm schodisková, protišmyková (alt. 600x300 mm)</t>
  </si>
  <si>
    <t>26.30.10</t>
  </si>
  <si>
    <t>771473113</t>
  </si>
  <si>
    <t>Montáž soklov keram.rovných do lepidla do 12cm</t>
  </si>
  <si>
    <t>77147-3113</t>
  </si>
  <si>
    <t>45.43.12</t>
  </si>
  <si>
    <t>771473133</t>
  </si>
  <si>
    <t>Montáž soklov keram.stupňov.do lepidla do 12cm</t>
  </si>
  <si>
    <t>77147-3133</t>
  </si>
  <si>
    <t>597640400</t>
  </si>
  <si>
    <t>Keramický soklík</t>
  </si>
  <si>
    <t>771575109</t>
  </si>
  <si>
    <t>Montáž podláh z dlaždíc keram. rež. hlad. 300x300 (alt. 600x300 mm) do tmelu</t>
  </si>
  <si>
    <t>77157-5109</t>
  </si>
  <si>
    <t>597637250</t>
  </si>
  <si>
    <t>Keramická dlažba Gress 300x300 mm (alt. 600x300 mm) protišmyková</t>
  </si>
  <si>
    <t>771589795</t>
  </si>
  <si>
    <t>Prípl. za škárovanie hmotou FlexFlugeGrau</t>
  </si>
  <si>
    <t>77158-9795</t>
  </si>
  <si>
    <t>771990190</t>
  </si>
  <si>
    <t>Hĺbkový základ LF + ochrana proti odparovaniu</t>
  </si>
  <si>
    <t>77199-0191</t>
  </si>
  <si>
    <t>771990191</t>
  </si>
  <si>
    <t>Zušľachtený poter</t>
  </si>
  <si>
    <t>771990192</t>
  </si>
  <si>
    <t>Adhézny mostík z cementu</t>
  </si>
  <si>
    <t>77199-0192</t>
  </si>
  <si>
    <t>771990199</t>
  </si>
  <si>
    <t>Schodiskový hliníkový profil</t>
  </si>
  <si>
    <t>998771202</t>
  </si>
  <si>
    <t>Presun hmôt pre podlahy z dlaždíc v objektoch výšky do 12 m</t>
  </si>
  <si>
    <t>99877-1202</t>
  </si>
  <si>
    <t xml:space="preserve">771 - Podlahy z dlaždíc  keramických  spolu: </t>
  </si>
  <si>
    <t>776 - Podlahy povlakové</t>
  </si>
  <si>
    <t>775</t>
  </si>
  <si>
    <t>776491111</t>
  </si>
  <si>
    <t>Lepenie plastovej lišty ukončovacie samolepiace soklíky a lišty</t>
  </si>
  <si>
    <t>77649-1111</t>
  </si>
  <si>
    <t>2841A9004</t>
  </si>
  <si>
    <t>Profil podlahový, PVC soklík</t>
  </si>
  <si>
    <t>25.23.11</t>
  </si>
  <si>
    <t>776521100</t>
  </si>
  <si>
    <t>Lepenie povlakových podláh plastových pásov</t>
  </si>
  <si>
    <t>77652-1100</t>
  </si>
  <si>
    <t>45.43.21</t>
  </si>
  <si>
    <t>284102450</t>
  </si>
  <si>
    <t>Podlahovina PVC /prírodné linoleum alt. marmoleum/ hr. 2,5 mm</t>
  </si>
  <si>
    <t>998776202</t>
  </si>
  <si>
    <t>Presun hmôt pre podlahy povlakové v objektoch výšky do 12 m</t>
  </si>
  <si>
    <t>99877-6202</t>
  </si>
  <si>
    <t>45.43.22</t>
  </si>
  <si>
    <t xml:space="preserve">776 - Podlahy povlakové  spolu: </t>
  </si>
  <si>
    <t>781 - Obklady z obkladačiek a dosiek</t>
  </si>
  <si>
    <t>781471110</t>
  </si>
  <si>
    <t>Montáž obkladov vnút. ker. režných hlad. 300x200 do malty</t>
  </si>
  <si>
    <t>78147-1110</t>
  </si>
  <si>
    <t>597672110</t>
  </si>
  <si>
    <t>Keramický obklad</t>
  </si>
  <si>
    <t>781479704</t>
  </si>
  <si>
    <t>Prípl. za škárovanie špár. hmotou pri mont. obkl. ker.</t>
  </si>
  <si>
    <t>78147-9704</t>
  </si>
  <si>
    <t>998781202</t>
  </si>
  <si>
    <t>Presun hmôt pre obklady keramické v objektoch výšky do 12 m</t>
  </si>
  <si>
    <t>99878-1202</t>
  </si>
  <si>
    <t xml:space="preserve">781 - Obklady z obkladačiek a dosiek  spolu: </t>
  </si>
  <si>
    <t>783 - Nátery</t>
  </si>
  <si>
    <t>783</t>
  </si>
  <si>
    <t>783726300</t>
  </si>
  <si>
    <t>Nátery tesárskych konštr. syntetické lazur. lakom 3x lakovanie</t>
  </si>
  <si>
    <t>78372-6300</t>
  </si>
  <si>
    <t>45.44.22</t>
  </si>
  <si>
    <t xml:space="preserve">783 - Nátery  spolu: </t>
  </si>
  <si>
    <t>784 - Maľby</t>
  </si>
  <si>
    <t>784</t>
  </si>
  <si>
    <t>784453111</t>
  </si>
  <si>
    <t>Maľby vnút. stien a stropov dvojnásobné so základným náterom jednofarebné v miestnostnostiach v. do 3.8</t>
  </si>
  <si>
    <t>78445-3111</t>
  </si>
  <si>
    <t xml:space="preserve">784 - Maľby  spolu: </t>
  </si>
  <si>
    <t xml:space="preserve">PRÁCE A DODÁVKY PSV  spolu: </t>
  </si>
  <si>
    <t>PRÁCE A DODÁVKY M</t>
  </si>
  <si>
    <t>M33 - 162 Montáž dopr., sklad. zariadení a váh</t>
  </si>
  <si>
    <t>933</t>
  </si>
  <si>
    <t>3300300pc</t>
  </si>
  <si>
    <t>Stolový výťah V1- ISO A 100 kg, kabína + 3x šachtové dvere - nerez</t>
  </si>
  <si>
    <t>M</t>
  </si>
  <si>
    <t>75230-1005</t>
  </si>
  <si>
    <t>45.31.30</t>
  </si>
  <si>
    <t>MK</t>
  </si>
  <si>
    <t xml:space="preserve">M33 - 162 Montáž dopr., sklad. zariadení a váh  spolu: </t>
  </si>
  <si>
    <t xml:space="preserve">PRÁCE A DODÁVKY M  spolu: </t>
  </si>
  <si>
    <t>Za rozpočet celkom</t>
  </si>
  <si>
    <t>Zadanie - výkaz výmer</t>
  </si>
  <si>
    <t xml:space="preserve">Doska izolačná podlahová EPS hr. 140 mm (napr.  Izolačné dosky s grafitom ISOVER  NEOFLOOR 100 hr. 140 mm) 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</si>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</sst>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51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left" vertical="top" wrapText="1"/>
    </xf>
    <xf numFmtId="14" fontId="1" fillId="0" borderId="96" xfId="49" applyNumberFormat="1" applyFont="1" applyBorder="1" applyAlignment="1">
      <alignment horizontal="left" vertical="center"/>
    </xf>
  </cellXfs>
  <cellStyles count="80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normálne_KLv" xfId="49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workbookViewId="0">
      <selection activeCell="P7" sqref="P7"/>
    </sheetView>
  </sheetViews>
  <sheetFormatPr defaultColWidth="9.109375" defaultRowHeight="10.199999999999999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17.6640625" style="1" customWidth="1"/>
    <col min="9" max="9" width="8.6640625" style="1" customWidth="1"/>
    <col min="10" max="10" width="14" style="1" customWidth="1"/>
    <col min="11" max="11" width="2.33203125" style="1" customWidth="1"/>
    <col min="12" max="12" width="6.88671875" style="1" customWidth="1"/>
    <col min="13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2:30" ht="28.5" customHeight="1">
      <c r="B1" s="58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2" t="s">
        <v>4</v>
      </c>
      <c r="AA1" s="82" t="s">
        <v>5</v>
      </c>
      <c r="AB1" s="82" t="s">
        <v>6</v>
      </c>
      <c r="AC1" s="82" t="s">
        <v>7</v>
      </c>
      <c r="AD1" s="82" t="s">
        <v>8</v>
      </c>
    </row>
    <row r="2" spans="2:30" ht="18" customHeight="1">
      <c r="B2" s="4"/>
      <c r="C2" s="5" t="s">
        <v>116</v>
      </c>
      <c r="D2" s="5"/>
      <c r="E2" s="5"/>
      <c r="F2" s="5"/>
      <c r="G2" s="6" t="s">
        <v>71</v>
      </c>
      <c r="H2" s="5" t="s">
        <v>118</v>
      </c>
      <c r="I2" s="5"/>
      <c r="J2" s="66"/>
      <c r="Z2" s="82" t="s">
        <v>11</v>
      </c>
      <c r="AA2" s="83" t="s">
        <v>72</v>
      </c>
      <c r="AB2" s="83" t="s">
        <v>13</v>
      </c>
      <c r="AC2" s="83"/>
      <c r="AD2" s="84"/>
    </row>
    <row r="3" spans="2:30" ht="18" customHeight="1">
      <c r="B3" s="7"/>
      <c r="C3" s="8" t="s">
        <v>117</v>
      </c>
      <c r="D3" s="8"/>
      <c r="E3" s="8"/>
      <c r="F3" s="8"/>
      <c r="G3" s="9" t="s">
        <v>119</v>
      </c>
      <c r="H3" s="8"/>
      <c r="I3" s="8"/>
      <c r="J3" s="67"/>
      <c r="Z3" s="82" t="s">
        <v>15</v>
      </c>
      <c r="AA3" s="83" t="s">
        <v>73</v>
      </c>
      <c r="AB3" s="83" t="s">
        <v>13</v>
      </c>
      <c r="AC3" s="83" t="s">
        <v>17</v>
      </c>
      <c r="AD3" s="84" t="s">
        <v>18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2" t="s">
        <v>19</v>
      </c>
      <c r="AA4" s="83" t="s">
        <v>74</v>
      </c>
      <c r="AB4" s="83" t="s">
        <v>13</v>
      </c>
      <c r="AC4" s="83"/>
      <c r="AD4" s="84"/>
    </row>
    <row r="5" spans="2:30" ht="18" customHeight="1">
      <c r="B5" s="13"/>
      <c r="C5" s="14" t="s">
        <v>75</v>
      </c>
      <c r="D5" s="14"/>
      <c r="E5" s="14" t="s">
        <v>76</v>
      </c>
      <c r="F5" s="15"/>
      <c r="G5" s="15" t="s">
        <v>77</v>
      </c>
      <c r="H5" s="14" t="s">
        <v>120</v>
      </c>
      <c r="I5" s="15" t="s">
        <v>78</v>
      </c>
      <c r="J5" s="150"/>
      <c r="Z5" s="82" t="s">
        <v>21</v>
      </c>
      <c r="AA5" s="83" t="s">
        <v>73</v>
      </c>
      <c r="AB5" s="83" t="s">
        <v>13</v>
      </c>
      <c r="AC5" s="83" t="s">
        <v>17</v>
      </c>
      <c r="AD5" s="84" t="s">
        <v>18</v>
      </c>
    </row>
    <row r="6" spans="2:30" ht="18" customHeight="1">
      <c r="B6" s="4"/>
      <c r="C6" s="5" t="s">
        <v>1</v>
      </c>
      <c r="D6" s="5" t="s">
        <v>121</v>
      </c>
      <c r="E6" s="5"/>
      <c r="F6" s="5"/>
      <c r="G6" s="5" t="s">
        <v>79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80</v>
      </c>
      <c r="H7" s="18"/>
      <c r="I7" s="18"/>
      <c r="J7" s="69"/>
    </row>
    <row r="8" spans="2:30" ht="18" customHeight="1">
      <c r="B8" s="7"/>
      <c r="C8" s="8" t="s">
        <v>0</v>
      </c>
      <c r="D8" s="8"/>
      <c r="E8" s="8"/>
      <c r="F8" s="8"/>
      <c r="G8" s="8" t="s">
        <v>79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80</v>
      </c>
      <c r="H9" s="11"/>
      <c r="I9" s="11"/>
      <c r="J9" s="68"/>
    </row>
    <row r="10" spans="2:30" ht="18" customHeight="1">
      <c r="B10" s="7"/>
      <c r="C10" s="8" t="s">
        <v>81</v>
      </c>
      <c r="D10" s="8" t="s">
        <v>122</v>
      </c>
      <c r="E10" s="8"/>
      <c r="F10" s="8"/>
      <c r="G10" s="8" t="s">
        <v>79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80</v>
      </c>
      <c r="H11" s="20"/>
      <c r="I11" s="20"/>
      <c r="J11" s="70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1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2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3">
        <f>IF(G14&lt;&gt;0,ROUND($J$31/G14,0),0)</f>
        <v>0</v>
      </c>
    </row>
    <row r="15" spans="2:30" ht="18" customHeight="1">
      <c r="B15" s="28" t="s">
        <v>82</v>
      </c>
      <c r="C15" s="29" t="s">
        <v>83</v>
      </c>
      <c r="D15" s="30" t="s">
        <v>30</v>
      </c>
      <c r="E15" s="30" t="s">
        <v>84</v>
      </c>
      <c r="F15" s="31" t="s">
        <v>85</v>
      </c>
      <c r="G15" s="28" t="s">
        <v>86</v>
      </c>
      <c r="H15" s="32" t="s">
        <v>87</v>
      </c>
      <c r="I15" s="43"/>
      <c r="J15" s="44"/>
    </row>
    <row r="16" spans="2:30" ht="18" customHeight="1">
      <c r="B16" s="33">
        <v>1</v>
      </c>
      <c r="C16" s="34" t="s">
        <v>88</v>
      </c>
      <c r="D16" s="134">
        <f>Prehlad!H120</f>
        <v>0</v>
      </c>
      <c r="E16" s="134">
        <f>Prehlad!I120</f>
        <v>0</v>
      </c>
      <c r="F16" s="135">
        <f>D16+E16</f>
        <v>0</v>
      </c>
      <c r="G16" s="33">
        <v>6</v>
      </c>
      <c r="H16" s="35" t="s">
        <v>123</v>
      </c>
      <c r="I16" s="74"/>
      <c r="J16" s="135">
        <v>0</v>
      </c>
    </row>
    <row r="17" spans="2:10" ht="18" customHeight="1">
      <c r="B17" s="36">
        <v>2</v>
      </c>
      <c r="C17" s="37" t="s">
        <v>89</v>
      </c>
      <c r="D17" s="136">
        <f>Prehlad!H298</f>
        <v>0</v>
      </c>
      <c r="E17" s="136">
        <f>Prehlad!I298</f>
        <v>0</v>
      </c>
      <c r="F17" s="135">
        <f>D17+E17</f>
        <v>0</v>
      </c>
      <c r="G17" s="36">
        <v>7</v>
      </c>
      <c r="H17" s="38" t="s">
        <v>124</v>
      </c>
      <c r="I17" s="8"/>
      <c r="J17" s="137">
        <v>0</v>
      </c>
    </row>
    <row r="18" spans="2:10" ht="18" customHeight="1">
      <c r="B18" s="36">
        <v>3</v>
      </c>
      <c r="C18" s="37" t="s">
        <v>90</v>
      </c>
      <c r="D18" s="136">
        <f>Prehlad!H305</f>
        <v>0</v>
      </c>
      <c r="E18" s="136">
        <f>Prehlad!I305</f>
        <v>0</v>
      </c>
      <c r="F18" s="135">
        <f>D18+E18</f>
        <v>0</v>
      </c>
      <c r="G18" s="36">
        <v>8</v>
      </c>
      <c r="H18" s="38" t="s">
        <v>125</v>
      </c>
      <c r="I18" s="8"/>
      <c r="J18" s="137">
        <v>0</v>
      </c>
    </row>
    <row r="19" spans="2:10" ht="18" customHeight="1">
      <c r="B19" s="36">
        <v>4</v>
      </c>
      <c r="C19" s="37" t="s">
        <v>91</v>
      </c>
      <c r="D19" s="136"/>
      <c r="E19" s="136"/>
      <c r="F19" s="138">
        <f>D19+E19</f>
        <v>0</v>
      </c>
      <c r="G19" s="36">
        <v>9</v>
      </c>
      <c r="H19" s="38" t="s">
        <v>2</v>
      </c>
      <c r="I19" s="8"/>
      <c r="J19" s="137">
        <v>0</v>
      </c>
    </row>
    <row r="20" spans="2:10" ht="18" customHeight="1">
      <c r="B20" s="39">
        <v>5</v>
      </c>
      <c r="C20" s="40" t="s">
        <v>92</v>
      </c>
      <c r="D20" s="139">
        <f>SUM(D16:D19)</f>
        <v>0</v>
      </c>
      <c r="E20" s="140">
        <f>SUM(E16:E19)</f>
        <v>0</v>
      </c>
      <c r="F20" s="141">
        <f>SUM(F16:F19)</f>
        <v>0</v>
      </c>
      <c r="G20" s="41">
        <v>10</v>
      </c>
      <c r="I20" s="75" t="s">
        <v>93</v>
      </c>
      <c r="J20" s="141">
        <f>SUM(J16:J19)</f>
        <v>0</v>
      </c>
    </row>
    <row r="21" spans="2:10" ht="18" customHeight="1">
      <c r="B21" s="28" t="s">
        <v>94</v>
      </c>
      <c r="C21" s="42"/>
      <c r="D21" s="43" t="s">
        <v>95</v>
      </c>
      <c r="E21" s="43"/>
      <c r="F21" s="44"/>
      <c r="G21" s="28" t="s">
        <v>96</v>
      </c>
      <c r="H21" s="32" t="s">
        <v>97</v>
      </c>
      <c r="I21" s="43"/>
      <c r="J21" s="44"/>
    </row>
    <row r="22" spans="2:10" ht="18" customHeight="1">
      <c r="B22" s="33">
        <v>11</v>
      </c>
      <c r="C22" s="35" t="s">
        <v>126</v>
      </c>
      <c r="D22" s="45"/>
      <c r="E22" s="46">
        <v>0</v>
      </c>
      <c r="F22" s="135">
        <f>ROUND(((D16+E16+D17+E17+D18)*E22),2)</f>
        <v>0</v>
      </c>
      <c r="G22" s="36">
        <v>16</v>
      </c>
      <c r="H22" s="38" t="s">
        <v>98</v>
      </c>
      <c r="I22" s="76"/>
      <c r="J22" s="137">
        <v>0</v>
      </c>
    </row>
    <row r="23" spans="2:10" ht="18" customHeight="1">
      <c r="B23" s="36">
        <v>12</v>
      </c>
      <c r="C23" s="38" t="s">
        <v>127</v>
      </c>
      <c r="D23" s="47"/>
      <c r="E23" s="48">
        <v>0</v>
      </c>
      <c r="F23" s="137">
        <f>ROUND(((D16+E16+D17+E17+D18)*E23),2)</f>
        <v>0</v>
      </c>
      <c r="G23" s="36">
        <v>17</v>
      </c>
      <c r="H23" s="38" t="s">
        <v>129</v>
      </c>
      <c r="I23" s="76"/>
      <c r="J23" s="137">
        <v>0</v>
      </c>
    </row>
    <row r="24" spans="2:10" ht="18" customHeight="1">
      <c r="B24" s="36">
        <v>13</v>
      </c>
      <c r="C24" s="38" t="s">
        <v>128</v>
      </c>
      <c r="D24" s="47"/>
      <c r="E24" s="48">
        <v>0</v>
      </c>
      <c r="F24" s="137">
        <f>ROUND(((D16+E16+D17+E17+D18)*E24),2)</f>
        <v>0</v>
      </c>
      <c r="G24" s="36">
        <v>18</v>
      </c>
      <c r="H24" s="38" t="s">
        <v>130</v>
      </c>
      <c r="I24" s="76"/>
      <c r="J24" s="137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7">
        <f>ROUND(((D16+E16+D17+E17+D18+E18)*E25),2)</f>
        <v>0</v>
      </c>
      <c r="G25" s="36">
        <v>19</v>
      </c>
      <c r="H25" s="38" t="s">
        <v>2</v>
      </c>
      <c r="I25" s="76"/>
      <c r="J25" s="137">
        <v>0</v>
      </c>
    </row>
    <row r="26" spans="2:10" ht="18" customHeight="1">
      <c r="B26" s="39">
        <v>15</v>
      </c>
      <c r="C26" s="49"/>
      <c r="D26" s="50"/>
      <c r="E26" s="50" t="s">
        <v>99</v>
      </c>
      <c r="F26" s="141">
        <f>SUM(F22:F25)</f>
        <v>0</v>
      </c>
      <c r="G26" s="39">
        <v>20</v>
      </c>
      <c r="H26" s="49"/>
      <c r="I26" s="50" t="s">
        <v>100</v>
      </c>
      <c r="J26" s="141">
        <f>SUM(J22:J25)</f>
        <v>0</v>
      </c>
    </row>
    <row r="27" spans="2:10" ht="18" customHeight="1">
      <c r="B27" s="51"/>
      <c r="C27" s="52" t="s">
        <v>101</v>
      </c>
      <c r="D27" s="53"/>
      <c r="E27" s="54" t="s">
        <v>102</v>
      </c>
      <c r="F27" s="55"/>
      <c r="G27" s="28" t="s">
        <v>103</v>
      </c>
      <c r="H27" s="32" t="s">
        <v>104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7" t="s">
        <v>105</v>
      </c>
      <c r="J28" s="135">
        <f>ROUND(F20,2)+J20+F26+J26</f>
        <v>0</v>
      </c>
    </row>
    <row r="29" spans="2:10" ht="18" customHeight="1">
      <c r="B29" s="56"/>
      <c r="C29" s="58" t="s">
        <v>106</v>
      </c>
      <c r="D29" s="58"/>
      <c r="E29" s="60"/>
      <c r="F29" s="55"/>
      <c r="G29" s="36">
        <v>22</v>
      </c>
      <c r="H29" s="38" t="s">
        <v>131</v>
      </c>
      <c r="I29" s="142">
        <f>J28-I30</f>
        <v>0</v>
      </c>
      <c r="J29" s="137">
        <f>ROUND((I29*20)/100,2)</f>
        <v>0</v>
      </c>
    </row>
    <row r="30" spans="2:10" ht="18" customHeight="1">
      <c r="B30" s="7"/>
      <c r="C30" s="8" t="s">
        <v>107</v>
      </c>
      <c r="D30" s="8"/>
      <c r="E30" s="60"/>
      <c r="F30" s="55"/>
      <c r="G30" s="36">
        <v>23</v>
      </c>
      <c r="H30" s="38" t="s">
        <v>132</v>
      </c>
      <c r="I30" s="142">
        <f>SUMIF(Prehlad!O11:O9999,0,Prehlad!J11:J9999)</f>
        <v>0</v>
      </c>
      <c r="J30" s="137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108</v>
      </c>
      <c r="J31" s="141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109</v>
      </c>
      <c r="H32" s="63" t="s">
        <v>133</v>
      </c>
      <c r="I32" s="78"/>
      <c r="J32" s="79">
        <v>0</v>
      </c>
    </row>
    <row r="33" spans="2:10" ht="18" customHeight="1">
      <c r="B33" s="64"/>
      <c r="C33" s="65"/>
      <c r="D33" s="52" t="s">
        <v>110</v>
      </c>
      <c r="E33" s="65"/>
      <c r="F33" s="65"/>
      <c r="G33" s="65"/>
      <c r="H33" s="65" t="s">
        <v>111</v>
      </c>
      <c r="I33" s="65"/>
      <c r="J33" s="80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1"/>
    </row>
    <row r="35" spans="2:10" ht="18" customHeight="1">
      <c r="B35" s="56"/>
      <c r="C35" s="58" t="s">
        <v>106</v>
      </c>
      <c r="D35" s="58"/>
      <c r="E35" s="58"/>
      <c r="F35" s="57"/>
      <c r="G35" s="58" t="s">
        <v>106</v>
      </c>
      <c r="H35" s="58"/>
      <c r="I35" s="58"/>
      <c r="J35" s="81"/>
    </row>
    <row r="36" spans="2:10" ht="18" customHeight="1">
      <c r="B36" s="7"/>
      <c r="C36" s="8" t="s">
        <v>107</v>
      </c>
      <c r="D36" s="8"/>
      <c r="E36" s="8"/>
      <c r="F36" s="9"/>
      <c r="G36" s="8" t="s">
        <v>107</v>
      </c>
      <c r="H36" s="8"/>
      <c r="I36" s="8"/>
      <c r="J36" s="67"/>
    </row>
    <row r="37" spans="2:10" ht="18" customHeight="1">
      <c r="B37" s="56"/>
      <c r="C37" s="58" t="s">
        <v>102</v>
      </c>
      <c r="D37" s="58"/>
      <c r="E37" s="58"/>
      <c r="F37" s="57"/>
      <c r="G37" s="58" t="s">
        <v>102</v>
      </c>
      <c r="H37" s="58"/>
      <c r="I37" s="58"/>
      <c r="J37" s="81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1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1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1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0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 orientation="portrait" r:id="rId1"/>
  <drawing r:id="rId2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9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K23" sqref="K23"/>
    </sheetView>
  </sheetViews>
  <sheetFormatPr defaultColWidth="9.109375" defaultRowHeight="10.199999999999999"/>
  <cols>
    <col min="1" max="1" width="42.33203125" style="85" customWidth="1"/>
    <col min="2" max="4" width="9.6640625" style="86" customWidth="1"/>
    <col min="5" max="5" width="9.6640625" style="87" customWidth="1"/>
    <col min="6" max="6" width="8.6640625" style="88" customWidth="1"/>
    <col min="7" max="7" width="0" style="88" hidden="1" customWidth="1"/>
    <col min="8" max="23" width="9.109375" style="85"/>
    <col min="24" max="25" width="5.6640625" style="85" customWidth="1"/>
    <col min="26" max="26" width="6.5546875" style="85" customWidth="1"/>
    <col min="27" max="27" width="24.33203125" style="85" customWidth="1"/>
    <col min="28" max="28" width="4.33203125" style="85" customWidth="1"/>
    <col min="29" max="29" width="8.33203125" style="85" customWidth="1"/>
    <col min="30" max="30" width="8.6640625" style="85" customWidth="1"/>
    <col min="31" max="16384" width="9.109375" style="85"/>
  </cols>
  <sheetData>
    <row r="1" spans="1:30">
      <c r="A1" s="89" t="s">
        <v>112</v>
      </c>
      <c r="C1" s="85"/>
      <c r="E1" s="89" t="s">
        <v>113</v>
      </c>
      <c r="F1" s="85"/>
      <c r="G1" s="85"/>
      <c r="Z1" s="82" t="s">
        <v>4</v>
      </c>
      <c r="AA1" s="82" t="s">
        <v>5</v>
      </c>
      <c r="AB1" s="82" t="s">
        <v>6</v>
      </c>
      <c r="AC1" s="82" t="s">
        <v>7</v>
      </c>
      <c r="AD1" s="82" t="s">
        <v>8</v>
      </c>
    </row>
    <row r="2" spans="1:30">
      <c r="A2" s="89" t="s">
        <v>114</v>
      </c>
      <c r="C2" s="85"/>
      <c r="E2" s="89" t="s">
        <v>115</v>
      </c>
      <c r="F2" s="85"/>
      <c r="G2" s="85"/>
      <c r="Z2" s="82" t="s">
        <v>11</v>
      </c>
      <c r="AA2" s="83" t="s">
        <v>66</v>
      </c>
      <c r="AB2" s="83" t="s">
        <v>13</v>
      </c>
      <c r="AC2" s="83"/>
      <c r="AD2" s="84"/>
    </row>
    <row r="3" spans="1:30">
      <c r="A3" s="89" t="s">
        <v>14</v>
      </c>
      <c r="C3" s="85"/>
      <c r="E3" s="89" t="s">
        <v>878</v>
      </c>
      <c r="F3" s="85"/>
      <c r="G3" s="85"/>
      <c r="Z3" s="82" t="s">
        <v>15</v>
      </c>
      <c r="AA3" s="83" t="s">
        <v>67</v>
      </c>
      <c r="AB3" s="83" t="s">
        <v>13</v>
      </c>
      <c r="AC3" s="83" t="s">
        <v>17</v>
      </c>
      <c r="AD3" s="84" t="s">
        <v>18</v>
      </c>
    </row>
    <row r="4" spans="1:30">
      <c r="B4" s="85"/>
      <c r="C4" s="85"/>
      <c r="D4" s="85"/>
      <c r="E4" s="85"/>
      <c r="F4" s="85"/>
      <c r="G4" s="85"/>
      <c r="Z4" s="82" t="s">
        <v>19</v>
      </c>
      <c r="AA4" s="83" t="s">
        <v>68</v>
      </c>
      <c r="AB4" s="83" t="s">
        <v>13</v>
      </c>
      <c r="AC4" s="83"/>
      <c r="AD4" s="84"/>
    </row>
    <row r="5" spans="1:30">
      <c r="A5" s="89" t="s">
        <v>116</v>
      </c>
      <c r="B5" s="85"/>
      <c r="C5" s="85"/>
      <c r="D5" s="85"/>
      <c r="E5" s="85"/>
      <c r="F5" s="85"/>
      <c r="G5" s="85"/>
      <c r="Z5" s="82" t="s">
        <v>21</v>
      </c>
      <c r="AA5" s="83" t="s">
        <v>67</v>
      </c>
      <c r="AB5" s="83" t="s">
        <v>13</v>
      </c>
      <c r="AC5" s="83" t="s">
        <v>17</v>
      </c>
      <c r="AD5" s="84" t="s">
        <v>18</v>
      </c>
    </row>
    <row r="6" spans="1:30">
      <c r="A6" s="89" t="s">
        <v>117</v>
      </c>
      <c r="B6" s="85"/>
      <c r="C6" s="85"/>
      <c r="D6" s="85"/>
      <c r="E6" s="85"/>
      <c r="F6" s="85"/>
      <c r="G6" s="85"/>
    </row>
    <row r="7" spans="1:30">
      <c r="A7" s="89"/>
      <c r="B7" s="85"/>
      <c r="C7" s="85"/>
      <c r="D7" s="85"/>
      <c r="E7" s="85"/>
      <c r="F7" s="85"/>
      <c r="G7" s="85"/>
    </row>
    <row r="8" spans="1:30" ht="13.8">
      <c r="B8" s="90" t="str">
        <f>CONCATENATE(AA2," ",AB2," ",AC2," ",AD2)</f>
        <v xml:space="preserve">Rekapitulácia rozpočtu v EUR  </v>
      </c>
      <c r="G8" s="85"/>
    </row>
    <row r="9" spans="1:30">
      <c r="A9" s="91" t="s">
        <v>69</v>
      </c>
      <c r="B9" s="91" t="s">
        <v>30</v>
      </c>
      <c r="C9" s="91" t="s">
        <v>31</v>
      </c>
      <c r="D9" s="91" t="s">
        <v>32</v>
      </c>
      <c r="E9" s="92" t="s">
        <v>70</v>
      </c>
      <c r="F9" s="92" t="s">
        <v>34</v>
      </c>
      <c r="G9" s="92" t="s">
        <v>39</v>
      </c>
    </row>
    <row r="10" spans="1:30">
      <c r="A10" s="93"/>
      <c r="B10" s="93"/>
      <c r="C10" s="93" t="s">
        <v>56</v>
      </c>
      <c r="D10" s="93"/>
      <c r="E10" s="93" t="s">
        <v>32</v>
      </c>
      <c r="F10" s="93" t="s">
        <v>32</v>
      </c>
      <c r="G10" s="93" t="s">
        <v>32</v>
      </c>
    </row>
    <row r="12" spans="1:30">
      <c r="A12" s="85" t="s">
        <v>139</v>
      </c>
      <c r="B12" s="86">
        <f>Prehlad!H21</f>
        <v>0</v>
      </c>
      <c r="C12" s="86">
        <f>Prehlad!I21</f>
        <v>0</v>
      </c>
      <c r="D12" s="86">
        <f>Prehlad!J21</f>
        <v>0</v>
      </c>
      <c r="E12" s="87">
        <f>Prehlad!L21</f>
        <v>0</v>
      </c>
      <c r="F12" s="88">
        <f>Prehlad!N21</f>
        <v>0</v>
      </c>
      <c r="G12" s="88">
        <f>Prehlad!W21</f>
        <v>139.53100000000001</v>
      </c>
    </row>
    <row r="13" spans="1:30">
      <c r="A13" s="85" t="s">
        <v>168</v>
      </c>
      <c r="B13" s="86">
        <f>Prehlad!H29</f>
        <v>0</v>
      </c>
      <c r="C13" s="86">
        <f>Prehlad!I29</f>
        <v>0</v>
      </c>
      <c r="D13" s="86">
        <f>Prehlad!J29</f>
        <v>0</v>
      </c>
      <c r="E13" s="87">
        <f>Prehlad!L29</f>
        <v>351.58170845000001</v>
      </c>
      <c r="F13" s="88">
        <f>Prehlad!N29</f>
        <v>0</v>
      </c>
      <c r="G13" s="88">
        <f>Prehlad!W29</f>
        <v>247.41599999999997</v>
      </c>
    </row>
    <row r="14" spans="1:30">
      <c r="A14" s="85" t="s">
        <v>191</v>
      </c>
      <c r="B14" s="86">
        <f>Prehlad!H50</f>
        <v>0</v>
      </c>
      <c r="C14" s="86">
        <f>Prehlad!I50</f>
        <v>0</v>
      </c>
      <c r="D14" s="86">
        <f>Prehlad!J50</f>
        <v>0</v>
      </c>
      <c r="E14" s="87">
        <f>Prehlad!L50</f>
        <v>300.82160153000007</v>
      </c>
      <c r="F14" s="88">
        <f>Prehlad!N50</f>
        <v>0</v>
      </c>
      <c r="G14" s="88">
        <f>Prehlad!W50</f>
        <v>1140.4069999999997</v>
      </c>
    </row>
    <row r="15" spans="1:30">
      <c r="A15" s="85" t="s">
        <v>254</v>
      </c>
      <c r="B15" s="86">
        <f>Prehlad!H77</f>
        <v>0</v>
      </c>
      <c r="C15" s="86">
        <f>Prehlad!I77</f>
        <v>0</v>
      </c>
      <c r="D15" s="86">
        <f>Prehlad!J77</f>
        <v>0</v>
      </c>
      <c r="E15" s="87">
        <f>Prehlad!L77</f>
        <v>415.80506403000004</v>
      </c>
      <c r="F15" s="88">
        <f>Prehlad!N77</f>
        <v>0</v>
      </c>
      <c r="G15" s="88">
        <f>Prehlad!W77</f>
        <v>2659.5629999999996</v>
      </c>
    </row>
    <row r="16" spans="1:30">
      <c r="A16" s="85" t="s">
        <v>329</v>
      </c>
      <c r="B16" s="86">
        <f>Prehlad!H98</f>
        <v>0</v>
      </c>
      <c r="C16" s="86">
        <f>Prehlad!I98</f>
        <v>0</v>
      </c>
      <c r="D16" s="86">
        <f>Prehlad!J98</f>
        <v>0</v>
      </c>
      <c r="E16" s="87">
        <f>Prehlad!L98</f>
        <v>712.64135606000013</v>
      </c>
      <c r="F16" s="88">
        <f>Prehlad!N98</f>
        <v>0</v>
      </c>
      <c r="G16" s="88">
        <f>Prehlad!W98</f>
        <v>3280.7859999999996</v>
      </c>
    </row>
    <row r="17" spans="1:7">
      <c r="A17" s="85" t="s">
        <v>386</v>
      </c>
      <c r="B17" s="86">
        <f>Prehlad!H118</f>
        <v>0</v>
      </c>
      <c r="C17" s="86">
        <f>Prehlad!I118</f>
        <v>0</v>
      </c>
      <c r="D17" s="86">
        <f>Prehlad!J118</f>
        <v>0</v>
      </c>
      <c r="E17" s="87">
        <f>Prehlad!L118</f>
        <v>1.2958582599999999</v>
      </c>
      <c r="F17" s="88">
        <f>Prehlad!N118</f>
        <v>12.534989999999999</v>
      </c>
      <c r="G17" s="88">
        <f>Prehlad!W118</f>
        <v>1069.5539999999999</v>
      </c>
    </row>
    <row r="18" spans="1:7">
      <c r="A18" s="85" t="s">
        <v>445</v>
      </c>
      <c r="B18" s="86">
        <f>Prehlad!H120</f>
        <v>0</v>
      </c>
      <c r="C18" s="86">
        <f>Prehlad!I120</f>
        <v>0</v>
      </c>
      <c r="D18" s="86">
        <f>Prehlad!J120</f>
        <v>0</v>
      </c>
      <c r="E18" s="87">
        <f>Prehlad!L120</f>
        <v>1782.1455883300002</v>
      </c>
      <c r="F18" s="88">
        <f>Prehlad!N120</f>
        <v>12.534989999999999</v>
      </c>
      <c r="G18" s="88">
        <f>Prehlad!W120</f>
        <v>8537.2569999999996</v>
      </c>
    </row>
    <row r="20" spans="1:7">
      <c r="A20" s="85" t="s">
        <v>447</v>
      </c>
      <c r="B20" s="86">
        <f>Prehlad!H133</f>
        <v>0</v>
      </c>
      <c r="C20" s="86">
        <f>Prehlad!I133</f>
        <v>0</v>
      </c>
      <c r="D20" s="86">
        <f>Prehlad!J133</f>
        <v>0</v>
      </c>
      <c r="E20" s="87">
        <f>Prehlad!L133</f>
        <v>3.2384385999999998</v>
      </c>
      <c r="F20" s="88">
        <f>Prehlad!N133</f>
        <v>0</v>
      </c>
      <c r="G20" s="88">
        <f>Prehlad!W133</f>
        <v>134.48500000000001</v>
      </c>
    </row>
    <row r="21" spans="1:7">
      <c r="A21" s="85" t="s">
        <v>480</v>
      </c>
      <c r="B21" s="86">
        <f>Prehlad!H151</f>
        <v>0</v>
      </c>
      <c r="C21" s="86">
        <f>Prehlad!I151</f>
        <v>0</v>
      </c>
      <c r="D21" s="86">
        <f>Prehlad!J151</f>
        <v>0</v>
      </c>
      <c r="E21" s="87">
        <f>Prehlad!L151</f>
        <v>0.72790262000000006</v>
      </c>
      <c r="F21" s="88">
        <f>Prehlad!N151</f>
        <v>0</v>
      </c>
      <c r="G21" s="88">
        <f>Prehlad!W151</f>
        <v>149.02800000000002</v>
      </c>
    </row>
    <row r="22" spans="1:7">
      <c r="A22" s="85" t="s">
        <v>523</v>
      </c>
      <c r="B22" s="86">
        <f>Prehlad!H162</f>
        <v>0</v>
      </c>
      <c r="C22" s="86">
        <f>Prehlad!I162</f>
        <v>0</v>
      </c>
      <c r="D22" s="86">
        <f>Prehlad!J162</f>
        <v>0</v>
      </c>
      <c r="E22" s="87">
        <f>Prehlad!L162</f>
        <v>2.3940235999999997</v>
      </c>
      <c r="F22" s="88">
        <f>Prehlad!N162</f>
        <v>0</v>
      </c>
      <c r="G22" s="88">
        <f>Prehlad!W162</f>
        <v>248.435</v>
      </c>
    </row>
    <row r="23" spans="1:7">
      <c r="A23" s="85" t="s">
        <v>551</v>
      </c>
      <c r="B23" s="86">
        <f>Prehlad!H169</f>
        <v>0</v>
      </c>
      <c r="C23" s="86">
        <f>Prehlad!I169</f>
        <v>0</v>
      </c>
      <c r="D23" s="86">
        <f>Prehlad!J169</f>
        <v>0</v>
      </c>
      <c r="E23" s="87">
        <f>Prehlad!L169</f>
        <v>1.0931735999999999</v>
      </c>
      <c r="F23" s="88">
        <f>Prehlad!N169</f>
        <v>0</v>
      </c>
      <c r="G23" s="88">
        <f>Prehlad!W169</f>
        <v>196.23599999999999</v>
      </c>
    </row>
    <row r="24" spans="1:7">
      <c r="A24" s="85" t="s">
        <v>566</v>
      </c>
      <c r="B24" s="86">
        <f>Prehlad!H190</f>
        <v>0</v>
      </c>
      <c r="C24" s="86">
        <f>Prehlad!I190</f>
        <v>0</v>
      </c>
      <c r="D24" s="86">
        <f>Prehlad!J190</f>
        <v>0</v>
      </c>
      <c r="E24" s="87">
        <f>Prehlad!L190</f>
        <v>0.63268676000000001</v>
      </c>
      <c r="F24" s="88">
        <f>Prehlad!N190</f>
        <v>1.11E-2</v>
      </c>
      <c r="G24" s="88">
        <f>Prehlad!W190</f>
        <v>156.09200000000001</v>
      </c>
    </row>
    <row r="25" spans="1:7">
      <c r="A25" s="85" t="s">
        <v>623</v>
      </c>
      <c r="B25" s="86">
        <f>Prehlad!H196</f>
        <v>0</v>
      </c>
      <c r="C25" s="86">
        <f>Prehlad!I196</f>
        <v>0</v>
      </c>
      <c r="D25" s="86">
        <f>Prehlad!J196</f>
        <v>0</v>
      </c>
      <c r="E25" s="87">
        <f>Prehlad!L196</f>
        <v>0.12548258000000001</v>
      </c>
      <c r="F25" s="88">
        <f>Prehlad!N196</f>
        <v>0</v>
      </c>
      <c r="G25" s="88">
        <f>Prehlad!W196</f>
        <v>26.356000000000002</v>
      </c>
    </row>
    <row r="26" spans="1:7">
      <c r="A26" s="85" t="s">
        <v>636</v>
      </c>
      <c r="B26" s="86">
        <f>Prehlad!H227</f>
        <v>0</v>
      </c>
      <c r="C26" s="86">
        <f>Prehlad!I227</f>
        <v>0</v>
      </c>
      <c r="D26" s="86">
        <f>Prehlad!J227</f>
        <v>0</v>
      </c>
      <c r="E26" s="87">
        <f>Prehlad!L227</f>
        <v>0.96514524999999995</v>
      </c>
      <c r="F26" s="88">
        <f>Prehlad!N227</f>
        <v>0.17599999999999999</v>
      </c>
      <c r="G26" s="88">
        <f>Prehlad!W227</f>
        <v>51.414000000000001</v>
      </c>
    </row>
    <row r="27" spans="1:7">
      <c r="A27" s="85" t="s">
        <v>711</v>
      </c>
      <c r="B27" s="86">
        <f>Prehlad!H257</f>
        <v>0</v>
      </c>
      <c r="C27" s="86">
        <f>Prehlad!I257</f>
        <v>0</v>
      </c>
      <c r="D27" s="86">
        <f>Prehlad!J257</f>
        <v>0</v>
      </c>
      <c r="E27" s="87">
        <f>Prehlad!L257</f>
        <v>6.5390511999999994</v>
      </c>
      <c r="F27" s="88">
        <f>Prehlad!N257</f>
        <v>0</v>
      </c>
      <c r="G27" s="88">
        <f>Prehlad!W257</f>
        <v>329.12900000000002</v>
      </c>
    </row>
    <row r="28" spans="1:7">
      <c r="A28" s="85" t="s">
        <v>779</v>
      </c>
      <c r="B28" s="86">
        <f>Prehlad!H273</f>
        <v>0</v>
      </c>
      <c r="C28" s="86">
        <f>Prehlad!I273</f>
        <v>0</v>
      </c>
      <c r="D28" s="86">
        <f>Prehlad!J273</f>
        <v>0</v>
      </c>
      <c r="E28" s="87">
        <f>Prehlad!L273</f>
        <v>10.797034490000001</v>
      </c>
      <c r="F28" s="88">
        <f>Prehlad!N273</f>
        <v>0</v>
      </c>
      <c r="G28" s="88">
        <f>Prehlad!W273</f>
        <v>320.42000000000007</v>
      </c>
    </row>
    <row r="29" spans="1:7">
      <c r="A29" s="85" t="s">
        <v>818</v>
      </c>
      <c r="B29" s="86">
        <f>Prehlad!H281</f>
        <v>0</v>
      </c>
      <c r="C29" s="86">
        <f>Prehlad!I281</f>
        <v>0</v>
      </c>
      <c r="D29" s="86">
        <f>Prehlad!J281</f>
        <v>0</v>
      </c>
      <c r="E29" s="87">
        <f>Prehlad!L281</f>
        <v>0.80836660000000005</v>
      </c>
      <c r="F29" s="88">
        <f>Prehlad!N281</f>
        <v>0</v>
      </c>
      <c r="G29" s="88">
        <f>Prehlad!W281</f>
        <v>69.153999999999996</v>
      </c>
    </row>
    <row r="30" spans="1:7">
      <c r="A30" s="85" t="s">
        <v>837</v>
      </c>
      <c r="B30" s="86">
        <f>Prehlad!H288</f>
        <v>0</v>
      </c>
      <c r="C30" s="86">
        <f>Prehlad!I288</f>
        <v>0</v>
      </c>
      <c r="D30" s="86">
        <f>Prehlad!J288</f>
        <v>0</v>
      </c>
      <c r="E30" s="87">
        <f>Prehlad!L288</f>
        <v>14.087123999999999</v>
      </c>
      <c r="F30" s="88">
        <f>Prehlad!N288</f>
        <v>0</v>
      </c>
      <c r="G30" s="88">
        <f>Prehlad!W288</f>
        <v>232.20099999999999</v>
      </c>
    </row>
    <row r="31" spans="1:7">
      <c r="A31" s="85" t="s">
        <v>850</v>
      </c>
      <c r="B31" s="86">
        <f>Prehlad!H292</f>
        <v>0</v>
      </c>
      <c r="C31" s="86">
        <f>Prehlad!I292</f>
        <v>0</v>
      </c>
      <c r="D31" s="86">
        <f>Prehlad!J292</f>
        <v>0</v>
      </c>
      <c r="E31" s="87">
        <f>Prehlad!L292</f>
        <v>1.1232000000000001E-2</v>
      </c>
      <c r="F31" s="88">
        <f>Prehlad!N292</f>
        <v>0</v>
      </c>
      <c r="G31" s="88">
        <f>Prehlad!W292</f>
        <v>4.3520000000000003</v>
      </c>
    </row>
    <row r="32" spans="1:7">
      <c r="A32" s="85" t="s">
        <v>857</v>
      </c>
      <c r="B32" s="86">
        <f>Prehlad!H296</f>
        <v>0</v>
      </c>
      <c r="C32" s="86">
        <f>Prehlad!I296</f>
        <v>0</v>
      </c>
      <c r="D32" s="86">
        <f>Prehlad!J296</f>
        <v>0</v>
      </c>
      <c r="E32" s="87">
        <f>Prehlad!L296</f>
        <v>1.1512143500000003</v>
      </c>
      <c r="F32" s="88">
        <f>Prehlad!N296</f>
        <v>0</v>
      </c>
      <c r="G32" s="88">
        <f>Prehlad!W296</f>
        <v>380.947</v>
      </c>
    </row>
    <row r="33" spans="1:7">
      <c r="A33" s="85" t="s">
        <v>863</v>
      </c>
      <c r="B33" s="86">
        <f>Prehlad!H298</f>
        <v>0</v>
      </c>
      <c r="C33" s="86">
        <f>Prehlad!I298</f>
        <v>0</v>
      </c>
      <c r="D33" s="86">
        <f>Prehlad!J298</f>
        <v>0</v>
      </c>
      <c r="E33" s="87">
        <f>Prehlad!L298</f>
        <v>42.570875649999998</v>
      </c>
      <c r="F33" s="88">
        <f>Prehlad!N298</f>
        <v>0.18709999999999999</v>
      </c>
      <c r="G33" s="88">
        <f>Prehlad!W298</f>
        <v>2298.2490000000003</v>
      </c>
    </row>
    <row r="35" spans="1:7">
      <c r="A35" s="85" t="s">
        <v>865</v>
      </c>
      <c r="B35" s="86">
        <f>Prehlad!H303</f>
        <v>0</v>
      </c>
      <c r="C35" s="86">
        <f>Prehlad!I303</f>
        <v>0</v>
      </c>
      <c r="D35" s="86">
        <f>Prehlad!J303</f>
        <v>0</v>
      </c>
      <c r="E35" s="87">
        <f>Prehlad!L303</f>
        <v>0</v>
      </c>
      <c r="F35" s="88">
        <f>Prehlad!N303</f>
        <v>0</v>
      </c>
      <c r="G35" s="88">
        <f>Prehlad!W303</f>
        <v>2005.6780000000001</v>
      </c>
    </row>
    <row r="36" spans="1:7">
      <c r="A36" s="85" t="s">
        <v>874</v>
      </c>
      <c r="B36" s="86">
        <f>Prehlad!H305</f>
        <v>0</v>
      </c>
      <c r="C36" s="86">
        <f>Prehlad!I305</f>
        <v>0</v>
      </c>
      <c r="D36" s="86">
        <f>Prehlad!J305</f>
        <v>0</v>
      </c>
      <c r="E36" s="87">
        <f>Prehlad!L305</f>
        <v>0</v>
      </c>
      <c r="F36" s="88">
        <f>Prehlad!N305</f>
        <v>0</v>
      </c>
      <c r="G36" s="88">
        <f>Prehlad!W305</f>
        <v>2005.6780000000001</v>
      </c>
    </row>
    <row r="39" spans="1:7">
      <c r="A39" s="85" t="s">
        <v>875</v>
      </c>
      <c r="B39" s="86">
        <f>Prehlad!H307</f>
        <v>0</v>
      </c>
      <c r="C39" s="86">
        <f>Prehlad!I307</f>
        <v>0</v>
      </c>
      <c r="D39" s="86">
        <f>Prehlad!J307</f>
        <v>0</v>
      </c>
      <c r="E39" s="87">
        <f>Prehlad!L307</f>
        <v>1824.7164639800003</v>
      </c>
      <c r="F39" s="88">
        <f>Prehlad!N307</f>
        <v>12.722089999999998</v>
      </c>
      <c r="G39" s="88">
        <f>Prehlad!W307</f>
        <v>12841.183999999999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307"/>
  <sheetViews>
    <sheetView showGridLines="0" tabSelected="1" workbookViewId="0">
      <pane xSplit="4" ySplit="10" topLeftCell="E122" activePane="bottomRight" state="frozen"/>
      <selection pane="topRight"/>
      <selection pane="bottomLeft"/>
      <selection pane="bottomRight" activeCell="AR124" sqref="AR124"/>
    </sheetView>
  </sheetViews>
  <sheetFormatPr defaultColWidth="9.109375" defaultRowHeight="10.199999999999999"/>
  <cols>
    <col min="1" max="1" width="6.6640625" style="94" customWidth="1"/>
    <col min="2" max="2" width="3.6640625" style="95" customWidth="1"/>
    <col min="3" max="3" width="13" style="96" customWidth="1"/>
    <col min="4" max="4" width="35.6640625" style="97" customWidth="1"/>
    <col min="5" max="5" width="10.6640625" style="98" customWidth="1"/>
    <col min="6" max="6" width="5.33203125" style="99" customWidth="1"/>
    <col min="7" max="7" width="8.6640625" style="100" customWidth="1"/>
    <col min="8" max="9" width="9.6640625" style="100" hidden="1" customWidth="1"/>
    <col min="10" max="10" width="9.6640625" style="100" customWidth="1"/>
    <col min="11" max="11" width="7.44140625" style="101" hidden="1" customWidth="1"/>
    <col min="12" max="12" width="8.33203125" style="101" hidden="1" customWidth="1"/>
    <col min="13" max="13" width="9.109375" style="98" hidden="1"/>
    <col min="14" max="14" width="7" style="98" hidden="1" customWidth="1"/>
    <col min="15" max="15" width="3.5546875" style="99" hidden="1" customWidth="1"/>
    <col min="16" max="16" width="12.6640625" style="99" hidden="1" customWidth="1"/>
    <col min="17" max="19" width="13.33203125" style="98" hidden="1" customWidth="1"/>
    <col min="20" max="20" width="10.5546875" style="102" hidden="1" customWidth="1"/>
    <col min="21" max="21" width="10.33203125" style="102" hidden="1" customWidth="1"/>
    <col min="22" max="22" width="5.6640625" style="102" hidden="1" customWidth="1"/>
    <col min="23" max="23" width="9.109375" style="103" hidden="1"/>
    <col min="24" max="25" width="5.6640625" style="99" hidden="1" customWidth="1"/>
    <col min="26" max="26" width="7.5546875" style="99" hidden="1" customWidth="1"/>
    <col min="27" max="27" width="24.88671875" style="99" hidden="1" customWidth="1"/>
    <col min="28" max="28" width="4.33203125" style="99" hidden="1" customWidth="1"/>
    <col min="29" max="29" width="8.33203125" style="99" hidden="1" customWidth="1"/>
    <col min="30" max="30" width="8.6640625" style="99" hidden="1" customWidth="1"/>
    <col min="31" max="34" width="9.109375" style="99" hidden="1"/>
    <col min="35" max="35" width="9.109375" style="85"/>
    <col min="36" max="37" width="0" style="85" hidden="1" customWidth="1"/>
    <col min="38" max="16384" width="9.109375" style="85"/>
  </cols>
  <sheetData>
    <row r="1" spans="1:37" ht="12.75" customHeight="1">
      <c r="A1" s="89" t="s">
        <v>112</v>
      </c>
      <c r="B1" s="85"/>
      <c r="C1" s="85"/>
      <c r="D1" s="85"/>
      <c r="E1" s="89" t="s">
        <v>113</v>
      </c>
      <c r="F1" s="85"/>
      <c r="G1" s="86"/>
      <c r="H1" s="85"/>
      <c r="I1" s="85"/>
      <c r="J1" s="86"/>
      <c r="K1" s="87"/>
      <c r="L1" s="85"/>
      <c r="M1" s="85"/>
      <c r="N1" s="85"/>
      <c r="O1" s="85"/>
      <c r="P1" s="85"/>
      <c r="Q1" s="88"/>
      <c r="R1" s="88"/>
      <c r="S1" s="88"/>
      <c r="T1" s="85"/>
      <c r="U1" s="85"/>
      <c r="V1" s="85"/>
      <c r="W1" s="85"/>
      <c r="X1" s="85"/>
      <c r="Y1" s="85"/>
      <c r="Z1" s="82" t="s">
        <v>4</v>
      </c>
      <c r="AA1" s="148" t="s">
        <v>5</v>
      </c>
      <c r="AB1" s="82" t="s">
        <v>6</v>
      </c>
      <c r="AC1" s="82" t="s">
        <v>7</v>
      </c>
      <c r="AD1" s="82" t="s">
        <v>8</v>
      </c>
      <c r="AE1" s="124" t="s">
        <v>9</v>
      </c>
      <c r="AF1" s="125" t="s">
        <v>10</v>
      </c>
      <c r="AG1" s="85"/>
      <c r="AH1" s="85"/>
    </row>
    <row r="2" spans="1:37">
      <c r="A2" s="89" t="s">
        <v>114</v>
      </c>
      <c r="B2" s="85"/>
      <c r="C2" s="85"/>
      <c r="D2" s="85"/>
      <c r="E2" s="89" t="s">
        <v>115</v>
      </c>
      <c r="F2" s="85"/>
      <c r="G2" s="86"/>
      <c r="H2" s="104"/>
      <c r="I2" s="85"/>
      <c r="J2" s="86"/>
      <c r="K2" s="87"/>
      <c r="L2" s="85"/>
      <c r="M2" s="85"/>
      <c r="N2" s="85"/>
      <c r="O2" s="85"/>
      <c r="P2" s="85"/>
      <c r="Q2" s="88"/>
      <c r="R2" s="88"/>
      <c r="S2" s="88"/>
      <c r="T2" s="85"/>
      <c r="U2" s="85"/>
      <c r="V2" s="85"/>
      <c r="W2" s="85"/>
      <c r="X2" s="85"/>
      <c r="Y2" s="85"/>
      <c r="Z2" s="82" t="s">
        <v>11</v>
      </c>
      <c r="AA2" s="83" t="s">
        <v>12</v>
      </c>
      <c r="AB2" s="83" t="s">
        <v>13</v>
      </c>
      <c r="AC2" s="83"/>
      <c r="AD2" s="84"/>
      <c r="AE2" s="124">
        <v>1</v>
      </c>
      <c r="AF2" s="126">
        <v>123.5</v>
      </c>
      <c r="AG2" s="85"/>
      <c r="AH2" s="85"/>
    </row>
    <row r="3" spans="1:37">
      <c r="A3" s="89" t="s">
        <v>14</v>
      </c>
      <c r="B3" s="85"/>
      <c r="C3" s="85"/>
      <c r="D3" s="85"/>
      <c r="E3" s="89" t="s">
        <v>878</v>
      </c>
      <c r="F3" s="85"/>
      <c r="G3" s="86"/>
      <c r="H3" s="85"/>
      <c r="I3" s="85"/>
      <c r="J3" s="86"/>
      <c r="K3" s="87"/>
      <c r="L3" s="85"/>
      <c r="M3" s="85"/>
      <c r="N3" s="85"/>
      <c r="O3" s="85"/>
      <c r="P3" s="85"/>
      <c r="Q3" s="88"/>
      <c r="R3" s="88"/>
      <c r="S3" s="88"/>
      <c r="T3" s="85"/>
      <c r="U3" s="85"/>
      <c r="V3" s="85"/>
      <c r="W3" s="85"/>
      <c r="X3" s="85"/>
      <c r="Y3" s="85"/>
      <c r="Z3" s="82" t="s">
        <v>15</v>
      </c>
      <c r="AA3" s="83" t="s">
        <v>16</v>
      </c>
      <c r="AB3" s="83" t="s">
        <v>13</v>
      </c>
      <c r="AC3" s="83" t="s">
        <v>17</v>
      </c>
      <c r="AD3" s="84" t="s">
        <v>18</v>
      </c>
      <c r="AE3" s="124">
        <v>2</v>
      </c>
      <c r="AF3" s="127">
        <v>123.46</v>
      </c>
      <c r="AG3" s="85"/>
      <c r="AH3" s="85"/>
    </row>
    <row r="4" spans="1:37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8"/>
      <c r="R4" s="88"/>
      <c r="S4" s="88"/>
      <c r="T4" s="85"/>
      <c r="U4" s="85"/>
      <c r="V4" s="85"/>
      <c r="W4" s="85"/>
      <c r="X4" s="85"/>
      <c r="Y4" s="85"/>
      <c r="Z4" s="82" t="s">
        <v>19</v>
      </c>
      <c r="AA4" s="83" t="s">
        <v>20</v>
      </c>
      <c r="AB4" s="83" t="s">
        <v>13</v>
      </c>
      <c r="AC4" s="83"/>
      <c r="AD4" s="84"/>
      <c r="AE4" s="124">
        <v>3</v>
      </c>
      <c r="AF4" s="128">
        <v>123.45699999999999</v>
      </c>
      <c r="AG4" s="85"/>
      <c r="AH4" s="85"/>
    </row>
    <row r="5" spans="1:37">
      <c r="A5" s="89" t="s">
        <v>116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8"/>
      <c r="R5" s="88"/>
      <c r="S5" s="88"/>
      <c r="T5" s="85"/>
      <c r="U5" s="85"/>
      <c r="V5" s="85"/>
      <c r="W5" s="85"/>
      <c r="X5" s="85"/>
      <c r="Y5" s="85"/>
      <c r="Z5" s="82" t="s">
        <v>21</v>
      </c>
      <c r="AA5" s="83" t="s">
        <v>16</v>
      </c>
      <c r="AB5" s="83" t="s">
        <v>13</v>
      </c>
      <c r="AC5" s="83" t="s">
        <v>17</v>
      </c>
      <c r="AD5" s="84" t="s">
        <v>18</v>
      </c>
      <c r="AE5" s="124">
        <v>4</v>
      </c>
      <c r="AF5" s="129">
        <v>123.4567</v>
      </c>
      <c r="AG5" s="85"/>
      <c r="AH5" s="85"/>
    </row>
    <row r="6" spans="1:37">
      <c r="A6" s="89" t="s">
        <v>117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8"/>
      <c r="R6" s="88"/>
      <c r="S6" s="88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124" t="s">
        <v>22</v>
      </c>
      <c r="AF6" s="127">
        <v>123.46</v>
      </c>
      <c r="AG6" s="85"/>
      <c r="AH6" s="85"/>
    </row>
    <row r="7" spans="1:37">
      <c r="A7" s="8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8"/>
      <c r="R7" s="88"/>
      <c r="S7" s="88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1:37" ht="13.8">
      <c r="A8" s="85"/>
      <c r="B8" s="105"/>
      <c r="C8" s="106"/>
      <c r="D8" s="90" t="s">
        <v>876</v>
      </c>
      <c r="E8" s="88"/>
      <c r="F8" s="85"/>
      <c r="G8" s="86"/>
      <c r="H8" s="86"/>
      <c r="I8" s="86"/>
      <c r="J8" s="86"/>
      <c r="K8" s="87"/>
      <c r="L8" s="87"/>
      <c r="M8" s="88"/>
      <c r="N8" s="88"/>
      <c r="O8" s="85"/>
      <c r="P8" s="85"/>
      <c r="Q8" s="88"/>
      <c r="R8" s="88"/>
      <c r="S8" s="88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</row>
    <row r="9" spans="1:37">
      <c r="A9" s="91" t="s">
        <v>23</v>
      </c>
      <c r="B9" s="91" t="s">
        <v>24</v>
      </c>
      <c r="C9" s="91" t="s">
        <v>25</v>
      </c>
      <c r="D9" s="91" t="s">
        <v>26</v>
      </c>
      <c r="E9" s="91" t="s">
        <v>27</v>
      </c>
      <c r="F9" s="91" t="s">
        <v>28</v>
      </c>
      <c r="G9" s="91" t="s">
        <v>29</v>
      </c>
      <c r="H9" s="91" t="s">
        <v>30</v>
      </c>
      <c r="I9" s="91" t="s">
        <v>31</v>
      </c>
      <c r="J9" s="91" t="s">
        <v>32</v>
      </c>
      <c r="K9" s="108" t="s">
        <v>33</v>
      </c>
      <c r="L9" s="109"/>
      <c r="M9" s="110" t="s">
        <v>34</v>
      </c>
      <c r="N9" s="109"/>
      <c r="O9" s="91" t="s">
        <v>3</v>
      </c>
      <c r="P9" s="111" t="s">
        <v>35</v>
      </c>
      <c r="Q9" s="114" t="s">
        <v>27</v>
      </c>
      <c r="R9" s="114" t="s">
        <v>27</v>
      </c>
      <c r="S9" s="111" t="s">
        <v>27</v>
      </c>
      <c r="T9" s="115" t="s">
        <v>36</v>
      </c>
      <c r="U9" s="116" t="s">
        <v>37</v>
      </c>
      <c r="V9" s="117" t="s">
        <v>38</v>
      </c>
      <c r="W9" s="91" t="s">
        <v>39</v>
      </c>
      <c r="X9" s="91" t="s">
        <v>40</v>
      </c>
      <c r="Y9" s="91" t="s">
        <v>41</v>
      </c>
      <c r="Z9" s="130" t="s">
        <v>42</v>
      </c>
      <c r="AA9" s="130" t="s">
        <v>43</v>
      </c>
      <c r="AB9" s="91" t="s">
        <v>38</v>
      </c>
      <c r="AC9" s="91" t="s">
        <v>44</v>
      </c>
      <c r="AD9" s="91" t="s">
        <v>45</v>
      </c>
      <c r="AE9" s="131" t="s">
        <v>46</v>
      </c>
      <c r="AF9" s="131" t="s">
        <v>47</v>
      </c>
      <c r="AG9" s="131" t="s">
        <v>27</v>
      </c>
      <c r="AH9" s="131" t="s">
        <v>48</v>
      </c>
      <c r="AJ9" s="85" t="s">
        <v>134</v>
      </c>
      <c r="AK9" s="85" t="s">
        <v>136</v>
      </c>
    </row>
    <row r="10" spans="1:37">
      <c r="A10" s="93" t="s">
        <v>49</v>
      </c>
      <c r="B10" s="93" t="s">
        <v>50</v>
      </c>
      <c r="C10" s="107"/>
      <c r="D10" s="93" t="s">
        <v>51</v>
      </c>
      <c r="E10" s="93" t="s">
        <v>52</v>
      </c>
      <c r="F10" s="93" t="s">
        <v>53</v>
      </c>
      <c r="G10" s="93" t="s">
        <v>54</v>
      </c>
      <c r="H10" s="93" t="s">
        <v>55</v>
      </c>
      <c r="I10" s="93" t="s">
        <v>56</v>
      </c>
      <c r="J10" s="93"/>
      <c r="K10" s="93" t="s">
        <v>29</v>
      </c>
      <c r="L10" s="93" t="s">
        <v>32</v>
      </c>
      <c r="M10" s="112" t="s">
        <v>29</v>
      </c>
      <c r="N10" s="93" t="s">
        <v>32</v>
      </c>
      <c r="O10" s="93" t="s">
        <v>57</v>
      </c>
      <c r="P10" s="113"/>
      <c r="Q10" s="118" t="s">
        <v>58</v>
      </c>
      <c r="R10" s="118" t="s">
        <v>59</v>
      </c>
      <c r="S10" s="113" t="s">
        <v>60</v>
      </c>
      <c r="T10" s="119" t="s">
        <v>61</v>
      </c>
      <c r="U10" s="120" t="s">
        <v>62</v>
      </c>
      <c r="V10" s="121" t="s">
        <v>63</v>
      </c>
      <c r="W10" s="122"/>
      <c r="X10" s="123"/>
      <c r="Y10" s="123"/>
      <c r="Z10" s="132" t="s">
        <v>64</v>
      </c>
      <c r="AA10" s="132" t="s">
        <v>49</v>
      </c>
      <c r="AB10" s="93" t="s">
        <v>65</v>
      </c>
      <c r="AC10" s="123"/>
      <c r="AD10" s="123"/>
      <c r="AE10" s="133"/>
      <c r="AF10" s="133"/>
      <c r="AG10" s="133"/>
      <c r="AH10" s="133"/>
      <c r="AJ10" s="85" t="s">
        <v>135</v>
      </c>
      <c r="AK10" s="85" t="s">
        <v>137</v>
      </c>
    </row>
    <row r="12" spans="1:37">
      <c r="B12" s="143" t="s">
        <v>138</v>
      </c>
    </row>
    <row r="13" spans="1:37">
      <c r="B13" s="96" t="s">
        <v>139</v>
      </c>
    </row>
    <row r="14" spans="1:37">
      <c r="A14" s="94">
        <v>1</v>
      </c>
      <c r="B14" s="95" t="s">
        <v>140</v>
      </c>
      <c r="C14" s="96" t="s">
        <v>141</v>
      </c>
      <c r="D14" s="97" t="s">
        <v>142</v>
      </c>
      <c r="E14" s="98">
        <v>140.261</v>
      </c>
      <c r="F14" s="99" t="s">
        <v>143</v>
      </c>
      <c r="H14" s="100">
        <f t="shared" ref="H14:H20" si="0">ROUND(E14*G14,2)</f>
        <v>0</v>
      </c>
      <c r="J14" s="100">
        <f t="shared" ref="J14:J20" si="1">ROUND(E14*G14,2)</f>
        <v>0</v>
      </c>
      <c r="L14" s="101">
        <f t="shared" ref="L14:L20" si="2">E14*K14</f>
        <v>0</v>
      </c>
      <c r="N14" s="98">
        <f t="shared" ref="N14:N20" si="3">E14*M14</f>
        <v>0</v>
      </c>
      <c r="O14" s="99">
        <v>20</v>
      </c>
      <c r="P14" s="99" t="s">
        <v>144</v>
      </c>
      <c r="V14" s="102" t="s">
        <v>103</v>
      </c>
      <c r="W14" s="103">
        <v>1.823</v>
      </c>
      <c r="X14" s="96" t="s">
        <v>145</v>
      </c>
      <c r="Y14" s="96" t="s">
        <v>141</v>
      </c>
      <c r="Z14" s="99" t="s">
        <v>146</v>
      </c>
      <c r="AB14" s="99">
        <v>7</v>
      </c>
      <c r="AJ14" s="85" t="s">
        <v>147</v>
      </c>
      <c r="AK14" s="85" t="s">
        <v>148</v>
      </c>
    </row>
    <row r="15" spans="1:37">
      <c r="A15" s="94">
        <v>2</v>
      </c>
      <c r="B15" s="95" t="s">
        <v>140</v>
      </c>
      <c r="C15" s="96" t="s">
        <v>149</v>
      </c>
      <c r="D15" s="97" t="s">
        <v>150</v>
      </c>
      <c r="E15" s="98">
        <v>0.64800000000000002</v>
      </c>
      <c r="F15" s="99" t="s">
        <v>143</v>
      </c>
      <c r="H15" s="100">
        <f t="shared" si="0"/>
        <v>0</v>
      </c>
      <c r="J15" s="100">
        <f t="shared" si="1"/>
        <v>0</v>
      </c>
      <c r="L15" s="101">
        <f t="shared" si="2"/>
        <v>0</v>
      </c>
      <c r="N15" s="98">
        <f t="shared" si="3"/>
        <v>0</v>
      </c>
      <c r="O15" s="99">
        <v>20</v>
      </c>
      <c r="P15" s="99" t="s">
        <v>144</v>
      </c>
      <c r="V15" s="102" t="s">
        <v>103</v>
      </c>
      <c r="W15" s="103">
        <v>0.373</v>
      </c>
      <c r="X15" s="96" t="s">
        <v>151</v>
      </c>
      <c r="Y15" s="96" t="s">
        <v>149</v>
      </c>
      <c r="Z15" s="99" t="s">
        <v>146</v>
      </c>
      <c r="AB15" s="99">
        <v>7</v>
      </c>
      <c r="AJ15" s="85" t="s">
        <v>147</v>
      </c>
      <c r="AK15" s="85" t="s">
        <v>148</v>
      </c>
    </row>
    <row r="16" spans="1:37">
      <c r="A16" s="94">
        <v>3</v>
      </c>
      <c r="B16" s="95" t="s">
        <v>140</v>
      </c>
      <c r="C16" s="96" t="s">
        <v>152</v>
      </c>
      <c r="D16" s="97" t="s">
        <v>153</v>
      </c>
      <c r="E16" s="98">
        <v>0.19400000000000001</v>
      </c>
      <c r="F16" s="99" t="s">
        <v>143</v>
      </c>
      <c r="H16" s="100">
        <f t="shared" si="0"/>
        <v>0</v>
      </c>
      <c r="J16" s="100">
        <f t="shared" si="1"/>
        <v>0</v>
      </c>
      <c r="L16" s="101">
        <f t="shared" si="2"/>
        <v>0</v>
      </c>
      <c r="N16" s="98">
        <f t="shared" si="3"/>
        <v>0</v>
      </c>
      <c r="O16" s="99">
        <v>20</v>
      </c>
      <c r="P16" s="99" t="s">
        <v>144</v>
      </c>
      <c r="V16" s="102" t="s">
        <v>103</v>
      </c>
      <c r="W16" s="103">
        <v>8.0000000000000002E-3</v>
      </c>
      <c r="X16" s="96" t="s">
        <v>154</v>
      </c>
      <c r="Y16" s="96" t="s">
        <v>152</v>
      </c>
      <c r="Z16" s="99" t="s">
        <v>146</v>
      </c>
      <c r="AB16" s="99">
        <v>7</v>
      </c>
      <c r="AJ16" s="85" t="s">
        <v>147</v>
      </c>
      <c r="AK16" s="85" t="s">
        <v>148</v>
      </c>
    </row>
    <row r="17" spans="1:37">
      <c r="A17" s="94">
        <v>4</v>
      </c>
      <c r="B17" s="95" t="s">
        <v>140</v>
      </c>
      <c r="C17" s="96" t="s">
        <v>155</v>
      </c>
      <c r="D17" s="97" t="s">
        <v>156</v>
      </c>
      <c r="E17" s="98">
        <v>13.901999999999999</v>
      </c>
      <c r="F17" s="99" t="s">
        <v>143</v>
      </c>
      <c r="H17" s="100">
        <f t="shared" si="0"/>
        <v>0</v>
      </c>
      <c r="J17" s="100">
        <f t="shared" si="1"/>
        <v>0</v>
      </c>
      <c r="L17" s="101">
        <f t="shared" si="2"/>
        <v>0</v>
      </c>
      <c r="N17" s="98">
        <f t="shared" si="3"/>
        <v>0</v>
      </c>
      <c r="O17" s="99">
        <v>20</v>
      </c>
      <c r="P17" s="99" t="s">
        <v>144</v>
      </c>
      <c r="V17" s="102" t="s">
        <v>103</v>
      </c>
      <c r="W17" s="103">
        <v>27.303999999999998</v>
      </c>
      <c r="X17" s="96" t="s">
        <v>157</v>
      </c>
      <c r="Y17" s="96" t="s">
        <v>155</v>
      </c>
      <c r="Z17" s="99" t="s">
        <v>146</v>
      </c>
      <c r="AB17" s="99">
        <v>7</v>
      </c>
      <c r="AJ17" s="85" t="s">
        <v>147</v>
      </c>
      <c r="AK17" s="85" t="s">
        <v>148</v>
      </c>
    </row>
    <row r="18" spans="1:37">
      <c r="A18" s="94">
        <v>5</v>
      </c>
      <c r="B18" s="95" t="s">
        <v>140</v>
      </c>
      <c r="C18" s="96" t="s">
        <v>158</v>
      </c>
      <c r="D18" s="97" t="s">
        <v>159</v>
      </c>
      <c r="E18" s="98">
        <v>4.1710000000000003</v>
      </c>
      <c r="F18" s="99" t="s">
        <v>143</v>
      </c>
      <c r="H18" s="100">
        <f t="shared" si="0"/>
        <v>0</v>
      </c>
      <c r="J18" s="100">
        <f t="shared" si="1"/>
        <v>0</v>
      </c>
      <c r="L18" s="101">
        <f t="shared" si="2"/>
        <v>0</v>
      </c>
      <c r="N18" s="98">
        <f t="shared" si="3"/>
        <v>0</v>
      </c>
      <c r="O18" s="99">
        <v>20</v>
      </c>
      <c r="P18" s="99" t="s">
        <v>144</v>
      </c>
      <c r="V18" s="102" t="s">
        <v>103</v>
      </c>
      <c r="W18" s="103">
        <v>1.147</v>
      </c>
      <c r="X18" s="96" t="s">
        <v>160</v>
      </c>
      <c r="Y18" s="96" t="s">
        <v>158</v>
      </c>
      <c r="Z18" s="99" t="s">
        <v>146</v>
      </c>
      <c r="AB18" s="99">
        <v>7</v>
      </c>
      <c r="AJ18" s="85" t="s">
        <v>147</v>
      </c>
      <c r="AK18" s="85" t="s">
        <v>148</v>
      </c>
    </row>
    <row r="19" spans="1:37">
      <c r="A19" s="94">
        <v>6</v>
      </c>
      <c r="B19" s="95" t="s">
        <v>140</v>
      </c>
      <c r="C19" s="96" t="s">
        <v>161</v>
      </c>
      <c r="D19" s="97" t="s">
        <v>162</v>
      </c>
      <c r="E19" s="98">
        <v>91.707999999999998</v>
      </c>
      <c r="F19" s="99" t="s">
        <v>143</v>
      </c>
      <c r="H19" s="100">
        <f t="shared" si="0"/>
        <v>0</v>
      </c>
      <c r="J19" s="100">
        <f t="shared" si="1"/>
        <v>0</v>
      </c>
      <c r="L19" s="101">
        <f t="shared" si="2"/>
        <v>0</v>
      </c>
      <c r="N19" s="98">
        <f t="shared" si="3"/>
        <v>0</v>
      </c>
      <c r="O19" s="99">
        <v>20</v>
      </c>
      <c r="P19" s="99" t="s">
        <v>144</v>
      </c>
      <c r="V19" s="102" t="s">
        <v>103</v>
      </c>
      <c r="W19" s="103">
        <v>106.565</v>
      </c>
      <c r="X19" s="96" t="s">
        <v>163</v>
      </c>
      <c r="Y19" s="96" t="s">
        <v>161</v>
      </c>
      <c r="Z19" s="99" t="s">
        <v>146</v>
      </c>
      <c r="AB19" s="99">
        <v>7</v>
      </c>
      <c r="AJ19" s="85" t="s">
        <v>147</v>
      </c>
      <c r="AK19" s="85" t="s">
        <v>148</v>
      </c>
    </row>
    <row r="20" spans="1:37">
      <c r="A20" s="94">
        <v>7</v>
      </c>
      <c r="B20" s="95" t="s">
        <v>140</v>
      </c>
      <c r="C20" s="96" t="s">
        <v>164</v>
      </c>
      <c r="D20" s="97" t="s">
        <v>165</v>
      </c>
      <c r="E20" s="98">
        <v>27.512</v>
      </c>
      <c r="F20" s="99" t="s">
        <v>143</v>
      </c>
      <c r="H20" s="100">
        <f t="shared" si="0"/>
        <v>0</v>
      </c>
      <c r="J20" s="100">
        <f t="shared" si="1"/>
        <v>0</v>
      </c>
      <c r="L20" s="101">
        <f t="shared" si="2"/>
        <v>0</v>
      </c>
      <c r="N20" s="98">
        <f t="shared" si="3"/>
        <v>0</v>
      </c>
      <c r="O20" s="99">
        <v>20</v>
      </c>
      <c r="P20" s="99" t="s">
        <v>144</v>
      </c>
      <c r="V20" s="102" t="s">
        <v>103</v>
      </c>
      <c r="W20" s="103">
        <v>2.3109999999999999</v>
      </c>
      <c r="X20" s="96" t="s">
        <v>166</v>
      </c>
      <c r="Y20" s="96" t="s">
        <v>164</v>
      </c>
      <c r="Z20" s="99" t="s">
        <v>146</v>
      </c>
      <c r="AB20" s="99">
        <v>7</v>
      </c>
      <c r="AJ20" s="85" t="s">
        <v>147</v>
      </c>
      <c r="AK20" s="85" t="s">
        <v>148</v>
      </c>
    </row>
    <row r="21" spans="1:37">
      <c r="D21" s="144" t="s">
        <v>167</v>
      </c>
      <c r="E21" s="145">
        <f>J21</f>
        <v>0</v>
      </c>
      <c r="H21" s="145">
        <f>SUM(H12:H20)</f>
        <v>0</v>
      </c>
      <c r="I21" s="145">
        <f>SUM(I12:I20)</f>
        <v>0</v>
      </c>
      <c r="J21" s="145">
        <f>SUM(J12:J20)</f>
        <v>0</v>
      </c>
      <c r="L21" s="146">
        <f>SUM(L12:L20)</f>
        <v>0</v>
      </c>
      <c r="N21" s="147">
        <f>SUM(N12:N20)</f>
        <v>0</v>
      </c>
      <c r="W21" s="103">
        <f>SUM(W12:W20)</f>
        <v>139.53100000000001</v>
      </c>
    </row>
    <row r="23" spans="1:37">
      <c r="B23" s="96" t="s">
        <v>168</v>
      </c>
    </row>
    <row r="24" spans="1:37">
      <c r="A24" s="94">
        <v>8</v>
      </c>
      <c r="B24" s="95" t="s">
        <v>169</v>
      </c>
      <c r="C24" s="96" t="s">
        <v>170</v>
      </c>
      <c r="D24" s="97" t="s">
        <v>171</v>
      </c>
      <c r="E24" s="98">
        <v>23.611999999999998</v>
      </c>
      <c r="F24" s="99" t="s">
        <v>143</v>
      </c>
      <c r="H24" s="100">
        <f>ROUND(E24*G24,2)</f>
        <v>0</v>
      </c>
      <c r="J24" s="100">
        <f>ROUND(E24*G24,2)</f>
        <v>0</v>
      </c>
      <c r="K24" s="101">
        <v>1.93971</v>
      </c>
      <c r="L24" s="101">
        <f>E24*K24</f>
        <v>45.800432520000001</v>
      </c>
      <c r="N24" s="98">
        <f>E24*M24</f>
        <v>0</v>
      </c>
      <c r="O24" s="99">
        <v>20</v>
      </c>
      <c r="P24" s="99" t="s">
        <v>144</v>
      </c>
      <c r="V24" s="102" t="s">
        <v>103</v>
      </c>
      <c r="W24" s="103">
        <v>21.983000000000001</v>
      </c>
      <c r="X24" s="96" t="s">
        <v>172</v>
      </c>
      <c r="Y24" s="96" t="s">
        <v>170</v>
      </c>
      <c r="Z24" s="99" t="s">
        <v>173</v>
      </c>
      <c r="AB24" s="99">
        <v>7</v>
      </c>
      <c r="AJ24" s="85" t="s">
        <v>147</v>
      </c>
      <c r="AK24" s="85" t="s">
        <v>148</v>
      </c>
    </row>
    <row r="25" spans="1:37" ht="20.399999999999999">
      <c r="A25" s="94">
        <v>9</v>
      </c>
      <c r="B25" s="95" t="s">
        <v>174</v>
      </c>
      <c r="C25" s="96" t="s">
        <v>175</v>
      </c>
      <c r="D25" s="97" t="s">
        <v>176</v>
      </c>
      <c r="E25" s="98">
        <v>53.36</v>
      </c>
      <c r="F25" s="99" t="s">
        <v>143</v>
      </c>
      <c r="H25" s="100">
        <f>ROUND(E25*G25,2)</f>
        <v>0</v>
      </c>
      <c r="J25" s="100">
        <f>ROUND(E25*G25,2)</f>
        <v>0</v>
      </c>
      <c r="K25" s="101">
        <v>2.1286399999999999</v>
      </c>
      <c r="L25" s="101">
        <f>E25*K25</f>
        <v>113.5842304</v>
      </c>
      <c r="N25" s="98">
        <f>E25*M25</f>
        <v>0</v>
      </c>
      <c r="O25" s="99">
        <v>20</v>
      </c>
      <c r="P25" s="99" t="s">
        <v>144</v>
      </c>
      <c r="V25" s="102" t="s">
        <v>103</v>
      </c>
      <c r="W25" s="103">
        <v>180.303</v>
      </c>
      <c r="X25" s="96" t="s">
        <v>177</v>
      </c>
      <c r="Y25" s="96" t="s">
        <v>175</v>
      </c>
      <c r="Z25" s="99" t="s">
        <v>178</v>
      </c>
      <c r="AB25" s="99">
        <v>7</v>
      </c>
      <c r="AJ25" s="85" t="s">
        <v>147</v>
      </c>
      <c r="AK25" s="85" t="s">
        <v>148</v>
      </c>
    </row>
    <row r="26" spans="1:37">
      <c r="A26" s="94">
        <v>10</v>
      </c>
      <c r="B26" s="95" t="s">
        <v>174</v>
      </c>
      <c r="C26" s="96" t="s">
        <v>179</v>
      </c>
      <c r="D26" s="97" t="s">
        <v>180</v>
      </c>
      <c r="E26" s="98">
        <v>85.016000000000005</v>
      </c>
      <c r="F26" s="99" t="s">
        <v>143</v>
      </c>
      <c r="H26" s="100">
        <f>ROUND(E26*G26,2)</f>
        <v>0</v>
      </c>
      <c r="J26" s="100">
        <f>ROUND(E26*G26,2)</f>
        <v>0</v>
      </c>
      <c r="K26" s="101">
        <v>2.2075499999999999</v>
      </c>
      <c r="L26" s="101">
        <f>E26*K26</f>
        <v>187.6770708</v>
      </c>
      <c r="N26" s="98">
        <f>E26*M26</f>
        <v>0</v>
      </c>
      <c r="O26" s="99">
        <v>20</v>
      </c>
      <c r="P26" s="99" t="s">
        <v>144</v>
      </c>
      <c r="V26" s="102" t="s">
        <v>103</v>
      </c>
      <c r="W26" s="103">
        <v>44.122999999999998</v>
      </c>
      <c r="X26" s="96" t="s">
        <v>181</v>
      </c>
      <c r="Y26" s="96" t="s">
        <v>179</v>
      </c>
      <c r="Z26" s="99" t="s">
        <v>182</v>
      </c>
      <c r="AB26" s="99">
        <v>7</v>
      </c>
      <c r="AJ26" s="85" t="s">
        <v>147</v>
      </c>
      <c r="AK26" s="85" t="s">
        <v>148</v>
      </c>
    </row>
    <row r="27" spans="1:37" ht="20.399999999999999">
      <c r="A27" s="94">
        <v>11</v>
      </c>
      <c r="B27" s="95" t="s">
        <v>174</v>
      </c>
      <c r="C27" s="96" t="s">
        <v>183</v>
      </c>
      <c r="D27" s="97" t="s">
        <v>184</v>
      </c>
      <c r="E27" s="98">
        <v>2.6680000000000001</v>
      </c>
      <c r="F27" s="99" t="s">
        <v>185</v>
      </c>
      <c r="H27" s="100">
        <f>ROUND(E27*G27,2)</f>
        <v>0</v>
      </c>
      <c r="J27" s="100">
        <f>ROUND(E27*G27,2)</f>
        <v>0</v>
      </c>
      <c r="K27" s="101">
        <v>1.03586</v>
      </c>
      <c r="L27" s="101">
        <f>E27*K27</f>
        <v>2.7636744800000002</v>
      </c>
      <c r="N27" s="98">
        <f>E27*M27</f>
        <v>0</v>
      </c>
      <c r="O27" s="99">
        <v>20</v>
      </c>
      <c r="P27" s="99" t="s">
        <v>144</v>
      </c>
      <c r="V27" s="102" t="s">
        <v>103</v>
      </c>
      <c r="W27" s="103">
        <v>0.61099999999999999</v>
      </c>
      <c r="X27" s="96" t="s">
        <v>186</v>
      </c>
      <c r="Y27" s="96" t="s">
        <v>183</v>
      </c>
      <c r="Z27" s="99" t="s">
        <v>178</v>
      </c>
      <c r="AB27" s="99">
        <v>7</v>
      </c>
      <c r="AJ27" s="85" t="s">
        <v>147</v>
      </c>
      <c r="AK27" s="85" t="s">
        <v>148</v>
      </c>
    </row>
    <row r="28" spans="1:37">
      <c r="A28" s="94">
        <v>12</v>
      </c>
      <c r="B28" s="95" t="s">
        <v>174</v>
      </c>
      <c r="C28" s="96" t="s">
        <v>187</v>
      </c>
      <c r="D28" s="97" t="s">
        <v>188</v>
      </c>
      <c r="E28" s="98">
        <v>0.745</v>
      </c>
      <c r="F28" s="99" t="s">
        <v>143</v>
      </c>
      <c r="H28" s="100">
        <f>ROUND(E28*G28,2)</f>
        <v>0</v>
      </c>
      <c r="J28" s="100">
        <f>ROUND(E28*G28,2)</f>
        <v>0</v>
      </c>
      <c r="K28" s="101">
        <v>2.35745</v>
      </c>
      <c r="L28" s="101">
        <f>E28*K28</f>
        <v>1.75630025</v>
      </c>
      <c r="N28" s="98">
        <f>E28*M28</f>
        <v>0</v>
      </c>
      <c r="O28" s="99">
        <v>20</v>
      </c>
      <c r="P28" s="99" t="s">
        <v>144</v>
      </c>
      <c r="V28" s="102" t="s">
        <v>103</v>
      </c>
      <c r="W28" s="103">
        <v>0.39600000000000002</v>
      </c>
      <c r="X28" s="96" t="s">
        <v>189</v>
      </c>
      <c r="Y28" s="96" t="s">
        <v>187</v>
      </c>
      <c r="Z28" s="99" t="s">
        <v>178</v>
      </c>
      <c r="AB28" s="99">
        <v>7</v>
      </c>
      <c r="AJ28" s="85" t="s">
        <v>147</v>
      </c>
      <c r="AK28" s="85" t="s">
        <v>148</v>
      </c>
    </row>
    <row r="29" spans="1:37">
      <c r="D29" s="144" t="s">
        <v>190</v>
      </c>
      <c r="E29" s="145">
        <f>J29</f>
        <v>0</v>
      </c>
      <c r="H29" s="145">
        <f>SUM(H23:H28)</f>
        <v>0</v>
      </c>
      <c r="I29" s="145">
        <f>SUM(I23:I28)</f>
        <v>0</v>
      </c>
      <c r="J29" s="145">
        <f>SUM(J23:J28)</f>
        <v>0</v>
      </c>
      <c r="L29" s="146">
        <f>SUM(L23:L28)</f>
        <v>351.58170845000001</v>
      </c>
      <c r="N29" s="147">
        <f>SUM(N23:N28)</f>
        <v>0</v>
      </c>
      <c r="W29" s="103">
        <f>SUM(W23:W28)</f>
        <v>247.41599999999997</v>
      </c>
    </row>
    <row r="31" spans="1:37">
      <c r="B31" s="96" t="s">
        <v>191</v>
      </c>
    </row>
    <row r="32" spans="1:37" ht="20.399999999999999">
      <c r="A32" s="94">
        <v>13</v>
      </c>
      <c r="B32" s="95" t="s">
        <v>192</v>
      </c>
      <c r="C32" s="96" t="s">
        <v>193</v>
      </c>
      <c r="D32" s="97" t="s">
        <v>194</v>
      </c>
      <c r="E32" s="98">
        <v>0.13500000000000001</v>
      </c>
      <c r="F32" s="99" t="s">
        <v>143</v>
      </c>
      <c r="H32" s="100">
        <f t="shared" ref="H32:H38" si="4">ROUND(E32*G32,2)</f>
        <v>0</v>
      </c>
      <c r="J32" s="100">
        <f t="shared" ref="J32:J49" si="5">ROUND(E32*G32,2)</f>
        <v>0</v>
      </c>
      <c r="K32" s="101">
        <v>1.77807</v>
      </c>
      <c r="L32" s="101">
        <f t="shared" ref="L32:L49" si="6">E32*K32</f>
        <v>0.24003945000000002</v>
      </c>
      <c r="N32" s="98">
        <f t="shared" ref="N32:N49" si="7">E32*M32</f>
        <v>0</v>
      </c>
      <c r="O32" s="99">
        <v>20</v>
      </c>
      <c r="P32" s="99" t="s">
        <v>144</v>
      </c>
      <c r="V32" s="102" t="s">
        <v>103</v>
      </c>
      <c r="W32" s="103">
        <v>0.59399999999999997</v>
      </c>
      <c r="X32" s="96" t="s">
        <v>195</v>
      </c>
      <c r="Y32" s="96" t="s">
        <v>193</v>
      </c>
      <c r="Z32" s="99" t="s">
        <v>196</v>
      </c>
      <c r="AB32" s="99">
        <v>7</v>
      </c>
      <c r="AJ32" s="85" t="s">
        <v>147</v>
      </c>
      <c r="AK32" s="85" t="s">
        <v>148</v>
      </c>
    </row>
    <row r="33" spans="1:37" ht="20.399999999999999">
      <c r="A33" s="94">
        <v>14</v>
      </c>
      <c r="B33" s="95" t="s">
        <v>192</v>
      </c>
      <c r="C33" s="96" t="s">
        <v>197</v>
      </c>
      <c r="D33" s="97" t="s">
        <v>198</v>
      </c>
      <c r="E33" s="98">
        <v>1.0129999999999999</v>
      </c>
      <c r="F33" s="99" t="s">
        <v>143</v>
      </c>
      <c r="H33" s="100">
        <f t="shared" si="4"/>
        <v>0</v>
      </c>
      <c r="J33" s="100">
        <f t="shared" si="5"/>
        <v>0</v>
      </c>
      <c r="K33" s="101">
        <v>1.77807</v>
      </c>
      <c r="L33" s="101">
        <f t="shared" si="6"/>
        <v>1.8011849099999999</v>
      </c>
      <c r="N33" s="98">
        <f t="shared" si="7"/>
        <v>0</v>
      </c>
      <c r="O33" s="99">
        <v>20</v>
      </c>
      <c r="P33" s="99" t="s">
        <v>144</v>
      </c>
      <c r="V33" s="102" t="s">
        <v>103</v>
      </c>
      <c r="W33" s="103">
        <v>3.8919999999999999</v>
      </c>
      <c r="X33" s="96" t="s">
        <v>199</v>
      </c>
      <c r="Y33" s="96" t="s">
        <v>197</v>
      </c>
      <c r="Z33" s="99" t="s">
        <v>196</v>
      </c>
      <c r="AB33" s="99">
        <v>7</v>
      </c>
      <c r="AJ33" s="85" t="s">
        <v>147</v>
      </c>
      <c r="AK33" s="85" t="s">
        <v>148</v>
      </c>
    </row>
    <row r="34" spans="1:37" ht="20.399999999999999">
      <c r="A34" s="94">
        <v>15</v>
      </c>
      <c r="B34" s="95" t="s">
        <v>174</v>
      </c>
      <c r="C34" s="96" t="s">
        <v>200</v>
      </c>
      <c r="D34" s="97" t="s">
        <v>201</v>
      </c>
      <c r="E34" s="98">
        <v>90.665000000000006</v>
      </c>
      <c r="F34" s="99" t="s">
        <v>143</v>
      </c>
      <c r="H34" s="100">
        <f t="shared" si="4"/>
        <v>0</v>
      </c>
      <c r="J34" s="100">
        <f t="shared" si="5"/>
        <v>0</v>
      </c>
      <c r="K34" s="101">
        <v>0.96048999999999995</v>
      </c>
      <c r="L34" s="101">
        <f t="shared" si="6"/>
        <v>87.082825850000006</v>
      </c>
      <c r="N34" s="98">
        <f t="shared" si="7"/>
        <v>0</v>
      </c>
      <c r="O34" s="99">
        <v>20</v>
      </c>
      <c r="P34" s="99" t="s">
        <v>144</v>
      </c>
      <c r="V34" s="102" t="s">
        <v>103</v>
      </c>
      <c r="W34" s="103">
        <v>319.86599999999999</v>
      </c>
      <c r="X34" s="96" t="s">
        <v>202</v>
      </c>
      <c r="Y34" s="96" t="s">
        <v>200</v>
      </c>
      <c r="Z34" s="99" t="s">
        <v>196</v>
      </c>
      <c r="AB34" s="99">
        <v>7</v>
      </c>
      <c r="AJ34" s="85" t="s">
        <v>147</v>
      </c>
      <c r="AK34" s="85" t="s">
        <v>148</v>
      </c>
    </row>
    <row r="35" spans="1:37">
      <c r="A35" s="94">
        <v>16</v>
      </c>
      <c r="B35" s="95" t="s">
        <v>174</v>
      </c>
      <c r="C35" s="96" t="s">
        <v>203</v>
      </c>
      <c r="D35" s="97" t="s">
        <v>204</v>
      </c>
      <c r="E35" s="98">
        <v>196.631</v>
      </c>
      <c r="F35" s="99" t="s">
        <v>143</v>
      </c>
      <c r="H35" s="100">
        <f t="shared" si="4"/>
        <v>0</v>
      </c>
      <c r="J35" s="100">
        <f t="shared" si="5"/>
        <v>0</v>
      </c>
      <c r="K35" s="101">
        <v>0.77449000000000001</v>
      </c>
      <c r="L35" s="101">
        <f t="shared" si="6"/>
        <v>152.28874318999999</v>
      </c>
      <c r="N35" s="98">
        <f t="shared" si="7"/>
        <v>0</v>
      </c>
      <c r="O35" s="99">
        <v>20</v>
      </c>
      <c r="P35" s="99" t="s">
        <v>144</v>
      </c>
      <c r="V35" s="102" t="s">
        <v>103</v>
      </c>
      <c r="W35" s="103">
        <v>520.28599999999994</v>
      </c>
      <c r="X35" s="96" t="s">
        <v>205</v>
      </c>
      <c r="Y35" s="96" t="s">
        <v>203</v>
      </c>
      <c r="Z35" s="99" t="s">
        <v>196</v>
      </c>
      <c r="AB35" s="99">
        <v>7</v>
      </c>
      <c r="AJ35" s="85" t="s">
        <v>147</v>
      </c>
      <c r="AK35" s="85" t="s">
        <v>148</v>
      </c>
    </row>
    <row r="36" spans="1:37">
      <c r="A36" s="94">
        <v>17</v>
      </c>
      <c r="B36" s="95" t="s">
        <v>174</v>
      </c>
      <c r="C36" s="96" t="s">
        <v>206</v>
      </c>
      <c r="D36" s="97" t="s">
        <v>207</v>
      </c>
      <c r="E36" s="98">
        <v>19.411000000000001</v>
      </c>
      <c r="F36" s="99" t="s">
        <v>143</v>
      </c>
      <c r="H36" s="100">
        <f t="shared" si="4"/>
        <v>0</v>
      </c>
      <c r="J36" s="100">
        <f t="shared" si="5"/>
        <v>0</v>
      </c>
      <c r="K36" s="101">
        <v>0.94432000000000005</v>
      </c>
      <c r="L36" s="101">
        <f t="shared" si="6"/>
        <v>18.330195520000004</v>
      </c>
      <c r="N36" s="98">
        <f t="shared" si="7"/>
        <v>0</v>
      </c>
      <c r="O36" s="99">
        <v>20</v>
      </c>
      <c r="P36" s="99" t="s">
        <v>144</v>
      </c>
      <c r="V36" s="102" t="s">
        <v>103</v>
      </c>
      <c r="W36" s="103">
        <v>55.185000000000002</v>
      </c>
      <c r="X36" s="96" t="s">
        <v>208</v>
      </c>
      <c r="Y36" s="96" t="s">
        <v>206</v>
      </c>
      <c r="Z36" s="99" t="s">
        <v>196</v>
      </c>
      <c r="AB36" s="99">
        <v>7</v>
      </c>
      <c r="AJ36" s="85" t="s">
        <v>147</v>
      </c>
      <c r="AK36" s="85" t="s">
        <v>148</v>
      </c>
    </row>
    <row r="37" spans="1:37">
      <c r="A37" s="94">
        <v>18</v>
      </c>
      <c r="B37" s="95" t="s">
        <v>174</v>
      </c>
      <c r="C37" s="96" t="s">
        <v>209</v>
      </c>
      <c r="D37" s="97" t="s">
        <v>210</v>
      </c>
      <c r="E37" s="98">
        <v>4.92</v>
      </c>
      <c r="F37" s="99" t="s">
        <v>143</v>
      </c>
      <c r="H37" s="100">
        <f t="shared" si="4"/>
        <v>0</v>
      </c>
      <c r="J37" s="100">
        <f t="shared" si="5"/>
        <v>0</v>
      </c>
      <c r="K37" s="101">
        <v>0.82628000000000001</v>
      </c>
      <c r="L37" s="101">
        <f t="shared" si="6"/>
        <v>4.0652976000000001</v>
      </c>
      <c r="N37" s="98">
        <f t="shared" si="7"/>
        <v>0</v>
      </c>
      <c r="O37" s="99">
        <v>20</v>
      </c>
      <c r="P37" s="99" t="s">
        <v>144</v>
      </c>
      <c r="V37" s="102" t="s">
        <v>103</v>
      </c>
      <c r="W37" s="103">
        <v>13.397</v>
      </c>
      <c r="X37" s="96" t="s">
        <v>211</v>
      </c>
      <c r="Y37" s="96" t="s">
        <v>209</v>
      </c>
      <c r="Z37" s="99" t="s">
        <v>196</v>
      </c>
      <c r="AB37" s="99">
        <v>7</v>
      </c>
      <c r="AJ37" s="85" t="s">
        <v>147</v>
      </c>
      <c r="AK37" s="85" t="s">
        <v>148</v>
      </c>
    </row>
    <row r="38" spans="1:37" ht="20.399999999999999">
      <c r="A38" s="94">
        <v>19</v>
      </c>
      <c r="B38" s="95" t="s">
        <v>192</v>
      </c>
      <c r="C38" s="96" t="s">
        <v>212</v>
      </c>
      <c r="D38" s="97" t="s">
        <v>213</v>
      </c>
      <c r="E38" s="98">
        <v>6</v>
      </c>
      <c r="F38" s="99" t="s">
        <v>214</v>
      </c>
      <c r="H38" s="100">
        <f t="shared" si="4"/>
        <v>0</v>
      </c>
      <c r="J38" s="100">
        <f t="shared" si="5"/>
        <v>0</v>
      </c>
      <c r="K38" s="101">
        <v>2.7550000000000002E-2</v>
      </c>
      <c r="L38" s="101">
        <f t="shared" si="6"/>
        <v>0.1653</v>
      </c>
      <c r="N38" s="98">
        <f t="shared" si="7"/>
        <v>0</v>
      </c>
      <c r="O38" s="99">
        <v>20</v>
      </c>
      <c r="P38" s="99" t="s">
        <v>144</v>
      </c>
      <c r="V38" s="102" t="s">
        <v>103</v>
      </c>
      <c r="W38" s="103">
        <v>3.984</v>
      </c>
      <c r="X38" s="96" t="s">
        <v>215</v>
      </c>
      <c r="Y38" s="96" t="s">
        <v>212</v>
      </c>
      <c r="Z38" s="99" t="s">
        <v>216</v>
      </c>
      <c r="AB38" s="99">
        <v>7</v>
      </c>
      <c r="AJ38" s="85" t="s">
        <v>147</v>
      </c>
      <c r="AK38" s="85" t="s">
        <v>148</v>
      </c>
    </row>
    <row r="39" spans="1:37">
      <c r="A39" s="94">
        <v>20</v>
      </c>
      <c r="B39" s="95" t="s">
        <v>217</v>
      </c>
      <c r="C39" s="96" t="s">
        <v>218</v>
      </c>
      <c r="D39" s="97" t="s">
        <v>219</v>
      </c>
      <c r="E39" s="98">
        <v>3</v>
      </c>
      <c r="F39" s="99" t="s">
        <v>214</v>
      </c>
      <c r="I39" s="100">
        <f>ROUND(E39*G39,2)</f>
        <v>0</v>
      </c>
      <c r="J39" s="100">
        <f t="shared" si="5"/>
        <v>0</v>
      </c>
      <c r="K39" s="101">
        <v>2.1000000000000001E-2</v>
      </c>
      <c r="L39" s="101">
        <f t="shared" si="6"/>
        <v>6.3E-2</v>
      </c>
      <c r="N39" s="98">
        <f t="shared" si="7"/>
        <v>0</v>
      </c>
      <c r="O39" s="99">
        <v>20</v>
      </c>
      <c r="P39" s="99" t="s">
        <v>144</v>
      </c>
      <c r="V39" s="102" t="s">
        <v>96</v>
      </c>
      <c r="X39" s="96" t="s">
        <v>218</v>
      </c>
      <c r="Y39" s="96" t="s">
        <v>218</v>
      </c>
      <c r="Z39" s="99" t="s">
        <v>220</v>
      </c>
      <c r="AA39" s="96" t="s">
        <v>221</v>
      </c>
      <c r="AB39" s="99">
        <v>8</v>
      </c>
      <c r="AJ39" s="85" t="s">
        <v>222</v>
      </c>
      <c r="AK39" s="85" t="s">
        <v>148</v>
      </c>
    </row>
    <row r="40" spans="1:37">
      <c r="A40" s="94">
        <v>21</v>
      </c>
      <c r="B40" s="95" t="s">
        <v>217</v>
      </c>
      <c r="C40" s="96" t="s">
        <v>223</v>
      </c>
      <c r="D40" s="97" t="s">
        <v>224</v>
      </c>
      <c r="E40" s="98">
        <v>3</v>
      </c>
      <c r="F40" s="99" t="s">
        <v>214</v>
      </c>
      <c r="I40" s="100">
        <f>ROUND(E40*G40,2)</f>
        <v>0</v>
      </c>
      <c r="J40" s="100">
        <f t="shared" si="5"/>
        <v>0</v>
      </c>
      <c r="K40" s="101">
        <v>2.4500000000000001E-2</v>
      </c>
      <c r="L40" s="101">
        <f t="shared" si="6"/>
        <v>7.350000000000001E-2</v>
      </c>
      <c r="N40" s="98">
        <f t="shared" si="7"/>
        <v>0</v>
      </c>
      <c r="O40" s="99">
        <v>20</v>
      </c>
      <c r="P40" s="99" t="s">
        <v>144</v>
      </c>
      <c r="V40" s="102" t="s">
        <v>96</v>
      </c>
      <c r="X40" s="96" t="s">
        <v>223</v>
      </c>
      <c r="Y40" s="96" t="s">
        <v>223</v>
      </c>
      <c r="Z40" s="99" t="s">
        <v>220</v>
      </c>
      <c r="AA40" s="96" t="s">
        <v>221</v>
      </c>
      <c r="AB40" s="99">
        <v>8</v>
      </c>
      <c r="AJ40" s="85" t="s">
        <v>222</v>
      </c>
      <c r="AK40" s="85" t="s">
        <v>148</v>
      </c>
    </row>
    <row r="41" spans="1:37">
      <c r="A41" s="94">
        <v>22</v>
      </c>
      <c r="B41" s="95" t="s">
        <v>174</v>
      </c>
      <c r="C41" s="96" t="s">
        <v>225</v>
      </c>
      <c r="D41" s="97" t="s">
        <v>226</v>
      </c>
      <c r="E41" s="98">
        <v>8</v>
      </c>
      <c r="F41" s="99" t="s">
        <v>214</v>
      </c>
      <c r="H41" s="100">
        <f t="shared" ref="H41:H49" si="8">ROUND(E41*G41,2)</f>
        <v>0</v>
      </c>
      <c r="J41" s="100">
        <f t="shared" si="5"/>
        <v>0</v>
      </c>
      <c r="K41" s="101">
        <v>3.984E-2</v>
      </c>
      <c r="L41" s="101">
        <f t="shared" si="6"/>
        <v>0.31872</v>
      </c>
      <c r="N41" s="98">
        <f t="shared" si="7"/>
        <v>0</v>
      </c>
      <c r="O41" s="99">
        <v>20</v>
      </c>
      <c r="P41" s="99" t="s">
        <v>144</v>
      </c>
      <c r="V41" s="102" t="s">
        <v>103</v>
      </c>
      <c r="W41" s="103">
        <v>5.4560000000000004</v>
      </c>
      <c r="X41" s="96" t="s">
        <v>227</v>
      </c>
      <c r="Y41" s="96" t="s">
        <v>225</v>
      </c>
      <c r="Z41" s="99" t="s">
        <v>196</v>
      </c>
      <c r="AB41" s="99">
        <v>7</v>
      </c>
      <c r="AJ41" s="85" t="s">
        <v>147</v>
      </c>
      <c r="AK41" s="85" t="s">
        <v>148</v>
      </c>
    </row>
    <row r="42" spans="1:37">
      <c r="A42" s="94">
        <v>23</v>
      </c>
      <c r="B42" s="95" t="s">
        <v>174</v>
      </c>
      <c r="C42" s="96" t="s">
        <v>228</v>
      </c>
      <c r="D42" s="97" t="s">
        <v>229</v>
      </c>
      <c r="E42" s="98">
        <v>4</v>
      </c>
      <c r="F42" s="99" t="s">
        <v>214</v>
      </c>
      <c r="H42" s="100">
        <f t="shared" si="8"/>
        <v>0</v>
      </c>
      <c r="J42" s="100">
        <f t="shared" si="5"/>
        <v>0</v>
      </c>
      <c r="K42" s="101">
        <v>4.9689999999999998E-2</v>
      </c>
      <c r="L42" s="101">
        <f t="shared" si="6"/>
        <v>0.19875999999999999</v>
      </c>
      <c r="N42" s="98">
        <f t="shared" si="7"/>
        <v>0</v>
      </c>
      <c r="O42" s="99">
        <v>20</v>
      </c>
      <c r="P42" s="99" t="s">
        <v>144</v>
      </c>
      <c r="V42" s="102" t="s">
        <v>103</v>
      </c>
      <c r="W42" s="103">
        <v>2.7759999999999998</v>
      </c>
      <c r="X42" s="96" t="s">
        <v>230</v>
      </c>
      <c r="Y42" s="96" t="s">
        <v>228</v>
      </c>
      <c r="Z42" s="99" t="s">
        <v>196</v>
      </c>
      <c r="AB42" s="99">
        <v>7</v>
      </c>
      <c r="AJ42" s="85" t="s">
        <v>147</v>
      </c>
      <c r="AK42" s="85" t="s">
        <v>148</v>
      </c>
    </row>
    <row r="43" spans="1:37">
      <c r="A43" s="94">
        <v>24</v>
      </c>
      <c r="B43" s="95" t="s">
        <v>174</v>
      </c>
      <c r="C43" s="96" t="s">
        <v>231</v>
      </c>
      <c r="D43" s="97" t="s">
        <v>232</v>
      </c>
      <c r="E43" s="98">
        <v>56</v>
      </c>
      <c r="F43" s="99" t="s">
        <v>214</v>
      </c>
      <c r="H43" s="100">
        <f t="shared" si="8"/>
        <v>0</v>
      </c>
      <c r="J43" s="100">
        <f t="shared" si="5"/>
        <v>0</v>
      </c>
      <c r="K43" s="101">
        <v>5.9540000000000003E-2</v>
      </c>
      <c r="L43" s="101">
        <f t="shared" si="6"/>
        <v>3.3342400000000003</v>
      </c>
      <c r="N43" s="98">
        <f t="shared" si="7"/>
        <v>0</v>
      </c>
      <c r="O43" s="99">
        <v>20</v>
      </c>
      <c r="P43" s="99" t="s">
        <v>144</v>
      </c>
      <c r="V43" s="102" t="s">
        <v>103</v>
      </c>
      <c r="W43" s="103">
        <v>39.591999999999999</v>
      </c>
      <c r="X43" s="96" t="s">
        <v>233</v>
      </c>
      <c r="Y43" s="96" t="s">
        <v>231</v>
      </c>
      <c r="Z43" s="99" t="s">
        <v>196</v>
      </c>
      <c r="AB43" s="99">
        <v>7</v>
      </c>
      <c r="AJ43" s="85" t="s">
        <v>147</v>
      </c>
      <c r="AK43" s="85" t="s">
        <v>148</v>
      </c>
    </row>
    <row r="44" spans="1:37">
      <c r="A44" s="94">
        <v>25</v>
      </c>
      <c r="B44" s="95" t="s">
        <v>174</v>
      </c>
      <c r="C44" s="96" t="s">
        <v>234</v>
      </c>
      <c r="D44" s="97" t="s">
        <v>235</v>
      </c>
      <c r="E44" s="98">
        <v>88</v>
      </c>
      <c r="F44" s="99" t="s">
        <v>214</v>
      </c>
      <c r="H44" s="100">
        <f t="shared" si="8"/>
        <v>0</v>
      </c>
      <c r="J44" s="100">
        <f t="shared" si="5"/>
        <v>0</v>
      </c>
      <c r="K44" s="101">
        <v>7.9229999999999995E-2</v>
      </c>
      <c r="L44" s="101">
        <f t="shared" si="6"/>
        <v>6.9722399999999993</v>
      </c>
      <c r="N44" s="98">
        <f t="shared" si="7"/>
        <v>0</v>
      </c>
      <c r="O44" s="99">
        <v>20</v>
      </c>
      <c r="P44" s="99" t="s">
        <v>144</v>
      </c>
      <c r="V44" s="102" t="s">
        <v>103</v>
      </c>
      <c r="W44" s="103">
        <v>65.471999999999994</v>
      </c>
      <c r="X44" s="96" t="s">
        <v>236</v>
      </c>
      <c r="Y44" s="96" t="s">
        <v>234</v>
      </c>
      <c r="Z44" s="99" t="s">
        <v>196</v>
      </c>
      <c r="AB44" s="99">
        <v>7</v>
      </c>
      <c r="AJ44" s="85" t="s">
        <v>147</v>
      </c>
      <c r="AK44" s="85" t="s">
        <v>148</v>
      </c>
    </row>
    <row r="45" spans="1:37">
      <c r="A45" s="94">
        <v>26</v>
      </c>
      <c r="B45" s="95" t="s">
        <v>174</v>
      </c>
      <c r="C45" s="96" t="s">
        <v>237</v>
      </c>
      <c r="D45" s="97" t="s">
        <v>238</v>
      </c>
      <c r="E45" s="98">
        <v>4</v>
      </c>
      <c r="F45" s="99" t="s">
        <v>214</v>
      </c>
      <c r="H45" s="100">
        <f t="shared" si="8"/>
        <v>0</v>
      </c>
      <c r="J45" s="100">
        <f t="shared" si="5"/>
        <v>0</v>
      </c>
      <c r="K45" s="101">
        <v>9.9040000000000003E-2</v>
      </c>
      <c r="L45" s="101">
        <f t="shared" si="6"/>
        <v>0.39616000000000001</v>
      </c>
      <c r="N45" s="98">
        <f t="shared" si="7"/>
        <v>0</v>
      </c>
      <c r="O45" s="99">
        <v>20</v>
      </c>
      <c r="P45" s="99" t="s">
        <v>144</v>
      </c>
      <c r="V45" s="102" t="s">
        <v>103</v>
      </c>
      <c r="W45" s="103">
        <v>3.1280000000000001</v>
      </c>
      <c r="X45" s="96" t="s">
        <v>239</v>
      </c>
      <c r="Y45" s="96" t="s">
        <v>237</v>
      </c>
      <c r="Z45" s="99" t="s">
        <v>196</v>
      </c>
      <c r="AB45" s="99">
        <v>7</v>
      </c>
      <c r="AJ45" s="85" t="s">
        <v>147</v>
      </c>
      <c r="AK45" s="85" t="s">
        <v>148</v>
      </c>
    </row>
    <row r="46" spans="1:37">
      <c r="A46" s="94">
        <v>27</v>
      </c>
      <c r="B46" s="95" t="s">
        <v>174</v>
      </c>
      <c r="C46" s="96" t="s">
        <v>240</v>
      </c>
      <c r="D46" s="97" t="s">
        <v>241</v>
      </c>
      <c r="E46" s="98">
        <v>8</v>
      </c>
      <c r="F46" s="99" t="s">
        <v>214</v>
      </c>
      <c r="H46" s="100">
        <f t="shared" si="8"/>
        <v>0</v>
      </c>
      <c r="J46" s="100">
        <f t="shared" si="5"/>
        <v>0</v>
      </c>
      <c r="K46" s="101">
        <v>0.12858</v>
      </c>
      <c r="L46" s="101">
        <f t="shared" si="6"/>
        <v>1.02864</v>
      </c>
      <c r="N46" s="98">
        <f t="shared" si="7"/>
        <v>0</v>
      </c>
      <c r="O46" s="99">
        <v>20</v>
      </c>
      <c r="P46" s="99" t="s">
        <v>144</v>
      </c>
      <c r="V46" s="102" t="s">
        <v>103</v>
      </c>
      <c r="W46" s="103">
        <v>6.5519999999999996</v>
      </c>
      <c r="X46" s="96" t="s">
        <v>242</v>
      </c>
      <c r="Y46" s="96" t="s">
        <v>240</v>
      </c>
      <c r="Z46" s="99" t="s">
        <v>196</v>
      </c>
      <c r="AB46" s="99">
        <v>7</v>
      </c>
      <c r="AJ46" s="85" t="s">
        <v>147</v>
      </c>
      <c r="AK46" s="85" t="s">
        <v>148</v>
      </c>
    </row>
    <row r="47" spans="1:37">
      <c r="A47" s="94">
        <v>28</v>
      </c>
      <c r="B47" s="95" t="s">
        <v>174</v>
      </c>
      <c r="C47" s="96" t="s">
        <v>243</v>
      </c>
      <c r="D47" s="97" t="s">
        <v>244</v>
      </c>
      <c r="E47" s="98">
        <v>117.247</v>
      </c>
      <c r="F47" s="99" t="s">
        <v>245</v>
      </c>
      <c r="H47" s="100">
        <f t="shared" si="8"/>
        <v>0</v>
      </c>
      <c r="J47" s="100">
        <f t="shared" si="5"/>
        <v>0</v>
      </c>
      <c r="K47" s="101">
        <v>0.13719999999999999</v>
      </c>
      <c r="L47" s="101">
        <f t="shared" si="6"/>
        <v>16.086288399999997</v>
      </c>
      <c r="N47" s="98">
        <f t="shared" si="7"/>
        <v>0</v>
      </c>
      <c r="O47" s="99">
        <v>20</v>
      </c>
      <c r="P47" s="99" t="s">
        <v>144</v>
      </c>
      <c r="V47" s="102" t="s">
        <v>103</v>
      </c>
      <c r="W47" s="103">
        <v>61.32</v>
      </c>
      <c r="X47" s="96" t="s">
        <v>246</v>
      </c>
      <c r="Y47" s="96" t="s">
        <v>243</v>
      </c>
      <c r="Z47" s="99" t="s">
        <v>196</v>
      </c>
      <c r="AB47" s="99">
        <v>7</v>
      </c>
      <c r="AJ47" s="85" t="s">
        <v>147</v>
      </c>
      <c r="AK47" s="85" t="s">
        <v>148</v>
      </c>
    </row>
    <row r="48" spans="1:37">
      <c r="A48" s="94">
        <v>29</v>
      </c>
      <c r="B48" s="95" t="s">
        <v>174</v>
      </c>
      <c r="C48" s="96" t="s">
        <v>247</v>
      </c>
      <c r="D48" s="97" t="s">
        <v>248</v>
      </c>
      <c r="E48" s="98">
        <v>49.232999999999997</v>
      </c>
      <c r="F48" s="99" t="s">
        <v>245</v>
      </c>
      <c r="H48" s="100">
        <f t="shared" si="8"/>
        <v>0</v>
      </c>
      <c r="J48" s="100">
        <f t="shared" si="5"/>
        <v>0</v>
      </c>
      <c r="K48" s="101">
        <v>0.12501000000000001</v>
      </c>
      <c r="L48" s="101">
        <f t="shared" si="6"/>
        <v>6.1546173299999998</v>
      </c>
      <c r="N48" s="98">
        <f t="shared" si="7"/>
        <v>0</v>
      </c>
      <c r="O48" s="99">
        <v>20</v>
      </c>
      <c r="P48" s="99" t="s">
        <v>144</v>
      </c>
      <c r="V48" s="102" t="s">
        <v>103</v>
      </c>
      <c r="W48" s="103">
        <v>25.748999999999999</v>
      </c>
      <c r="X48" s="96" t="s">
        <v>249</v>
      </c>
      <c r="Y48" s="96" t="s">
        <v>247</v>
      </c>
      <c r="Z48" s="99" t="s">
        <v>196</v>
      </c>
      <c r="AB48" s="99">
        <v>7</v>
      </c>
      <c r="AJ48" s="85" t="s">
        <v>147</v>
      </c>
      <c r="AK48" s="85" t="s">
        <v>148</v>
      </c>
    </row>
    <row r="49" spans="1:37">
      <c r="A49" s="94">
        <v>30</v>
      </c>
      <c r="B49" s="95" t="s">
        <v>174</v>
      </c>
      <c r="C49" s="96" t="s">
        <v>250</v>
      </c>
      <c r="D49" s="97" t="s">
        <v>251</v>
      </c>
      <c r="E49" s="98">
        <v>25.352</v>
      </c>
      <c r="F49" s="99" t="s">
        <v>245</v>
      </c>
      <c r="H49" s="100">
        <f t="shared" si="8"/>
        <v>0</v>
      </c>
      <c r="J49" s="100">
        <f t="shared" si="5"/>
        <v>0</v>
      </c>
      <c r="K49" s="101">
        <v>8.7639999999999996E-2</v>
      </c>
      <c r="L49" s="101">
        <f t="shared" si="6"/>
        <v>2.2218492799999998</v>
      </c>
      <c r="N49" s="98">
        <f t="shared" si="7"/>
        <v>0</v>
      </c>
      <c r="O49" s="99">
        <v>20</v>
      </c>
      <c r="P49" s="99" t="s">
        <v>144</v>
      </c>
      <c r="V49" s="102" t="s">
        <v>103</v>
      </c>
      <c r="W49" s="103">
        <v>13.157999999999999</v>
      </c>
      <c r="X49" s="96" t="s">
        <v>252</v>
      </c>
      <c r="Y49" s="96" t="s">
        <v>250</v>
      </c>
      <c r="Z49" s="99" t="s">
        <v>196</v>
      </c>
      <c r="AB49" s="99">
        <v>7</v>
      </c>
      <c r="AJ49" s="85" t="s">
        <v>147</v>
      </c>
      <c r="AK49" s="85" t="s">
        <v>148</v>
      </c>
    </row>
    <row r="50" spans="1:37">
      <c r="D50" s="144" t="s">
        <v>253</v>
      </c>
      <c r="E50" s="145">
        <f>J50</f>
        <v>0</v>
      </c>
      <c r="H50" s="145">
        <f>SUM(H31:H49)</f>
        <v>0</v>
      </c>
      <c r="I50" s="145">
        <f>SUM(I31:I49)</f>
        <v>0</v>
      </c>
      <c r="J50" s="145">
        <f>SUM(J31:J49)</f>
        <v>0</v>
      </c>
      <c r="L50" s="146">
        <f>SUM(L31:L49)</f>
        <v>300.82160153000007</v>
      </c>
      <c r="N50" s="147">
        <f>SUM(N31:N49)</f>
        <v>0</v>
      </c>
      <c r="W50" s="103">
        <f>SUM(W31:W49)</f>
        <v>1140.4069999999997</v>
      </c>
    </row>
    <row r="52" spans="1:37">
      <c r="B52" s="96" t="s">
        <v>254</v>
      </c>
    </row>
    <row r="53" spans="1:37">
      <c r="A53" s="94">
        <v>31</v>
      </c>
      <c r="B53" s="95" t="s">
        <v>174</v>
      </c>
      <c r="C53" s="96" t="s">
        <v>255</v>
      </c>
      <c r="D53" s="97" t="s">
        <v>256</v>
      </c>
      <c r="E53" s="98">
        <v>126.89700000000001</v>
      </c>
      <c r="F53" s="99" t="s">
        <v>143</v>
      </c>
      <c r="H53" s="100">
        <f t="shared" ref="H53:H76" si="9">ROUND(E53*G53,2)</f>
        <v>0</v>
      </c>
      <c r="J53" s="100">
        <f t="shared" ref="J53:J76" si="10">ROUND(E53*G53,2)</f>
        <v>0</v>
      </c>
      <c r="K53" s="101">
        <v>2.4468000000000001</v>
      </c>
      <c r="L53" s="101">
        <f t="shared" ref="L53:L76" si="11">E53*K53</f>
        <v>310.49157960000002</v>
      </c>
      <c r="N53" s="98">
        <f t="shared" ref="N53:N76" si="12">E53*M53</f>
        <v>0</v>
      </c>
      <c r="O53" s="99">
        <v>20</v>
      </c>
      <c r="P53" s="99" t="s">
        <v>144</v>
      </c>
      <c r="V53" s="102" t="s">
        <v>103</v>
      </c>
      <c r="W53" s="103">
        <v>118.395</v>
      </c>
      <c r="X53" s="96" t="s">
        <v>257</v>
      </c>
      <c r="Y53" s="96" t="s">
        <v>255</v>
      </c>
      <c r="Z53" s="99" t="s">
        <v>182</v>
      </c>
      <c r="AB53" s="99">
        <v>7</v>
      </c>
      <c r="AJ53" s="85" t="s">
        <v>147</v>
      </c>
      <c r="AK53" s="85" t="s">
        <v>148</v>
      </c>
    </row>
    <row r="54" spans="1:37">
      <c r="A54" s="94">
        <v>32</v>
      </c>
      <c r="B54" s="95" t="s">
        <v>174</v>
      </c>
      <c r="C54" s="96" t="s">
        <v>258</v>
      </c>
      <c r="D54" s="97" t="s">
        <v>259</v>
      </c>
      <c r="E54" s="98">
        <v>704.99099999999999</v>
      </c>
      <c r="F54" s="99" t="s">
        <v>245</v>
      </c>
      <c r="H54" s="100">
        <f t="shared" si="9"/>
        <v>0</v>
      </c>
      <c r="J54" s="100">
        <f t="shared" si="10"/>
        <v>0</v>
      </c>
      <c r="K54" s="101">
        <v>1.99E-3</v>
      </c>
      <c r="L54" s="101">
        <f t="shared" si="11"/>
        <v>1.40293209</v>
      </c>
      <c r="N54" s="98">
        <f t="shared" si="12"/>
        <v>0</v>
      </c>
      <c r="O54" s="99">
        <v>20</v>
      </c>
      <c r="P54" s="99" t="s">
        <v>144</v>
      </c>
      <c r="V54" s="102" t="s">
        <v>103</v>
      </c>
      <c r="W54" s="103">
        <v>345.44600000000003</v>
      </c>
      <c r="X54" s="96" t="s">
        <v>260</v>
      </c>
      <c r="Y54" s="96" t="s">
        <v>258</v>
      </c>
      <c r="Z54" s="99" t="s">
        <v>182</v>
      </c>
      <c r="AB54" s="99">
        <v>7</v>
      </c>
      <c r="AJ54" s="85" t="s">
        <v>147</v>
      </c>
      <c r="AK54" s="85" t="s">
        <v>148</v>
      </c>
    </row>
    <row r="55" spans="1:37">
      <c r="A55" s="94">
        <v>33</v>
      </c>
      <c r="B55" s="95" t="s">
        <v>174</v>
      </c>
      <c r="C55" s="96" t="s">
        <v>261</v>
      </c>
      <c r="D55" s="97" t="s">
        <v>262</v>
      </c>
      <c r="E55" s="98">
        <v>704.99099999999999</v>
      </c>
      <c r="F55" s="99" t="s">
        <v>245</v>
      </c>
      <c r="H55" s="100">
        <f t="shared" si="9"/>
        <v>0</v>
      </c>
      <c r="J55" s="100">
        <f t="shared" si="10"/>
        <v>0</v>
      </c>
      <c r="L55" s="101">
        <f t="shared" si="11"/>
        <v>0</v>
      </c>
      <c r="N55" s="98">
        <f t="shared" si="12"/>
        <v>0</v>
      </c>
      <c r="O55" s="99">
        <v>20</v>
      </c>
      <c r="P55" s="99" t="s">
        <v>144</v>
      </c>
      <c r="V55" s="102" t="s">
        <v>103</v>
      </c>
      <c r="W55" s="103">
        <v>186.11799999999999</v>
      </c>
      <c r="X55" s="96" t="s">
        <v>263</v>
      </c>
      <c r="Y55" s="96" t="s">
        <v>261</v>
      </c>
      <c r="Z55" s="99" t="s">
        <v>182</v>
      </c>
      <c r="AB55" s="99">
        <v>7</v>
      </c>
      <c r="AJ55" s="85" t="s">
        <v>147</v>
      </c>
      <c r="AK55" s="85" t="s">
        <v>148</v>
      </c>
    </row>
    <row r="56" spans="1:37">
      <c r="A56" s="94">
        <v>34</v>
      </c>
      <c r="B56" s="95" t="s">
        <v>174</v>
      </c>
      <c r="C56" s="96" t="s">
        <v>264</v>
      </c>
      <c r="D56" s="97" t="s">
        <v>265</v>
      </c>
      <c r="E56" s="98">
        <v>704.99099999999999</v>
      </c>
      <c r="F56" s="99" t="s">
        <v>245</v>
      </c>
      <c r="H56" s="100">
        <f t="shared" si="9"/>
        <v>0</v>
      </c>
      <c r="J56" s="100">
        <f t="shared" si="10"/>
        <v>0</v>
      </c>
      <c r="K56" s="101">
        <v>2.98E-3</v>
      </c>
      <c r="L56" s="101">
        <f t="shared" si="11"/>
        <v>2.1008731799999998</v>
      </c>
      <c r="N56" s="98">
        <f t="shared" si="12"/>
        <v>0</v>
      </c>
      <c r="O56" s="99">
        <v>20</v>
      </c>
      <c r="P56" s="99" t="s">
        <v>144</v>
      </c>
      <c r="V56" s="102" t="s">
        <v>103</v>
      </c>
      <c r="W56" s="103">
        <v>339.101</v>
      </c>
      <c r="X56" s="96" t="s">
        <v>266</v>
      </c>
      <c r="Y56" s="96" t="s">
        <v>264</v>
      </c>
      <c r="Z56" s="99" t="s">
        <v>182</v>
      </c>
      <c r="AB56" s="99">
        <v>7</v>
      </c>
      <c r="AJ56" s="85" t="s">
        <v>147</v>
      </c>
      <c r="AK56" s="85" t="s">
        <v>148</v>
      </c>
    </row>
    <row r="57" spans="1:37">
      <c r="A57" s="94">
        <v>35</v>
      </c>
      <c r="B57" s="95" t="s">
        <v>174</v>
      </c>
      <c r="C57" s="96" t="s">
        <v>267</v>
      </c>
      <c r="D57" s="97" t="s">
        <v>268</v>
      </c>
      <c r="E57" s="98">
        <v>704.99099999999999</v>
      </c>
      <c r="F57" s="99" t="s">
        <v>245</v>
      </c>
      <c r="H57" s="100">
        <f t="shared" si="9"/>
        <v>0</v>
      </c>
      <c r="J57" s="100">
        <f t="shared" si="10"/>
        <v>0</v>
      </c>
      <c r="L57" s="101">
        <f t="shared" si="11"/>
        <v>0</v>
      </c>
      <c r="N57" s="98">
        <f t="shared" si="12"/>
        <v>0</v>
      </c>
      <c r="O57" s="99">
        <v>20</v>
      </c>
      <c r="P57" s="99" t="s">
        <v>144</v>
      </c>
      <c r="V57" s="102" t="s">
        <v>103</v>
      </c>
      <c r="W57" s="103">
        <v>146.63800000000001</v>
      </c>
      <c r="X57" s="96" t="s">
        <v>269</v>
      </c>
      <c r="Y57" s="96" t="s">
        <v>267</v>
      </c>
      <c r="Z57" s="99" t="s">
        <v>182</v>
      </c>
      <c r="AB57" s="99">
        <v>7</v>
      </c>
      <c r="AJ57" s="85" t="s">
        <v>147</v>
      </c>
      <c r="AK57" s="85" t="s">
        <v>148</v>
      </c>
    </row>
    <row r="58" spans="1:37">
      <c r="A58" s="94">
        <v>36</v>
      </c>
      <c r="B58" s="95" t="s">
        <v>174</v>
      </c>
      <c r="C58" s="96" t="s">
        <v>270</v>
      </c>
      <c r="D58" s="97" t="s">
        <v>271</v>
      </c>
      <c r="E58" s="98">
        <v>19.035</v>
      </c>
      <c r="F58" s="99" t="s">
        <v>185</v>
      </c>
      <c r="H58" s="100">
        <f t="shared" si="9"/>
        <v>0</v>
      </c>
      <c r="J58" s="100">
        <f t="shared" si="10"/>
        <v>0</v>
      </c>
      <c r="K58" s="101">
        <v>1.0661799999999999</v>
      </c>
      <c r="L58" s="101">
        <f t="shared" si="11"/>
        <v>20.294736299999997</v>
      </c>
      <c r="N58" s="98">
        <f t="shared" si="12"/>
        <v>0</v>
      </c>
      <c r="O58" s="99">
        <v>20</v>
      </c>
      <c r="P58" s="99" t="s">
        <v>144</v>
      </c>
      <c r="V58" s="102" t="s">
        <v>103</v>
      </c>
      <c r="W58" s="103">
        <v>959.57299999999998</v>
      </c>
      <c r="X58" s="96" t="s">
        <v>272</v>
      </c>
      <c r="Y58" s="96" t="s">
        <v>270</v>
      </c>
      <c r="Z58" s="99" t="s">
        <v>182</v>
      </c>
      <c r="AB58" s="99">
        <v>7</v>
      </c>
      <c r="AJ58" s="85" t="s">
        <v>147</v>
      </c>
      <c r="AK58" s="85" t="s">
        <v>148</v>
      </c>
    </row>
    <row r="59" spans="1:37">
      <c r="A59" s="94">
        <v>37</v>
      </c>
      <c r="B59" s="95" t="s">
        <v>174</v>
      </c>
      <c r="C59" s="96" t="s">
        <v>273</v>
      </c>
      <c r="D59" s="97" t="s">
        <v>274</v>
      </c>
      <c r="E59" s="98">
        <v>3.52</v>
      </c>
      <c r="F59" s="99" t="s">
        <v>143</v>
      </c>
      <c r="H59" s="100">
        <f t="shared" si="9"/>
        <v>0</v>
      </c>
      <c r="J59" s="100">
        <f t="shared" si="10"/>
        <v>0</v>
      </c>
      <c r="K59" s="101">
        <v>0.16</v>
      </c>
      <c r="L59" s="101">
        <f t="shared" si="11"/>
        <v>0.56320000000000003</v>
      </c>
      <c r="N59" s="98">
        <f t="shared" si="12"/>
        <v>0</v>
      </c>
      <c r="O59" s="99">
        <v>20</v>
      </c>
      <c r="P59" s="99" t="s">
        <v>144</v>
      </c>
      <c r="V59" s="102" t="s">
        <v>103</v>
      </c>
      <c r="W59" s="103">
        <v>2.9249999999999998</v>
      </c>
      <c r="X59" s="96" t="s">
        <v>275</v>
      </c>
      <c r="Y59" s="96" t="s">
        <v>273</v>
      </c>
      <c r="Z59" s="99" t="s">
        <v>178</v>
      </c>
      <c r="AB59" s="99">
        <v>7</v>
      </c>
      <c r="AJ59" s="85" t="s">
        <v>147</v>
      </c>
      <c r="AK59" s="85" t="s">
        <v>148</v>
      </c>
    </row>
    <row r="60" spans="1:37">
      <c r="A60" s="94">
        <v>38</v>
      </c>
      <c r="B60" s="95" t="s">
        <v>174</v>
      </c>
      <c r="C60" s="96" t="s">
        <v>276</v>
      </c>
      <c r="D60" s="97" t="s">
        <v>277</v>
      </c>
      <c r="E60" s="98">
        <v>29.529</v>
      </c>
      <c r="F60" s="99" t="s">
        <v>245</v>
      </c>
      <c r="H60" s="100">
        <f t="shared" si="9"/>
        <v>0</v>
      </c>
      <c r="J60" s="100">
        <f t="shared" si="10"/>
        <v>0</v>
      </c>
      <c r="K60" s="101">
        <v>3.9199999999999999E-3</v>
      </c>
      <c r="L60" s="101">
        <f t="shared" si="11"/>
        <v>0.11575368</v>
      </c>
      <c r="N60" s="98">
        <f t="shared" si="12"/>
        <v>0</v>
      </c>
      <c r="O60" s="99">
        <v>20</v>
      </c>
      <c r="P60" s="99" t="s">
        <v>144</v>
      </c>
      <c r="V60" s="102" t="s">
        <v>103</v>
      </c>
      <c r="W60" s="103">
        <v>21.084</v>
      </c>
      <c r="X60" s="96" t="s">
        <v>278</v>
      </c>
      <c r="Y60" s="96" t="s">
        <v>276</v>
      </c>
      <c r="Z60" s="99" t="s">
        <v>182</v>
      </c>
      <c r="AB60" s="99">
        <v>7</v>
      </c>
      <c r="AJ60" s="85" t="s">
        <v>147</v>
      </c>
      <c r="AK60" s="85" t="s">
        <v>148</v>
      </c>
    </row>
    <row r="61" spans="1:37">
      <c r="A61" s="94">
        <v>39</v>
      </c>
      <c r="B61" s="95" t="s">
        <v>174</v>
      </c>
      <c r="C61" s="96" t="s">
        <v>279</v>
      </c>
      <c r="D61" s="97" t="s">
        <v>280</v>
      </c>
      <c r="E61" s="98">
        <v>29.529</v>
      </c>
      <c r="F61" s="99" t="s">
        <v>245</v>
      </c>
      <c r="H61" s="100">
        <f t="shared" si="9"/>
        <v>0</v>
      </c>
      <c r="J61" s="100">
        <f t="shared" si="10"/>
        <v>0</v>
      </c>
      <c r="L61" s="101">
        <f t="shared" si="11"/>
        <v>0</v>
      </c>
      <c r="N61" s="98">
        <f t="shared" si="12"/>
        <v>0</v>
      </c>
      <c r="O61" s="99">
        <v>20</v>
      </c>
      <c r="P61" s="99" t="s">
        <v>144</v>
      </c>
      <c r="V61" s="102" t="s">
        <v>103</v>
      </c>
      <c r="W61" s="103">
        <v>9.5670000000000002</v>
      </c>
      <c r="X61" s="96" t="s">
        <v>281</v>
      </c>
      <c r="Y61" s="96" t="s">
        <v>279</v>
      </c>
      <c r="Z61" s="99" t="s">
        <v>182</v>
      </c>
      <c r="AB61" s="99">
        <v>7</v>
      </c>
      <c r="AJ61" s="85" t="s">
        <v>147</v>
      </c>
      <c r="AK61" s="85" t="s">
        <v>148</v>
      </c>
    </row>
    <row r="62" spans="1:37">
      <c r="A62" s="94">
        <v>40</v>
      </c>
      <c r="B62" s="95" t="s">
        <v>174</v>
      </c>
      <c r="C62" s="96" t="s">
        <v>282</v>
      </c>
      <c r="D62" s="97" t="s">
        <v>283</v>
      </c>
      <c r="E62" s="98">
        <v>11.000999999999999</v>
      </c>
      <c r="F62" s="99" t="s">
        <v>245</v>
      </c>
      <c r="H62" s="100">
        <f t="shared" si="9"/>
        <v>0</v>
      </c>
      <c r="J62" s="100">
        <f t="shared" si="10"/>
        <v>0</v>
      </c>
      <c r="K62" s="101">
        <v>9.2099999999999994E-3</v>
      </c>
      <c r="L62" s="101">
        <f t="shared" si="11"/>
        <v>0.10131920999999999</v>
      </c>
      <c r="N62" s="98">
        <f t="shared" si="12"/>
        <v>0</v>
      </c>
      <c r="O62" s="99">
        <v>20</v>
      </c>
      <c r="P62" s="99" t="s">
        <v>144</v>
      </c>
      <c r="V62" s="102" t="s">
        <v>103</v>
      </c>
      <c r="W62" s="103">
        <v>20.858000000000001</v>
      </c>
      <c r="X62" s="96" t="s">
        <v>284</v>
      </c>
      <c r="Y62" s="96" t="s">
        <v>282</v>
      </c>
      <c r="Z62" s="99" t="s">
        <v>182</v>
      </c>
      <c r="AB62" s="99">
        <v>7</v>
      </c>
      <c r="AJ62" s="85" t="s">
        <v>147</v>
      </c>
      <c r="AK62" s="85" t="s">
        <v>148</v>
      </c>
    </row>
    <row r="63" spans="1:37">
      <c r="A63" s="94">
        <v>41</v>
      </c>
      <c r="B63" s="95" t="s">
        <v>174</v>
      </c>
      <c r="C63" s="96" t="s">
        <v>285</v>
      </c>
      <c r="D63" s="97" t="s">
        <v>286</v>
      </c>
      <c r="E63" s="98">
        <v>11.000999999999999</v>
      </c>
      <c r="F63" s="99" t="s">
        <v>245</v>
      </c>
      <c r="H63" s="100">
        <f t="shared" si="9"/>
        <v>0</v>
      </c>
      <c r="J63" s="100">
        <f t="shared" si="10"/>
        <v>0</v>
      </c>
      <c r="L63" s="101">
        <f t="shared" si="11"/>
        <v>0</v>
      </c>
      <c r="N63" s="98">
        <f t="shared" si="12"/>
        <v>0</v>
      </c>
      <c r="O63" s="99">
        <v>20</v>
      </c>
      <c r="P63" s="99" t="s">
        <v>144</v>
      </c>
      <c r="V63" s="102" t="s">
        <v>103</v>
      </c>
      <c r="W63" s="103">
        <v>7.8659999999999997</v>
      </c>
      <c r="X63" s="96" t="s">
        <v>287</v>
      </c>
      <c r="Y63" s="96" t="s">
        <v>285</v>
      </c>
      <c r="Z63" s="99" t="s">
        <v>182</v>
      </c>
      <c r="AB63" s="99">
        <v>7</v>
      </c>
      <c r="AJ63" s="85" t="s">
        <v>147</v>
      </c>
      <c r="AK63" s="85" t="s">
        <v>148</v>
      </c>
    </row>
    <row r="64" spans="1:37">
      <c r="A64" s="94">
        <v>42</v>
      </c>
      <c r="B64" s="95" t="s">
        <v>174</v>
      </c>
      <c r="C64" s="96" t="s">
        <v>288</v>
      </c>
      <c r="D64" s="97" t="s">
        <v>289</v>
      </c>
      <c r="E64" s="98">
        <v>23.533000000000001</v>
      </c>
      <c r="F64" s="99" t="s">
        <v>143</v>
      </c>
      <c r="H64" s="100">
        <f t="shared" si="9"/>
        <v>0</v>
      </c>
      <c r="J64" s="100">
        <f t="shared" si="10"/>
        <v>0</v>
      </c>
      <c r="K64" s="101">
        <v>2.4786100000000002</v>
      </c>
      <c r="L64" s="101">
        <f t="shared" si="11"/>
        <v>58.329129130000005</v>
      </c>
      <c r="N64" s="98">
        <f t="shared" si="12"/>
        <v>0</v>
      </c>
      <c r="O64" s="99">
        <v>20</v>
      </c>
      <c r="P64" s="99" t="s">
        <v>144</v>
      </c>
      <c r="V64" s="102" t="s">
        <v>103</v>
      </c>
      <c r="W64" s="103">
        <v>32.264000000000003</v>
      </c>
      <c r="X64" s="96" t="s">
        <v>290</v>
      </c>
      <c r="Y64" s="96" t="s">
        <v>288</v>
      </c>
      <c r="Z64" s="99" t="s">
        <v>182</v>
      </c>
      <c r="AB64" s="99">
        <v>7</v>
      </c>
      <c r="AJ64" s="85" t="s">
        <v>147</v>
      </c>
      <c r="AK64" s="85" t="s">
        <v>148</v>
      </c>
    </row>
    <row r="65" spans="1:37">
      <c r="A65" s="94">
        <v>43</v>
      </c>
      <c r="B65" s="95" t="s">
        <v>174</v>
      </c>
      <c r="C65" s="96" t="s">
        <v>291</v>
      </c>
      <c r="D65" s="97" t="s">
        <v>292</v>
      </c>
      <c r="E65" s="98">
        <v>133.095</v>
      </c>
      <c r="F65" s="99" t="s">
        <v>245</v>
      </c>
      <c r="H65" s="100">
        <f t="shared" si="9"/>
        <v>0</v>
      </c>
      <c r="J65" s="100">
        <f t="shared" si="10"/>
        <v>0</v>
      </c>
      <c r="K65" s="101">
        <v>3.3500000000000001E-3</v>
      </c>
      <c r="L65" s="101">
        <f t="shared" si="11"/>
        <v>0.44586825000000002</v>
      </c>
      <c r="N65" s="98">
        <f t="shared" si="12"/>
        <v>0</v>
      </c>
      <c r="O65" s="99">
        <v>20</v>
      </c>
      <c r="P65" s="99" t="s">
        <v>144</v>
      </c>
      <c r="V65" s="102" t="s">
        <v>103</v>
      </c>
      <c r="W65" s="103">
        <v>82.12</v>
      </c>
      <c r="X65" s="96" t="s">
        <v>293</v>
      </c>
      <c r="Y65" s="96" t="s">
        <v>291</v>
      </c>
      <c r="Z65" s="99" t="s">
        <v>182</v>
      </c>
      <c r="AB65" s="99">
        <v>7</v>
      </c>
      <c r="AJ65" s="85" t="s">
        <v>147</v>
      </c>
      <c r="AK65" s="85" t="s">
        <v>148</v>
      </c>
    </row>
    <row r="66" spans="1:37">
      <c r="A66" s="94">
        <v>44</v>
      </c>
      <c r="B66" s="95" t="s">
        <v>174</v>
      </c>
      <c r="C66" s="96" t="s">
        <v>294</v>
      </c>
      <c r="D66" s="97" t="s">
        <v>295</v>
      </c>
      <c r="E66" s="98">
        <v>133.095</v>
      </c>
      <c r="F66" s="99" t="s">
        <v>245</v>
      </c>
      <c r="H66" s="100">
        <f t="shared" si="9"/>
        <v>0</v>
      </c>
      <c r="J66" s="100">
        <f t="shared" si="10"/>
        <v>0</v>
      </c>
      <c r="L66" s="101">
        <f t="shared" si="11"/>
        <v>0</v>
      </c>
      <c r="N66" s="98">
        <f t="shared" si="12"/>
        <v>0</v>
      </c>
      <c r="O66" s="99">
        <v>20</v>
      </c>
      <c r="P66" s="99" t="s">
        <v>144</v>
      </c>
      <c r="V66" s="102" t="s">
        <v>103</v>
      </c>
      <c r="W66" s="103">
        <v>37.798999999999999</v>
      </c>
      <c r="X66" s="96" t="s">
        <v>296</v>
      </c>
      <c r="Y66" s="96" t="s">
        <v>294</v>
      </c>
      <c r="Z66" s="99" t="s">
        <v>182</v>
      </c>
      <c r="AB66" s="99">
        <v>7</v>
      </c>
      <c r="AJ66" s="85" t="s">
        <v>147</v>
      </c>
      <c r="AK66" s="85" t="s">
        <v>148</v>
      </c>
    </row>
    <row r="67" spans="1:37">
      <c r="A67" s="94">
        <v>45</v>
      </c>
      <c r="B67" s="95" t="s">
        <v>174</v>
      </c>
      <c r="C67" s="96" t="s">
        <v>297</v>
      </c>
      <c r="D67" s="97" t="s">
        <v>298</v>
      </c>
      <c r="E67" s="98">
        <v>3.53</v>
      </c>
      <c r="F67" s="99" t="s">
        <v>185</v>
      </c>
      <c r="H67" s="100">
        <f t="shared" si="9"/>
        <v>0</v>
      </c>
      <c r="J67" s="100">
        <f t="shared" si="10"/>
        <v>0</v>
      </c>
      <c r="K67" s="101">
        <v>5.756E-2</v>
      </c>
      <c r="L67" s="101">
        <f t="shared" si="11"/>
        <v>0.2031868</v>
      </c>
      <c r="N67" s="98">
        <f t="shared" si="12"/>
        <v>0</v>
      </c>
      <c r="O67" s="99">
        <v>20</v>
      </c>
      <c r="P67" s="99" t="s">
        <v>144</v>
      </c>
      <c r="V67" s="102" t="s">
        <v>103</v>
      </c>
      <c r="W67" s="103">
        <v>169.839</v>
      </c>
      <c r="X67" s="96" t="s">
        <v>299</v>
      </c>
      <c r="Y67" s="96" t="s">
        <v>297</v>
      </c>
      <c r="Z67" s="99" t="s">
        <v>182</v>
      </c>
      <c r="AB67" s="99">
        <v>7</v>
      </c>
      <c r="AJ67" s="85" t="s">
        <v>147</v>
      </c>
      <c r="AK67" s="85" t="s">
        <v>148</v>
      </c>
    </row>
    <row r="68" spans="1:37">
      <c r="A68" s="94">
        <v>46</v>
      </c>
      <c r="B68" s="95" t="s">
        <v>174</v>
      </c>
      <c r="C68" s="96" t="s">
        <v>300</v>
      </c>
      <c r="D68" s="97" t="s">
        <v>301</v>
      </c>
      <c r="E68" s="98">
        <v>6.7450000000000001</v>
      </c>
      <c r="F68" s="99" t="s">
        <v>143</v>
      </c>
      <c r="H68" s="100">
        <f t="shared" si="9"/>
        <v>0</v>
      </c>
      <c r="J68" s="100">
        <f t="shared" si="10"/>
        <v>0</v>
      </c>
      <c r="K68" s="101">
        <v>2.4542099999999998</v>
      </c>
      <c r="L68" s="101">
        <f t="shared" si="11"/>
        <v>16.553646449999999</v>
      </c>
      <c r="N68" s="98">
        <f t="shared" si="12"/>
        <v>0</v>
      </c>
      <c r="O68" s="99">
        <v>20</v>
      </c>
      <c r="P68" s="99" t="s">
        <v>144</v>
      </c>
      <c r="V68" s="102" t="s">
        <v>103</v>
      </c>
      <c r="W68" s="103">
        <v>16.748000000000001</v>
      </c>
      <c r="X68" s="96" t="s">
        <v>302</v>
      </c>
      <c r="Y68" s="96" t="s">
        <v>300</v>
      </c>
      <c r="Z68" s="99" t="s">
        <v>182</v>
      </c>
      <c r="AB68" s="99">
        <v>7</v>
      </c>
      <c r="AJ68" s="85" t="s">
        <v>147</v>
      </c>
      <c r="AK68" s="85" t="s">
        <v>148</v>
      </c>
    </row>
    <row r="69" spans="1:37">
      <c r="A69" s="94">
        <v>47</v>
      </c>
      <c r="B69" s="95" t="s">
        <v>174</v>
      </c>
      <c r="C69" s="96" t="s">
        <v>303</v>
      </c>
      <c r="D69" s="97" t="s">
        <v>304</v>
      </c>
      <c r="E69" s="98">
        <v>1.012</v>
      </c>
      <c r="F69" s="99" t="s">
        <v>185</v>
      </c>
      <c r="H69" s="100">
        <f t="shared" si="9"/>
        <v>0</v>
      </c>
      <c r="J69" s="100">
        <f t="shared" si="10"/>
        <v>0</v>
      </c>
      <c r="K69" s="101">
        <v>1.0759700000000001</v>
      </c>
      <c r="L69" s="101">
        <f t="shared" si="11"/>
        <v>1.0888816400000001</v>
      </c>
      <c r="N69" s="98">
        <f t="shared" si="12"/>
        <v>0</v>
      </c>
      <c r="O69" s="99">
        <v>20</v>
      </c>
      <c r="P69" s="99" t="s">
        <v>144</v>
      </c>
      <c r="V69" s="102" t="s">
        <v>103</v>
      </c>
      <c r="W69" s="103">
        <v>78.95</v>
      </c>
      <c r="X69" s="96" t="s">
        <v>305</v>
      </c>
      <c r="Y69" s="96" t="s">
        <v>303</v>
      </c>
      <c r="Z69" s="99" t="s">
        <v>182</v>
      </c>
      <c r="AB69" s="99">
        <v>7</v>
      </c>
      <c r="AJ69" s="85" t="s">
        <v>147</v>
      </c>
      <c r="AK69" s="85" t="s">
        <v>148</v>
      </c>
    </row>
    <row r="70" spans="1:37" ht="20.399999999999999">
      <c r="A70" s="94">
        <v>48</v>
      </c>
      <c r="B70" s="95" t="s">
        <v>174</v>
      </c>
      <c r="C70" s="96" t="s">
        <v>306</v>
      </c>
      <c r="D70" s="97" t="s">
        <v>307</v>
      </c>
      <c r="E70" s="98">
        <v>10.68</v>
      </c>
      <c r="F70" s="99" t="s">
        <v>245</v>
      </c>
      <c r="H70" s="100">
        <f t="shared" si="9"/>
        <v>0</v>
      </c>
      <c r="J70" s="100">
        <f t="shared" si="10"/>
        <v>0</v>
      </c>
      <c r="K70" s="101">
        <v>7.7299999999999999E-3</v>
      </c>
      <c r="L70" s="101">
        <f t="shared" si="11"/>
        <v>8.2556400000000002E-2</v>
      </c>
      <c r="N70" s="98">
        <f t="shared" si="12"/>
        <v>0</v>
      </c>
      <c r="O70" s="99">
        <v>20</v>
      </c>
      <c r="P70" s="99" t="s">
        <v>144</v>
      </c>
      <c r="V70" s="102" t="s">
        <v>103</v>
      </c>
      <c r="W70" s="103">
        <v>16.745999999999999</v>
      </c>
      <c r="X70" s="96" t="s">
        <v>308</v>
      </c>
      <c r="Y70" s="96" t="s">
        <v>306</v>
      </c>
      <c r="Z70" s="99" t="s">
        <v>182</v>
      </c>
      <c r="AB70" s="99">
        <v>7</v>
      </c>
      <c r="AJ70" s="85" t="s">
        <v>147</v>
      </c>
      <c r="AK70" s="85" t="s">
        <v>148</v>
      </c>
    </row>
    <row r="71" spans="1:37" ht="20.399999999999999">
      <c r="A71" s="94">
        <v>49</v>
      </c>
      <c r="B71" s="95" t="s">
        <v>174</v>
      </c>
      <c r="C71" s="96" t="s">
        <v>309</v>
      </c>
      <c r="D71" s="97" t="s">
        <v>310</v>
      </c>
      <c r="E71" s="98">
        <v>10.68</v>
      </c>
      <c r="F71" s="99" t="s">
        <v>245</v>
      </c>
      <c r="H71" s="100">
        <f t="shared" si="9"/>
        <v>0</v>
      </c>
      <c r="J71" s="100">
        <f t="shared" si="10"/>
        <v>0</v>
      </c>
      <c r="L71" s="101">
        <f t="shared" si="11"/>
        <v>0</v>
      </c>
      <c r="N71" s="98">
        <f t="shared" si="12"/>
        <v>0</v>
      </c>
      <c r="O71" s="99">
        <v>20</v>
      </c>
      <c r="P71" s="99" t="s">
        <v>144</v>
      </c>
      <c r="V71" s="102" t="s">
        <v>103</v>
      </c>
      <c r="W71" s="103">
        <v>3.5459999999999998</v>
      </c>
      <c r="X71" s="96" t="s">
        <v>311</v>
      </c>
      <c r="Y71" s="96" t="s">
        <v>309</v>
      </c>
      <c r="Z71" s="99" t="s">
        <v>182</v>
      </c>
      <c r="AB71" s="99">
        <v>7</v>
      </c>
      <c r="AJ71" s="85" t="s">
        <v>147</v>
      </c>
      <c r="AK71" s="85" t="s">
        <v>148</v>
      </c>
    </row>
    <row r="72" spans="1:37" ht="20.399999999999999">
      <c r="A72" s="94">
        <v>50</v>
      </c>
      <c r="B72" s="95" t="s">
        <v>174</v>
      </c>
      <c r="C72" s="96" t="s">
        <v>312</v>
      </c>
      <c r="D72" s="97" t="s">
        <v>313</v>
      </c>
      <c r="E72" s="98">
        <v>17.16</v>
      </c>
      <c r="F72" s="99" t="s">
        <v>245</v>
      </c>
      <c r="H72" s="100">
        <f t="shared" si="9"/>
        <v>0</v>
      </c>
      <c r="J72" s="100">
        <f t="shared" si="10"/>
        <v>0</v>
      </c>
      <c r="K72" s="101">
        <v>6.5700000000000003E-3</v>
      </c>
      <c r="L72" s="101">
        <f t="shared" si="11"/>
        <v>0.1127412</v>
      </c>
      <c r="N72" s="98">
        <f t="shared" si="12"/>
        <v>0</v>
      </c>
      <c r="O72" s="99">
        <v>20</v>
      </c>
      <c r="P72" s="99" t="s">
        <v>144</v>
      </c>
      <c r="V72" s="102" t="s">
        <v>103</v>
      </c>
      <c r="W72" s="103">
        <v>27.283999999999999</v>
      </c>
      <c r="X72" s="96" t="s">
        <v>314</v>
      </c>
      <c r="Y72" s="96" t="s">
        <v>312</v>
      </c>
      <c r="Z72" s="99" t="s">
        <v>182</v>
      </c>
      <c r="AB72" s="99">
        <v>7</v>
      </c>
      <c r="AJ72" s="85" t="s">
        <v>147</v>
      </c>
      <c r="AK72" s="85" t="s">
        <v>148</v>
      </c>
    </row>
    <row r="73" spans="1:37" ht="20.399999999999999">
      <c r="A73" s="94">
        <v>51</v>
      </c>
      <c r="B73" s="95" t="s">
        <v>174</v>
      </c>
      <c r="C73" s="96" t="s">
        <v>315</v>
      </c>
      <c r="D73" s="97" t="s">
        <v>316</v>
      </c>
      <c r="E73" s="98">
        <v>17.16</v>
      </c>
      <c r="F73" s="99" t="s">
        <v>245</v>
      </c>
      <c r="H73" s="100">
        <f t="shared" si="9"/>
        <v>0</v>
      </c>
      <c r="J73" s="100">
        <f t="shared" si="10"/>
        <v>0</v>
      </c>
      <c r="L73" s="101">
        <f t="shared" si="11"/>
        <v>0</v>
      </c>
      <c r="N73" s="98">
        <f t="shared" si="12"/>
        <v>0</v>
      </c>
      <c r="O73" s="99">
        <v>20</v>
      </c>
      <c r="P73" s="99" t="s">
        <v>144</v>
      </c>
      <c r="V73" s="102" t="s">
        <v>103</v>
      </c>
      <c r="W73" s="103">
        <v>6.5039999999999996</v>
      </c>
      <c r="X73" s="96" t="s">
        <v>317</v>
      </c>
      <c r="Y73" s="96" t="s">
        <v>315</v>
      </c>
      <c r="Z73" s="99" t="s">
        <v>182</v>
      </c>
      <c r="AB73" s="99">
        <v>7</v>
      </c>
      <c r="AJ73" s="85" t="s">
        <v>147</v>
      </c>
      <c r="AK73" s="85" t="s">
        <v>148</v>
      </c>
    </row>
    <row r="74" spans="1:37" ht="20.399999999999999">
      <c r="A74" s="94">
        <v>52</v>
      </c>
      <c r="B74" s="95" t="s">
        <v>174</v>
      </c>
      <c r="C74" s="96" t="s">
        <v>318</v>
      </c>
      <c r="D74" s="97" t="s">
        <v>319</v>
      </c>
      <c r="E74" s="98">
        <v>35.4</v>
      </c>
      <c r="F74" s="99" t="s">
        <v>320</v>
      </c>
      <c r="H74" s="100">
        <f t="shared" si="9"/>
        <v>0</v>
      </c>
      <c r="J74" s="100">
        <f t="shared" si="10"/>
        <v>0</v>
      </c>
      <c r="K74" s="101">
        <v>0.10889</v>
      </c>
      <c r="L74" s="101">
        <f t="shared" si="11"/>
        <v>3.8547059999999997</v>
      </c>
      <c r="N74" s="98">
        <f t="shared" si="12"/>
        <v>0</v>
      </c>
      <c r="O74" s="99">
        <v>20</v>
      </c>
      <c r="P74" s="99" t="s">
        <v>144</v>
      </c>
      <c r="V74" s="102" t="s">
        <v>103</v>
      </c>
      <c r="W74" s="103">
        <v>13.31</v>
      </c>
      <c r="X74" s="96" t="s">
        <v>321</v>
      </c>
      <c r="Y74" s="96" t="s">
        <v>318</v>
      </c>
      <c r="Z74" s="99" t="s">
        <v>182</v>
      </c>
      <c r="AB74" s="99">
        <v>7</v>
      </c>
      <c r="AJ74" s="85" t="s">
        <v>147</v>
      </c>
      <c r="AK74" s="85" t="s">
        <v>148</v>
      </c>
    </row>
    <row r="75" spans="1:37">
      <c r="A75" s="94">
        <v>53</v>
      </c>
      <c r="B75" s="95" t="s">
        <v>174</v>
      </c>
      <c r="C75" s="96" t="s">
        <v>322</v>
      </c>
      <c r="D75" s="97" t="s">
        <v>323</v>
      </c>
      <c r="E75" s="98">
        <v>14.77</v>
      </c>
      <c r="F75" s="99" t="s">
        <v>245</v>
      </c>
      <c r="H75" s="100">
        <f t="shared" si="9"/>
        <v>0</v>
      </c>
      <c r="J75" s="100">
        <f t="shared" si="10"/>
        <v>0</v>
      </c>
      <c r="K75" s="101">
        <v>4.3299999999999996E-3</v>
      </c>
      <c r="L75" s="101">
        <f t="shared" si="11"/>
        <v>6.39541E-2</v>
      </c>
      <c r="N75" s="98">
        <f t="shared" si="12"/>
        <v>0</v>
      </c>
      <c r="O75" s="99">
        <v>20</v>
      </c>
      <c r="P75" s="99" t="s">
        <v>144</v>
      </c>
      <c r="V75" s="102" t="s">
        <v>103</v>
      </c>
      <c r="W75" s="103">
        <v>12.391999999999999</v>
      </c>
      <c r="X75" s="96" t="s">
        <v>324</v>
      </c>
      <c r="Y75" s="96" t="s">
        <v>322</v>
      </c>
      <c r="Z75" s="99" t="s">
        <v>182</v>
      </c>
      <c r="AB75" s="99">
        <v>7</v>
      </c>
      <c r="AJ75" s="85" t="s">
        <v>147</v>
      </c>
      <c r="AK75" s="85" t="s">
        <v>148</v>
      </c>
    </row>
    <row r="76" spans="1:37">
      <c r="A76" s="94">
        <v>54</v>
      </c>
      <c r="B76" s="95" t="s">
        <v>174</v>
      </c>
      <c r="C76" s="96" t="s">
        <v>325</v>
      </c>
      <c r="D76" s="97" t="s">
        <v>326</v>
      </c>
      <c r="E76" s="98">
        <v>14.77</v>
      </c>
      <c r="F76" s="99" t="s">
        <v>245</v>
      </c>
      <c r="H76" s="100">
        <f t="shared" si="9"/>
        <v>0</v>
      </c>
      <c r="J76" s="100">
        <f t="shared" si="10"/>
        <v>0</v>
      </c>
      <c r="L76" s="101">
        <f t="shared" si="11"/>
        <v>0</v>
      </c>
      <c r="N76" s="98">
        <f t="shared" si="12"/>
        <v>0</v>
      </c>
      <c r="O76" s="99">
        <v>20</v>
      </c>
      <c r="P76" s="99" t="s">
        <v>144</v>
      </c>
      <c r="V76" s="102" t="s">
        <v>103</v>
      </c>
      <c r="W76" s="103">
        <v>4.49</v>
      </c>
      <c r="X76" s="96" t="s">
        <v>327</v>
      </c>
      <c r="Y76" s="96" t="s">
        <v>325</v>
      </c>
      <c r="Z76" s="99" t="s">
        <v>182</v>
      </c>
      <c r="AB76" s="99">
        <v>7</v>
      </c>
      <c r="AJ76" s="85" t="s">
        <v>147</v>
      </c>
      <c r="AK76" s="85" t="s">
        <v>148</v>
      </c>
    </row>
    <row r="77" spans="1:37">
      <c r="D77" s="144" t="s">
        <v>328</v>
      </c>
      <c r="E77" s="145">
        <f>J77</f>
        <v>0</v>
      </c>
      <c r="H77" s="145">
        <f>SUM(H52:H76)</f>
        <v>0</v>
      </c>
      <c r="I77" s="145">
        <f>SUM(I52:I76)</f>
        <v>0</v>
      </c>
      <c r="J77" s="145">
        <f>SUM(J52:J76)</f>
        <v>0</v>
      </c>
      <c r="L77" s="146">
        <f>SUM(L52:L76)</f>
        <v>415.80506403000004</v>
      </c>
      <c r="N77" s="147">
        <f>SUM(N52:N76)</f>
        <v>0</v>
      </c>
      <c r="W77" s="103">
        <f>SUM(W52:W76)</f>
        <v>2659.5629999999996</v>
      </c>
    </row>
    <row r="79" spans="1:37">
      <c r="B79" s="96" t="s">
        <v>329</v>
      </c>
    </row>
    <row r="80" spans="1:37">
      <c r="A80" s="94">
        <v>55</v>
      </c>
      <c r="B80" s="95" t="s">
        <v>174</v>
      </c>
      <c r="C80" s="96" t="s">
        <v>330</v>
      </c>
      <c r="D80" s="97" t="s">
        <v>331</v>
      </c>
      <c r="E80" s="98">
        <v>726.72</v>
      </c>
      <c r="F80" s="99" t="s">
        <v>245</v>
      </c>
      <c r="H80" s="100">
        <f t="shared" ref="H80:H96" si="13">ROUND(E80*G80,2)</f>
        <v>0</v>
      </c>
      <c r="J80" s="100">
        <f t="shared" ref="J80:J97" si="14">ROUND(E80*G80,2)</f>
        <v>0</v>
      </c>
      <c r="K80" s="101">
        <v>5.126E-2</v>
      </c>
      <c r="L80" s="101">
        <f t="shared" ref="L80:L97" si="15">E80*K80</f>
        <v>37.2516672</v>
      </c>
      <c r="N80" s="98">
        <f t="shared" ref="N80:N97" si="16">E80*M80</f>
        <v>0</v>
      </c>
      <c r="O80" s="99">
        <v>20</v>
      </c>
      <c r="P80" s="99" t="s">
        <v>144</v>
      </c>
      <c r="V80" s="102" t="s">
        <v>103</v>
      </c>
      <c r="W80" s="103">
        <v>672.94299999999998</v>
      </c>
      <c r="X80" s="96" t="s">
        <v>332</v>
      </c>
      <c r="Y80" s="96" t="s">
        <v>330</v>
      </c>
      <c r="Z80" s="99" t="s">
        <v>333</v>
      </c>
      <c r="AB80" s="99">
        <v>7</v>
      </c>
      <c r="AJ80" s="85" t="s">
        <v>147</v>
      </c>
      <c r="AK80" s="85" t="s">
        <v>148</v>
      </c>
    </row>
    <row r="81" spans="1:37">
      <c r="A81" s="94">
        <v>56</v>
      </c>
      <c r="B81" s="95" t="s">
        <v>174</v>
      </c>
      <c r="C81" s="96" t="s">
        <v>334</v>
      </c>
      <c r="D81" s="97" t="s">
        <v>335</v>
      </c>
      <c r="E81" s="98">
        <v>1594.9880000000001</v>
      </c>
      <c r="F81" s="99" t="s">
        <v>245</v>
      </c>
      <c r="H81" s="100">
        <f t="shared" si="13"/>
        <v>0</v>
      </c>
      <c r="J81" s="100">
        <f t="shared" si="14"/>
        <v>0</v>
      </c>
      <c r="K81" s="101">
        <v>1.8800000000000001E-2</v>
      </c>
      <c r="L81" s="101">
        <f t="shared" si="15"/>
        <v>29.985774400000004</v>
      </c>
      <c r="N81" s="98">
        <f t="shared" si="16"/>
        <v>0</v>
      </c>
      <c r="O81" s="99">
        <v>20</v>
      </c>
      <c r="P81" s="99" t="s">
        <v>144</v>
      </c>
      <c r="V81" s="102" t="s">
        <v>103</v>
      </c>
      <c r="W81" s="103">
        <v>669.89499999999998</v>
      </c>
      <c r="X81" s="96" t="s">
        <v>336</v>
      </c>
      <c r="Y81" s="96" t="s">
        <v>334</v>
      </c>
      <c r="Z81" s="99" t="s">
        <v>333</v>
      </c>
      <c r="AB81" s="99">
        <v>7</v>
      </c>
      <c r="AJ81" s="85" t="s">
        <v>147</v>
      </c>
      <c r="AK81" s="85" t="s">
        <v>148</v>
      </c>
    </row>
    <row r="82" spans="1:37">
      <c r="A82" s="94">
        <v>57</v>
      </c>
      <c r="B82" s="95" t="s">
        <v>174</v>
      </c>
      <c r="C82" s="96" t="s">
        <v>337</v>
      </c>
      <c r="D82" s="97" t="s">
        <v>338</v>
      </c>
      <c r="E82" s="98">
        <v>740.27</v>
      </c>
      <c r="F82" s="99" t="s">
        <v>245</v>
      </c>
      <c r="H82" s="100">
        <f t="shared" si="13"/>
        <v>0</v>
      </c>
      <c r="J82" s="100">
        <f t="shared" si="14"/>
        <v>0</v>
      </c>
      <c r="K82" s="101">
        <v>4.1000000000000003E-3</v>
      </c>
      <c r="L82" s="101">
        <f t="shared" si="15"/>
        <v>3.035107</v>
      </c>
      <c r="N82" s="98">
        <f t="shared" si="16"/>
        <v>0</v>
      </c>
      <c r="O82" s="99">
        <v>20</v>
      </c>
      <c r="P82" s="99" t="s">
        <v>144</v>
      </c>
      <c r="V82" s="102" t="s">
        <v>103</v>
      </c>
      <c r="W82" s="103">
        <v>298.32900000000001</v>
      </c>
      <c r="X82" s="96" t="s">
        <v>339</v>
      </c>
      <c r="Y82" s="96" t="s">
        <v>337</v>
      </c>
      <c r="Z82" s="99" t="s">
        <v>333</v>
      </c>
      <c r="AB82" s="99">
        <v>7</v>
      </c>
      <c r="AJ82" s="85" t="s">
        <v>147</v>
      </c>
      <c r="AK82" s="85" t="s">
        <v>148</v>
      </c>
    </row>
    <row r="83" spans="1:37">
      <c r="A83" s="94">
        <v>58</v>
      </c>
      <c r="B83" s="95" t="s">
        <v>174</v>
      </c>
      <c r="C83" s="96" t="s">
        <v>340</v>
      </c>
      <c r="D83" s="97" t="s">
        <v>341</v>
      </c>
      <c r="E83" s="98">
        <v>44.94</v>
      </c>
      <c r="F83" s="99" t="s">
        <v>245</v>
      </c>
      <c r="H83" s="100">
        <f t="shared" si="13"/>
        <v>0</v>
      </c>
      <c r="J83" s="100">
        <f t="shared" si="14"/>
        <v>0</v>
      </c>
      <c r="K83" s="101">
        <v>5.7000000000000002E-3</v>
      </c>
      <c r="L83" s="101">
        <f t="shared" si="15"/>
        <v>0.256158</v>
      </c>
      <c r="N83" s="98">
        <f t="shared" si="16"/>
        <v>0</v>
      </c>
      <c r="O83" s="99">
        <v>20</v>
      </c>
      <c r="P83" s="99" t="s">
        <v>144</v>
      </c>
      <c r="V83" s="102" t="s">
        <v>103</v>
      </c>
      <c r="W83" s="103">
        <v>21.795999999999999</v>
      </c>
      <c r="X83" s="96" t="s">
        <v>342</v>
      </c>
      <c r="Y83" s="96" t="s">
        <v>340</v>
      </c>
      <c r="Z83" s="99" t="s">
        <v>333</v>
      </c>
      <c r="AB83" s="99">
        <v>7</v>
      </c>
      <c r="AJ83" s="85" t="s">
        <v>147</v>
      </c>
      <c r="AK83" s="85" t="s">
        <v>148</v>
      </c>
    </row>
    <row r="84" spans="1:37" ht="20.399999999999999">
      <c r="A84" s="94">
        <v>59</v>
      </c>
      <c r="B84" s="95" t="s">
        <v>174</v>
      </c>
      <c r="C84" s="96" t="s">
        <v>343</v>
      </c>
      <c r="D84" s="97" t="s">
        <v>344</v>
      </c>
      <c r="E84" s="98">
        <v>52.497999999999998</v>
      </c>
      <c r="F84" s="99" t="s">
        <v>245</v>
      </c>
      <c r="H84" s="100">
        <f t="shared" si="13"/>
        <v>0</v>
      </c>
      <c r="J84" s="100">
        <f t="shared" si="14"/>
        <v>0</v>
      </c>
      <c r="K84" s="101">
        <v>1.0580000000000001E-2</v>
      </c>
      <c r="L84" s="101">
        <f t="shared" si="15"/>
        <v>0.55542884000000003</v>
      </c>
      <c r="N84" s="98">
        <f t="shared" si="16"/>
        <v>0</v>
      </c>
      <c r="O84" s="99">
        <v>20</v>
      </c>
      <c r="P84" s="99" t="s">
        <v>144</v>
      </c>
      <c r="V84" s="102" t="s">
        <v>103</v>
      </c>
      <c r="W84" s="103">
        <v>37.640999999999998</v>
      </c>
      <c r="X84" s="96" t="s">
        <v>345</v>
      </c>
      <c r="Y84" s="96" t="s">
        <v>343</v>
      </c>
      <c r="Z84" s="99" t="s">
        <v>178</v>
      </c>
      <c r="AB84" s="99">
        <v>7</v>
      </c>
      <c r="AJ84" s="85" t="s">
        <v>147</v>
      </c>
      <c r="AK84" s="85" t="s">
        <v>148</v>
      </c>
    </row>
    <row r="85" spans="1:37" ht="20.399999999999999">
      <c r="A85" s="94">
        <v>60</v>
      </c>
      <c r="B85" s="95" t="s">
        <v>174</v>
      </c>
      <c r="C85" s="96" t="s">
        <v>346</v>
      </c>
      <c r="D85" s="97" t="s">
        <v>347</v>
      </c>
      <c r="E85" s="98">
        <v>80.826999999999998</v>
      </c>
      <c r="F85" s="99" t="s">
        <v>245</v>
      </c>
      <c r="H85" s="100">
        <f t="shared" si="13"/>
        <v>0</v>
      </c>
      <c r="J85" s="100">
        <f t="shared" si="14"/>
        <v>0</v>
      </c>
      <c r="K85" s="101">
        <v>1.082E-2</v>
      </c>
      <c r="L85" s="101">
        <f t="shared" si="15"/>
        <v>0.87454813999999992</v>
      </c>
      <c r="N85" s="98">
        <f t="shared" si="16"/>
        <v>0</v>
      </c>
      <c r="O85" s="99">
        <v>20</v>
      </c>
      <c r="P85" s="99" t="s">
        <v>144</v>
      </c>
      <c r="V85" s="102" t="s">
        <v>103</v>
      </c>
      <c r="W85" s="103">
        <v>57.953000000000003</v>
      </c>
      <c r="X85" s="96" t="s">
        <v>348</v>
      </c>
      <c r="Y85" s="96" t="s">
        <v>346</v>
      </c>
      <c r="Z85" s="99" t="s">
        <v>178</v>
      </c>
      <c r="AB85" s="99">
        <v>7</v>
      </c>
      <c r="AJ85" s="85" t="s">
        <v>147</v>
      </c>
      <c r="AK85" s="85" t="s">
        <v>148</v>
      </c>
    </row>
    <row r="86" spans="1:37" ht="20.399999999999999">
      <c r="A86" s="94">
        <v>61</v>
      </c>
      <c r="B86" s="95" t="s">
        <v>174</v>
      </c>
      <c r="C86" s="96" t="s">
        <v>349</v>
      </c>
      <c r="D86" s="97" t="s">
        <v>350</v>
      </c>
      <c r="E86" s="98">
        <v>687.77200000000005</v>
      </c>
      <c r="F86" s="99" t="s">
        <v>245</v>
      </c>
      <c r="H86" s="100">
        <f t="shared" si="13"/>
        <v>0</v>
      </c>
      <c r="J86" s="100">
        <f t="shared" si="14"/>
        <v>0</v>
      </c>
      <c r="K86" s="101">
        <v>3.5950000000000003E-2</v>
      </c>
      <c r="L86" s="101">
        <f t="shared" si="15"/>
        <v>24.725403400000005</v>
      </c>
      <c r="N86" s="98">
        <f t="shared" si="16"/>
        <v>0</v>
      </c>
      <c r="O86" s="99">
        <v>20</v>
      </c>
      <c r="P86" s="99" t="s">
        <v>144</v>
      </c>
      <c r="V86" s="102" t="s">
        <v>103</v>
      </c>
      <c r="W86" s="103">
        <v>641.00400000000002</v>
      </c>
      <c r="X86" s="96" t="s">
        <v>351</v>
      </c>
      <c r="Y86" s="96" t="s">
        <v>349</v>
      </c>
      <c r="Z86" s="99" t="s">
        <v>178</v>
      </c>
      <c r="AB86" s="99">
        <v>7</v>
      </c>
      <c r="AJ86" s="85" t="s">
        <v>147</v>
      </c>
      <c r="AK86" s="85" t="s">
        <v>148</v>
      </c>
    </row>
    <row r="87" spans="1:37" ht="20.399999999999999">
      <c r="A87" s="94">
        <v>62</v>
      </c>
      <c r="B87" s="95" t="s">
        <v>174</v>
      </c>
      <c r="C87" s="96" t="s">
        <v>352</v>
      </c>
      <c r="D87" s="97" t="s">
        <v>353</v>
      </c>
      <c r="E87" s="98">
        <v>36.753999999999998</v>
      </c>
      <c r="F87" s="99" t="s">
        <v>143</v>
      </c>
      <c r="H87" s="100">
        <f t="shared" si="13"/>
        <v>0</v>
      </c>
      <c r="J87" s="100">
        <f t="shared" si="14"/>
        <v>0</v>
      </c>
      <c r="K87" s="101">
        <v>2.33873</v>
      </c>
      <c r="L87" s="101">
        <f t="shared" si="15"/>
        <v>85.957682419999998</v>
      </c>
      <c r="N87" s="98">
        <f t="shared" si="16"/>
        <v>0</v>
      </c>
      <c r="O87" s="99">
        <v>20</v>
      </c>
      <c r="P87" s="99" t="s">
        <v>144</v>
      </c>
      <c r="V87" s="102" t="s">
        <v>103</v>
      </c>
      <c r="W87" s="103">
        <v>80.822000000000003</v>
      </c>
      <c r="X87" s="96" t="s">
        <v>354</v>
      </c>
      <c r="Y87" s="96" t="s">
        <v>352</v>
      </c>
      <c r="Z87" s="99" t="s">
        <v>178</v>
      </c>
      <c r="AB87" s="99">
        <v>7</v>
      </c>
      <c r="AJ87" s="85" t="s">
        <v>147</v>
      </c>
      <c r="AK87" s="85" t="s">
        <v>148</v>
      </c>
    </row>
    <row r="88" spans="1:37" ht="20.399999999999999">
      <c r="A88" s="94">
        <v>63</v>
      </c>
      <c r="B88" s="95" t="s">
        <v>174</v>
      </c>
      <c r="C88" s="96" t="s">
        <v>355</v>
      </c>
      <c r="D88" s="97" t="s">
        <v>356</v>
      </c>
      <c r="E88" s="98">
        <v>539.54</v>
      </c>
      <c r="F88" s="99" t="s">
        <v>245</v>
      </c>
      <c r="H88" s="100">
        <f t="shared" si="13"/>
        <v>0</v>
      </c>
      <c r="J88" s="100">
        <f t="shared" si="14"/>
        <v>0</v>
      </c>
      <c r="K88" s="101">
        <v>2.4499999999999999E-3</v>
      </c>
      <c r="L88" s="101">
        <f t="shared" si="15"/>
        <v>1.3218729999999999</v>
      </c>
      <c r="N88" s="98">
        <f t="shared" si="16"/>
        <v>0</v>
      </c>
      <c r="O88" s="99">
        <v>20</v>
      </c>
      <c r="P88" s="99" t="s">
        <v>144</v>
      </c>
      <c r="V88" s="102" t="s">
        <v>103</v>
      </c>
      <c r="W88" s="103">
        <v>22.120999999999999</v>
      </c>
      <c r="X88" s="96" t="s">
        <v>357</v>
      </c>
      <c r="Y88" s="96" t="s">
        <v>355</v>
      </c>
      <c r="Z88" s="99" t="s">
        <v>178</v>
      </c>
      <c r="AB88" s="99">
        <v>7</v>
      </c>
      <c r="AJ88" s="85" t="s">
        <v>147</v>
      </c>
      <c r="AK88" s="85" t="s">
        <v>148</v>
      </c>
    </row>
    <row r="89" spans="1:37" ht="20.399999999999999">
      <c r="A89" s="94">
        <v>64</v>
      </c>
      <c r="B89" s="95" t="s">
        <v>174</v>
      </c>
      <c r="C89" s="96" t="s">
        <v>358</v>
      </c>
      <c r="D89" s="97" t="s">
        <v>359</v>
      </c>
      <c r="E89" s="98">
        <v>245.02799999999999</v>
      </c>
      <c r="F89" s="99" t="s">
        <v>245</v>
      </c>
      <c r="H89" s="100">
        <f t="shared" si="13"/>
        <v>0</v>
      </c>
      <c r="J89" s="100">
        <f t="shared" si="14"/>
        <v>0</v>
      </c>
      <c r="K89" s="101">
        <v>6.2700000000000004E-3</v>
      </c>
      <c r="L89" s="101">
        <f t="shared" si="15"/>
        <v>1.5363255600000001</v>
      </c>
      <c r="N89" s="98">
        <f t="shared" si="16"/>
        <v>0</v>
      </c>
      <c r="O89" s="99">
        <v>20</v>
      </c>
      <c r="P89" s="99" t="s">
        <v>144</v>
      </c>
      <c r="V89" s="102" t="s">
        <v>103</v>
      </c>
      <c r="W89" s="103">
        <v>11.516</v>
      </c>
      <c r="X89" s="96" t="s">
        <v>360</v>
      </c>
      <c r="Y89" s="96" t="s">
        <v>358</v>
      </c>
      <c r="Z89" s="99" t="s">
        <v>178</v>
      </c>
      <c r="AB89" s="99">
        <v>7</v>
      </c>
      <c r="AJ89" s="85" t="s">
        <v>147</v>
      </c>
      <c r="AK89" s="85" t="s">
        <v>148</v>
      </c>
    </row>
    <row r="90" spans="1:37">
      <c r="A90" s="94">
        <v>65</v>
      </c>
      <c r="B90" s="95" t="s">
        <v>174</v>
      </c>
      <c r="C90" s="96" t="s">
        <v>361</v>
      </c>
      <c r="D90" s="97" t="s">
        <v>362</v>
      </c>
      <c r="E90" s="98">
        <v>48.783999999999999</v>
      </c>
      <c r="F90" s="99" t="s">
        <v>143</v>
      </c>
      <c r="H90" s="100">
        <f t="shared" si="13"/>
        <v>0</v>
      </c>
      <c r="J90" s="100">
        <f t="shared" si="14"/>
        <v>0</v>
      </c>
      <c r="K90" s="101">
        <v>1.837</v>
      </c>
      <c r="L90" s="101">
        <f t="shared" si="15"/>
        <v>89.616208</v>
      </c>
      <c r="N90" s="98">
        <f t="shared" si="16"/>
        <v>0</v>
      </c>
      <c r="O90" s="99">
        <v>20</v>
      </c>
      <c r="P90" s="99" t="s">
        <v>144</v>
      </c>
      <c r="V90" s="102" t="s">
        <v>103</v>
      </c>
      <c r="W90" s="103">
        <v>79.614999999999995</v>
      </c>
      <c r="X90" s="96" t="s">
        <v>363</v>
      </c>
      <c r="Y90" s="96" t="s">
        <v>361</v>
      </c>
      <c r="Z90" s="99" t="s">
        <v>196</v>
      </c>
      <c r="AB90" s="99">
        <v>7</v>
      </c>
      <c r="AJ90" s="85" t="s">
        <v>147</v>
      </c>
      <c r="AK90" s="85" t="s">
        <v>148</v>
      </c>
    </row>
    <row r="91" spans="1:37">
      <c r="A91" s="94">
        <v>66</v>
      </c>
      <c r="B91" s="95" t="s">
        <v>174</v>
      </c>
      <c r="C91" s="96" t="s">
        <v>364</v>
      </c>
      <c r="D91" s="97" t="s">
        <v>365</v>
      </c>
      <c r="E91" s="98">
        <v>195.137</v>
      </c>
      <c r="F91" s="99" t="s">
        <v>143</v>
      </c>
      <c r="H91" s="100">
        <f t="shared" si="13"/>
        <v>0</v>
      </c>
      <c r="J91" s="100">
        <f t="shared" si="14"/>
        <v>0</v>
      </c>
      <c r="K91" s="101">
        <v>1.837</v>
      </c>
      <c r="L91" s="101">
        <f t="shared" si="15"/>
        <v>358.46666899999997</v>
      </c>
      <c r="N91" s="98">
        <f t="shared" si="16"/>
        <v>0</v>
      </c>
      <c r="O91" s="99">
        <v>20</v>
      </c>
      <c r="P91" s="99" t="s">
        <v>144</v>
      </c>
      <c r="V91" s="102" t="s">
        <v>103</v>
      </c>
      <c r="W91" s="103">
        <v>318.464</v>
      </c>
      <c r="X91" s="96" t="s">
        <v>363</v>
      </c>
      <c r="Y91" s="96" t="s">
        <v>364</v>
      </c>
      <c r="Z91" s="99" t="s">
        <v>196</v>
      </c>
      <c r="AB91" s="99">
        <v>7</v>
      </c>
      <c r="AJ91" s="85" t="s">
        <v>147</v>
      </c>
      <c r="AK91" s="85" t="s">
        <v>148</v>
      </c>
    </row>
    <row r="92" spans="1:37">
      <c r="A92" s="94">
        <v>67</v>
      </c>
      <c r="B92" s="95" t="s">
        <v>174</v>
      </c>
      <c r="C92" s="96" t="s">
        <v>366</v>
      </c>
      <c r="D92" s="97" t="s">
        <v>367</v>
      </c>
      <c r="E92" s="98">
        <v>10.68</v>
      </c>
      <c r="F92" s="99" t="s">
        <v>245</v>
      </c>
      <c r="H92" s="100">
        <f t="shared" si="13"/>
        <v>0</v>
      </c>
      <c r="J92" s="100">
        <f t="shared" si="14"/>
        <v>0</v>
      </c>
      <c r="K92" s="101">
        <v>9.2399999999999996E-2</v>
      </c>
      <c r="L92" s="101">
        <f t="shared" si="15"/>
        <v>0.98683199999999993</v>
      </c>
      <c r="N92" s="98">
        <f t="shared" si="16"/>
        <v>0</v>
      </c>
      <c r="O92" s="99">
        <v>20</v>
      </c>
      <c r="P92" s="99" t="s">
        <v>144</v>
      </c>
      <c r="V92" s="102" t="s">
        <v>103</v>
      </c>
      <c r="W92" s="103">
        <v>2.8519999999999999</v>
      </c>
      <c r="X92" s="96" t="s">
        <v>368</v>
      </c>
      <c r="Y92" s="96" t="s">
        <v>366</v>
      </c>
      <c r="Z92" s="99" t="s">
        <v>178</v>
      </c>
      <c r="AB92" s="99">
        <v>7</v>
      </c>
      <c r="AJ92" s="85" t="s">
        <v>147</v>
      </c>
      <c r="AK92" s="85" t="s">
        <v>148</v>
      </c>
    </row>
    <row r="93" spans="1:37">
      <c r="A93" s="94">
        <v>68</v>
      </c>
      <c r="B93" s="95" t="s">
        <v>174</v>
      </c>
      <c r="C93" s="96" t="s">
        <v>369</v>
      </c>
      <c r="D93" s="97" t="s">
        <v>370</v>
      </c>
      <c r="E93" s="98">
        <v>528.86</v>
      </c>
      <c r="F93" s="99" t="s">
        <v>245</v>
      </c>
      <c r="H93" s="100">
        <f t="shared" si="13"/>
        <v>0</v>
      </c>
      <c r="J93" s="100">
        <f t="shared" si="14"/>
        <v>0</v>
      </c>
      <c r="K93" s="101">
        <v>0.11550000000000001</v>
      </c>
      <c r="L93" s="101">
        <f t="shared" si="15"/>
        <v>61.083330000000004</v>
      </c>
      <c r="N93" s="98">
        <f t="shared" si="16"/>
        <v>0</v>
      </c>
      <c r="O93" s="99">
        <v>20</v>
      </c>
      <c r="P93" s="99" t="s">
        <v>144</v>
      </c>
      <c r="V93" s="102" t="s">
        <v>103</v>
      </c>
      <c r="W93" s="103">
        <v>156.54300000000001</v>
      </c>
      <c r="X93" s="96" t="s">
        <v>371</v>
      </c>
      <c r="Y93" s="96" t="s">
        <v>369</v>
      </c>
      <c r="Z93" s="99" t="s">
        <v>178</v>
      </c>
      <c r="AB93" s="99">
        <v>7</v>
      </c>
      <c r="AJ93" s="85" t="s">
        <v>147</v>
      </c>
      <c r="AK93" s="85" t="s">
        <v>148</v>
      </c>
    </row>
    <row r="94" spans="1:37">
      <c r="A94" s="94">
        <v>69</v>
      </c>
      <c r="B94" s="95" t="s">
        <v>174</v>
      </c>
      <c r="C94" s="96" t="s">
        <v>372</v>
      </c>
      <c r="D94" s="97" t="s">
        <v>373</v>
      </c>
      <c r="E94" s="98">
        <v>363.97</v>
      </c>
      <c r="F94" s="99" t="s">
        <v>245</v>
      </c>
      <c r="H94" s="100">
        <f t="shared" si="13"/>
        <v>0</v>
      </c>
      <c r="J94" s="100">
        <f t="shared" si="14"/>
        <v>0</v>
      </c>
      <c r="K94" s="101">
        <v>4.5999999999999999E-3</v>
      </c>
      <c r="L94" s="101">
        <f t="shared" si="15"/>
        <v>1.6742620000000001</v>
      </c>
      <c r="N94" s="98">
        <f t="shared" si="16"/>
        <v>0</v>
      </c>
      <c r="O94" s="99">
        <v>20</v>
      </c>
      <c r="P94" s="99" t="s">
        <v>144</v>
      </c>
      <c r="V94" s="102" t="s">
        <v>103</v>
      </c>
      <c r="W94" s="103">
        <v>171.43</v>
      </c>
      <c r="X94" s="96" t="s">
        <v>374</v>
      </c>
      <c r="Y94" s="96" t="s">
        <v>372</v>
      </c>
      <c r="Z94" s="99" t="s">
        <v>182</v>
      </c>
      <c r="AB94" s="99">
        <v>7</v>
      </c>
      <c r="AJ94" s="85" t="s">
        <v>147</v>
      </c>
      <c r="AK94" s="85" t="s">
        <v>148</v>
      </c>
    </row>
    <row r="95" spans="1:37" ht="20.399999999999999">
      <c r="A95" s="94">
        <v>70</v>
      </c>
      <c r="B95" s="95" t="s">
        <v>174</v>
      </c>
      <c r="C95" s="96" t="s">
        <v>375</v>
      </c>
      <c r="D95" s="97" t="s">
        <v>376</v>
      </c>
      <c r="E95" s="98">
        <v>41.664999999999999</v>
      </c>
      <c r="F95" s="99" t="s">
        <v>245</v>
      </c>
      <c r="H95" s="100">
        <f t="shared" si="13"/>
        <v>0</v>
      </c>
      <c r="J95" s="100">
        <f t="shared" si="14"/>
        <v>0</v>
      </c>
      <c r="K95" s="101">
        <v>0.35774</v>
      </c>
      <c r="L95" s="101">
        <f t="shared" si="15"/>
        <v>14.905237099999999</v>
      </c>
      <c r="N95" s="98">
        <f t="shared" si="16"/>
        <v>0</v>
      </c>
      <c r="O95" s="99">
        <v>20</v>
      </c>
      <c r="P95" s="99" t="s">
        <v>144</v>
      </c>
      <c r="V95" s="102" t="s">
        <v>103</v>
      </c>
      <c r="W95" s="103">
        <v>20.748999999999999</v>
      </c>
      <c r="X95" s="96" t="s">
        <v>377</v>
      </c>
      <c r="Y95" s="96" t="s">
        <v>375</v>
      </c>
      <c r="Z95" s="99" t="s">
        <v>196</v>
      </c>
      <c r="AB95" s="99">
        <v>7</v>
      </c>
      <c r="AJ95" s="85" t="s">
        <v>147</v>
      </c>
      <c r="AK95" s="85" t="s">
        <v>148</v>
      </c>
    </row>
    <row r="96" spans="1:37">
      <c r="A96" s="94">
        <v>71</v>
      </c>
      <c r="B96" s="95" t="s">
        <v>174</v>
      </c>
      <c r="C96" s="96" t="s">
        <v>378</v>
      </c>
      <c r="D96" s="97" t="s">
        <v>379</v>
      </c>
      <c r="E96" s="98">
        <v>46.25</v>
      </c>
      <c r="F96" s="99" t="s">
        <v>320</v>
      </c>
      <c r="H96" s="100">
        <f t="shared" si="13"/>
        <v>0</v>
      </c>
      <c r="J96" s="100">
        <f t="shared" si="14"/>
        <v>0</v>
      </c>
      <c r="K96" s="101">
        <v>8.8400000000000006E-3</v>
      </c>
      <c r="L96" s="101">
        <f t="shared" si="15"/>
        <v>0.40885000000000005</v>
      </c>
      <c r="N96" s="98">
        <f t="shared" si="16"/>
        <v>0</v>
      </c>
      <c r="O96" s="99">
        <v>20</v>
      </c>
      <c r="P96" s="99" t="s">
        <v>144</v>
      </c>
      <c r="V96" s="102" t="s">
        <v>103</v>
      </c>
      <c r="W96" s="103">
        <v>17.113</v>
      </c>
      <c r="X96" s="96" t="s">
        <v>380</v>
      </c>
      <c r="Y96" s="96" t="s">
        <v>378</v>
      </c>
      <c r="Z96" s="99" t="s">
        <v>381</v>
      </c>
      <c r="AB96" s="99">
        <v>7</v>
      </c>
      <c r="AJ96" s="85" t="s">
        <v>147</v>
      </c>
      <c r="AK96" s="85" t="s">
        <v>148</v>
      </c>
    </row>
    <row r="97" spans="1:37">
      <c r="A97" s="94">
        <v>72</v>
      </c>
      <c r="B97" s="95" t="s">
        <v>217</v>
      </c>
      <c r="C97" s="96" t="s">
        <v>382</v>
      </c>
      <c r="D97" s="97" t="s">
        <v>383</v>
      </c>
      <c r="E97" s="98">
        <v>46.25</v>
      </c>
      <c r="F97" s="99" t="s">
        <v>320</v>
      </c>
      <c r="I97" s="100">
        <f>ROUND(E97*G97,2)</f>
        <v>0</v>
      </c>
      <c r="J97" s="100">
        <f t="shared" si="14"/>
        <v>0</v>
      </c>
      <c r="L97" s="101">
        <f t="shared" si="15"/>
        <v>0</v>
      </c>
      <c r="N97" s="98">
        <f t="shared" si="16"/>
        <v>0</v>
      </c>
      <c r="O97" s="99">
        <v>20</v>
      </c>
      <c r="P97" s="99" t="s">
        <v>144</v>
      </c>
      <c r="V97" s="102" t="s">
        <v>96</v>
      </c>
      <c r="X97" s="96" t="s">
        <v>382</v>
      </c>
      <c r="Y97" s="96" t="s">
        <v>382</v>
      </c>
      <c r="Z97" s="99" t="s">
        <v>384</v>
      </c>
      <c r="AA97" s="96" t="s">
        <v>144</v>
      </c>
      <c r="AB97" s="99">
        <v>8</v>
      </c>
      <c r="AJ97" s="85" t="s">
        <v>222</v>
      </c>
      <c r="AK97" s="85" t="s">
        <v>148</v>
      </c>
    </row>
    <row r="98" spans="1:37">
      <c r="D98" s="144" t="s">
        <v>385</v>
      </c>
      <c r="E98" s="145">
        <f>J98</f>
        <v>0</v>
      </c>
      <c r="H98" s="145">
        <f>SUM(H79:H97)</f>
        <v>0</v>
      </c>
      <c r="I98" s="145">
        <f>SUM(I79:I97)</f>
        <v>0</v>
      </c>
      <c r="J98" s="145">
        <f>SUM(J79:J97)</f>
        <v>0</v>
      </c>
      <c r="L98" s="146">
        <f>SUM(L79:L97)</f>
        <v>712.64135606000013</v>
      </c>
      <c r="N98" s="147">
        <f>SUM(N79:N97)</f>
        <v>0</v>
      </c>
      <c r="W98" s="103">
        <f>SUM(W79:W97)</f>
        <v>3280.7859999999996</v>
      </c>
    </row>
    <row r="100" spans="1:37">
      <c r="B100" s="96" t="s">
        <v>386</v>
      </c>
    </row>
    <row r="101" spans="1:37" ht="20.399999999999999">
      <c r="A101" s="94">
        <v>73</v>
      </c>
      <c r="B101" s="95" t="s">
        <v>387</v>
      </c>
      <c r="C101" s="96" t="s">
        <v>388</v>
      </c>
      <c r="D101" s="97" t="s">
        <v>389</v>
      </c>
      <c r="E101" s="98">
        <v>756.18499999999995</v>
      </c>
      <c r="F101" s="99" t="s">
        <v>245</v>
      </c>
      <c r="H101" s="100">
        <f t="shared" ref="H101:H117" si="17">ROUND(E101*G101,2)</f>
        <v>0</v>
      </c>
      <c r="J101" s="100">
        <f t="shared" ref="J101:J117" si="18">ROUND(E101*G101,2)</f>
        <v>0</v>
      </c>
      <c r="L101" s="101">
        <f t="shared" ref="L101:L117" si="19">E101*K101</f>
        <v>0</v>
      </c>
      <c r="N101" s="98">
        <f t="shared" ref="N101:N117" si="20">E101*M101</f>
        <v>0</v>
      </c>
      <c r="O101" s="99">
        <v>20</v>
      </c>
      <c r="P101" s="99" t="s">
        <v>144</v>
      </c>
      <c r="V101" s="102" t="s">
        <v>103</v>
      </c>
      <c r="W101" s="103">
        <v>136.869</v>
      </c>
      <c r="X101" s="96" t="s">
        <v>390</v>
      </c>
      <c r="Y101" s="96" t="s">
        <v>388</v>
      </c>
      <c r="Z101" s="99" t="s">
        <v>391</v>
      </c>
      <c r="AB101" s="99">
        <v>7</v>
      </c>
      <c r="AJ101" s="85" t="s">
        <v>147</v>
      </c>
      <c r="AK101" s="85" t="s">
        <v>148</v>
      </c>
    </row>
    <row r="102" spans="1:37" ht="20.399999999999999">
      <c r="A102" s="94">
        <v>74</v>
      </c>
      <c r="B102" s="95" t="s">
        <v>387</v>
      </c>
      <c r="C102" s="96" t="s">
        <v>392</v>
      </c>
      <c r="D102" s="97" t="s">
        <v>393</v>
      </c>
      <c r="E102" s="98">
        <v>1512.37</v>
      </c>
      <c r="F102" s="99" t="s">
        <v>245</v>
      </c>
      <c r="H102" s="100">
        <f t="shared" si="17"/>
        <v>0</v>
      </c>
      <c r="J102" s="100">
        <f t="shared" si="18"/>
        <v>0</v>
      </c>
      <c r="K102" s="101">
        <v>6.8000000000000005E-4</v>
      </c>
      <c r="L102" s="101">
        <f t="shared" si="19"/>
        <v>1.0284116000000001</v>
      </c>
      <c r="N102" s="98">
        <f t="shared" si="20"/>
        <v>0</v>
      </c>
      <c r="O102" s="99">
        <v>20</v>
      </c>
      <c r="P102" s="99" t="s">
        <v>144</v>
      </c>
      <c r="V102" s="102" t="s">
        <v>103</v>
      </c>
      <c r="W102" s="103">
        <v>13.611000000000001</v>
      </c>
      <c r="X102" s="96" t="s">
        <v>394</v>
      </c>
      <c r="Y102" s="96" t="s">
        <v>392</v>
      </c>
      <c r="Z102" s="99" t="s">
        <v>391</v>
      </c>
      <c r="AB102" s="99">
        <v>7</v>
      </c>
      <c r="AJ102" s="85" t="s">
        <v>147</v>
      </c>
      <c r="AK102" s="85" t="s">
        <v>148</v>
      </c>
    </row>
    <row r="103" spans="1:37" ht="20.399999999999999">
      <c r="A103" s="94">
        <v>75</v>
      </c>
      <c r="B103" s="95" t="s">
        <v>387</v>
      </c>
      <c r="C103" s="96" t="s">
        <v>395</v>
      </c>
      <c r="D103" s="97" t="s">
        <v>396</v>
      </c>
      <c r="E103" s="98">
        <v>756.18499999999995</v>
      </c>
      <c r="F103" s="99" t="s">
        <v>245</v>
      </c>
      <c r="H103" s="100">
        <f t="shared" si="17"/>
        <v>0</v>
      </c>
      <c r="J103" s="100">
        <f t="shared" si="18"/>
        <v>0</v>
      </c>
      <c r="L103" s="101">
        <f t="shared" si="19"/>
        <v>0</v>
      </c>
      <c r="N103" s="98">
        <f t="shared" si="20"/>
        <v>0</v>
      </c>
      <c r="O103" s="99">
        <v>20</v>
      </c>
      <c r="P103" s="99" t="s">
        <v>144</v>
      </c>
      <c r="V103" s="102" t="s">
        <v>103</v>
      </c>
      <c r="W103" s="103">
        <v>97.548000000000002</v>
      </c>
      <c r="X103" s="96" t="s">
        <v>397</v>
      </c>
      <c r="Y103" s="96" t="s">
        <v>395</v>
      </c>
      <c r="Z103" s="99" t="s">
        <v>391</v>
      </c>
      <c r="AB103" s="99">
        <v>7</v>
      </c>
      <c r="AJ103" s="85" t="s">
        <v>147</v>
      </c>
      <c r="AK103" s="85" t="s">
        <v>148</v>
      </c>
    </row>
    <row r="104" spans="1:37">
      <c r="A104" s="94">
        <v>76</v>
      </c>
      <c r="B104" s="95" t="s">
        <v>387</v>
      </c>
      <c r="C104" s="96" t="s">
        <v>398</v>
      </c>
      <c r="D104" s="97" t="s">
        <v>399</v>
      </c>
      <c r="E104" s="98">
        <v>135.88</v>
      </c>
      <c r="F104" s="99" t="s">
        <v>245</v>
      </c>
      <c r="H104" s="100">
        <f t="shared" si="17"/>
        <v>0</v>
      </c>
      <c r="J104" s="100">
        <f t="shared" si="18"/>
        <v>0</v>
      </c>
      <c r="K104" s="101">
        <v>1.66E-3</v>
      </c>
      <c r="L104" s="101">
        <f t="shared" si="19"/>
        <v>0.22556080000000001</v>
      </c>
      <c r="N104" s="98">
        <f t="shared" si="20"/>
        <v>0</v>
      </c>
      <c r="O104" s="99">
        <v>20</v>
      </c>
      <c r="P104" s="99" t="s">
        <v>144</v>
      </c>
      <c r="V104" s="102" t="s">
        <v>103</v>
      </c>
      <c r="W104" s="103">
        <v>25.138000000000002</v>
      </c>
      <c r="X104" s="96" t="s">
        <v>400</v>
      </c>
      <c r="Y104" s="96" t="s">
        <v>398</v>
      </c>
      <c r="Z104" s="99" t="s">
        <v>391</v>
      </c>
      <c r="AB104" s="99">
        <v>7</v>
      </c>
      <c r="AJ104" s="85" t="s">
        <v>147</v>
      </c>
      <c r="AK104" s="85" t="s">
        <v>148</v>
      </c>
    </row>
    <row r="105" spans="1:37" ht="20.399999999999999">
      <c r="A105" s="94">
        <v>77</v>
      </c>
      <c r="B105" s="95" t="s">
        <v>174</v>
      </c>
      <c r="C105" s="96" t="s">
        <v>401</v>
      </c>
      <c r="D105" s="97" t="s">
        <v>402</v>
      </c>
      <c r="E105" s="98">
        <v>605.82000000000005</v>
      </c>
      <c r="F105" s="99" t="s">
        <v>245</v>
      </c>
      <c r="H105" s="100">
        <f t="shared" si="17"/>
        <v>0</v>
      </c>
      <c r="J105" s="100">
        <f t="shared" si="18"/>
        <v>0</v>
      </c>
      <c r="K105" s="101">
        <v>2.0000000000000002E-5</v>
      </c>
      <c r="L105" s="101">
        <f t="shared" si="19"/>
        <v>1.2116400000000001E-2</v>
      </c>
      <c r="N105" s="98">
        <f t="shared" si="20"/>
        <v>0</v>
      </c>
      <c r="O105" s="99">
        <v>20</v>
      </c>
      <c r="P105" s="99" t="s">
        <v>144</v>
      </c>
      <c r="V105" s="102" t="s">
        <v>103</v>
      </c>
      <c r="W105" s="103">
        <v>171.447</v>
      </c>
      <c r="X105" s="96" t="s">
        <v>403</v>
      </c>
      <c r="Y105" s="96" t="s">
        <v>401</v>
      </c>
      <c r="Z105" s="99" t="s">
        <v>404</v>
      </c>
      <c r="AB105" s="99">
        <v>7</v>
      </c>
      <c r="AJ105" s="85" t="s">
        <v>147</v>
      </c>
      <c r="AK105" s="85" t="s">
        <v>148</v>
      </c>
    </row>
    <row r="106" spans="1:37">
      <c r="A106" s="94">
        <v>78</v>
      </c>
      <c r="B106" s="95" t="s">
        <v>405</v>
      </c>
      <c r="C106" s="96" t="s">
        <v>406</v>
      </c>
      <c r="D106" s="97" t="s">
        <v>407</v>
      </c>
      <c r="E106" s="98">
        <v>15</v>
      </c>
      <c r="F106" s="99" t="s">
        <v>214</v>
      </c>
      <c r="H106" s="100">
        <f t="shared" si="17"/>
        <v>0</v>
      </c>
      <c r="J106" s="100">
        <f t="shared" si="18"/>
        <v>0</v>
      </c>
      <c r="L106" s="101">
        <f t="shared" si="19"/>
        <v>0</v>
      </c>
      <c r="N106" s="98">
        <f t="shared" si="20"/>
        <v>0</v>
      </c>
      <c r="O106" s="99">
        <v>20</v>
      </c>
      <c r="P106" s="99" t="s">
        <v>144</v>
      </c>
      <c r="V106" s="102" t="s">
        <v>103</v>
      </c>
      <c r="W106" s="103">
        <v>0.79500000000000004</v>
      </c>
      <c r="X106" s="96" t="s">
        <v>408</v>
      </c>
      <c r="Y106" s="96" t="s">
        <v>406</v>
      </c>
      <c r="Z106" s="99" t="s">
        <v>409</v>
      </c>
      <c r="AB106" s="99">
        <v>7</v>
      </c>
      <c r="AJ106" s="85" t="s">
        <v>147</v>
      </c>
      <c r="AK106" s="85" t="s">
        <v>148</v>
      </c>
    </row>
    <row r="107" spans="1:37">
      <c r="A107" s="94">
        <v>79</v>
      </c>
      <c r="B107" s="95" t="s">
        <v>405</v>
      </c>
      <c r="C107" s="96" t="s">
        <v>410</v>
      </c>
      <c r="D107" s="97" t="s">
        <v>411</v>
      </c>
      <c r="E107" s="98">
        <v>4.8600000000000003</v>
      </c>
      <c r="F107" s="99" t="s">
        <v>245</v>
      </c>
      <c r="H107" s="100">
        <f t="shared" si="17"/>
        <v>0</v>
      </c>
      <c r="J107" s="100">
        <f t="shared" si="18"/>
        <v>0</v>
      </c>
      <c r="K107" s="101">
        <v>3.1099999999999999E-3</v>
      </c>
      <c r="L107" s="101">
        <f t="shared" si="19"/>
        <v>1.5114600000000001E-2</v>
      </c>
      <c r="M107" s="98">
        <v>8.8999999999999996E-2</v>
      </c>
      <c r="N107" s="98">
        <f t="shared" si="20"/>
        <v>0.43254000000000004</v>
      </c>
      <c r="O107" s="99">
        <v>20</v>
      </c>
      <c r="P107" s="99" t="s">
        <v>144</v>
      </c>
      <c r="V107" s="102" t="s">
        <v>103</v>
      </c>
      <c r="W107" s="103">
        <v>6.5119999999999996</v>
      </c>
      <c r="X107" s="96" t="s">
        <v>412</v>
      </c>
      <c r="Y107" s="96" t="s">
        <v>410</v>
      </c>
      <c r="Z107" s="99" t="s">
        <v>409</v>
      </c>
      <c r="AB107" s="99">
        <v>7</v>
      </c>
      <c r="AJ107" s="85" t="s">
        <v>147</v>
      </c>
      <c r="AK107" s="85" t="s">
        <v>148</v>
      </c>
    </row>
    <row r="108" spans="1:37">
      <c r="A108" s="94">
        <v>80</v>
      </c>
      <c r="B108" s="95" t="s">
        <v>405</v>
      </c>
      <c r="C108" s="96" t="s">
        <v>413</v>
      </c>
      <c r="D108" s="97" t="s">
        <v>414</v>
      </c>
      <c r="E108" s="98">
        <v>5.4</v>
      </c>
      <c r="F108" s="99" t="s">
        <v>245</v>
      </c>
      <c r="H108" s="100">
        <f t="shared" si="17"/>
        <v>0</v>
      </c>
      <c r="J108" s="100">
        <f t="shared" si="18"/>
        <v>0</v>
      </c>
      <c r="K108" s="101">
        <v>7.1000000000000002E-4</v>
      </c>
      <c r="L108" s="101">
        <f t="shared" si="19"/>
        <v>3.8340000000000002E-3</v>
      </c>
      <c r="M108" s="98">
        <v>5.2999999999999999E-2</v>
      </c>
      <c r="N108" s="98">
        <f t="shared" si="20"/>
        <v>0.28620000000000001</v>
      </c>
      <c r="O108" s="99">
        <v>20</v>
      </c>
      <c r="P108" s="99" t="s">
        <v>144</v>
      </c>
      <c r="V108" s="102" t="s">
        <v>103</v>
      </c>
      <c r="W108" s="103">
        <v>3.1640000000000001</v>
      </c>
      <c r="X108" s="96" t="s">
        <v>415</v>
      </c>
      <c r="Y108" s="96" t="s">
        <v>413</v>
      </c>
      <c r="Z108" s="99" t="s">
        <v>409</v>
      </c>
      <c r="AB108" s="99">
        <v>7</v>
      </c>
      <c r="AJ108" s="85" t="s">
        <v>147</v>
      </c>
      <c r="AK108" s="85" t="s">
        <v>148</v>
      </c>
    </row>
    <row r="109" spans="1:37">
      <c r="A109" s="94">
        <v>81</v>
      </c>
      <c r="B109" s="95" t="s">
        <v>405</v>
      </c>
      <c r="C109" s="96" t="s">
        <v>416</v>
      </c>
      <c r="D109" s="97" t="s">
        <v>417</v>
      </c>
      <c r="E109" s="98">
        <v>2.5779999999999998</v>
      </c>
      <c r="F109" s="99" t="s">
        <v>143</v>
      </c>
      <c r="H109" s="100">
        <f t="shared" si="17"/>
        <v>0</v>
      </c>
      <c r="J109" s="100">
        <f t="shared" si="18"/>
        <v>0</v>
      </c>
      <c r="K109" s="101">
        <v>1.8699999999999999E-3</v>
      </c>
      <c r="L109" s="101">
        <f t="shared" si="19"/>
        <v>4.8208599999999997E-3</v>
      </c>
      <c r="M109" s="98">
        <v>1.8</v>
      </c>
      <c r="N109" s="98">
        <f t="shared" si="20"/>
        <v>4.6403999999999996</v>
      </c>
      <c r="O109" s="99">
        <v>20</v>
      </c>
      <c r="P109" s="99" t="s">
        <v>144</v>
      </c>
      <c r="V109" s="102" t="s">
        <v>103</v>
      </c>
      <c r="W109" s="103">
        <v>11.964</v>
      </c>
      <c r="X109" s="96" t="s">
        <v>418</v>
      </c>
      <c r="Y109" s="96" t="s">
        <v>416</v>
      </c>
      <c r="Z109" s="99" t="s">
        <v>409</v>
      </c>
      <c r="AB109" s="99">
        <v>7</v>
      </c>
      <c r="AJ109" s="85" t="s">
        <v>147</v>
      </c>
      <c r="AK109" s="85" t="s">
        <v>148</v>
      </c>
    </row>
    <row r="110" spans="1:37">
      <c r="A110" s="94">
        <v>82</v>
      </c>
      <c r="B110" s="95" t="s">
        <v>405</v>
      </c>
      <c r="C110" s="96" t="s">
        <v>419</v>
      </c>
      <c r="D110" s="97" t="s">
        <v>420</v>
      </c>
      <c r="E110" s="98">
        <v>12</v>
      </c>
      <c r="F110" s="99" t="s">
        <v>320</v>
      </c>
      <c r="H110" s="100">
        <f t="shared" si="17"/>
        <v>0</v>
      </c>
      <c r="J110" s="100">
        <f t="shared" si="18"/>
        <v>0</v>
      </c>
      <c r="K110" s="101">
        <v>5.0000000000000001E-4</v>
      </c>
      <c r="L110" s="101">
        <f t="shared" si="19"/>
        <v>6.0000000000000001E-3</v>
      </c>
      <c r="M110" s="98">
        <v>2.7E-2</v>
      </c>
      <c r="N110" s="98">
        <f t="shared" si="20"/>
        <v>0.32400000000000001</v>
      </c>
      <c r="O110" s="99">
        <v>20</v>
      </c>
      <c r="P110" s="99" t="s">
        <v>144</v>
      </c>
      <c r="V110" s="102" t="s">
        <v>103</v>
      </c>
      <c r="W110" s="103">
        <v>6.7919999999999998</v>
      </c>
      <c r="X110" s="96" t="s">
        <v>421</v>
      </c>
      <c r="Y110" s="96" t="s">
        <v>419</v>
      </c>
      <c r="Z110" s="99" t="s">
        <v>409</v>
      </c>
      <c r="AB110" s="99">
        <v>7</v>
      </c>
      <c r="AJ110" s="85" t="s">
        <v>147</v>
      </c>
      <c r="AK110" s="85" t="s">
        <v>148</v>
      </c>
    </row>
    <row r="111" spans="1:37">
      <c r="A111" s="94">
        <v>83</v>
      </c>
      <c r="B111" s="95" t="s">
        <v>405</v>
      </c>
      <c r="C111" s="96" t="s">
        <v>422</v>
      </c>
      <c r="D111" s="97" t="s">
        <v>423</v>
      </c>
      <c r="E111" s="98">
        <v>67.174999999999997</v>
      </c>
      <c r="F111" s="99" t="s">
        <v>245</v>
      </c>
      <c r="H111" s="100">
        <f t="shared" si="17"/>
        <v>0</v>
      </c>
      <c r="J111" s="100">
        <f t="shared" si="18"/>
        <v>0</v>
      </c>
      <c r="L111" s="101">
        <f t="shared" si="19"/>
        <v>0</v>
      </c>
      <c r="M111" s="98">
        <v>0.10199999999999999</v>
      </c>
      <c r="N111" s="98">
        <f t="shared" si="20"/>
        <v>6.8518499999999989</v>
      </c>
      <c r="O111" s="99">
        <v>20</v>
      </c>
      <c r="P111" s="99" t="s">
        <v>144</v>
      </c>
      <c r="V111" s="102" t="s">
        <v>103</v>
      </c>
      <c r="W111" s="103">
        <v>47.156999999999996</v>
      </c>
      <c r="X111" s="96" t="s">
        <v>424</v>
      </c>
      <c r="Y111" s="96" t="s">
        <v>422</v>
      </c>
      <c r="Z111" s="99" t="s">
        <v>409</v>
      </c>
      <c r="AB111" s="99">
        <v>7</v>
      </c>
      <c r="AJ111" s="85" t="s">
        <v>147</v>
      </c>
      <c r="AK111" s="85" t="s">
        <v>148</v>
      </c>
    </row>
    <row r="112" spans="1:37">
      <c r="A112" s="94">
        <v>84</v>
      </c>
      <c r="B112" s="95" t="s">
        <v>405</v>
      </c>
      <c r="C112" s="96" t="s">
        <v>425</v>
      </c>
      <c r="D112" s="97" t="s">
        <v>426</v>
      </c>
      <c r="E112" s="98">
        <v>12.722</v>
      </c>
      <c r="F112" s="99" t="s">
        <v>185</v>
      </c>
      <c r="H112" s="100">
        <f t="shared" si="17"/>
        <v>0</v>
      </c>
      <c r="J112" s="100">
        <f t="shared" si="18"/>
        <v>0</v>
      </c>
      <c r="L112" s="101">
        <f t="shared" si="19"/>
        <v>0</v>
      </c>
      <c r="N112" s="98">
        <f t="shared" si="20"/>
        <v>0</v>
      </c>
      <c r="O112" s="99">
        <v>20</v>
      </c>
      <c r="P112" s="99" t="s">
        <v>144</v>
      </c>
      <c r="V112" s="102" t="s">
        <v>103</v>
      </c>
      <c r="W112" s="103">
        <v>6.883</v>
      </c>
      <c r="X112" s="96" t="s">
        <v>427</v>
      </c>
      <c r="Y112" s="96" t="s">
        <v>425</v>
      </c>
      <c r="Z112" s="99" t="s">
        <v>409</v>
      </c>
      <c r="AB112" s="99">
        <v>7</v>
      </c>
      <c r="AJ112" s="85" t="s">
        <v>147</v>
      </c>
      <c r="AK112" s="85" t="s">
        <v>148</v>
      </c>
    </row>
    <row r="113" spans="1:37">
      <c r="A113" s="94">
        <v>85</v>
      </c>
      <c r="B113" s="95" t="s">
        <v>405</v>
      </c>
      <c r="C113" s="96" t="s">
        <v>428</v>
      </c>
      <c r="D113" s="97" t="s">
        <v>429</v>
      </c>
      <c r="E113" s="98">
        <v>114.498</v>
      </c>
      <c r="F113" s="99" t="s">
        <v>185</v>
      </c>
      <c r="H113" s="100">
        <f t="shared" si="17"/>
        <v>0</v>
      </c>
      <c r="J113" s="100">
        <f t="shared" si="18"/>
        <v>0</v>
      </c>
      <c r="L113" s="101">
        <f t="shared" si="19"/>
        <v>0</v>
      </c>
      <c r="N113" s="98">
        <f t="shared" si="20"/>
        <v>0</v>
      </c>
      <c r="O113" s="99">
        <v>20</v>
      </c>
      <c r="P113" s="99" t="s">
        <v>144</v>
      </c>
      <c r="V113" s="102" t="s">
        <v>103</v>
      </c>
      <c r="X113" s="96" t="s">
        <v>430</v>
      </c>
      <c r="Y113" s="96" t="s">
        <v>428</v>
      </c>
      <c r="Z113" s="99" t="s">
        <v>409</v>
      </c>
      <c r="AB113" s="99">
        <v>7</v>
      </c>
      <c r="AJ113" s="85" t="s">
        <v>147</v>
      </c>
      <c r="AK113" s="85" t="s">
        <v>148</v>
      </c>
    </row>
    <row r="114" spans="1:37">
      <c r="A114" s="94">
        <v>86</v>
      </c>
      <c r="B114" s="95" t="s">
        <v>405</v>
      </c>
      <c r="C114" s="96" t="s">
        <v>431</v>
      </c>
      <c r="D114" s="97" t="s">
        <v>432</v>
      </c>
      <c r="E114" s="98">
        <v>12.722</v>
      </c>
      <c r="F114" s="99" t="s">
        <v>185</v>
      </c>
      <c r="H114" s="100">
        <f t="shared" si="17"/>
        <v>0</v>
      </c>
      <c r="J114" s="100">
        <f t="shared" si="18"/>
        <v>0</v>
      </c>
      <c r="L114" s="101">
        <f t="shared" si="19"/>
        <v>0</v>
      </c>
      <c r="N114" s="98">
        <f t="shared" si="20"/>
        <v>0</v>
      </c>
      <c r="O114" s="99">
        <v>20</v>
      </c>
      <c r="P114" s="99" t="s">
        <v>144</v>
      </c>
      <c r="V114" s="102" t="s">
        <v>103</v>
      </c>
      <c r="W114" s="103">
        <v>14.337999999999999</v>
      </c>
      <c r="X114" s="96" t="s">
        <v>433</v>
      </c>
      <c r="Y114" s="96" t="s">
        <v>431</v>
      </c>
      <c r="Z114" s="99" t="s">
        <v>409</v>
      </c>
      <c r="AB114" s="99">
        <v>7</v>
      </c>
      <c r="AJ114" s="85" t="s">
        <v>147</v>
      </c>
      <c r="AK114" s="85" t="s">
        <v>148</v>
      </c>
    </row>
    <row r="115" spans="1:37">
      <c r="A115" s="94">
        <v>87</v>
      </c>
      <c r="B115" s="95" t="s">
        <v>405</v>
      </c>
      <c r="C115" s="96" t="s">
        <v>434</v>
      </c>
      <c r="D115" s="97" t="s">
        <v>435</v>
      </c>
      <c r="E115" s="98">
        <v>12.722</v>
      </c>
      <c r="F115" s="99" t="s">
        <v>185</v>
      </c>
      <c r="H115" s="100">
        <f t="shared" si="17"/>
        <v>0</v>
      </c>
      <c r="J115" s="100">
        <f t="shared" si="18"/>
        <v>0</v>
      </c>
      <c r="L115" s="101">
        <f t="shared" si="19"/>
        <v>0</v>
      </c>
      <c r="N115" s="98">
        <f t="shared" si="20"/>
        <v>0</v>
      </c>
      <c r="O115" s="99">
        <v>20</v>
      </c>
      <c r="P115" s="99" t="s">
        <v>144</v>
      </c>
      <c r="V115" s="102" t="s">
        <v>103</v>
      </c>
      <c r="W115" s="103">
        <v>1.603</v>
      </c>
      <c r="X115" s="96" t="s">
        <v>436</v>
      </c>
      <c r="Y115" s="96" t="s">
        <v>434</v>
      </c>
      <c r="Z115" s="99" t="s">
        <v>409</v>
      </c>
      <c r="AB115" s="99">
        <v>7</v>
      </c>
      <c r="AJ115" s="85" t="s">
        <v>147</v>
      </c>
      <c r="AK115" s="85" t="s">
        <v>148</v>
      </c>
    </row>
    <row r="116" spans="1:37" ht="20.399999999999999">
      <c r="A116" s="94">
        <v>88</v>
      </c>
      <c r="B116" s="95" t="s">
        <v>405</v>
      </c>
      <c r="C116" s="96" t="s">
        <v>437</v>
      </c>
      <c r="D116" s="97" t="s">
        <v>438</v>
      </c>
      <c r="E116" s="98">
        <v>12.722</v>
      </c>
      <c r="F116" s="99" t="s">
        <v>185</v>
      </c>
      <c r="H116" s="100">
        <f t="shared" si="17"/>
        <v>0</v>
      </c>
      <c r="J116" s="100">
        <f t="shared" si="18"/>
        <v>0</v>
      </c>
      <c r="L116" s="101">
        <f t="shared" si="19"/>
        <v>0</v>
      </c>
      <c r="N116" s="98">
        <f t="shared" si="20"/>
        <v>0</v>
      </c>
      <c r="O116" s="99">
        <v>20</v>
      </c>
      <c r="P116" s="99" t="s">
        <v>144</v>
      </c>
      <c r="V116" s="102" t="s">
        <v>103</v>
      </c>
      <c r="X116" s="96" t="s">
        <v>439</v>
      </c>
      <c r="Y116" s="96" t="s">
        <v>437</v>
      </c>
      <c r="Z116" s="99" t="s">
        <v>409</v>
      </c>
      <c r="AB116" s="99">
        <v>7</v>
      </c>
      <c r="AJ116" s="85" t="s">
        <v>147</v>
      </c>
      <c r="AK116" s="85" t="s">
        <v>148</v>
      </c>
    </row>
    <row r="117" spans="1:37">
      <c r="A117" s="94">
        <v>89</v>
      </c>
      <c r="B117" s="95" t="s">
        <v>174</v>
      </c>
      <c r="C117" s="96" t="s">
        <v>440</v>
      </c>
      <c r="D117" s="97" t="s">
        <v>441</v>
      </c>
      <c r="E117" s="98">
        <v>1782.146</v>
      </c>
      <c r="F117" s="99" t="s">
        <v>185</v>
      </c>
      <c r="H117" s="100">
        <f t="shared" si="17"/>
        <v>0</v>
      </c>
      <c r="J117" s="100">
        <f t="shared" si="18"/>
        <v>0</v>
      </c>
      <c r="L117" s="101">
        <f t="shared" si="19"/>
        <v>0</v>
      </c>
      <c r="N117" s="98">
        <f t="shared" si="20"/>
        <v>0</v>
      </c>
      <c r="O117" s="99">
        <v>20</v>
      </c>
      <c r="P117" s="99" t="s">
        <v>144</v>
      </c>
      <c r="V117" s="102" t="s">
        <v>103</v>
      </c>
      <c r="W117" s="103">
        <v>525.73299999999995</v>
      </c>
      <c r="X117" s="96" t="s">
        <v>442</v>
      </c>
      <c r="Y117" s="96" t="s">
        <v>440</v>
      </c>
      <c r="Z117" s="99" t="s">
        <v>443</v>
      </c>
      <c r="AB117" s="99">
        <v>7</v>
      </c>
      <c r="AJ117" s="85" t="s">
        <v>147</v>
      </c>
      <c r="AK117" s="85" t="s">
        <v>148</v>
      </c>
    </row>
    <row r="118" spans="1:37">
      <c r="D118" s="144" t="s">
        <v>444</v>
      </c>
      <c r="E118" s="145">
        <f>J118</f>
        <v>0</v>
      </c>
      <c r="H118" s="145">
        <f>SUM(H100:H117)</f>
        <v>0</v>
      </c>
      <c r="I118" s="145">
        <f>SUM(I100:I117)</f>
        <v>0</v>
      </c>
      <c r="J118" s="145">
        <f>SUM(J100:J117)</f>
        <v>0</v>
      </c>
      <c r="L118" s="146">
        <f>SUM(L100:L117)</f>
        <v>1.2958582599999999</v>
      </c>
      <c r="N118" s="147">
        <f>SUM(N100:N117)</f>
        <v>12.534989999999999</v>
      </c>
      <c r="W118" s="103">
        <f>SUM(W100:W117)</f>
        <v>1069.5539999999999</v>
      </c>
    </row>
    <row r="120" spans="1:37">
      <c r="D120" s="144" t="s">
        <v>445</v>
      </c>
      <c r="E120" s="147">
        <f>J120</f>
        <v>0</v>
      </c>
      <c r="H120" s="145">
        <f>+H21+H29+H50+H77+H98+H118</f>
        <v>0</v>
      </c>
      <c r="I120" s="145">
        <f>+I21+I29+I50+I77+I98+I118</f>
        <v>0</v>
      </c>
      <c r="J120" s="145">
        <f>+J21+J29+J50+J77+J98+J118</f>
        <v>0</v>
      </c>
      <c r="L120" s="146">
        <f>+L21+L29+L50+L77+L98+L118</f>
        <v>1782.1455883300002</v>
      </c>
      <c r="N120" s="147">
        <f>+N21+N29+N50+N77+N98+N118</f>
        <v>12.534989999999999</v>
      </c>
      <c r="W120" s="103">
        <f>+W21+W29+W50+W77+W98+W118</f>
        <v>8537.2569999999996</v>
      </c>
    </row>
    <row r="122" spans="1:37">
      <c r="B122" s="143" t="s">
        <v>446</v>
      </c>
    </row>
    <row r="123" spans="1:37">
      <c r="B123" s="96" t="s">
        <v>447</v>
      </c>
    </row>
    <row r="124" spans="1:37">
      <c r="A124" s="94">
        <v>90</v>
      </c>
      <c r="B124" s="95" t="s">
        <v>448</v>
      </c>
      <c r="C124" s="96" t="s">
        <v>449</v>
      </c>
      <c r="D124" s="97" t="s">
        <v>450</v>
      </c>
      <c r="E124" s="98">
        <v>80.94</v>
      </c>
      <c r="F124" s="99" t="s">
        <v>245</v>
      </c>
      <c r="H124" s="100">
        <f>ROUND(E124*G124,2)</f>
        <v>0</v>
      </c>
      <c r="J124" s="100">
        <f t="shared" ref="J124:J132" si="21">ROUND(E124*G124,2)</f>
        <v>0</v>
      </c>
      <c r="K124" s="101">
        <v>1.4599999999999999E-3</v>
      </c>
      <c r="L124" s="101">
        <f t="shared" ref="L124:L132" si="22">E124*K124</f>
        <v>0.1181724</v>
      </c>
      <c r="N124" s="98">
        <f t="shared" ref="N124:N132" si="23">E124*M124</f>
        <v>0</v>
      </c>
      <c r="O124" s="99">
        <v>20</v>
      </c>
      <c r="P124" s="99" t="s">
        <v>144</v>
      </c>
      <c r="V124" s="102" t="s">
        <v>451</v>
      </c>
      <c r="W124" s="103">
        <v>10.846</v>
      </c>
      <c r="X124" s="96" t="s">
        <v>452</v>
      </c>
      <c r="Y124" s="96" t="s">
        <v>449</v>
      </c>
      <c r="Z124" s="99" t="s">
        <v>178</v>
      </c>
      <c r="AB124" s="99">
        <v>7</v>
      </c>
      <c r="AJ124" s="85" t="s">
        <v>453</v>
      </c>
      <c r="AK124" s="85" t="s">
        <v>148</v>
      </c>
    </row>
    <row r="125" spans="1:37">
      <c r="A125" s="94">
        <v>91</v>
      </c>
      <c r="B125" s="95" t="s">
        <v>448</v>
      </c>
      <c r="C125" s="96" t="s">
        <v>454</v>
      </c>
      <c r="D125" s="97" t="s">
        <v>450</v>
      </c>
      <c r="E125" s="98">
        <v>195.291</v>
      </c>
      <c r="F125" s="99" t="s">
        <v>245</v>
      </c>
      <c r="H125" s="100">
        <f>ROUND(E125*G125,2)</f>
        <v>0</v>
      </c>
      <c r="J125" s="100">
        <f t="shared" si="21"/>
        <v>0</v>
      </c>
      <c r="K125" s="101">
        <v>1.6000000000000001E-3</v>
      </c>
      <c r="L125" s="101">
        <f t="shared" si="22"/>
        <v>0.31246560000000001</v>
      </c>
      <c r="N125" s="98">
        <f t="shared" si="23"/>
        <v>0</v>
      </c>
      <c r="O125" s="99">
        <v>20</v>
      </c>
      <c r="P125" s="99" t="s">
        <v>144</v>
      </c>
      <c r="V125" s="102" t="s">
        <v>451</v>
      </c>
      <c r="W125" s="103">
        <v>37.301000000000002</v>
      </c>
      <c r="X125" s="96" t="s">
        <v>455</v>
      </c>
      <c r="Y125" s="96" t="s">
        <v>454</v>
      </c>
      <c r="Z125" s="99" t="s">
        <v>178</v>
      </c>
      <c r="AB125" s="99">
        <v>7</v>
      </c>
      <c r="AJ125" s="85" t="s">
        <v>453</v>
      </c>
      <c r="AK125" s="85" t="s">
        <v>148</v>
      </c>
    </row>
    <row r="126" spans="1:37" ht="20.399999999999999">
      <c r="A126" s="94">
        <v>92</v>
      </c>
      <c r="B126" s="95" t="s">
        <v>448</v>
      </c>
      <c r="C126" s="96" t="s">
        <v>456</v>
      </c>
      <c r="D126" s="97" t="s">
        <v>457</v>
      </c>
      <c r="E126" s="98">
        <v>257.279</v>
      </c>
      <c r="F126" s="99" t="s">
        <v>245</v>
      </c>
      <c r="H126" s="100">
        <f>ROUND(E126*G126,2)</f>
        <v>0</v>
      </c>
      <c r="J126" s="100">
        <f t="shared" si="21"/>
        <v>0</v>
      </c>
      <c r="L126" s="101">
        <f t="shared" si="22"/>
        <v>0</v>
      </c>
      <c r="N126" s="98">
        <f t="shared" si="23"/>
        <v>0</v>
      </c>
      <c r="O126" s="99">
        <v>20</v>
      </c>
      <c r="P126" s="99" t="s">
        <v>144</v>
      </c>
      <c r="V126" s="102" t="s">
        <v>451</v>
      </c>
      <c r="W126" s="103">
        <v>4.3739999999999997</v>
      </c>
      <c r="X126" s="96" t="s">
        <v>458</v>
      </c>
      <c r="Y126" s="96" t="s">
        <v>456</v>
      </c>
      <c r="Z126" s="99" t="s">
        <v>459</v>
      </c>
      <c r="AB126" s="99">
        <v>7</v>
      </c>
      <c r="AJ126" s="85" t="s">
        <v>453</v>
      </c>
      <c r="AK126" s="85" t="s">
        <v>148</v>
      </c>
    </row>
    <row r="127" spans="1:37" ht="20.399999999999999">
      <c r="A127" s="94">
        <v>93</v>
      </c>
      <c r="B127" s="95" t="s">
        <v>448</v>
      </c>
      <c r="C127" s="96" t="s">
        <v>460</v>
      </c>
      <c r="D127" s="97" t="s">
        <v>461</v>
      </c>
      <c r="E127" s="98">
        <v>20.423999999999999</v>
      </c>
      <c r="F127" s="99" t="s">
        <v>245</v>
      </c>
      <c r="H127" s="100">
        <f>ROUND(E127*G127,2)</f>
        <v>0</v>
      </c>
      <c r="J127" s="100">
        <f t="shared" si="21"/>
        <v>0</v>
      </c>
      <c r="K127" s="101">
        <v>1.7000000000000001E-4</v>
      </c>
      <c r="L127" s="101">
        <f t="shared" si="22"/>
        <v>3.4720800000000002E-3</v>
      </c>
      <c r="N127" s="98">
        <f t="shared" si="23"/>
        <v>0</v>
      </c>
      <c r="O127" s="99">
        <v>20</v>
      </c>
      <c r="P127" s="99" t="s">
        <v>144</v>
      </c>
      <c r="V127" s="102" t="s">
        <v>451</v>
      </c>
      <c r="W127" s="103">
        <v>0.69399999999999995</v>
      </c>
      <c r="X127" s="96" t="s">
        <v>462</v>
      </c>
      <c r="Y127" s="96" t="s">
        <v>460</v>
      </c>
      <c r="Z127" s="99" t="s">
        <v>459</v>
      </c>
      <c r="AB127" s="99">
        <v>7</v>
      </c>
      <c r="AJ127" s="85" t="s">
        <v>453</v>
      </c>
      <c r="AK127" s="85" t="s">
        <v>148</v>
      </c>
    </row>
    <row r="128" spans="1:37">
      <c r="A128" s="94">
        <v>94</v>
      </c>
      <c r="B128" s="95" t="s">
        <v>217</v>
      </c>
      <c r="C128" s="96" t="s">
        <v>463</v>
      </c>
      <c r="D128" s="97" t="s">
        <v>464</v>
      </c>
      <c r="E128" s="98">
        <v>9.7000000000000003E-2</v>
      </c>
      <c r="F128" s="99" t="s">
        <v>185</v>
      </c>
      <c r="I128" s="100">
        <f>ROUND(E128*G128,2)</f>
        <v>0</v>
      </c>
      <c r="J128" s="100">
        <f t="shared" si="21"/>
        <v>0</v>
      </c>
      <c r="K128" s="101">
        <v>1</v>
      </c>
      <c r="L128" s="101">
        <f t="shared" si="22"/>
        <v>9.7000000000000003E-2</v>
      </c>
      <c r="N128" s="98">
        <f t="shared" si="23"/>
        <v>0</v>
      </c>
      <c r="O128" s="99">
        <v>20</v>
      </c>
      <c r="P128" s="99" t="s">
        <v>144</v>
      </c>
      <c r="V128" s="102" t="s">
        <v>96</v>
      </c>
      <c r="X128" s="96" t="s">
        <v>463</v>
      </c>
      <c r="Y128" s="96" t="s">
        <v>463</v>
      </c>
      <c r="Z128" s="99" t="s">
        <v>465</v>
      </c>
      <c r="AA128" s="96" t="s">
        <v>144</v>
      </c>
      <c r="AB128" s="99">
        <v>8</v>
      </c>
      <c r="AJ128" s="85" t="s">
        <v>466</v>
      </c>
      <c r="AK128" s="85" t="s">
        <v>148</v>
      </c>
    </row>
    <row r="129" spans="1:37">
      <c r="A129" s="94">
        <v>95</v>
      </c>
      <c r="B129" s="95" t="s">
        <v>448</v>
      </c>
      <c r="C129" s="96" t="s">
        <v>467</v>
      </c>
      <c r="D129" s="97" t="s">
        <v>468</v>
      </c>
      <c r="E129" s="98">
        <v>514.55799999999999</v>
      </c>
      <c r="F129" s="99" t="s">
        <v>245</v>
      </c>
      <c r="H129" s="100">
        <f>ROUND(E129*G129,2)</f>
        <v>0</v>
      </c>
      <c r="J129" s="100">
        <f t="shared" si="21"/>
        <v>0</v>
      </c>
      <c r="K129" s="101">
        <v>4.0000000000000002E-4</v>
      </c>
      <c r="L129" s="101">
        <f t="shared" si="22"/>
        <v>0.20582320000000001</v>
      </c>
      <c r="N129" s="98">
        <f t="shared" si="23"/>
        <v>0</v>
      </c>
      <c r="O129" s="99">
        <v>20</v>
      </c>
      <c r="P129" s="99" t="s">
        <v>144</v>
      </c>
      <c r="V129" s="102" t="s">
        <v>451</v>
      </c>
      <c r="W129" s="103">
        <v>72.037999999999997</v>
      </c>
      <c r="X129" s="96" t="s">
        <v>469</v>
      </c>
      <c r="Y129" s="96" t="s">
        <v>467</v>
      </c>
      <c r="Z129" s="99" t="s">
        <v>459</v>
      </c>
      <c r="AB129" s="99">
        <v>7</v>
      </c>
      <c r="AJ129" s="85" t="s">
        <v>453</v>
      </c>
      <c r="AK129" s="85" t="s">
        <v>148</v>
      </c>
    </row>
    <row r="130" spans="1:37">
      <c r="A130" s="94">
        <v>96</v>
      </c>
      <c r="B130" s="95" t="s">
        <v>448</v>
      </c>
      <c r="C130" s="96" t="s">
        <v>470</v>
      </c>
      <c r="D130" s="97" t="s">
        <v>471</v>
      </c>
      <c r="E130" s="98">
        <v>40.847999999999999</v>
      </c>
      <c r="F130" s="99" t="s">
        <v>245</v>
      </c>
      <c r="H130" s="100">
        <f>ROUND(E130*G130,2)</f>
        <v>0</v>
      </c>
      <c r="J130" s="100">
        <f t="shared" si="21"/>
        <v>0</v>
      </c>
      <c r="K130" s="101">
        <v>5.6999999999999998E-4</v>
      </c>
      <c r="L130" s="101">
        <f t="shared" si="22"/>
        <v>2.3283359999999999E-2</v>
      </c>
      <c r="N130" s="98">
        <f t="shared" si="23"/>
        <v>0</v>
      </c>
      <c r="O130" s="99">
        <v>20</v>
      </c>
      <c r="P130" s="99" t="s">
        <v>144</v>
      </c>
      <c r="V130" s="102" t="s">
        <v>451</v>
      </c>
      <c r="W130" s="103">
        <v>9.2319999999999993</v>
      </c>
      <c r="X130" s="96" t="s">
        <v>472</v>
      </c>
      <c r="Y130" s="96" t="s">
        <v>470</v>
      </c>
      <c r="Z130" s="99" t="s">
        <v>459</v>
      </c>
      <c r="AB130" s="99">
        <v>7</v>
      </c>
      <c r="AJ130" s="85" t="s">
        <v>453</v>
      </c>
      <c r="AK130" s="85" t="s">
        <v>148</v>
      </c>
    </row>
    <row r="131" spans="1:37">
      <c r="A131" s="94">
        <v>97</v>
      </c>
      <c r="B131" s="95" t="s">
        <v>217</v>
      </c>
      <c r="C131" s="96" t="s">
        <v>473</v>
      </c>
      <c r="D131" s="97" t="s">
        <v>474</v>
      </c>
      <c r="E131" s="98">
        <v>638.71699999999998</v>
      </c>
      <c r="F131" s="99" t="s">
        <v>245</v>
      </c>
      <c r="I131" s="100">
        <f>ROUND(E131*G131,2)</f>
        <v>0</v>
      </c>
      <c r="J131" s="100">
        <f t="shared" si="21"/>
        <v>0</v>
      </c>
      <c r="K131" s="101">
        <v>3.8800000000000002E-3</v>
      </c>
      <c r="L131" s="101">
        <f t="shared" si="22"/>
        <v>2.4782219599999999</v>
      </c>
      <c r="N131" s="98">
        <f t="shared" si="23"/>
        <v>0</v>
      </c>
      <c r="O131" s="99">
        <v>20</v>
      </c>
      <c r="P131" s="99" t="s">
        <v>144</v>
      </c>
      <c r="V131" s="102" t="s">
        <v>96</v>
      </c>
      <c r="X131" s="96" t="s">
        <v>473</v>
      </c>
      <c r="Y131" s="96" t="s">
        <v>473</v>
      </c>
      <c r="Z131" s="99" t="s">
        <v>475</v>
      </c>
      <c r="AA131" s="96" t="s">
        <v>144</v>
      </c>
      <c r="AB131" s="99">
        <v>8</v>
      </c>
      <c r="AJ131" s="85" t="s">
        <v>466</v>
      </c>
      <c r="AK131" s="85" t="s">
        <v>148</v>
      </c>
    </row>
    <row r="132" spans="1:37">
      <c r="A132" s="94">
        <v>98</v>
      </c>
      <c r="B132" s="95" t="s">
        <v>448</v>
      </c>
      <c r="C132" s="96" t="s">
        <v>476</v>
      </c>
      <c r="D132" s="97" t="s">
        <v>477</v>
      </c>
      <c r="F132" s="99" t="s">
        <v>57</v>
      </c>
      <c r="H132" s="100">
        <f>ROUND(E132*G132,2)</f>
        <v>0</v>
      </c>
      <c r="J132" s="100">
        <f t="shared" si="21"/>
        <v>0</v>
      </c>
      <c r="L132" s="101">
        <f t="shared" si="22"/>
        <v>0</v>
      </c>
      <c r="N132" s="98">
        <f t="shared" si="23"/>
        <v>0</v>
      </c>
      <c r="O132" s="99">
        <v>20</v>
      </c>
      <c r="P132" s="99" t="s">
        <v>144</v>
      </c>
      <c r="V132" s="102" t="s">
        <v>451</v>
      </c>
      <c r="X132" s="96" t="s">
        <v>478</v>
      </c>
      <c r="Y132" s="96" t="s">
        <v>476</v>
      </c>
      <c r="Z132" s="99" t="s">
        <v>459</v>
      </c>
      <c r="AB132" s="99" t="s">
        <v>82</v>
      </c>
      <c r="AJ132" s="85" t="s">
        <v>453</v>
      </c>
      <c r="AK132" s="85" t="s">
        <v>148</v>
      </c>
    </row>
    <row r="133" spans="1:37">
      <c r="D133" s="144" t="s">
        <v>479</v>
      </c>
      <c r="E133" s="145">
        <f>J133</f>
        <v>0</v>
      </c>
      <c r="H133" s="145">
        <f>SUM(H122:H132)</f>
        <v>0</v>
      </c>
      <c r="I133" s="145">
        <f>SUM(I122:I132)</f>
        <v>0</v>
      </c>
      <c r="J133" s="145">
        <f>SUM(J122:J132)</f>
        <v>0</v>
      </c>
      <c r="L133" s="146">
        <f>SUM(L122:L132)</f>
        <v>3.2384385999999998</v>
      </c>
      <c r="N133" s="147">
        <f>SUM(N122:N132)</f>
        <v>0</v>
      </c>
      <c r="W133" s="103">
        <f>SUM(W122:W132)</f>
        <v>134.48500000000001</v>
      </c>
    </row>
    <row r="135" spans="1:37">
      <c r="B135" s="96" t="s">
        <v>480</v>
      </c>
    </row>
    <row r="136" spans="1:37">
      <c r="A136" s="94">
        <v>99</v>
      </c>
      <c r="B136" s="95" t="s">
        <v>481</v>
      </c>
      <c r="C136" s="96" t="s">
        <v>482</v>
      </c>
      <c r="D136" s="97" t="s">
        <v>483</v>
      </c>
      <c r="E136" s="98">
        <v>420.12299999999999</v>
      </c>
      <c r="F136" s="99" t="s">
        <v>245</v>
      </c>
      <c r="H136" s="100">
        <f>ROUND(E136*G136,2)</f>
        <v>0</v>
      </c>
      <c r="J136" s="100">
        <f t="shared" ref="J136:J150" si="24">ROUND(E136*G136,2)</f>
        <v>0</v>
      </c>
      <c r="L136" s="101">
        <f t="shared" ref="L136:L150" si="25">E136*K136</f>
        <v>0</v>
      </c>
      <c r="N136" s="98">
        <f t="shared" ref="N136:N150" si="26">E136*M136</f>
        <v>0</v>
      </c>
      <c r="O136" s="99">
        <v>20</v>
      </c>
      <c r="P136" s="99" t="s">
        <v>144</v>
      </c>
      <c r="V136" s="102" t="s">
        <v>451</v>
      </c>
      <c r="W136" s="103">
        <v>37.811</v>
      </c>
      <c r="X136" s="96" t="s">
        <v>484</v>
      </c>
      <c r="Y136" s="96" t="s">
        <v>482</v>
      </c>
      <c r="Z136" s="99" t="s">
        <v>485</v>
      </c>
      <c r="AB136" s="99">
        <v>7</v>
      </c>
      <c r="AJ136" s="85" t="s">
        <v>453</v>
      </c>
      <c r="AK136" s="85" t="s">
        <v>148</v>
      </c>
    </row>
    <row r="137" spans="1:37">
      <c r="A137" s="94">
        <v>100</v>
      </c>
      <c r="B137" s="95" t="s">
        <v>217</v>
      </c>
      <c r="C137" s="96" t="s">
        <v>486</v>
      </c>
      <c r="D137" s="97" t="s">
        <v>487</v>
      </c>
      <c r="E137" s="98">
        <v>428.52499999999998</v>
      </c>
      <c r="F137" s="99" t="s">
        <v>245</v>
      </c>
      <c r="I137" s="100">
        <f>ROUND(E137*G137,2)</f>
        <v>0</v>
      </c>
      <c r="J137" s="100">
        <f t="shared" si="24"/>
        <v>0</v>
      </c>
      <c r="L137" s="101">
        <f t="shared" si="25"/>
        <v>0</v>
      </c>
      <c r="N137" s="98">
        <f t="shared" si="26"/>
        <v>0</v>
      </c>
      <c r="O137" s="99">
        <v>20</v>
      </c>
      <c r="P137" s="99" t="s">
        <v>144</v>
      </c>
      <c r="V137" s="102" t="s">
        <v>96</v>
      </c>
      <c r="X137" s="96" t="s">
        <v>486</v>
      </c>
      <c r="Y137" s="96" t="s">
        <v>486</v>
      </c>
      <c r="Z137" s="99" t="s">
        <v>488</v>
      </c>
      <c r="AA137" s="96" t="s">
        <v>144</v>
      </c>
      <c r="AB137" s="99">
        <v>8</v>
      </c>
      <c r="AJ137" s="85" t="s">
        <v>466</v>
      </c>
      <c r="AK137" s="85" t="s">
        <v>148</v>
      </c>
    </row>
    <row r="138" spans="1:37">
      <c r="A138" s="94">
        <v>101</v>
      </c>
      <c r="B138" s="95" t="s">
        <v>481</v>
      </c>
      <c r="C138" s="96" t="s">
        <v>489</v>
      </c>
      <c r="D138" s="97" t="s">
        <v>490</v>
      </c>
      <c r="E138" s="98">
        <v>539.54</v>
      </c>
      <c r="F138" s="99" t="s">
        <v>245</v>
      </c>
      <c r="H138" s="100">
        <f>ROUND(E138*G138,2)</f>
        <v>0</v>
      </c>
      <c r="J138" s="100">
        <f t="shared" si="24"/>
        <v>0</v>
      </c>
      <c r="K138" s="101">
        <v>3.0000000000000001E-5</v>
      </c>
      <c r="L138" s="101">
        <f t="shared" si="25"/>
        <v>1.6186199999999998E-2</v>
      </c>
      <c r="N138" s="98">
        <f t="shared" si="26"/>
        <v>0</v>
      </c>
      <c r="O138" s="99">
        <v>20</v>
      </c>
      <c r="P138" s="99" t="s">
        <v>144</v>
      </c>
      <c r="V138" s="102" t="s">
        <v>451</v>
      </c>
      <c r="W138" s="103">
        <v>32.372</v>
      </c>
      <c r="X138" s="96" t="s">
        <v>491</v>
      </c>
      <c r="Y138" s="96" t="s">
        <v>489</v>
      </c>
      <c r="Z138" s="99" t="s">
        <v>485</v>
      </c>
      <c r="AB138" s="99">
        <v>7</v>
      </c>
      <c r="AJ138" s="85" t="s">
        <v>453</v>
      </c>
      <c r="AK138" s="85" t="s">
        <v>148</v>
      </c>
    </row>
    <row r="139" spans="1:37" ht="20.399999999999999">
      <c r="A139" s="94">
        <v>102</v>
      </c>
      <c r="B139" s="95" t="s">
        <v>217</v>
      </c>
      <c r="C139" s="96" t="s">
        <v>492</v>
      </c>
      <c r="D139" s="97" t="s">
        <v>877</v>
      </c>
      <c r="E139" s="98">
        <v>143.167</v>
      </c>
      <c r="F139" s="99" t="s">
        <v>245</v>
      </c>
      <c r="I139" s="100">
        <f>ROUND(E139*G139,2)</f>
        <v>0</v>
      </c>
      <c r="J139" s="100">
        <f t="shared" si="24"/>
        <v>0</v>
      </c>
      <c r="L139" s="101">
        <f t="shared" si="25"/>
        <v>0</v>
      </c>
      <c r="N139" s="98">
        <f t="shared" si="26"/>
        <v>0</v>
      </c>
      <c r="O139" s="99">
        <v>20</v>
      </c>
      <c r="P139" s="99" t="s">
        <v>144</v>
      </c>
      <c r="V139" s="102" t="s">
        <v>96</v>
      </c>
      <c r="X139" s="96" t="s">
        <v>493</v>
      </c>
      <c r="Y139" s="96" t="s">
        <v>492</v>
      </c>
      <c r="Z139" s="99" t="s">
        <v>178</v>
      </c>
      <c r="AA139" s="96" t="s">
        <v>144</v>
      </c>
      <c r="AB139" s="99">
        <v>8</v>
      </c>
      <c r="AJ139" s="85" t="s">
        <v>466</v>
      </c>
      <c r="AK139" s="85" t="s">
        <v>148</v>
      </c>
    </row>
    <row r="140" spans="1:37">
      <c r="A140" s="94">
        <v>103</v>
      </c>
      <c r="B140" s="95" t="s">
        <v>217</v>
      </c>
      <c r="C140" s="96" t="s">
        <v>494</v>
      </c>
      <c r="D140" s="97" t="s">
        <v>495</v>
      </c>
      <c r="E140" s="98">
        <v>10.894</v>
      </c>
      <c r="F140" s="99" t="s">
        <v>245</v>
      </c>
      <c r="I140" s="100">
        <f>ROUND(E140*G140,2)</f>
        <v>0</v>
      </c>
      <c r="J140" s="100">
        <f t="shared" si="24"/>
        <v>0</v>
      </c>
      <c r="L140" s="101">
        <f t="shared" si="25"/>
        <v>0</v>
      </c>
      <c r="N140" s="98">
        <f t="shared" si="26"/>
        <v>0</v>
      </c>
      <c r="O140" s="99">
        <v>20</v>
      </c>
      <c r="P140" s="99" t="s">
        <v>144</v>
      </c>
      <c r="V140" s="102" t="s">
        <v>96</v>
      </c>
      <c r="X140" s="96" t="s">
        <v>494</v>
      </c>
      <c r="Y140" s="96" t="s">
        <v>494</v>
      </c>
      <c r="Z140" s="99" t="s">
        <v>178</v>
      </c>
      <c r="AA140" s="96" t="s">
        <v>144</v>
      </c>
      <c r="AB140" s="99">
        <v>8</v>
      </c>
      <c r="AJ140" s="85" t="s">
        <v>466</v>
      </c>
      <c r="AK140" s="85" t="s">
        <v>148</v>
      </c>
    </row>
    <row r="141" spans="1:37">
      <c r="A141" s="94">
        <v>104</v>
      </c>
      <c r="B141" s="95" t="s">
        <v>217</v>
      </c>
      <c r="C141" s="96" t="s">
        <v>496</v>
      </c>
      <c r="D141" s="97" t="s">
        <v>497</v>
      </c>
      <c r="E141" s="98">
        <v>344.17899999999997</v>
      </c>
      <c r="F141" s="99" t="s">
        <v>245</v>
      </c>
      <c r="I141" s="100">
        <f>ROUND(E141*G141,2)</f>
        <v>0</v>
      </c>
      <c r="J141" s="100">
        <f t="shared" si="24"/>
        <v>0</v>
      </c>
      <c r="L141" s="101">
        <f t="shared" si="25"/>
        <v>0</v>
      </c>
      <c r="N141" s="98">
        <f t="shared" si="26"/>
        <v>0</v>
      </c>
      <c r="O141" s="99">
        <v>20</v>
      </c>
      <c r="P141" s="99" t="s">
        <v>144</v>
      </c>
      <c r="V141" s="102" t="s">
        <v>96</v>
      </c>
      <c r="X141" s="96" t="s">
        <v>498</v>
      </c>
      <c r="Y141" s="96" t="s">
        <v>496</v>
      </c>
      <c r="Z141" s="99" t="s">
        <v>178</v>
      </c>
      <c r="AA141" s="96" t="s">
        <v>144</v>
      </c>
      <c r="AB141" s="99">
        <v>8</v>
      </c>
      <c r="AJ141" s="85" t="s">
        <v>466</v>
      </c>
      <c r="AK141" s="85" t="s">
        <v>148</v>
      </c>
    </row>
    <row r="142" spans="1:37" ht="20.399999999999999">
      <c r="A142" s="94">
        <v>105</v>
      </c>
      <c r="B142" s="95" t="s">
        <v>481</v>
      </c>
      <c r="C142" s="96" t="s">
        <v>499</v>
      </c>
      <c r="D142" s="97" t="s">
        <v>500</v>
      </c>
      <c r="E142" s="98">
        <v>68.400000000000006</v>
      </c>
      <c r="F142" s="99" t="s">
        <v>245</v>
      </c>
      <c r="H142" s="100">
        <f>ROUND(E142*G142,2)</f>
        <v>0</v>
      </c>
      <c r="J142" s="100">
        <f t="shared" si="24"/>
        <v>0</v>
      </c>
      <c r="K142" s="101">
        <v>3.5000000000000001E-3</v>
      </c>
      <c r="L142" s="101">
        <f t="shared" si="25"/>
        <v>0.23940000000000003</v>
      </c>
      <c r="N142" s="98">
        <f t="shared" si="26"/>
        <v>0</v>
      </c>
      <c r="O142" s="99">
        <v>20</v>
      </c>
      <c r="P142" s="99" t="s">
        <v>144</v>
      </c>
      <c r="V142" s="102" t="s">
        <v>451</v>
      </c>
      <c r="W142" s="103">
        <v>10.602</v>
      </c>
      <c r="X142" s="96" t="s">
        <v>501</v>
      </c>
      <c r="Y142" s="96" t="s">
        <v>499</v>
      </c>
      <c r="Z142" s="99" t="s">
        <v>178</v>
      </c>
      <c r="AB142" s="99">
        <v>7</v>
      </c>
      <c r="AJ142" s="85" t="s">
        <v>453</v>
      </c>
      <c r="AK142" s="85" t="s">
        <v>148</v>
      </c>
    </row>
    <row r="143" spans="1:37">
      <c r="A143" s="94">
        <v>106</v>
      </c>
      <c r="B143" s="95" t="s">
        <v>217</v>
      </c>
      <c r="C143" s="96" t="s">
        <v>502</v>
      </c>
      <c r="D143" s="97" t="s">
        <v>503</v>
      </c>
      <c r="E143" s="98">
        <v>69.768000000000001</v>
      </c>
      <c r="F143" s="99" t="s">
        <v>245</v>
      </c>
      <c r="I143" s="100">
        <f>ROUND(E143*G143,2)</f>
        <v>0</v>
      </c>
      <c r="J143" s="100">
        <f t="shared" si="24"/>
        <v>0</v>
      </c>
      <c r="L143" s="101">
        <f t="shared" si="25"/>
        <v>0</v>
      </c>
      <c r="N143" s="98">
        <f t="shared" si="26"/>
        <v>0</v>
      </c>
      <c r="O143" s="99">
        <v>20</v>
      </c>
      <c r="P143" s="99" t="s">
        <v>144</v>
      </c>
      <c r="V143" s="102" t="s">
        <v>96</v>
      </c>
      <c r="X143" s="96" t="s">
        <v>502</v>
      </c>
      <c r="Y143" s="96" t="s">
        <v>502</v>
      </c>
      <c r="Z143" s="99" t="s">
        <v>504</v>
      </c>
      <c r="AA143" s="96" t="s">
        <v>144</v>
      </c>
      <c r="AB143" s="99">
        <v>8</v>
      </c>
      <c r="AJ143" s="85" t="s">
        <v>466</v>
      </c>
      <c r="AK143" s="85" t="s">
        <v>148</v>
      </c>
    </row>
    <row r="144" spans="1:37">
      <c r="A144" s="94">
        <v>107</v>
      </c>
      <c r="B144" s="95" t="s">
        <v>481</v>
      </c>
      <c r="C144" s="96" t="s">
        <v>505</v>
      </c>
      <c r="D144" s="97" t="s">
        <v>506</v>
      </c>
      <c r="E144" s="98">
        <v>99.12</v>
      </c>
      <c r="F144" s="99" t="s">
        <v>245</v>
      </c>
      <c r="H144" s="100">
        <f>ROUND(E144*G144,2)</f>
        <v>0</v>
      </c>
      <c r="J144" s="100">
        <f t="shared" si="24"/>
        <v>0</v>
      </c>
      <c r="K144" s="101">
        <v>1E-3</v>
      </c>
      <c r="L144" s="101">
        <f t="shared" si="25"/>
        <v>9.912E-2</v>
      </c>
      <c r="N144" s="98">
        <f t="shared" si="26"/>
        <v>0</v>
      </c>
      <c r="O144" s="99">
        <v>20</v>
      </c>
      <c r="P144" s="99" t="s">
        <v>144</v>
      </c>
      <c r="V144" s="102" t="s">
        <v>451</v>
      </c>
      <c r="W144" s="103">
        <v>13.48</v>
      </c>
      <c r="X144" s="96" t="s">
        <v>507</v>
      </c>
      <c r="Y144" s="96" t="s">
        <v>505</v>
      </c>
      <c r="Z144" s="99" t="s">
        <v>485</v>
      </c>
      <c r="AB144" s="99">
        <v>7</v>
      </c>
      <c r="AJ144" s="85" t="s">
        <v>453</v>
      </c>
      <c r="AK144" s="85" t="s">
        <v>148</v>
      </c>
    </row>
    <row r="145" spans="1:37">
      <c r="A145" s="94">
        <v>108</v>
      </c>
      <c r="B145" s="95" t="s">
        <v>217</v>
      </c>
      <c r="C145" s="96" t="s">
        <v>508</v>
      </c>
      <c r="D145" s="97" t="s">
        <v>509</v>
      </c>
      <c r="E145" s="98">
        <v>50.551000000000002</v>
      </c>
      <c r="F145" s="99" t="s">
        <v>245</v>
      </c>
      <c r="I145" s="100">
        <f>ROUND(E145*G145,2)</f>
        <v>0</v>
      </c>
      <c r="J145" s="100">
        <f t="shared" si="24"/>
        <v>0</v>
      </c>
      <c r="L145" s="101">
        <f t="shared" si="25"/>
        <v>0</v>
      </c>
      <c r="N145" s="98">
        <f t="shared" si="26"/>
        <v>0</v>
      </c>
      <c r="O145" s="99">
        <v>20</v>
      </c>
      <c r="P145" s="99" t="s">
        <v>144</v>
      </c>
      <c r="V145" s="102" t="s">
        <v>96</v>
      </c>
      <c r="X145" s="96" t="s">
        <v>508</v>
      </c>
      <c r="Y145" s="96" t="s">
        <v>508</v>
      </c>
      <c r="Z145" s="99" t="s">
        <v>488</v>
      </c>
      <c r="AA145" s="96" t="s">
        <v>144</v>
      </c>
      <c r="AB145" s="99">
        <v>8</v>
      </c>
      <c r="AJ145" s="85" t="s">
        <v>466</v>
      </c>
      <c r="AK145" s="85" t="s">
        <v>148</v>
      </c>
    </row>
    <row r="146" spans="1:37">
      <c r="A146" s="94">
        <v>109</v>
      </c>
      <c r="B146" s="95" t="s">
        <v>217</v>
      </c>
      <c r="C146" s="96" t="s">
        <v>486</v>
      </c>
      <c r="D146" s="97" t="s">
        <v>487</v>
      </c>
      <c r="E146" s="98">
        <v>50.551000000000002</v>
      </c>
      <c r="F146" s="99" t="s">
        <v>245</v>
      </c>
      <c r="I146" s="100">
        <f>ROUND(E146*G146,2)</f>
        <v>0</v>
      </c>
      <c r="J146" s="100">
        <f t="shared" si="24"/>
        <v>0</v>
      </c>
      <c r="L146" s="101">
        <f t="shared" si="25"/>
        <v>0</v>
      </c>
      <c r="N146" s="98">
        <f t="shared" si="26"/>
        <v>0</v>
      </c>
      <c r="O146" s="99">
        <v>20</v>
      </c>
      <c r="P146" s="99" t="s">
        <v>144</v>
      </c>
      <c r="V146" s="102" t="s">
        <v>96</v>
      </c>
      <c r="X146" s="96" t="s">
        <v>486</v>
      </c>
      <c r="Y146" s="96" t="s">
        <v>486</v>
      </c>
      <c r="Z146" s="99" t="s">
        <v>488</v>
      </c>
      <c r="AA146" s="96" t="s">
        <v>144</v>
      </c>
      <c r="AB146" s="99">
        <v>8</v>
      </c>
      <c r="AJ146" s="85" t="s">
        <v>466</v>
      </c>
      <c r="AK146" s="85" t="s">
        <v>148</v>
      </c>
    </row>
    <row r="147" spans="1:37" ht="20.399999999999999">
      <c r="A147" s="94">
        <v>110</v>
      </c>
      <c r="B147" s="95" t="s">
        <v>481</v>
      </c>
      <c r="C147" s="96" t="s">
        <v>510</v>
      </c>
      <c r="D147" s="97" t="s">
        <v>511</v>
      </c>
      <c r="E147" s="98">
        <v>539.54</v>
      </c>
      <c r="F147" s="99" t="s">
        <v>245</v>
      </c>
      <c r="H147" s="100">
        <f>ROUND(E147*G147,2)</f>
        <v>0</v>
      </c>
      <c r="J147" s="100">
        <f t="shared" si="24"/>
        <v>0</v>
      </c>
      <c r="L147" s="101">
        <f t="shared" si="25"/>
        <v>0</v>
      </c>
      <c r="N147" s="98">
        <f t="shared" si="26"/>
        <v>0</v>
      </c>
      <c r="O147" s="99">
        <v>20</v>
      </c>
      <c r="P147" s="99" t="s">
        <v>144</v>
      </c>
      <c r="V147" s="102" t="s">
        <v>451</v>
      </c>
      <c r="W147" s="103">
        <v>36.689</v>
      </c>
      <c r="X147" s="96" t="s">
        <v>512</v>
      </c>
      <c r="Y147" s="96" t="s">
        <v>510</v>
      </c>
      <c r="Z147" s="99" t="s">
        <v>485</v>
      </c>
      <c r="AB147" s="99">
        <v>7</v>
      </c>
      <c r="AJ147" s="85" t="s">
        <v>453</v>
      </c>
      <c r="AK147" s="85" t="s">
        <v>148</v>
      </c>
    </row>
    <row r="148" spans="1:37" ht="20.399999999999999">
      <c r="A148" s="94">
        <v>111</v>
      </c>
      <c r="B148" s="95" t="s">
        <v>481</v>
      </c>
      <c r="C148" s="96" t="s">
        <v>513</v>
      </c>
      <c r="D148" s="97" t="s">
        <v>514</v>
      </c>
      <c r="E148" s="98">
        <v>49.56</v>
      </c>
      <c r="F148" s="99" t="s">
        <v>245</v>
      </c>
      <c r="H148" s="100">
        <f>ROUND(E148*G148,2)</f>
        <v>0</v>
      </c>
      <c r="J148" s="100">
        <f t="shared" si="24"/>
        <v>0</v>
      </c>
      <c r="K148" s="101">
        <v>1.1299999999999999E-3</v>
      </c>
      <c r="L148" s="101">
        <f t="shared" si="25"/>
        <v>5.6002799999999998E-2</v>
      </c>
      <c r="N148" s="98">
        <f t="shared" si="26"/>
        <v>0</v>
      </c>
      <c r="O148" s="99">
        <v>20</v>
      </c>
      <c r="P148" s="99" t="s">
        <v>144</v>
      </c>
      <c r="V148" s="102" t="s">
        <v>451</v>
      </c>
      <c r="W148" s="103">
        <v>3.37</v>
      </c>
      <c r="X148" s="96" t="s">
        <v>515</v>
      </c>
      <c r="Y148" s="96" t="s">
        <v>513</v>
      </c>
      <c r="Z148" s="99" t="s">
        <v>485</v>
      </c>
      <c r="AB148" s="99">
        <v>7</v>
      </c>
      <c r="AJ148" s="85" t="s">
        <v>453</v>
      </c>
      <c r="AK148" s="85" t="s">
        <v>148</v>
      </c>
    </row>
    <row r="149" spans="1:37">
      <c r="A149" s="94">
        <v>112</v>
      </c>
      <c r="B149" s="95" t="s">
        <v>481</v>
      </c>
      <c r="C149" s="96" t="s">
        <v>516</v>
      </c>
      <c r="D149" s="97" t="s">
        <v>517</v>
      </c>
      <c r="E149" s="98">
        <v>210.06200000000001</v>
      </c>
      <c r="F149" s="99" t="s">
        <v>245</v>
      </c>
      <c r="H149" s="100">
        <f>ROUND(E149*G149,2)</f>
        <v>0</v>
      </c>
      <c r="J149" s="100">
        <f t="shared" si="24"/>
        <v>0</v>
      </c>
      <c r="K149" s="101">
        <v>1.5100000000000001E-3</v>
      </c>
      <c r="L149" s="101">
        <f t="shared" si="25"/>
        <v>0.31719362000000001</v>
      </c>
      <c r="N149" s="98">
        <f t="shared" si="26"/>
        <v>0</v>
      </c>
      <c r="O149" s="99">
        <v>20</v>
      </c>
      <c r="P149" s="99" t="s">
        <v>144</v>
      </c>
      <c r="V149" s="102" t="s">
        <v>451</v>
      </c>
      <c r="W149" s="103">
        <v>14.704000000000001</v>
      </c>
      <c r="X149" s="96" t="s">
        <v>518</v>
      </c>
      <c r="Y149" s="96" t="s">
        <v>516</v>
      </c>
      <c r="Z149" s="99" t="s">
        <v>485</v>
      </c>
      <c r="AB149" s="99">
        <v>7</v>
      </c>
      <c r="AJ149" s="85" t="s">
        <v>453</v>
      </c>
      <c r="AK149" s="85" t="s">
        <v>148</v>
      </c>
    </row>
    <row r="150" spans="1:37">
      <c r="A150" s="94">
        <v>113</v>
      </c>
      <c r="B150" s="95" t="s">
        <v>481</v>
      </c>
      <c r="C150" s="96" t="s">
        <v>519</v>
      </c>
      <c r="D150" s="97" t="s">
        <v>520</v>
      </c>
      <c r="F150" s="99" t="s">
        <v>57</v>
      </c>
      <c r="H150" s="100">
        <f>ROUND(E150*G150,2)</f>
        <v>0</v>
      </c>
      <c r="J150" s="100">
        <f t="shared" si="24"/>
        <v>0</v>
      </c>
      <c r="L150" s="101">
        <f t="shared" si="25"/>
        <v>0</v>
      </c>
      <c r="N150" s="98">
        <f t="shared" si="26"/>
        <v>0</v>
      </c>
      <c r="O150" s="99">
        <v>20</v>
      </c>
      <c r="P150" s="99" t="s">
        <v>144</v>
      </c>
      <c r="V150" s="102" t="s">
        <v>451</v>
      </c>
      <c r="X150" s="96" t="s">
        <v>521</v>
      </c>
      <c r="Y150" s="96" t="s">
        <v>519</v>
      </c>
      <c r="Z150" s="99" t="s">
        <v>485</v>
      </c>
      <c r="AB150" s="99" t="s">
        <v>82</v>
      </c>
      <c r="AJ150" s="85" t="s">
        <v>453</v>
      </c>
      <c r="AK150" s="85" t="s">
        <v>148</v>
      </c>
    </row>
    <row r="151" spans="1:37">
      <c r="D151" s="144" t="s">
        <v>522</v>
      </c>
      <c r="E151" s="145">
        <f>J151</f>
        <v>0</v>
      </c>
      <c r="H151" s="145">
        <f>SUM(H135:H150)</f>
        <v>0</v>
      </c>
      <c r="I151" s="145">
        <f>SUM(I135:I150)</f>
        <v>0</v>
      </c>
      <c r="J151" s="145">
        <f>SUM(J135:J150)</f>
        <v>0</v>
      </c>
      <c r="L151" s="146">
        <f>SUM(L135:L150)</f>
        <v>0.72790262000000006</v>
      </c>
      <c r="N151" s="147">
        <f>SUM(N135:N150)</f>
        <v>0</v>
      </c>
      <c r="W151" s="103">
        <f>SUM(W135:W150)</f>
        <v>149.02800000000002</v>
      </c>
    </row>
    <row r="153" spans="1:37">
      <c r="B153" s="96" t="s">
        <v>523</v>
      </c>
    </row>
    <row r="154" spans="1:37">
      <c r="A154" s="94">
        <v>114</v>
      </c>
      <c r="B154" s="95" t="s">
        <v>524</v>
      </c>
      <c r="C154" s="96" t="s">
        <v>525</v>
      </c>
      <c r="D154" s="97" t="s">
        <v>526</v>
      </c>
      <c r="E154" s="98">
        <v>268.3</v>
      </c>
      <c r="F154" s="99" t="s">
        <v>245</v>
      </c>
      <c r="H154" s="100">
        <f>ROUND(E154*G154,2)</f>
        <v>0</v>
      </c>
      <c r="J154" s="100">
        <f t="shared" ref="J154:J161" si="27">ROUND(E154*G154,2)</f>
        <v>0</v>
      </c>
      <c r="K154" s="101">
        <v>2.5999999999999998E-4</v>
      </c>
      <c r="L154" s="101">
        <f t="shared" ref="L154:L161" si="28">E154*K154</f>
        <v>6.9758000000000001E-2</v>
      </c>
      <c r="N154" s="98">
        <f t="shared" ref="N154:N161" si="29">E154*M154</f>
        <v>0</v>
      </c>
      <c r="O154" s="99">
        <v>20</v>
      </c>
      <c r="P154" s="99" t="s">
        <v>144</v>
      </c>
      <c r="V154" s="102" t="s">
        <v>451</v>
      </c>
      <c r="W154" s="103">
        <v>92.295000000000002</v>
      </c>
      <c r="X154" s="96" t="s">
        <v>527</v>
      </c>
      <c r="Y154" s="96" t="s">
        <v>525</v>
      </c>
      <c r="Z154" s="99" t="s">
        <v>528</v>
      </c>
      <c r="AB154" s="99">
        <v>7</v>
      </c>
      <c r="AJ154" s="85" t="s">
        <v>453</v>
      </c>
      <c r="AK154" s="85" t="s">
        <v>148</v>
      </c>
    </row>
    <row r="155" spans="1:37">
      <c r="A155" s="94">
        <v>115</v>
      </c>
      <c r="B155" s="95" t="s">
        <v>524</v>
      </c>
      <c r="C155" s="96" t="s">
        <v>529</v>
      </c>
      <c r="D155" s="97" t="s">
        <v>530</v>
      </c>
      <c r="E155" s="98">
        <v>84.66</v>
      </c>
      <c r="F155" s="99" t="s">
        <v>245</v>
      </c>
      <c r="H155" s="100">
        <f>ROUND(E155*G155,2)</f>
        <v>0</v>
      </c>
      <c r="J155" s="100">
        <f t="shared" si="27"/>
        <v>0</v>
      </c>
      <c r="K155" s="101">
        <v>2.5999999999999998E-4</v>
      </c>
      <c r="L155" s="101">
        <f t="shared" si="28"/>
        <v>2.2011599999999996E-2</v>
      </c>
      <c r="N155" s="98">
        <f t="shared" si="29"/>
        <v>0</v>
      </c>
      <c r="O155" s="99">
        <v>20</v>
      </c>
      <c r="P155" s="99" t="s">
        <v>144</v>
      </c>
      <c r="V155" s="102" t="s">
        <v>451</v>
      </c>
      <c r="W155" s="103">
        <v>29.123000000000001</v>
      </c>
      <c r="X155" s="96" t="s">
        <v>527</v>
      </c>
      <c r="Y155" s="96" t="s">
        <v>529</v>
      </c>
      <c r="Z155" s="99" t="s">
        <v>528</v>
      </c>
      <c r="AB155" s="99">
        <v>7</v>
      </c>
      <c r="AJ155" s="85" t="s">
        <v>453</v>
      </c>
      <c r="AK155" s="85" t="s">
        <v>148</v>
      </c>
    </row>
    <row r="156" spans="1:37" ht="20.399999999999999">
      <c r="A156" s="94">
        <v>116</v>
      </c>
      <c r="B156" s="95" t="s">
        <v>524</v>
      </c>
      <c r="C156" s="96" t="s">
        <v>531</v>
      </c>
      <c r="D156" s="97" t="s">
        <v>532</v>
      </c>
      <c r="E156" s="98">
        <v>353</v>
      </c>
      <c r="F156" s="99" t="s">
        <v>245</v>
      </c>
      <c r="H156" s="100">
        <f>ROUND(E156*G156,2)</f>
        <v>0</v>
      </c>
      <c r="J156" s="100">
        <f t="shared" si="27"/>
        <v>0</v>
      </c>
      <c r="L156" s="101">
        <f t="shared" si="28"/>
        <v>0</v>
      </c>
      <c r="N156" s="98">
        <f t="shared" si="29"/>
        <v>0</v>
      </c>
      <c r="O156" s="99">
        <v>20</v>
      </c>
      <c r="P156" s="99" t="s">
        <v>144</v>
      </c>
      <c r="V156" s="102" t="s">
        <v>451</v>
      </c>
      <c r="W156" s="103">
        <v>80.131</v>
      </c>
      <c r="X156" s="96" t="s">
        <v>533</v>
      </c>
      <c r="Y156" s="96" t="s">
        <v>531</v>
      </c>
      <c r="Z156" s="99" t="s">
        <v>178</v>
      </c>
      <c r="AB156" s="99">
        <v>7</v>
      </c>
      <c r="AJ156" s="85" t="s">
        <v>453</v>
      </c>
      <c r="AK156" s="85" t="s">
        <v>148</v>
      </c>
    </row>
    <row r="157" spans="1:37">
      <c r="A157" s="94">
        <v>117</v>
      </c>
      <c r="B157" s="95" t="s">
        <v>524</v>
      </c>
      <c r="C157" s="96" t="s">
        <v>534</v>
      </c>
      <c r="D157" s="97" t="s">
        <v>535</v>
      </c>
      <c r="E157" s="98">
        <v>353</v>
      </c>
      <c r="F157" s="99" t="s">
        <v>245</v>
      </c>
      <c r="H157" s="100">
        <f>ROUND(E157*G157,2)</f>
        <v>0</v>
      </c>
      <c r="J157" s="100">
        <f t="shared" si="27"/>
        <v>0</v>
      </c>
      <c r="L157" s="101">
        <f t="shared" si="28"/>
        <v>0</v>
      </c>
      <c r="N157" s="98">
        <f t="shared" si="29"/>
        <v>0</v>
      </c>
      <c r="O157" s="99">
        <v>20</v>
      </c>
      <c r="P157" s="99" t="s">
        <v>144</v>
      </c>
      <c r="V157" s="102" t="s">
        <v>451</v>
      </c>
      <c r="W157" s="103">
        <v>25.062999999999999</v>
      </c>
      <c r="X157" s="96" t="s">
        <v>536</v>
      </c>
      <c r="Y157" s="96" t="s">
        <v>534</v>
      </c>
      <c r="Z157" s="99" t="s">
        <v>528</v>
      </c>
      <c r="AB157" s="99">
        <v>7</v>
      </c>
      <c r="AJ157" s="85" t="s">
        <v>453</v>
      </c>
      <c r="AK157" s="85" t="s">
        <v>148</v>
      </c>
    </row>
    <row r="158" spans="1:37">
      <c r="A158" s="94">
        <v>118</v>
      </c>
      <c r="B158" s="95" t="s">
        <v>217</v>
      </c>
      <c r="C158" s="96" t="s">
        <v>537</v>
      </c>
      <c r="D158" s="97" t="s">
        <v>538</v>
      </c>
      <c r="E158" s="98">
        <v>1.0349999999999999</v>
      </c>
      <c r="F158" s="99" t="s">
        <v>143</v>
      </c>
      <c r="I158" s="100">
        <f>ROUND(E158*G158,2)</f>
        <v>0</v>
      </c>
      <c r="J158" s="100">
        <f t="shared" si="27"/>
        <v>0</v>
      </c>
      <c r="K158" s="101">
        <v>0.55000000000000004</v>
      </c>
      <c r="L158" s="101">
        <f t="shared" si="28"/>
        <v>0.56925000000000003</v>
      </c>
      <c r="N158" s="98">
        <f t="shared" si="29"/>
        <v>0</v>
      </c>
      <c r="O158" s="99">
        <v>20</v>
      </c>
      <c r="P158" s="99" t="s">
        <v>144</v>
      </c>
      <c r="V158" s="102" t="s">
        <v>96</v>
      </c>
      <c r="X158" s="96" t="s">
        <v>537</v>
      </c>
      <c r="Y158" s="96" t="s">
        <v>537</v>
      </c>
      <c r="Z158" s="99" t="s">
        <v>539</v>
      </c>
      <c r="AA158" s="96" t="s">
        <v>144</v>
      </c>
      <c r="AB158" s="99">
        <v>8</v>
      </c>
      <c r="AJ158" s="85" t="s">
        <v>466</v>
      </c>
      <c r="AK158" s="85" t="s">
        <v>148</v>
      </c>
    </row>
    <row r="159" spans="1:37" ht="20.399999999999999">
      <c r="A159" s="94">
        <v>119</v>
      </c>
      <c r="B159" s="95" t="s">
        <v>524</v>
      </c>
      <c r="C159" s="96" t="s">
        <v>540</v>
      </c>
      <c r="D159" s="97" t="s">
        <v>541</v>
      </c>
      <c r="E159" s="98">
        <v>35.1</v>
      </c>
      <c r="F159" s="99" t="s">
        <v>245</v>
      </c>
      <c r="H159" s="100">
        <f>ROUND(E159*G159,2)</f>
        <v>0</v>
      </c>
      <c r="J159" s="100">
        <f t="shared" si="27"/>
        <v>0</v>
      </c>
      <c r="K159" s="101">
        <v>1.703E-2</v>
      </c>
      <c r="L159" s="101">
        <f t="shared" si="28"/>
        <v>0.59775299999999998</v>
      </c>
      <c r="N159" s="98">
        <f t="shared" si="29"/>
        <v>0</v>
      </c>
      <c r="O159" s="99">
        <v>20</v>
      </c>
      <c r="P159" s="99" t="s">
        <v>144</v>
      </c>
      <c r="V159" s="102" t="s">
        <v>451</v>
      </c>
      <c r="W159" s="103">
        <v>10.179</v>
      </c>
      <c r="X159" s="96" t="s">
        <v>542</v>
      </c>
      <c r="Y159" s="96" t="s">
        <v>540</v>
      </c>
      <c r="Z159" s="99" t="s">
        <v>178</v>
      </c>
      <c r="AB159" s="99">
        <v>7</v>
      </c>
      <c r="AJ159" s="85" t="s">
        <v>453</v>
      </c>
      <c r="AK159" s="85" t="s">
        <v>148</v>
      </c>
    </row>
    <row r="160" spans="1:37">
      <c r="A160" s="94">
        <v>120</v>
      </c>
      <c r="B160" s="95" t="s">
        <v>524</v>
      </c>
      <c r="C160" s="96" t="s">
        <v>543</v>
      </c>
      <c r="D160" s="97" t="s">
        <v>544</v>
      </c>
      <c r="E160" s="98">
        <v>48.515000000000001</v>
      </c>
      <c r="F160" s="99" t="s">
        <v>245</v>
      </c>
      <c r="H160" s="100">
        <f>ROUND(E160*G160,2)</f>
        <v>0</v>
      </c>
      <c r="J160" s="100">
        <f t="shared" si="27"/>
        <v>0</v>
      </c>
      <c r="K160" s="101">
        <v>2.3400000000000001E-2</v>
      </c>
      <c r="L160" s="101">
        <f t="shared" si="28"/>
        <v>1.135251</v>
      </c>
      <c r="N160" s="98">
        <f t="shared" si="29"/>
        <v>0</v>
      </c>
      <c r="O160" s="99">
        <v>20</v>
      </c>
      <c r="P160" s="99" t="s">
        <v>144</v>
      </c>
      <c r="V160" s="102" t="s">
        <v>451</v>
      </c>
      <c r="W160" s="103">
        <v>11.644</v>
      </c>
      <c r="X160" s="96" t="s">
        <v>545</v>
      </c>
      <c r="Y160" s="96" t="s">
        <v>543</v>
      </c>
      <c r="Z160" s="99" t="s">
        <v>178</v>
      </c>
      <c r="AB160" s="99">
        <v>7</v>
      </c>
      <c r="AJ160" s="85" t="s">
        <v>453</v>
      </c>
      <c r="AK160" s="85" t="s">
        <v>148</v>
      </c>
    </row>
    <row r="161" spans="1:37">
      <c r="A161" s="94">
        <v>121</v>
      </c>
      <c r="B161" s="95" t="s">
        <v>524</v>
      </c>
      <c r="C161" s="96" t="s">
        <v>546</v>
      </c>
      <c r="D161" s="97" t="s">
        <v>547</v>
      </c>
      <c r="F161" s="99" t="s">
        <v>57</v>
      </c>
      <c r="H161" s="100">
        <f>ROUND(E161*G161,2)</f>
        <v>0</v>
      </c>
      <c r="J161" s="100">
        <f t="shared" si="27"/>
        <v>0</v>
      </c>
      <c r="L161" s="101">
        <f t="shared" si="28"/>
        <v>0</v>
      </c>
      <c r="N161" s="98">
        <f t="shared" si="29"/>
        <v>0</v>
      </c>
      <c r="O161" s="99">
        <v>20</v>
      </c>
      <c r="P161" s="99" t="s">
        <v>144</v>
      </c>
      <c r="V161" s="102" t="s">
        <v>451</v>
      </c>
      <c r="X161" s="96" t="s">
        <v>548</v>
      </c>
      <c r="Y161" s="96" t="s">
        <v>546</v>
      </c>
      <c r="Z161" s="99" t="s">
        <v>549</v>
      </c>
      <c r="AB161" s="99" t="s">
        <v>82</v>
      </c>
      <c r="AJ161" s="85" t="s">
        <v>453</v>
      </c>
      <c r="AK161" s="85" t="s">
        <v>148</v>
      </c>
    </row>
    <row r="162" spans="1:37">
      <c r="D162" s="144" t="s">
        <v>550</v>
      </c>
      <c r="E162" s="145">
        <f>J162</f>
        <v>0</v>
      </c>
      <c r="H162" s="145">
        <f>SUM(H153:H161)</f>
        <v>0</v>
      </c>
      <c r="I162" s="145">
        <f>SUM(I153:I161)</f>
        <v>0</v>
      </c>
      <c r="J162" s="145">
        <f>SUM(J153:J161)</f>
        <v>0</v>
      </c>
      <c r="L162" s="146">
        <f>SUM(L153:L161)</f>
        <v>2.3940235999999997</v>
      </c>
      <c r="N162" s="147">
        <f>SUM(N153:N161)</f>
        <v>0</v>
      </c>
      <c r="W162" s="103">
        <f>SUM(W153:W161)</f>
        <v>248.435</v>
      </c>
    </row>
    <row r="164" spans="1:37">
      <c r="B164" s="96" t="s">
        <v>551</v>
      </c>
    </row>
    <row r="165" spans="1:37" ht="20.399999999999999">
      <c r="A165" s="94">
        <v>122</v>
      </c>
      <c r="B165" s="95" t="s">
        <v>552</v>
      </c>
      <c r="C165" s="96" t="s">
        <v>553</v>
      </c>
      <c r="D165" s="97" t="s">
        <v>554</v>
      </c>
      <c r="E165" s="98">
        <v>43.8</v>
      </c>
      <c r="F165" s="99" t="s">
        <v>245</v>
      </c>
      <c r="H165" s="100">
        <f>ROUND(E165*G165,2)</f>
        <v>0</v>
      </c>
      <c r="J165" s="100">
        <f>ROUND(E165*G165,2)</f>
        <v>0</v>
      </c>
      <c r="K165" s="101">
        <v>2.3189999999999999E-2</v>
      </c>
      <c r="L165" s="101">
        <f>E165*K165</f>
        <v>1.0157219999999998</v>
      </c>
      <c r="N165" s="98">
        <f>E165*M165</f>
        <v>0</v>
      </c>
      <c r="O165" s="99">
        <v>20</v>
      </c>
      <c r="P165" s="99" t="s">
        <v>144</v>
      </c>
      <c r="V165" s="102" t="s">
        <v>451</v>
      </c>
      <c r="W165" s="103">
        <v>43.098999999999997</v>
      </c>
      <c r="X165" s="96" t="s">
        <v>555</v>
      </c>
      <c r="Y165" s="96" t="s">
        <v>553</v>
      </c>
      <c r="Z165" s="99" t="s">
        <v>178</v>
      </c>
      <c r="AB165" s="99">
        <v>7</v>
      </c>
      <c r="AJ165" s="85" t="s">
        <v>453</v>
      </c>
      <c r="AK165" s="85" t="s">
        <v>148</v>
      </c>
    </row>
    <row r="166" spans="1:37" ht="20.399999999999999">
      <c r="A166" s="94">
        <v>123</v>
      </c>
      <c r="B166" s="95" t="s">
        <v>552</v>
      </c>
      <c r="C166" s="96" t="s">
        <v>556</v>
      </c>
      <c r="D166" s="97" t="s">
        <v>557</v>
      </c>
      <c r="E166" s="98">
        <v>128.38999999999999</v>
      </c>
      <c r="F166" s="99" t="s">
        <v>245</v>
      </c>
      <c r="H166" s="100">
        <f>ROUND(E166*G166,2)</f>
        <v>0</v>
      </c>
      <c r="J166" s="100">
        <f>ROUND(E166*G166,2)</f>
        <v>0</v>
      </c>
      <c r="K166" s="101">
        <v>5.6999999999999998E-4</v>
      </c>
      <c r="L166" s="101">
        <f>E166*K166</f>
        <v>7.3182299999999992E-2</v>
      </c>
      <c r="N166" s="98">
        <f>E166*M166</f>
        <v>0</v>
      </c>
      <c r="O166" s="99">
        <v>20</v>
      </c>
      <c r="P166" s="99" t="s">
        <v>144</v>
      </c>
      <c r="V166" s="102" t="s">
        <v>451</v>
      </c>
      <c r="W166" s="103">
        <v>144.696</v>
      </c>
      <c r="X166" s="96" t="s">
        <v>558</v>
      </c>
      <c r="Y166" s="96" t="s">
        <v>556</v>
      </c>
      <c r="Z166" s="99" t="s">
        <v>178</v>
      </c>
      <c r="AB166" s="99">
        <v>7</v>
      </c>
      <c r="AJ166" s="85" t="s">
        <v>453</v>
      </c>
      <c r="AK166" s="85" t="s">
        <v>148</v>
      </c>
    </row>
    <row r="167" spans="1:37" ht="20.399999999999999">
      <c r="A167" s="94">
        <v>124</v>
      </c>
      <c r="B167" s="95" t="s">
        <v>552</v>
      </c>
      <c r="C167" s="96" t="s">
        <v>559</v>
      </c>
      <c r="D167" s="97" t="s">
        <v>560</v>
      </c>
      <c r="E167" s="98">
        <v>7.49</v>
      </c>
      <c r="F167" s="99" t="s">
        <v>245</v>
      </c>
      <c r="H167" s="100">
        <f>ROUND(E167*G167,2)</f>
        <v>0</v>
      </c>
      <c r="J167" s="100">
        <f>ROUND(E167*G167,2)</f>
        <v>0</v>
      </c>
      <c r="K167" s="101">
        <v>5.6999999999999998E-4</v>
      </c>
      <c r="L167" s="101">
        <f>E167*K167</f>
        <v>4.2693000000000002E-3</v>
      </c>
      <c r="N167" s="98">
        <f>E167*M167</f>
        <v>0</v>
      </c>
      <c r="O167" s="99">
        <v>20</v>
      </c>
      <c r="P167" s="99" t="s">
        <v>144</v>
      </c>
      <c r="V167" s="102" t="s">
        <v>451</v>
      </c>
      <c r="W167" s="103">
        <v>8.4410000000000007</v>
      </c>
      <c r="X167" s="96" t="s">
        <v>561</v>
      </c>
      <c r="Y167" s="96" t="s">
        <v>559</v>
      </c>
      <c r="Z167" s="99" t="s">
        <v>178</v>
      </c>
      <c r="AB167" s="99">
        <v>7</v>
      </c>
      <c r="AJ167" s="85" t="s">
        <v>453</v>
      </c>
      <c r="AK167" s="85" t="s">
        <v>148</v>
      </c>
    </row>
    <row r="168" spans="1:37">
      <c r="A168" s="94">
        <v>125</v>
      </c>
      <c r="B168" s="95" t="s">
        <v>552</v>
      </c>
      <c r="C168" s="96" t="s">
        <v>562</v>
      </c>
      <c r="D168" s="97" t="s">
        <v>563</v>
      </c>
      <c r="F168" s="99" t="s">
        <v>57</v>
      </c>
      <c r="H168" s="100">
        <f>ROUND(E168*G168,2)</f>
        <v>0</v>
      </c>
      <c r="J168" s="100">
        <f>ROUND(E168*G168,2)</f>
        <v>0</v>
      </c>
      <c r="L168" s="101">
        <f>E168*K168</f>
        <v>0</v>
      </c>
      <c r="N168" s="98">
        <f>E168*M168</f>
        <v>0</v>
      </c>
      <c r="O168" s="99">
        <v>20</v>
      </c>
      <c r="P168" s="99" t="s">
        <v>144</v>
      </c>
      <c r="V168" s="102" t="s">
        <v>451</v>
      </c>
      <c r="X168" s="96" t="s">
        <v>564</v>
      </c>
      <c r="Y168" s="96" t="s">
        <v>562</v>
      </c>
      <c r="Z168" s="99" t="s">
        <v>549</v>
      </c>
      <c r="AB168" s="99" t="s">
        <v>82</v>
      </c>
      <c r="AJ168" s="85" t="s">
        <v>453</v>
      </c>
      <c r="AK168" s="85" t="s">
        <v>148</v>
      </c>
    </row>
    <row r="169" spans="1:37">
      <c r="D169" s="144" t="s">
        <v>565</v>
      </c>
      <c r="E169" s="145">
        <f>J169</f>
        <v>0</v>
      </c>
      <c r="H169" s="145">
        <f>SUM(H164:H168)</f>
        <v>0</v>
      </c>
      <c r="I169" s="145">
        <f>SUM(I164:I168)</f>
        <v>0</v>
      </c>
      <c r="J169" s="145">
        <f>SUM(J164:J168)</f>
        <v>0</v>
      </c>
      <c r="L169" s="146">
        <f>SUM(L164:L168)</f>
        <v>1.0931735999999999</v>
      </c>
      <c r="N169" s="147">
        <f>SUM(N164:N168)</f>
        <v>0</v>
      </c>
      <c r="W169" s="103">
        <f>SUM(W164:W168)</f>
        <v>196.23599999999999</v>
      </c>
    </row>
    <row r="171" spans="1:37">
      <c r="B171" s="96" t="s">
        <v>566</v>
      </c>
    </row>
    <row r="172" spans="1:37" ht="20.399999999999999">
      <c r="A172" s="94">
        <v>126</v>
      </c>
      <c r="B172" s="95" t="s">
        <v>567</v>
      </c>
      <c r="C172" s="96" t="s">
        <v>568</v>
      </c>
      <c r="D172" s="97" t="s">
        <v>569</v>
      </c>
      <c r="E172" s="98">
        <v>387.7</v>
      </c>
      <c r="F172" s="99" t="s">
        <v>245</v>
      </c>
      <c r="H172" s="100">
        <f t="shared" ref="H172:H189" si="30">ROUND(E172*G172,2)</f>
        <v>0</v>
      </c>
      <c r="J172" s="100">
        <f t="shared" ref="J172:J189" si="31">ROUND(E172*G172,2)</f>
        <v>0</v>
      </c>
      <c r="L172" s="101">
        <f t="shared" ref="L172:L189" si="32">E172*K172</f>
        <v>0</v>
      </c>
      <c r="N172" s="98">
        <f t="shared" ref="N172:N189" si="33">E172*M172</f>
        <v>0</v>
      </c>
      <c r="O172" s="99">
        <v>20</v>
      </c>
      <c r="P172" s="99" t="s">
        <v>144</v>
      </c>
      <c r="V172" s="102" t="s">
        <v>451</v>
      </c>
      <c r="W172" s="103">
        <v>62.031999999999996</v>
      </c>
      <c r="X172" s="96" t="s">
        <v>570</v>
      </c>
      <c r="Y172" s="96" t="s">
        <v>568</v>
      </c>
      <c r="Z172" s="99" t="s">
        <v>178</v>
      </c>
      <c r="AB172" s="99">
        <v>7</v>
      </c>
      <c r="AJ172" s="85" t="s">
        <v>453</v>
      </c>
      <c r="AK172" s="85" t="s">
        <v>148</v>
      </c>
    </row>
    <row r="173" spans="1:37" ht="20.399999999999999">
      <c r="A173" s="94">
        <v>127</v>
      </c>
      <c r="B173" s="95" t="s">
        <v>567</v>
      </c>
      <c r="C173" s="96" t="s">
        <v>571</v>
      </c>
      <c r="D173" s="97" t="s">
        <v>572</v>
      </c>
      <c r="E173" s="98">
        <v>57.5</v>
      </c>
      <c r="F173" s="99" t="s">
        <v>320</v>
      </c>
      <c r="H173" s="100">
        <f t="shared" si="30"/>
        <v>0</v>
      </c>
      <c r="J173" s="100">
        <f t="shared" si="31"/>
        <v>0</v>
      </c>
      <c r="L173" s="101">
        <f t="shared" si="32"/>
        <v>0</v>
      </c>
      <c r="N173" s="98">
        <f t="shared" si="33"/>
        <v>0</v>
      </c>
      <c r="O173" s="99">
        <v>20</v>
      </c>
      <c r="P173" s="99" t="s">
        <v>144</v>
      </c>
      <c r="V173" s="102" t="s">
        <v>451</v>
      </c>
      <c r="W173" s="103">
        <v>5.75</v>
      </c>
      <c r="X173" s="96" t="s">
        <v>573</v>
      </c>
      <c r="Y173" s="96" t="s">
        <v>571</v>
      </c>
      <c r="Z173" s="99" t="s">
        <v>178</v>
      </c>
      <c r="AB173" s="99">
        <v>7</v>
      </c>
      <c r="AJ173" s="85" t="s">
        <v>453</v>
      </c>
      <c r="AK173" s="85" t="s">
        <v>148</v>
      </c>
    </row>
    <row r="174" spans="1:37">
      <c r="A174" s="94">
        <v>128</v>
      </c>
      <c r="B174" s="95" t="s">
        <v>567</v>
      </c>
      <c r="C174" s="96" t="s">
        <v>574</v>
      </c>
      <c r="D174" s="97" t="s">
        <v>575</v>
      </c>
      <c r="E174" s="98">
        <v>57.5</v>
      </c>
      <c r="F174" s="99" t="s">
        <v>320</v>
      </c>
      <c r="H174" s="100">
        <f t="shared" si="30"/>
        <v>0</v>
      </c>
      <c r="J174" s="100">
        <f t="shared" si="31"/>
        <v>0</v>
      </c>
      <c r="L174" s="101">
        <f t="shared" si="32"/>
        <v>0</v>
      </c>
      <c r="N174" s="98">
        <f t="shared" si="33"/>
        <v>0</v>
      </c>
      <c r="O174" s="99">
        <v>20</v>
      </c>
      <c r="P174" s="99" t="s">
        <v>144</v>
      </c>
      <c r="V174" s="102" t="s">
        <v>451</v>
      </c>
      <c r="W174" s="103">
        <v>5.75</v>
      </c>
      <c r="X174" s="96" t="s">
        <v>576</v>
      </c>
      <c r="Y174" s="96" t="s">
        <v>574</v>
      </c>
      <c r="Z174" s="99" t="s">
        <v>178</v>
      </c>
      <c r="AB174" s="99">
        <v>7</v>
      </c>
      <c r="AJ174" s="85" t="s">
        <v>453</v>
      </c>
      <c r="AK174" s="85" t="s">
        <v>148</v>
      </c>
    </row>
    <row r="175" spans="1:37">
      <c r="A175" s="94">
        <v>129</v>
      </c>
      <c r="B175" s="95" t="s">
        <v>567</v>
      </c>
      <c r="C175" s="96" t="s">
        <v>577</v>
      </c>
      <c r="D175" s="97" t="s">
        <v>578</v>
      </c>
      <c r="E175" s="98">
        <v>20.5</v>
      </c>
      <c r="F175" s="99" t="s">
        <v>320</v>
      </c>
      <c r="H175" s="100">
        <f t="shared" si="30"/>
        <v>0</v>
      </c>
      <c r="J175" s="100">
        <f t="shared" si="31"/>
        <v>0</v>
      </c>
      <c r="L175" s="101">
        <f t="shared" si="32"/>
        <v>0</v>
      </c>
      <c r="N175" s="98">
        <f t="shared" si="33"/>
        <v>0</v>
      </c>
      <c r="O175" s="99">
        <v>20</v>
      </c>
      <c r="P175" s="99" t="s">
        <v>144</v>
      </c>
      <c r="V175" s="102" t="s">
        <v>451</v>
      </c>
      <c r="W175" s="103">
        <v>4.0999999999999996</v>
      </c>
      <c r="X175" s="96" t="s">
        <v>579</v>
      </c>
      <c r="Y175" s="96" t="s">
        <v>577</v>
      </c>
      <c r="Z175" s="99" t="s">
        <v>178</v>
      </c>
      <c r="AB175" s="99">
        <v>7</v>
      </c>
      <c r="AJ175" s="85" t="s">
        <v>453</v>
      </c>
      <c r="AK175" s="85" t="s">
        <v>148</v>
      </c>
    </row>
    <row r="176" spans="1:37">
      <c r="A176" s="94">
        <v>130</v>
      </c>
      <c r="B176" s="95" t="s">
        <v>567</v>
      </c>
      <c r="C176" s="96" t="s">
        <v>580</v>
      </c>
      <c r="D176" s="97" t="s">
        <v>581</v>
      </c>
      <c r="E176" s="98">
        <v>20.5</v>
      </c>
      <c r="F176" s="99" t="s">
        <v>320</v>
      </c>
      <c r="H176" s="100">
        <f t="shared" si="30"/>
        <v>0</v>
      </c>
      <c r="J176" s="100">
        <f t="shared" si="31"/>
        <v>0</v>
      </c>
      <c r="L176" s="101">
        <f t="shared" si="32"/>
        <v>0</v>
      </c>
      <c r="N176" s="98">
        <f t="shared" si="33"/>
        <v>0</v>
      </c>
      <c r="O176" s="99">
        <v>20</v>
      </c>
      <c r="P176" s="99" t="s">
        <v>144</v>
      </c>
      <c r="V176" s="102" t="s">
        <v>451</v>
      </c>
      <c r="W176" s="103">
        <v>2.0499999999999998</v>
      </c>
      <c r="X176" s="96" t="s">
        <v>582</v>
      </c>
      <c r="Y176" s="96" t="s">
        <v>580</v>
      </c>
      <c r="Z176" s="99" t="s">
        <v>178</v>
      </c>
      <c r="AB176" s="99">
        <v>7</v>
      </c>
      <c r="AJ176" s="85" t="s">
        <v>453</v>
      </c>
      <c r="AK176" s="85" t="s">
        <v>148</v>
      </c>
    </row>
    <row r="177" spans="1:37" ht="20.399999999999999">
      <c r="A177" s="94">
        <v>131</v>
      </c>
      <c r="B177" s="95" t="s">
        <v>567</v>
      </c>
      <c r="C177" s="96" t="s">
        <v>583</v>
      </c>
      <c r="D177" s="97" t="s">
        <v>584</v>
      </c>
      <c r="E177" s="98">
        <v>0.56299999999999994</v>
      </c>
      <c r="F177" s="99" t="s">
        <v>245</v>
      </c>
      <c r="H177" s="100">
        <f t="shared" si="30"/>
        <v>0</v>
      </c>
      <c r="J177" s="100">
        <f t="shared" si="31"/>
        <v>0</v>
      </c>
      <c r="K177" s="101">
        <v>2.0000000000000002E-5</v>
      </c>
      <c r="L177" s="101">
        <f t="shared" si="32"/>
        <v>1.1260000000000001E-5</v>
      </c>
      <c r="N177" s="98">
        <f t="shared" si="33"/>
        <v>0</v>
      </c>
      <c r="O177" s="99">
        <v>20</v>
      </c>
      <c r="P177" s="99" t="s">
        <v>144</v>
      </c>
      <c r="V177" s="102" t="s">
        <v>451</v>
      </c>
      <c r="W177" s="103">
        <v>1.0620000000000001</v>
      </c>
      <c r="X177" s="96" t="s">
        <v>585</v>
      </c>
      <c r="Y177" s="96" t="s">
        <v>583</v>
      </c>
      <c r="Z177" s="99" t="s">
        <v>178</v>
      </c>
      <c r="AB177" s="99">
        <v>7</v>
      </c>
      <c r="AJ177" s="85" t="s">
        <v>453</v>
      </c>
      <c r="AK177" s="85" t="s">
        <v>148</v>
      </c>
    </row>
    <row r="178" spans="1:37">
      <c r="A178" s="94">
        <v>132</v>
      </c>
      <c r="B178" s="95" t="s">
        <v>567</v>
      </c>
      <c r="C178" s="96" t="s">
        <v>586</v>
      </c>
      <c r="D178" s="97" t="s">
        <v>587</v>
      </c>
      <c r="E178" s="98">
        <v>11.1</v>
      </c>
      <c r="F178" s="99" t="s">
        <v>320</v>
      </c>
      <c r="H178" s="100">
        <f t="shared" si="30"/>
        <v>0</v>
      </c>
      <c r="J178" s="100">
        <f t="shared" si="31"/>
        <v>0</v>
      </c>
      <c r="L178" s="101">
        <f t="shared" si="32"/>
        <v>0</v>
      </c>
      <c r="M178" s="98">
        <v>1E-3</v>
      </c>
      <c r="N178" s="98">
        <f t="shared" si="33"/>
        <v>1.11E-2</v>
      </c>
      <c r="O178" s="99">
        <v>20</v>
      </c>
      <c r="P178" s="99" t="s">
        <v>144</v>
      </c>
      <c r="V178" s="102" t="s">
        <v>451</v>
      </c>
      <c r="W178" s="103">
        <v>0.88800000000000001</v>
      </c>
      <c r="X178" s="96" t="s">
        <v>588</v>
      </c>
      <c r="Y178" s="96" t="s">
        <v>586</v>
      </c>
      <c r="Z178" s="99" t="s">
        <v>589</v>
      </c>
      <c r="AB178" s="99">
        <v>7</v>
      </c>
      <c r="AJ178" s="85" t="s">
        <v>453</v>
      </c>
      <c r="AK178" s="85" t="s">
        <v>148</v>
      </c>
    </row>
    <row r="179" spans="1:37">
      <c r="A179" s="94">
        <v>133</v>
      </c>
      <c r="B179" s="95" t="s">
        <v>567</v>
      </c>
      <c r="C179" s="96" t="s">
        <v>590</v>
      </c>
      <c r="D179" s="97" t="s">
        <v>591</v>
      </c>
      <c r="E179" s="98">
        <v>46.25</v>
      </c>
      <c r="F179" s="99" t="s">
        <v>320</v>
      </c>
      <c r="H179" s="100">
        <f t="shared" si="30"/>
        <v>0</v>
      </c>
      <c r="J179" s="100">
        <f t="shared" si="31"/>
        <v>0</v>
      </c>
      <c r="K179" s="101">
        <v>2.7299999999999998E-3</v>
      </c>
      <c r="L179" s="101">
        <f t="shared" si="32"/>
        <v>0.1262625</v>
      </c>
      <c r="N179" s="98">
        <f t="shared" si="33"/>
        <v>0</v>
      </c>
      <c r="O179" s="99">
        <v>20</v>
      </c>
      <c r="P179" s="99" t="s">
        <v>144</v>
      </c>
      <c r="V179" s="102" t="s">
        <v>451</v>
      </c>
      <c r="W179" s="103">
        <v>13.366</v>
      </c>
      <c r="X179" s="96" t="s">
        <v>592</v>
      </c>
      <c r="Y179" s="96" t="s">
        <v>590</v>
      </c>
      <c r="Z179" s="99" t="s">
        <v>589</v>
      </c>
      <c r="AB179" s="99">
        <v>7</v>
      </c>
      <c r="AJ179" s="85" t="s">
        <v>453</v>
      </c>
      <c r="AK179" s="85" t="s">
        <v>148</v>
      </c>
    </row>
    <row r="180" spans="1:37" ht="20.399999999999999">
      <c r="A180" s="94">
        <v>134</v>
      </c>
      <c r="B180" s="95" t="s">
        <v>567</v>
      </c>
      <c r="C180" s="96" t="s">
        <v>593</v>
      </c>
      <c r="D180" s="97" t="s">
        <v>594</v>
      </c>
      <c r="E180" s="98">
        <v>44</v>
      </c>
      <c r="F180" s="99" t="s">
        <v>320</v>
      </c>
      <c r="H180" s="100">
        <f t="shared" si="30"/>
        <v>0</v>
      </c>
      <c r="J180" s="100">
        <f t="shared" si="31"/>
        <v>0</v>
      </c>
      <c r="K180" s="101">
        <v>3.3E-3</v>
      </c>
      <c r="L180" s="101">
        <f t="shared" si="32"/>
        <v>0.1452</v>
      </c>
      <c r="N180" s="98">
        <f t="shared" si="33"/>
        <v>0</v>
      </c>
      <c r="O180" s="99">
        <v>20</v>
      </c>
      <c r="P180" s="99" t="s">
        <v>144</v>
      </c>
      <c r="V180" s="102" t="s">
        <v>451</v>
      </c>
      <c r="W180" s="103">
        <v>14.388</v>
      </c>
      <c r="X180" s="96" t="s">
        <v>595</v>
      </c>
      <c r="Y180" s="96" t="s">
        <v>593</v>
      </c>
      <c r="Z180" s="99" t="s">
        <v>589</v>
      </c>
      <c r="AB180" s="99">
        <v>7</v>
      </c>
      <c r="AJ180" s="85" t="s">
        <v>453</v>
      </c>
      <c r="AK180" s="85" t="s">
        <v>148</v>
      </c>
    </row>
    <row r="181" spans="1:37">
      <c r="A181" s="94">
        <v>135</v>
      </c>
      <c r="B181" s="95" t="s">
        <v>567</v>
      </c>
      <c r="C181" s="96" t="s">
        <v>596</v>
      </c>
      <c r="D181" s="97" t="s">
        <v>597</v>
      </c>
      <c r="E181" s="98">
        <v>19.5</v>
      </c>
      <c r="F181" s="99" t="s">
        <v>320</v>
      </c>
      <c r="H181" s="100">
        <f t="shared" si="30"/>
        <v>0</v>
      </c>
      <c r="J181" s="100">
        <f t="shared" si="31"/>
        <v>0</v>
      </c>
      <c r="K181" s="101">
        <v>3.3E-3</v>
      </c>
      <c r="L181" s="101">
        <f t="shared" si="32"/>
        <v>6.4350000000000004E-2</v>
      </c>
      <c r="N181" s="98">
        <f t="shared" si="33"/>
        <v>0</v>
      </c>
      <c r="O181" s="99">
        <v>20</v>
      </c>
      <c r="P181" s="99" t="s">
        <v>144</v>
      </c>
      <c r="V181" s="102" t="s">
        <v>451</v>
      </c>
      <c r="W181" s="103">
        <v>6.3769999999999998</v>
      </c>
      <c r="X181" s="96" t="s">
        <v>595</v>
      </c>
      <c r="Y181" s="96" t="s">
        <v>596</v>
      </c>
      <c r="Z181" s="99" t="s">
        <v>589</v>
      </c>
      <c r="AB181" s="99">
        <v>7</v>
      </c>
      <c r="AJ181" s="85" t="s">
        <v>453</v>
      </c>
      <c r="AK181" s="85" t="s">
        <v>148</v>
      </c>
    </row>
    <row r="182" spans="1:37">
      <c r="A182" s="94">
        <v>136</v>
      </c>
      <c r="B182" s="95" t="s">
        <v>567</v>
      </c>
      <c r="C182" s="96" t="s">
        <v>598</v>
      </c>
      <c r="D182" s="97" t="s">
        <v>599</v>
      </c>
      <c r="E182" s="98">
        <v>84.55</v>
      </c>
      <c r="F182" s="99" t="s">
        <v>320</v>
      </c>
      <c r="H182" s="100">
        <f t="shared" si="30"/>
        <v>0</v>
      </c>
      <c r="J182" s="100">
        <f t="shared" si="31"/>
        <v>0</v>
      </c>
      <c r="K182" s="101">
        <v>2.3600000000000001E-3</v>
      </c>
      <c r="L182" s="101">
        <f t="shared" si="32"/>
        <v>0.19953799999999999</v>
      </c>
      <c r="N182" s="98">
        <f t="shared" si="33"/>
        <v>0</v>
      </c>
      <c r="O182" s="99">
        <v>20</v>
      </c>
      <c r="P182" s="99" t="s">
        <v>144</v>
      </c>
      <c r="V182" s="102" t="s">
        <v>451</v>
      </c>
      <c r="W182" s="103">
        <v>22.574999999999999</v>
      </c>
      <c r="X182" s="96" t="s">
        <v>600</v>
      </c>
      <c r="Y182" s="96" t="s">
        <v>598</v>
      </c>
      <c r="Z182" s="99" t="s">
        <v>589</v>
      </c>
      <c r="AB182" s="99">
        <v>7</v>
      </c>
      <c r="AJ182" s="85" t="s">
        <v>453</v>
      </c>
      <c r="AK182" s="85" t="s">
        <v>148</v>
      </c>
    </row>
    <row r="183" spans="1:37">
      <c r="A183" s="94">
        <v>137</v>
      </c>
      <c r="B183" s="95" t="s">
        <v>567</v>
      </c>
      <c r="C183" s="96" t="s">
        <v>601</v>
      </c>
      <c r="D183" s="97" t="s">
        <v>602</v>
      </c>
      <c r="E183" s="98">
        <v>9</v>
      </c>
      <c r="F183" s="99" t="s">
        <v>214</v>
      </c>
      <c r="H183" s="100">
        <f t="shared" si="30"/>
        <v>0</v>
      </c>
      <c r="J183" s="100">
        <f t="shared" si="31"/>
        <v>0</v>
      </c>
      <c r="K183" s="101">
        <v>3.8000000000000002E-4</v>
      </c>
      <c r="L183" s="101">
        <f t="shared" si="32"/>
        <v>3.4200000000000003E-3</v>
      </c>
      <c r="N183" s="98">
        <f t="shared" si="33"/>
        <v>0</v>
      </c>
      <c r="O183" s="99">
        <v>20</v>
      </c>
      <c r="P183" s="99" t="s">
        <v>144</v>
      </c>
      <c r="V183" s="102" t="s">
        <v>451</v>
      </c>
      <c r="W183" s="103">
        <v>2.0070000000000001</v>
      </c>
      <c r="X183" s="96" t="s">
        <v>603</v>
      </c>
      <c r="Y183" s="96" t="s">
        <v>601</v>
      </c>
      <c r="Z183" s="99" t="s">
        <v>589</v>
      </c>
      <c r="AB183" s="99">
        <v>7</v>
      </c>
      <c r="AJ183" s="85" t="s">
        <v>453</v>
      </c>
      <c r="AK183" s="85" t="s">
        <v>148</v>
      </c>
    </row>
    <row r="184" spans="1:37" ht="20.399999999999999">
      <c r="A184" s="94">
        <v>138</v>
      </c>
      <c r="B184" s="95" t="s">
        <v>567</v>
      </c>
      <c r="C184" s="96" t="s">
        <v>604</v>
      </c>
      <c r="D184" s="97" t="s">
        <v>605</v>
      </c>
      <c r="E184" s="98">
        <v>9</v>
      </c>
      <c r="F184" s="99" t="s">
        <v>214</v>
      </c>
      <c r="H184" s="100">
        <f t="shared" si="30"/>
        <v>0</v>
      </c>
      <c r="J184" s="100">
        <f t="shared" si="31"/>
        <v>0</v>
      </c>
      <c r="K184" s="101">
        <v>3.8000000000000002E-4</v>
      </c>
      <c r="L184" s="101">
        <f t="shared" si="32"/>
        <v>3.4200000000000003E-3</v>
      </c>
      <c r="N184" s="98">
        <f t="shared" si="33"/>
        <v>0</v>
      </c>
      <c r="O184" s="99">
        <v>20</v>
      </c>
      <c r="P184" s="99" t="s">
        <v>144</v>
      </c>
      <c r="V184" s="102" t="s">
        <v>451</v>
      </c>
      <c r="W184" s="103">
        <v>1.6379999999999999</v>
      </c>
      <c r="X184" s="96" t="s">
        <v>606</v>
      </c>
      <c r="Y184" s="96" t="s">
        <v>604</v>
      </c>
      <c r="Z184" s="99" t="s">
        <v>589</v>
      </c>
      <c r="AB184" s="99">
        <v>7</v>
      </c>
      <c r="AJ184" s="85" t="s">
        <v>453</v>
      </c>
      <c r="AK184" s="85" t="s">
        <v>148</v>
      </c>
    </row>
    <row r="185" spans="1:37">
      <c r="A185" s="94">
        <v>139</v>
      </c>
      <c r="B185" s="95" t="s">
        <v>567</v>
      </c>
      <c r="C185" s="96" t="s">
        <v>607</v>
      </c>
      <c r="D185" s="97" t="s">
        <v>608</v>
      </c>
      <c r="E185" s="98">
        <v>9</v>
      </c>
      <c r="F185" s="99" t="s">
        <v>214</v>
      </c>
      <c r="H185" s="100">
        <f t="shared" si="30"/>
        <v>0</v>
      </c>
      <c r="J185" s="100">
        <f t="shared" si="31"/>
        <v>0</v>
      </c>
      <c r="K185" s="101">
        <v>4.0000000000000002E-4</v>
      </c>
      <c r="L185" s="101">
        <f t="shared" si="32"/>
        <v>3.6000000000000003E-3</v>
      </c>
      <c r="N185" s="98">
        <f t="shared" si="33"/>
        <v>0</v>
      </c>
      <c r="O185" s="99">
        <v>20</v>
      </c>
      <c r="P185" s="99" t="s">
        <v>144</v>
      </c>
      <c r="V185" s="102" t="s">
        <v>451</v>
      </c>
      <c r="W185" s="103">
        <v>1.6559999999999999</v>
      </c>
      <c r="X185" s="96" t="s">
        <v>609</v>
      </c>
      <c r="Y185" s="96" t="s">
        <v>607</v>
      </c>
      <c r="Z185" s="99" t="s">
        <v>589</v>
      </c>
      <c r="AB185" s="99">
        <v>7</v>
      </c>
      <c r="AJ185" s="85" t="s">
        <v>453</v>
      </c>
      <c r="AK185" s="85" t="s">
        <v>148</v>
      </c>
    </row>
    <row r="186" spans="1:37">
      <c r="A186" s="94">
        <v>140</v>
      </c>
      <c r="B186" s="95" t="s">
        <v>567</v>
      </c>
      <c r="C186" s="96" t="s">
        <v>610</v>
      </c>
      <c r="D186" s="97" t="s">
        <v>611</v>
      </c>
      <c r="E186" s="98">
        <v>57.5</v>
      </c>
      <c r="F186" s="99" t="s">
        <v>320</v>
      </c>
      <c r="H186" s="100">
        <f t="shared" si="30"/>
        <v>0</v>
      </c>
      <c r="J186" s="100">
        <f t="shared" si="31"/>
        <v>0</v>
      </c>
      <c r="K186" s="101">
        <v>1.4499999999999999E-3</v>
      </c>
      <c r="L186" s="101">
        <f t="shared" si="32"/>
        <v>8.3374999999999991E-2</v>
      </c>
      <c r="N186" s="98">
        <f t="shared" si="33"/>
        <v>0</v>
      </c>
      <c r="O186" s="99">
        <v>20</v>
      </c>
      <c r="P186" s="99" t="s">
        <v>144</v>
      </c>
      <c r="V186" s="102" t="s">
        <v>451</v>
      </c>
      <c r="W186" s="103">
        <v>10.292999999999999</v>
      </c>
      <c r="X186" s="96" t="s">
        <v>612</v>
      </c>
      <c r="Y186" s="96" t="s">
        <v>610</v>
      </c>
      <c r="Z186" s="99" t="s">
        <v>589</v>
      </c>
      <c r="AB186" s="99">
        <v>7</v>
      </c>
      <c r="AJ186" s="85" t="s">
        <v>453</v>
      </c>
      <c r="AK186" s="85" t="s">
        <v>148</v>
      </c>
    </row>
    <row r="187" spans="1:37">
      <c r="A187" s="94">
        <v>141</v>
      </c>
      <c r="B187" s="95" t="s">
        <v>567</v>
      </c>
      <c r="C187" s="96" t="s">
        <v>613</v>
      </c>
      <c r="D187" s="97" t="s">
        <v>614</v>
      </c>
      <c r="E187" s="98">
        <v>9</v>
      </c>
      <c r="F187" s="99" t="s">
        <v>214</v>
      </c>
      <c r="H187" s="100">
        <f t="shared" si="30"/>
        <v>0</v>
      </c>
      <c r="J187" s="100">
        <f t="shared" si="31"/>
        <v>0</v>
      </c>
      <c r="K187" s="101">
        <v>2.5000000000000001E-4</v>
      </c>
      <c r="L187" s="101">
        <f t="shared" si="32"/>
        <v>2.2500000000000003E-3</v>
      </c>
      <c r="N187" s="98">
        <f t="shared" si="33"/>
        <v>0</v>
      </c>
      <c r="O187" s="99">
        <v>20</v>
      </c>
      <c r="P187" s="99" t="s">
        <v>144</v>
      </c>
      <c r="V187" s="102" t="s">
        <v>451</v>
      </c>
      <c r="W187" s="103">
        <v>1.6559999999999999</v>
      </c>
      <c r="X187" s="96" t="s">
        <v>615</v>
      </c>
      <c r="Y187" s="96" t="s">
        <v>613</v>
      </c>
      <c r="Z187" s="99" t="s">
        <v>589</v>
      </c>
      <c r="AB187" s="99">
        <v>7</v>
      </c>
      <c r="AJ187" s="85" t="s">
        <v>453</v>
      </c>
      <c r="AK187" s="85" t="s">
        <v>148</v>
      </c>
    </row>
    <row r="188" spans="1:37" ht="20.399999999999999">
      <c r="A188" s="94">
        <v>142</v>
      </c>
      <c r="B188" s="95" t="s">
        <v>567</v>
      </c>
      <c r="C188" s="96" t="s">
        <v>616</v>
      </c>
      <c r="D188" s="97" t="s">
        <v>617</v>
      </c>
      <c r="E188" s="98">
        <v>3</v>
      </c>
      <c r="F188" s="99" t="s">
        <v>214</v>
      </c>
      <c r="H188" s="100">
        <f t="shared" si="30"/>
        <v>0</v>
      </c>
      <c r="J188" s="100">
        <f t="shared" si="31"/>
        <v>0</v>
      </c>
      <c r="K188" s="101">
        <v>4.2000000000000002E-4</v>
      </c>
      <c r="L188" s="101">
        <f t="shared" si="32"/>
        <v>1.2600000000000001E-3</v>
      </c>
      <c r="N188" s="98">
        <f t="shared" si="33"/>
        <v>0</v>
      </c>
      <c r="O188" s="99">
        <v>20</v>
      </c>
      <c r="P188" s="99" t="s">
        <v>144</v>
      </c>
      <c r="V188" s="102" t="s">
        <v>451</v>
      </c>
      <c r="W188" s="103">
        <v>0.504</v>
      </c>
      <c r="X188" s="96" t="s">
        <v>618</v>
      </c>
      <c r="Y188" s="96" t="s">
        <v>616</v>
      </c>
      <c r="Z188" s="99" t="s">
        <v>589</v>
      </c>
      <c r="AB188" s="99">
        <v>7</v>
      </c>
      <c r="AJ188" s="85" t="s">
        <v>453</v>
      </c>
      <c r="AK188" s="85" t="s">
        <v>148</v>
      </c>
    </row>
    <row r="189" spans="1:37">
      <c r="A189" s="94">
        <v>143</v>
      </c>
      <c r="B189" s="95" t="s">
        <v>567</v>
      </c>
      <c r="C189" s="96" t="s">
        <v>619</v>
      </c>
      <c r="D189" s="97" t="s">
        <v>620</v>
      </c>
      <c r="F189" s="99" t="s">
        <v>57</v>
      </c>
      <c r="H189" s="100">
        <f t="shared" si="30"/>
        <v>0</v>
      </c>
      <c r="J189" s="100">
        <f t="shared" si="31"/>
        <v>0</v>
      </c>
      <c r="L189" s="101">
        <f t="shared" si="32"/>
        <v>0</v>
      </c>
      <c r="N189" s="98">
        <f t="shared" si="33"/>
        <v>0</v>
      </c>
      <c r="O189" s="99">
        <v>20</v>
      </c>
      <c r="P189" s="99" t="s">
        <v>144</v>
      </c>
      <c r="V189" s="102" t="s">
        <v>451</v>
      </c>
      <c r="X189" s="96" t="s">
        <v>621</v>
      </c>
      <c r="Y189" s="96" t="s">
        <v>619</v>
      </c>
      <c r="Z189" s="99" t="s">
        <v>589</v>
      </c>
      <c r="AB189" s="99" t="s">
        <v>82</v>
      </c>
      <c r="AJ189" s="85" t="s">
        <v>453</v>
      </c>
      <c r="AK189" s="85" t="s">
        <v>148</v>
      </c>
    </row>
    <row r="190" spans="1:37">
      <c r="D190" s="144" t="s">
        <v>622</v>
      </c>
      <c r="E190" s="145">
        <f>J190</f>
        <v>0</v>
      </c>
      <c r="H190" s="145">
        <f>SUM(H171:H189)</f>
        <v>0</v>
      </c>
      <c r="I190" s="145">
        <f>SUM(I171:I189)</f>
        <v>0</v>
      </c>
      <c r="J190" s="145">
        <f>SUM(J171:J189)</f>
        <v>0</v>
      </c>
      <c r="L190" s="146">
        <f>SUM(L171:L189)</f>
        <v>0.63268676000000001</v>
      </c>
      <c r="N190" s="147">
        <f>SUM(N171:N189)</f>
        <v>1.11E-2</v>
      </c>
      <c r="W190" s="103">
        <f>SUM(W171:W189)</f>
        <v>156.09200000000001</v>
      </c>
    </row>
    <row r="192" spans="1:37">
      <c r="B192" s="96" t="s">
        <v>623</v>
      </c>
    </row>
    <row r="193" spans="1:37">
      <c r="A193" s="94">
        <v>144</v>
      </c>
      <c r="B193" s="95" t="s">
        <v>624</v>
      </c>
      <c r="C193" s="96" t="s">
        <v>625</v>
      </c>
      <c r="D193" s="97" t="s">
        <v>626</v>
      </c>
      <c r="E193" s="98">
        <v>387.5</v>
      </c>
      <c r="F193" s="99" t="s">
        <v>245</v>
      </c>
      <c r="H193" s="100">
        <f>ROUND(E193*G193,2)</f>
        <v>0</v>
      </c>
      <c r="J193" s="100">
        <f>ROUND(E193*G193,2)</f>
        <v>0</v>
      </c>
      <c r="K193" s="101">
        <v>2.5000000000000001E-4</v>
      </c>
      <c r="L193" s="101">
        <f>E193*K193</f>
        <v>9.6875000000000003E-2</v>
      </c>
      <c r="N193" s="98">
        <f>E193*M193</f>
        <v>0</v>
      </c>
      <c r="O193" s="99">
        <v>20</v>
      </c>
      <c r="P193" s="99" t="s">
        <v>144</v>
      </c>
      <c r="V193" s="102" t="s">
        <v>451</v>
      </c>
      <c r="W193" s="103">
        <v>10.462999999999999</v>
      </c>
      <c r="X193" s="96" t="s">
        <v>627</v>
      </c>
      <c r="Y193" s="96" t="s">
        <v>625</v>
      </c>
      <c r="Z193" s="99" t="s">
        <v>628</v>
      </c>
      <c r="AB193" s="99">
        <v>7</v>
      </c>
      <c r="AJ193" s="85" t="s">
        <v>453</v>
      </c>
      <c r="AK193" s="85" t="s">
        <v>148</v>
      </c>
    </row>
    <row r="194" spans="1:37">
      <c r="A194" s="94">
        <v>145</v>
      </c>
      <c r="B194" s="95" t="s">
        <v>624</v>
      </c>
      <c r="C194" s="96" t="s">
        <v>629</v>
      </c>
      <c r="D194" s="97" t="s">
        <v>630</v>
      </c>
      <c r="E194" s="98">
        <v>317.86200000000002</v>
      </c>
      <c r="F194" s="99" t="s">
        <v>245</v>
      </c>
      <c r="H194" s="100">
        <f>ROUND(E194*G194,2)</f>
        <v>0</v>
      </c>
      <c r="J194" s="100">
        <f>ROUND(E194*G194,2)</f>
        <v>0</v>
      </c>
      <c r="K194" s="101">
        <v>9.0000000000000006E-5</v>
      </c>
      <c r="L194" s="101">
        <f>E194*K194</f>
        <v>2.8607580000000004E-2</v>
      </c>
      <c r="N194" s="98">
        <f>E194*M194</f>
        <v>0</v>
      </c>
      <c r="O194" s="99">
        <v>20</v>
      </c>
      <c r="P194" s="99" t="s">
        <v>144</v>
      </c>
      <c r="V194" s="102" t="s">
        <v>451</v>
      </c>
      <c r="W194" s="103">
        <v>15.893000000000001</v>
      </c>
      <c r="X194" s="96" t="s">
        <v>631</v>
      </c>
      <c r="Y194" s="96" t="s">
        <v>629</v>
      </c>
      <c r="Z194" s="99" t="s">
        <v>628</v>
      </c>
      <c r="AB194" s="99">
        <v>7</v>
      </c>
      <c r="AJ194" s="85" t="s">
        <v>453</v>
      </c>
      <c r="AK194" s="85" t="s">
        <v>148</v>
      </c>
    </row>
    <row r="195" spans="1:37">
      <c r="A195" s="94">
        <v>146</v>
      </c>
      <c r="B195" s="95" t="s">
        <v>624</v>
      </c>
      <c r="C195" s="96" t="s">
        <v>632</v>
      </c>
      <c r="D195" s="97" t="s">
        <v>633</v>
      </c>
      <c r="F195" s="99" t="s">
        <v>57</v>
      </c>
      <c r="H195" s="100">
        <f>ROUND(E195*G195,2)</f>
        <v>0</v>
      </c>
      <c r="J195" s="100">
        <f>ROUND(E195*G195,2)</f>
        <v>0</v>
      </c>
      <c r="L195" s="101">
        <f>E195*K195</f>
        <v>0</v>
      </c>
      <c r="N195" s="98">
        <f>E195*M195</f>
        <v>0</v>
      </c>
      <c r="O195" s="99">
        <v>20</v>
      </c>
      <c r="P195" s="99" t="s">
        <v>144</v>
      </c>
      <c r="V195" s="102" t="s">
        <v>451</v>
      </c>
      <c r="X195" s="96" t="s">
        <v>634</v>
      </c>
      <c r="Y195" s="96" t="s">
        <v>632</v>
      </c>
      <c r="Z195" s="99" t="s">
        <v>628</v>
      </c>
      <c r="AB195" s="99" t="s">
        <v>82</v>
      </c>
      <c r="AJ195" s="85" t="s">
        <v>453</v>
      </c>
      <c r="AK195" s="85" t="s">
        <v>148</v>
      </c>
    </row>
    <row r="196" spans="1:37">
      <c r="D196" s="144" t="s">
        <v>635</v>
      </c>
      <c r="E196" s="145">
        <f>J196</f>
        <v>0</v>
      </c>
      <c r="H196" s="145">
        <f>SUM(H192:H195)</f>
        <v>0</v>
      </c>
      <c r="I196" s="145">
        <f>SUM(I192:I195)</f>
        <v>0</v>
      </c>
      <c r="J196" s="145">
        <f>SUM(J192:J195)</f>
        <v>0</v>
      </c>
      <c r="L196" s="146">
        <f>SUM(L192:L195)</f>
        <v>0.12548258000000001</v>
      </c>
      <c r="N196" s="147">
        <f>SUM(N192:N195)</f>
        <v>0</v>
      </c>
      <c r="W196" s="103">
        <f>SUM(W192:W195)</f>
        <v>26.356000000000002</v>
      </c>
    </row>
    <row r="198" spans="1:37">
      <c r="B198" s="96" t="s">
        <v>636</v>
      </c>
    </row>
    <row r="199" spans="1:37">
      <c r="A199" s="94">
        <v>147</v>
      </c>
      <c r="B199" s="95" t="s">
        <v>637</v>
      </c>
      <c r="C199" s="96" t="s">
        <v>638</v>
      </c>
      <c r="D199" s="97" t="s">
        <v>639</v>
      </c>
      <c r="E199" s="98">
        <v>16.105</v>
      </c>
      <c r="F199" s="99" t="s">
        <v>245</v>
      </c>
      <c r="H199" s="100">
        <f>ROUND(E199*G199,2)</f>
        <v>0</v>
      </c>
      <c r="J199" s="100">
        <f t="shared" ref="J199:J226" si="34">ROUND(E199*G199,2)</f>
        <v>0</v>
      </c>
      <c r="K199" s="101">
        <v>5.0000000000000002E-5</v>
      </c>
      <c r="L199" s="101">
        <f t="shared" ref="L199:L226" si="35">E199*K199</f>
        <v>8.0525000000000008E-4</v>
      </c>
      <c r="N199" s="98">
        <f t="shared" ref="N199:N226" si="36">E199*M199</f>
        <v>0</v>
      </c>
      <c r="O199" s="99">
        <v>20</v>
      </c>
      <c r="P199" s="99" t="s">
        <v>144</v>
      </c>
      <c r="V199" s="102" t="s">
        <v>451</v>
      </c>
      <c r="W199" s="103">
        <v>11.531000000000001</v>
      </c>
      <c r="X199" s="96" t="s">
        <v>640</v>
      </c>
      <c r="Y199" s="96" t="s">
        <v>638</v>
      </c>
      <c r="Z199" s="99" t="s">
        <v>549</v>
      </c>
      <c r="AB199" s="99">
        <v>7</v>
      </c>
      <c r="AJ199" s="85" t="s">
        <v>453</v>
      </c>
      <c r="AK199" s="85" t="s">
        <v>148</v>
      </c>
    </row>
    <row r="200" spans="1:37" ht="20.399999999999999">
      <c r="A200" s="94">
        <v>148</v>
      </c>
      <c r="B200" s="95" t="s">
        <v>217</v>
      </c>
      <c r="C200" s="96" t="s">
        <v>641</v>
      </c>
      <c r="D200" s="97" t="s">
        <v>642</v>
      </c>
      <c r="E200" s="98">
        <v>2</v>
      </c>
      <c r="F200" s="99" t="s">
        <v>214</v>
      </c>
      <c r="I200" s="100">
        <f>ROUND(E200*G200,2)</f>
        <v>0</v>
      </c>
      <c r="J200" s="100">
        <f t="shared" si="34"/>
        <v>0</v>
      </c>
      <c r="L200" s="101">
        <f t="shared" si="35"/>
        <v>0</v>
      </c>
      <c r="N200" s="98">
        <f t="shared" si="36"/>
        <v>0</v>
      </c>
      <c r="O200" s="99">
        <v>20</v>
      </c>
      <c r="P200" s="99" t="s">
        <v>144</v>
      </c>
      <c r="V200" s="102" t="s">
        <v>96</v>
      </c>
      <c r="X200" s="96" t="s">
        <v>641</v>
      </c>
      <c r="Y200" s="96" t="s">
        <v>641</v>
      </c>
      <c r="Z200" s="99" t="s">
        <v>643</v>
      </c>
      <c r="AA200" s="96" t="s">
        <v>144</v>
      </c>
      <c r="AB200" s="99">
        <v>8</v>
      </c>
      <c r="AJ200" s="85" t="s">
        <v>466</v>
      </c>
      <c r="AK200" s="85" t="s">
        <v>148</v>
      </c>
    </row>
    <row r="201" spans="1:37" ht="20.399999999999999">
      <c r="A201" s="94">
        <v>149</v>
      </c>
      <c r="B201" s="95" t="s">
        <v>217</v>
      </c>
      <c r="C201" s="96" t="s">
        <v>644</v>
      </c>
      <c r="D201" s="97" t="s">
        <v>645</v>
      </c>
      <c r="E201" s="98">
        <v>1</v>
      </c>
      <c r="F201" s="99" t="s">
        <v>214</v>
      </c>
      <c r="I201" s="100">
        <f>ROUND(E201*G201,2)</f>
        <v>0</v>
      </c>
      <c r="J201" s="100">
        <f t="shared" si="34"/>
        <v>0</v>
      </c>
      <c r="L201" s="101">
        <f t="shared" si="35"/>
        <v>0</v>
      </c>
      <c r="N201" s="98">
        <f t="shared" si="36"/>
        <v>0</v>
      </c>
      <c r="O201" s="99">
        <v>20</v>
      </c>
      <c r="P201" s="99" t="s">
        <v>144</v>
      </c>
      <c r="V201" s="102" t="s">
        <v>96</v>
      </c>
      <c r="X201" s="96" t="s">
        <v>641</v>
      </c>
      <c r="Y201" s="96" t="s">
        <v>644</v>
      </c>
      <c r="Z201" s="99" t="s">
        <v>643</v>
      </c>
      <c r="AA201" s="96" t="s">
        <v>144</v>
      </c>
      <c r="AB201" s="99">
        <v>8</v>
      </c>
      <c r="AJ201" s="85" t="s">
        <v>466</v>
      </c>
      <c r="AK201" s="85" t="s">
        <v>148</v>
      </c>
    </row>
    <row r="202" spans="1:37" ht="20.399999999999999">
      <c r="A202" s="94">
        <v>150</v>
      </c>
      <c r="B202" s="95" t="s">
        <v>217</v>
      </c>
      <c r="C202" s="96" t="s">
        <v>646</v>
      </c>
      <c r="D202" s="97" t="s">
        <v>647</v>
      </c>
      <c r="E202" s="98">
        <v>8</v>
      </c>
      <c r="F202" s="99" t="s">
        <v>214</v>
      </c>
      <c r="I202" s="100">
        <f>ROUND(E202*G202,2)</f>
        <v>0</v>
      </c>
      <c r="J202" s="100">
        <f t="shared" si="34"/>
        <v>0</v>
      </c>
      <c r="L202" s="101">
        <f t="shared" si="35"/>
        <v>0</v>
      </c>
      <c r="N202" s="98">
        <f t="shared" si="36"/>
        <v>0</v>
      </c>
      <c r="O202" s="99">
        <v>20</v>
      </c>
      <c r="P202" s="99" t="s">
        <v>144</v>
      </c>
      <c r="V202" s="102" t="s">
        <v>96</v>
      </c>
      <c r="X202" s="96" t="s">
        <v>641</v>
      </c>
      <c r="Y202" s="96" t="s">
        <v>646</v>
      </c>
      <c r="Z202" s="99" t="s">
        <v>643</v>
      </c>
      <c r="AA202" s="96" t="s">
        <v>144</v>
      </c>
      <c r="AB202" s="99">
        <v>8</v>
      </c>
      <c r="AJ202" s="85" t="s">
        <v>466</v>
      </c>
      <c r="AK202" s="85" t="s">
        <v>148</v>
      </c>
    </row>
    <row r="203" spans="1:37" ht="20.399999999999999">
      <c r="A203" s="94">
        <v>151</v>
      </c>
      <c r="B203" s="95" t="s">
        <v>637</v>
      </c>
      <c r="C203" s="96" t="s">
        <v>648</v>
      </c>
      <c r="D203" s="97" t="s">
        <v>649</v>
      </c>
      <c r="E203" s="98">
        <v>6</v>
      </c>
      <c r="F203" s="99" t="s">
        <v>214</v>
      </c>
      <c r="H203" s="100">
        <f t="shared" ref="H203:H209" si="37">ROUND(E203*G203,2)</f>
        <v>0</v>
      </c>
      <c r="J203" s="100">
        <f t="shared" si="34"/>
        <v>0</v>
      </c>
      <c r="K203" s="101">
        <v>3.0000000000000001E-3</v>
      </c>
      <c r="L203" s="101">
        <f t="shared" si="35"/>
        <v>1.8000000000000002E-2</v>
      </c>
      <c r="N203" s="98">
        <f t="shared" si="36"/>
        <v>0</v>
      </c>
      <c r="O203" s="99">
        <v>20</v>
      </c>
      <c r="P203" s="99" t="s">
        <v>144</v>
      </c>
      <c r="V203" s="102" t="s">
        <v>451</v>
      </c>
      <c r="W203" s="103">
        <v>0.48599999999999999</v>
      </c>
      <c r="X203" s="96" t="s">
        <v>650</v>
      </c>
      <c r="Y203" s="96" t="s">
        <v>648</v>
      </c>
      <c r="Z203" s="99" t="s">
        <v>178</v>
      </c>
      <c r="AB203" s="99">
        <v>7</v>
      </c>
      <c r="AJ203" s="85" t="s">
        <v>453</v>
      </c>
      <c r="AK203" s="85" t="s">
        <v>148</v>
      </c>
    </row>
    <row r="204" spans="1:37" ht="20.399999999999999">
      <c r="A204" s="94">
        <v>152</v>
      </c>
      <c r="B204" s="95" t="s">
        <v>637</v>
      </c>
      <c r="C204" s="96" t="s">
        <v>651</v>
      </c>
      <c r="D204" s="97" t="s">
        <v>652</v>
      </c>
      <c r="E204" s="98">
        <v>5</v>
      </c>
      <c r="F204" s="99" t="s">
        <v>214</v>
      </c>
      <c r="H204" s="100">
        <f t="shared" si="37"/>
        <v>0</v>
      </c>
      <c r="J204" s="100">
        <f t="shared" si="34"/>
        <v>0</v>
      </c>
      <c r="K204" s="101">
        <v>5.0000000000000001E-3</v>
      </c>
      <c r="L204" s="101">
        <f t="shared" si="35"/>
        <v>2.5000000000000001E-2</v>
      </c>
      <c r="N204" s="98">
        <f t="shared" si="36"/>
        <v>0</v>
      </c>
      <c r="O204" s="99">
        <v>20</v>
      </c>
      <c r="P204" s="99" t="s">
        <v>144</v>
      </c>
      <c r="V204" s="102" t="s">
        <v>451</v>
      </c>
      <c r="W204" s="103">
        <v>0.57999999999999996</v>
      </c>
      <c r="X204" s="96" t="s">
        <v>653</v>
      </c>
      <c r="Y204" s="96" t="s">
        <v>651</v>
      </c>
      <c r="Z204" s="99" t="s">
        <v>178</v>
      </c>
      <c r="AB204" s="99">
        <v>7</v>
      </c>
      <c r="AJ204" s="85" t="s">
        <v>453</v>
      </c>
      <c r="AK204" s="85" t="s">
        <v>148</v>
      </c>
    </row>
    <row r="205" spans="1:37">
      <c r="A205" s="94">
        <v>153</v>
      </c>
      <c r="B205" s="95" t="s">
        <v>637</v>
      </c>
      <c r="C205" s="96" t="s">
        <v>654</v>
      </c>
      <c r="D205" s="97" t="s">
        <v>655</v>
      </c>
      <c r="E205" s="98">
        <v>11</v>
      </c>
      <c r="F205" s="99" t="s">
        <v>214</v>
      </c>
      <c r="H205" s="100">
        <f t="shared" si="37"/>
        <v>0</v>
      </c>
      <c r="J205" s="100">
        <f t="shared" si="34"/>
        <v>0</v>
      </c>
      <c r="L205" s="101">
        <f t="shared" si="35"/>
        <v>0</v>
      </c>
      <c r="N205" s="98">
        <f t="shared" si="36"/>
        <v>0</v>
      </c>
      <c r="O205" s="99">
        <v>20</v>
      </c>
      <c r="P205" s="99" t="s">
        <v>144</v>
      </c>
      <c r="V205" s="102" t="s">
        <v>451</v>
      </c>
      <c r="W205" s="103">
        <v>7.5019999999999998</v>
      </c>
      <c r="X205" s="96" t="s">
        <v>656</v>
      </c>
      <c r="Y205" s="96" t="s">
        <v>654</v>
      </c>
      <c r="Z205" s="99" t="s">
        <v>381</v>
      </c>
      <c r="AB205" s="99">
        <v>7</v>
      </c>
      <c r="AJ205" s="85" t="s">
        <v>453</v>
      </c>
      <c r="AK205" s="85" t="s">
        <v>148</v>
      </c>
    </row>
    <row r="206" spans="1:37">
      <c r="A206" s="94">
        <v>154</v>
      </c>
      <c r="B206" s="95" t="s">
        <v>637</v>
      </c>
      <c r="C206" s="96" t="s">
        <v>657</v>
      </c>
      <c r="D206" s="97" t="s">
        <v>658</v>
      </c>
      <c r="E206" s="98">
        <v>7</v>
      </c>
      <c r="F206" s="99" t="s">
        <v>214</v>
      </c>
      <c r="H206" s="100">
        <f t="shared" si="37"/>
        <v>0</v>
      </c>
      <c r="J206" s="100">
        <f t="shared" si="34"/>
        <v>0</v>
      </c>
      <c r="L206" s="101">
        <f t="shared" si="35"/>
        <v>0</v>
      </c>
      <c r="N206" s="98">
        <f t="shared" si="36"/>
        <v>0</v>
      </c>
      <c r="O206" s="99">
        <v>20</v>
      </c>
      <c r="P206" s="99" t="s">
        <v>144</v>
      </c>
      <c r="V206" s="102" t="s">
        <v>451</v>
      </c>
      <c r="W206" s="103">
        <v>4.9420000000000002</v>
      </c>
      <c r="X206" s="96" t="s">
        <v>659</v>
      </c>
      <c r="Y206" s="96" t="s">
        <v>657</v>
      </c>
      <c r="Z206" s="99" t="s">
        <v>381</v>
      </c>
      <c r="AB206" s="99">
        <v>7</v>
      </c>
      <c r="AJ206" s="85" t="s">
        <v>453</v>
      </c>
      <c r="AK206" s="85" t="s">
        <v>148</v>
      </c>
    </row>
    <row r="207" spans="1:37">
      <c r="A207" s="94">
        <v>155</v>
      </c>
      <c r="B207" s="95" t="s">
        <v>637</v>
      </c>
      <c r="C207" s="96" t="s">
        <v>660</v>
      </c>
      <c r="D207" s="97" t="s">
        <v>661</v>
      </c>
      <c r="E207" s="98">
        <v>3</v>
      </c>
      <c r="F207" s="99" t="s">
        <v>214</v>
      </c>
      <c r="H207" s="100">
        <f t="shared" si="37"/>
        <v>0</v>
      </c>
      <c r="J207" s="100">
        <f t="shared" si="34"/>
        <v>0</v>
      </c>
      <c r="L207" s="101">
        <f t="shared" si="35"/>
        <v>0</v>
      </c>
      <c r="N207" s="98">
        <f t="shared" si="36"/>
        <v>0</v>
      </c>
      <c r="O207" s="99">
        <v>20</v>
      </c>
      <c r="P207" s="99" t="s">
        <v>144</v>
      </c>
      <c r="V207" s="102" t="s">
        <v>451</v>
      </c>
      <c r="W207" s="103">
        <v>3.5579999999999998</v>
      </c>
      <c r="X207" s="96" t="s">
        <v>662</v>
      </c>
      <c r="Y207" s="96" t="s">
        <v>660</v>
      </c>
      <c r="Z207" s="99" t="s">
        <v>381</v>
      </c>
      <c r="AB207" s="99">
        <v>7</v>
      </c>
      <c r="AJ207" s="85" t="s">
        <v>453</v>
      </c>
      <c r="AK207" s="85" t="s">
        <v>148</v>
      </c>
    </row>
    <row r="208" spans="1:37">
      <c r="A208" s="94">
        <v>156</v>
      </c>
      <c r="B208" s="95" t="s">
        <v>637</v>
      </c>
      <c r="C208" s="96" t="s">
        <v>663</v>
      </c>
      <c r="D208" s="97" t="s">
        <v>664</v>
      </c>
      <c r="E208" s="98">
        <v>3</v>
      </c>
      <c r="F208" s="99" t="s">
        <v>214</v>
      </c>
      <c r="H208" s="100">
        <f t="shared" si="37"/>
        <v>0</v>
      </c>
      <c r="J208" s="100">
        <f t="shared" si="34"/>
        <v>0</v>
      </c>
      <c r="L208" s="101">
        <f t="shared" si="35"/>
        <v>0</v>
      </c>
      <c r="N208" s="98">
        <f t="shared" si="36"/>
        <v>0</v>
      </c>
      <c r="O208" s="99">
        <v>20</v>
      </c>
      <c r="P208" s="99" t="s">
        <v>144</v>
      </c>
      <c r="V208" s="102" t="s">
        <v>451</v>
      </c>
      <c r="W208" s="103">
        <v>2.7749999999999999</v>
      </c>
      <c r="X208" s="96" t="s">
        <v>665</v>
      </c>
      <c r="Y208" s="96" t="s">
        <v>663</v>
      </c>
      <c r="Z208" s="99" t="s">
        <v>381</v>
      </c>
      <c r="AB208" s="99">
        <v>7</v>
      </c>
      <c r="AJ208" s="85" t="s">
        <v>453</v>
      </c>
      <c r="AK208" s="85" t="s">
        <v>148</v>
      </c>
    </row>
    <row r="209" spans="1:37">
      <c r="A209" s="94">
        <v>157</v>
      </c>
      <c r="B209" s="95" t="s">
        <v>637</v>
      </c>
      <c r="C209" s="96" t="s">
        <v>666</v>
      </c>
      <c r="D209" s="97" t="s">
        <v>667</v>
      </c>
      <c r="E209" s="98">
        <v>2</v>
      </c>
      <c r="F209" s="99" t="s">
        <v>214</v>
      </c>
      <c r="H209" s="100">
        <f t="shared" si="37"/>
        <v>0</v>
      </c>
      <c r="J209" s="100">
        <f t="shared" si="34"/>
        <v>0</v>
      </c>
      <c r="L209" s="101">
        <f t="shared" si="35"/>
        <v>0</v>
      </c>
      <c r="N209" s="98">
        <f t="shared" si="36"/>
        <v>0</v>
      </c>
      <c r="O209" s="99">
        <v>20</v>
      </c>
      <c r="P209" s="99" t="s">
        <v>144</v>
      </c>
      <c r="V209" s="102" t="s">
        <v>451</v>
      </c>
      <c r="W209" s="103">
        <v>1.9339999999999999</v>
      </c>
      <c r="X209" s="96" t="s">
        <v>668</v>
      </c>
      <c r="Y209" s="96" t="s">
        <v>666</v>
      </c>
      <c r="Z209" s="99" t="s">
        <v>381</v>
      </c>
      <c r="AB209" s="99">
        <v>7</v>
      </c>
      <c r="AJ209" s="85" t="s">
        <v>453</v>
      </c>
      <c r="AK209" s="85" t="s">
        <v>148</v>
      </c>
    </row>
    <row r="210" spans="1:37">
      <c r="A210" s="94">
        <v>158</v>
      </c>
      <c r="B210" s="95" t="s">
        <v>217</v>
      </c>
      <c r="C210" s="96" t="s">
        <v>669</v>
      </c>
      <c r="D210" s="97" t="s">
        <v>670</v>
      </c>
      <c r="E210" s="98">
        <v>3</v>
      </c>
      <c r="F210" s="99" t="s">
        <v>214</v>
      </c>
      <c r="I210" s="100">
        <f t="shared" ref="I210:I219" si="38">ROUND(E210*G210,2)</f>
        <v>0</v>
      </c>
      <c r="J210" s="100">
        <f t="shared" si="34"/>
        <v>0</v>
      </c>
      <c r="K210" s="101">
        <v>1.6E-2</v>
      </c>
      <c r="L210" s="101">
        <f t="shared" si="35"/>
        <v>4.8000000000000001E-2</v>
      </c>
      <c r="N210" s="98">
        <f t="shared" si="36"/>
        <v>0</v>
      </c>
      <c r="O210" s="99">
        <v>20</v>
      </c>
      <c r="P210" s="99" t="s">
        <v>144</v>
      </c>
      <c r="V210" s="102" t="s">
        <v>96</v>
      </c>
      <c r="X210" s="96" t="s">
        <v>669</v>
      </c>
      <c r="Y210" s="96" t="s">
        <v>669</v>
      </c>
      <c r="Z210" s="99" t="s">
        <v>671</v>
      </c>
      <c r="AA210" s="96" t="s">
        <v>144</v>
      </c>
      <c r="AB210" s="99">
        <v>8</v>
      </c>
      <c r="AJ210" s="85" t="s">
        <v>466</v>
      </c>
      <c r="AK210" s="85" t="s">
        <v>148</v>
      </c>
    </row>
    <row r="211" spans="1:37">
      <c r="A211" s="94">
        <v>159</v>
      </c>
      <c r="B211" s="95" t="s">
        <v>217</v>
      </c>
      <c r="C211" s="96" t="s">
        <v>672</v>
      </c>
      <c r="D211" s="97" t="s">
        <v>673</v>
      </c>
      <c r="E211" s="98">
        <v>8</v>
      </c>
      <c r="F211" s="99" t="s">
        <v>214</v>
      </c>
      <c r="I211" s="100">
        <f t="shared" si="38"/>
        <v>0</v>
      </c>
      <c r="J211" s="100">
        <f t="shared" si="34"/>
        <v>0</v>
      </c>
      <c r="K211" s="101">
        <v>0.02</v>
      </c>
      <c r="L211" s="101">
        <f t="shared" si="35"/>
        <v>0.16</v>
      </c>
      <c r="N211" s="98">
        <f t="shared" si="36"/>
        <v>0</v>
      </c>
      <c r="O211" s="99">
        <v>20</v>
      </c>
      <c r="P211" s="99" t="s">
        <v>144</v>
      </c>
      <c r="V211" s="102" t="s">
        <v>96</v>
      </c>
      <c r="X211" s="96" t="s">
        <v>672</v>
      </c>
      <c r="Y211" s="96" t="s">
        <v>672</v>
      </c>
      <c r="Z211" s="99" t="s">
        <v>671</v>
      </c>
      <c r="AA211" s="96" t="s">
        <v>144</v>
      </c>
      <c r="AB211" s="99">
        <v>8</v>
      </c>
      <c r="AJ211" s="85" t="s">
        <v>466</v>
      </c>
      <c r="AK211" s="85" t="s">
        <v>148</v>
      </c>
    </row>
    <row r="212" spans="1:37">
      <c r="A212" s="94">
        <v>160</v>
      </c>
      <c r="B212" s="95" t="s">
        <v>217</v>
      </c>
      <c r="C212" s="96" t="s">
        <v>674</v>
      </c>
      <c r="D212" s="97" t="s">
        <v>675</v>
      </c>
      <c r="E212" s="98">
        <v>4</v>
      </c>
      <c r="F212" s="99" t="s">
        <v>214</v>
      </c>
      <c r="I212" s="100">
        <f t="shared" si="38"/>
        <v>0</v>
      </c>
      <c r="J212" s="100">
        <f t="shared" si="34"/>
        <v>0</v>
      </c>
      <c r="K212" s="101">
        <v>2.1999999999999999E-2</v>
      </c>
      <c r="L212" s="101">
        <f t="shared" si="35"/>
        <v>8.7999999999999995E-2</v>
      </c>
      <c r="N212" s="98">
        <f t="shared" si="36"/>
        <v>0</v>
      </c>
      <c r="O212" s="99">
        <v>20</v>
      </c>
      <c r="P212" s="99" t="s">
        <v>144</v>
      </c>
      <c r="V212" s="102" t="s">
        <v>96</v>
      </c>
      <c r="X212" s="96" t="s">
        <v>674</v>
      </c>
      <c r="Y212" s="96" t="s">
        <v>674</v>
      </c>
      <c r="Z212" s="99" t="s">
        <v>671</v>
      </c>
      <c r="AA212" s="96" t="s">
        <v>144</v>
      </c>
      <c r="AB212" s="99">
        <v>8</v>
      </c>
      <c r="AJ212" s="85" t="s">
        <v>466</v>
      </c>
      <c r="AK212" s="85" t="s">
        <v>148</v>
      </c>
    </row>
    <row r="213" spans="1:37" ht="20.399999999999999">
      <c r="A213" s="94">
        <v>161</v>
      </c>
      <c r="B213" s="95" t="s">
        <v>217</v>
      </c>
      <c r="C213" s="96" t="s">
        <v>676</v>
      </c>
      <c r="D213" s="97" t="s">
        <v>677</v>
      </c>
      <c r="E213" s="98">
        <v>1</v>
      </c>
      <c r="F213" s="99" t="s">
        <v>214</v>
      </c>
      <c r="I213" s="100">
        <f t="shared" si="38"/>
        <v>0</v>
      </c>
      <c r="J213" s="100">
        <f t="shared" si="34"/>
        <v>0</v>
      </c>
      <c r="K213" s="101">
        <v>2.1999999999999999E-2</v>
      </c>
      <c r="L213" s="101">
        <f t="shared" si="35"/>
        <v>2.1999999999999999E-2</v>
      </c>
      <c r="N213" s="98">
        <f t="shared" si="36"/>
        <v>0</v>
      </c>
      <c r="O213" s="99">
        <v>20</v>
      </c>
      <c r="P213" s="99" t="s">
        <v>144</v>
      </c>
      <c r="V213" s="102" t="s">
        <v>96</v>
      </c>
      <c r="X213" s="96" t="s">
        <v>676</v>
      </c>
      <c r="Y213" s="96" t="s">
        <v>676</v>
      </c>
      <c r="Z213" s="99" t="s">
        <v>671</v>
      </c>
      <c r="AA213" s="96" t="s">
        <v>144</v>
      </c>
      <c r="AB213" s="99">
        <v>8</v>
      </c>
      <c r="AJ213" s="85" t="s">
        <v>466</v>
      </c>
      <c r="AK213" s="85" t="s">
        <v>148</v>
      </c>
    </row>
    <row r="214" spans="1:37">
      <c r="A214" s="94">
        <v>162</v>
      </c>
      <c r="B214" s="95" t="s">
        <v>217</v>
      </c>
      <c r="C214" s="96" t="s">
        <v>678</v>
      </c>
      <c r="D214" s="97" t="s">
        <v>679</v>
      </c>
      <c r="E214" s="98">
        <v>2</v>
      </c>
      <c r="F214" s="99" t="s">
        <v>214</v>
      </c>
      <c r="I214" s="100">
        <f t="shared" si="38"/>
        <v>0</v>
      </c>
      <c r="J214" s="100">
        <f t="shared" si="34"/>
        <v>0</v>
      </c>
      <c r="K214" s="101">
        <v>3.7999999999999999E-2</v>
      </c>
      <c r="L214" s="101">
        <f t="shared" si="35"/>
        <v>7.5999999999999998E-2</v>
      </c>
      <c r="N214" s="98">
        <f t="shared" si="36"/>
        <v>0</v>
      </c>
      <c r="O214" s="99">
        <v>20</v>
      </c>
      <c r="P214" s="99" t="s">
        <v>144</v>
      </c>
      <c r="V214" s="102" t="s">
        <v>96</v>
      </c>
      <c r="X214" s="96" t="s">
        <v>678</v>
      </c>
      <c r="Y214" s="96" t="s">
        <v>678</v>
      </c>
      <c r="Z214" s="99" t="s">
        <v>671</v>
      </c>
      <c r="AA214" s="96" t="s">
        <v>144</v>
      </c>
      <c r="AB214" s="99">
        <v>8</v>
      </c>
      <c r="AJ214" s="85" t="s">
        <v>466</v>
      </c>
      <c r="AK214" s="85" t="s">
        <v>148</v>
      </c>
    </row>
    <row r="215" spans="1:37" ht="20.399999999999999">
      <c r="A215" s="94">
        <v>163</v>
      </c>
      <c r="B215" s="95" t="s">
        <v>217</v>
      </c>
      <c r="C215" s="96" t="s">
        <v>680</v>
      </c>
      <c r="D215" s="97" t="s">
        <v>681</v>
      </c>
      <c r="E215" s="98">
        <v>2</v>
      </c>
      <c r="F215" s="99" t="s">
        <v>214</v>
      </c>
      <c r="I215" s="100">
        <f t="shared" si="38"/>
        <v>0</v>
      </c>
      <c r="J215" s="100">
        <f t="shared" si="34"/>
        <v>0</v>
      </c>
      <c r="K215" s="101">
        <v>4.8000000000000001E-2</v>
      </c>
      <c r="L215" s="101">
        <f t="shared" si="35"/>
        <v>9.6000000000000002E-2</v>
      </c>
      <c r="N215" s="98">
        <f t="shared" si="36"/>
        <v>0</v>
      </c>
      <c r="O215" s="99">
        <v>20</v>
      </c>
      <c r="P215" s="99" t="s">
        <v>144</v>
      </c>
      <c r="V215" s="102" t="s">
        <v>96</v>
      </c>
      <c r="X215" s="96" t="s">
        <v>680</v>
      </c>
      <c r="Y215" s="96" t="s">
        <v>680</v>
      </c>
      <c r="Z215" s="99" t="s">
        <v>671</v>
      </c>
      <c r="AA215" s="96" t="s">
        <v>144</v>
      </c>
      <c r="AB215" s="99">
        <v>8</v>
      </c>
      <c r="AJ215" s="85" t="s">
        <v>466</v>
      </c>
      <c r="AK215" s="85" t="s">
        <v>148</v>
      </c>
    </row>
    <row r="216" spans="1:37" ht="20.399999999999999">
      <c r="A216" s="94">
        <v>164</v>
      </c>
      <c r="B216" s="95" t="s">
        <v>217</v>
      </c>
      <c r="C216" s="96" t="s">
        <v>682</v>
      </c>
      <c r="D216" s="97" t="s">
        <v>683</v>
      </c>
      <c r="E216" s="98">
        <v>1</v>
      </c>
      <c r="F216" s="99" t="s">
        <v>214</v>
      </c>
      <c r="I216" s="100">
        <f t="shared" si="38"/>
        <v>0</v>
      </c>
      <c r="J216" s="100">
        <f t="shared" si="34"/>
        <v>0</v>
      </c>
      <c r="K216" s="101">
        <v>4.8000000000000001E-2</v>
      </c>
      <c r="L216" s="101">
        <f t="shared" si="35"/>
        <v>4.8000000000000001E-2</v>
      </c>
      <c r="N216" s="98">
        <f t="shared" si="36"/>
        <v>0</v>
      </c>
      <c r="O216" s="99">
        <v>20</v>
      </c>
      <c r="P216" s="99" t="s">
        <v>144</v>
      </c>
      <c r="V216" s="102" t="s">
        <v>96</v>
      </c>
      <c r="X216" s="96" t="s">
        <v>682</v>
      </c>
      <c r="Y216" s="96" t="s">
        <v>682</v>
      </c>
      <c r="Z216" s="99" t="s">
        <v>671</v>
      </c>
      <c r="AA216" s="96" t="s">
        <v>144</v>
      </c>
      <c r="AB216" s="99">
        <v>8</v>
      </c>
      <c r="AJ216" s="85" t="s">
        <v>466</v>
      </c>
      <c r="AK216" s="85" t="s">
        <v>148</v>
      </c>
    </row>
    <row r="217" spans="1:37" ht="20.399999999999999">
      <c r="A217" s="94">
        <v>165</v>
      </c>
      <c r="B217" s="95" t="s">
        <v>217</v>
      </c>
      <c r="C217" s="96" t="s">
        <v>684</v>
      </c>
      <c r="D217" s="97" t="s">
        <v>685</v>
      </c>
      <c r="E217" s="98">
        <v>1</v>
      </c>
      <c r="F217" s="99" t="s">
        <v>214</v>
      </c>
      <c r="I217" s="100">
        <f t="shared" si="38"/>
        <v>0</v>
      </c>
      <c r="J217" s="100">
        <f t="shared" si="34"/>
        <v>0</v>
      </c>
      <c r="K217" s="101">
        <v>4.4999999999999998E-2</v>
      </c>
      <c r="L217" s="101">
        <f t="shared" si="35"/>
        <v>4.4999999999999998E-2</v>
      </c>
      <c r="N217" s="98">
        <f t="shared" si="36"/>
        <v>0</v>
      </c>
      <c r="O217" s="99">
        <v>20</v>
      </c>
      <c r="P217" s="99" t="s">
        <v>144</v>
      </c>
      <c r="V217" s="102" t="s">
        <v>96</v>
      </c>
      <c r="X217" s="96" t="s">
        <v>684</v>
      </c>
      <c r="Y217" s="96" t="s">
        <v>684</v>
      </c>
      <c r="Z217" s="99" t="s">
        <v>671</v>
      </c>
      <c r="AA217" s="96" t="s">
        <v>144</v>
      </c>
      <c r="AB217" s="99">
        <v>8</v>
      </c>
      <c r="AJ217" s="85" t="s">
        <v>466</v>
      </c>
      <c r="AK217" s="85" t="s">
        <v>148</v>
      </c>
    </row>
    <row r="218" spans="1:37" ht="20.399999999999999">
      <c r="A218" s="94">
        <v>166</v>
      </c>
      <c r="B218" s="95" t="s">
        <v>217</v>
      </c>
      <c r="C218" s="96" t="s">
        <v>686</v>
      </c>
      <c r="D218" s="97" t="s">
        <v>687</v>
      </c>
      <c r="E218" s="98">
        <v>2</v>
      </c>
      <c r="F218" s="99" t="s">
        <v>214</v>
      </c>
      <c r="I218" s="100">
        <f t="shared" si="38"/>
        <v>0</v>
      </c>
      <c r="J218" s="100">
        <f t="shared" si="34"/>
        <v>0</v>
      </c>
      <c r="K218" s="101">
        <v>4.7E-2</v>
      </c>
      <c r="L218" s="101">
        <f t="shared" si="35"/>
        <v>9.4E-2</v>
      </c>
      <c r="N218" s="98">
        <f t="shared" si="36"/>
        <v>0</v>
      </c>
      <c r="O218" s="99">
        <v>20</v>
      </c>
      <c r="P218" s="99" t="s">
        <v>144</v>
      </c>
      <c r="V218" s="102" t="s">
        <v>96</v>
      </c>
      <c r="X218" s="96" t="s">
        <v>686</v>
      </c>
      <c r="Y218" s="96" t="s">
        <v>686</v>
      </c>
      <c r="Z218" s="99" t="s">
        <v>671</v>
      </c>
      <c r="AA218" s="96" t="s">
        <v>144</v>
      </c>
      <c r="AB218" s="99">
        <v>8</v>
      </c>
      <c r="AJ218" s="85" t="s">
        <v>466</v>
      </c>
      <c r="AK218" s="85" t="s">
        <v>148</v>
      </c>
    </row>
    <row r="219" spans="1:37" ht="20.399999999999999">
      <c r="A219" s="94">
        <v>167</v>
      </c>
      <c r="B219" s="95" t="s">
        <v>217</v>
      </c>
      <c r="C219" s="96" t="s">
        <v>688</v>
      </c>
      <c r="D219" s="97" t="s">
        <v>689</v>
      </c>
      <c r="E219" s="98">
        <v>2</v>
      </c>
      <c r="F219" s="99" t="s">
        <v>214</v>
      </c>
      <c r="I219" s="100">
        <f t="shared" si="38"/>
        <v>0</v>
      </c>
      <c r="J219" s="100">
        <f t="shared" si="34"/>
        <v>0</v>
      </c>
      <c r="K219" s="101">
        <v>0.05</v>
      </c>
      <c r="L219" s="101">
        <f t="shared" si="35"/>
        <v>0.1</v>
      </c>
      <c r="N219" s="98">
        <f t="shared" si="36"/>
        <v>0</v>
      </c>
      <c r="O219" s="99">
        <v>20</v>
      </c>
      <c r="P219" s="99" t="s">
        <v>144</v>
      </c>
      <c r="V219" s="102" t="s">
        <v>96</v>
      </c>
      <c r="X219" s="96" t="s">
        <v>688</v>
      </c>
      <c r="Y219" s="96" t="s">
        <v>688</v>
      </c>
      <c r="Z219" s="99" t="s">
        <v>671</v>
      </c>
      <c r="AA219" s="96" t="s">
        <v>144</v>
      </c>
      <c r="AB219" s="99">
        <v>8</v>
      </c>
      <c r="AJ219" s="85" t="s">
        <v>466</v>
      </c>
      <c r="AK219" s="85" t="s">
        <v>148</v>
      </c>
    </row>
    <row r="220" spans="1:37">
      <c r="A220" s="94">
        <v>168</v>
      </c>
      <c r="B220" s="95" t="s">
        <v>637</v>
      </c>
      <c r="C220" s="96" t="s">
        <v>690</v>
      </c>
      <c r="D220" s="97" t="s">
        <v>691</v>
      </c>
      <c r="E220" s="98">
        <v>2</v>
      </c>
      <c r="F220" s="99" t="s">
        <v>214</v>
      </c>
      <c r="H220" s="100">
        <f>ROUND(E220*G220,2)</f>
        <v>0</v>
      </c>
      <c r="J220" s="100">
        <f t="shared" si="34"/>
        <v>0</v>
      </c>
      <c r="L220" s="101">
        <f t="shared" si="35"/>
        <v>0</v>
      </c>
      <c r="N220" s="98">
        <f t="shared" si="36"/>
        <v>0</v>
      </c>
      <c r="O220" s="99">
        <v>20</v>
      </c>
      <c r="P220" s="99" t="s">
        <v>144</v>
      </c>
      <c r="V220" s="102" t="s">
        <v>451</v>
      </c>
      <c r="W220" s="103">
        <v>3.2679999999999998</v>
      </c>
      <c r="X220" s="96" t="s">
        <v>692</v>
      </c>
      <c r="Y220" s="96" t="s">
        <v>690</v>
      </c>
      <c r="Z220" s="99" t="s">
        <v>381</v>
      </c>
      <c r="AB220" s="99">
        <v>7</v>
      </c>
      <c r="AJ220" s="85" t="s">
        <v>453</v>
      </c>
      <c r="AK220" s="85" t="s">
        <v>148</v>
      </c>
    </row>
    <row r="221" spans="1:37" ht="20.399999999999999">
      <c r="A221" s="94">
        <v>169</v>
      </c>
      <c r="B221" s="95" t="s">
        <v>217</v>
      </c>
      <c r="C221" s="96" t="s">
        <v>693</v>
      </c>
      <c r="D221" s="97" t="s">
        <v>694</v>
      </c>
      <c r="E221" s="98">
        <v>2</v>
      </c>
      <c r="F221" s="99" t="s">
        <v>214</v>
      </c>
      <c r="I221" s="100">
        <f>ROUND(E221*G221,2)</f>
        <v>0</v>
      </c>
      <c r="J221" s="100">
        <f t="shared" si="34"/>
        <v>0</v>
      </c>
      <c r="K221" s="101">
        <v>5.2999999999999999E-2</v>
      </c>
      <c r="L221" s="101">
        <f t="shared" si="35"/>
        <v>0.106</v>
      </c>
      <c r="N221" s="98">
        <f t="shared" si="36"/>
        <v>0</v>
      </c>
      <c r="O221" s="99">
        <v>20</v>
      </c>
      <c r="P221" s="99" t="s">
        <v>144</v>
      </c>
      <c r="V221" s="102" t="s">
        <v>96</v>
      </c>
      <c r="X221" s="96" t="s">
        <v>693</v>
      </c>
      <c r="Y221" s="96" t="s">
        <v>693</v>
      </c>
      <c r="Z221" s="99" t="s">
        <v>671</v>
      </c>
      <c r="AA221" s="96" t="s">
        <v>144</v>
      </c>
      <c r="AB221" s="99">
        <v>2</v>
      </c>
      <c r="AJ221" s="85" t="s">
        <v>466</v>
      </c>
      <c r="AK221" s="85" t="s">
        <v>148</v>
      </c>
    </row>
    <row r="222" spans="1:37">
      <c r="A222" s="94">
        <v>170</v>
      </c>
      <c r="B222" s="95" t="s">
        <v>637</v>
      </c>
      <c r="C222" s="96" t="s">
        <v>695</v>
      </c>
      <c r="D222" s="97" t="s">
        <v>696</v>
      </c>
      <c r="E222" s="98">
        <v>1</v>
      </c>
      <c r="F222" s="99" t="s">
        <v>214</v>
      </c>
      <c r="H222" s="100">
        <f>ROUND(E222*G222,2)</f>
        <v>0</v>
      </c>
      <c r="J222" s="100">
        <f t="shared" si="34"/>
        <v>0</v>
      </c>
      <c r="K222" s="101">
        <v>1.6500000000000001E-2</v>
      </c>
      <c r="L222" s="101">
        <f t="shared" si="35"/>
        <v>1.6500000000000001E-2</v>
      </c>
      <c r="N222" s="98">
        <f t="shared" si="36"/>
        <v>0</v>
      </c>
      <c r="O222" s="99">
        <v>20</v>
      </c>
      <c r="P222" s="99" t="s">
        <v>144</v>
      </c>
      <c r="V222" s="102" t="s">
        <v>451</v>
      </c>
      <c r="W222" s="103">
        <v>1.63</v>
      </c>
      <c r="X222" s="96" t="s">
        <v>697</v>
      </c>
      <c r="Y222" s="96" t="s">
        <v>695</v>
      </c>
      <c r="Z222" s="99" t="s">
        <v>178</v>
      </c>
      <c r="AB222" s="99">
        <v>7</v>
      </c>
      <c r="AJ222" s="85" t="s">
        <v>453</v>
      </c>
      <c r="AK222" s="85" t="s">
        <v>148</v>
      </c>
    </row>
    <row r="223" spans="1:37">
      <c r="A223" s="94">
        <v>171</v>
      </c>
      <c r="B223" s="95" t="s">
        <v>637</v>
      </c>
      <c r="C223" s="96" t="s">
        <v>698</v>
      </c>
      <c r="D223" s="97" t="s">
        <v>699</v>
      </c>
      <c r="E223" s="98">
        <v>28</v>
      </c>
      <c r="F223" s="99" t="s">
        <v>214</v>
      </c>
      <c r="H223" s="100">
        <f>ROUND(E223*G223,2)</f>
        <v>0</v>
      </c>
      <c r="J223" s="100">
        <f t="shared" si="34"/>
        <v>0</v>
      </c>
      <c r="K223" s="101">
        <v>1.0000000000000001E-5</v>
      </c>
      <c r="L223" s="101">
        <f t="shared" si="35"/>
        <v>2.8000000000000003E-4</v>
      </c>
      <c r="N223" s="98">
        <f t="shared" si="36"/>
        <v>0</v>
      </c>
      <c r="O223" s="99">
        <v>20</v>
      </c>
      <c r="P223" s="99" t="s">
        <v>144</v>
      </c>
      <c r="V223" s="102" t="s">
        <v>451</v>
      </c>
      <c r="W223" s="103">
        <v>11.648</v>
      </c>
      <c r="X223" s="96" t="s">
        <v>700</v>
      </c>
      <c r="Y223" s="96" t="s">
        <v>698</v>
      </c>
      <c r="Z223" s="99" t="s">
        <v>549</v>
      </c>
      <c r="AB223" s="99">
        <v>7</v>
      </c>
      <c r="AJ223" s="85" t="s">
        <v>453</v>
      </c>
      <c r="AK223" s="85" t="s">
        <v>148</v>
      </c>
    </row>
    <row r="224" spans="1:37">
      <c r="A224" s="94">
        <v>172</v>
      </c>
      <c r="B224" s="95" t="s">
        <v>217</v>
      </c>
      <c r="C224" s="96" t="s">
        <v>701</v>
      </c>
      <c r="D224" s="97" t="s">
        <v>702</v>
      </c>
      <c r="E224" s="98">
        <v>28</v>
      </c>
      <c r="F224" s="99" t="s">
        <v>214</v>
      </c>
      <c r="I224" s="100">
        <f>ROUND(E224*G224,2)</f>
        <v>0</v>
      </c>
      <c r="J224" s="100">
        <f t="shared" si="34"/>
        <v>0</v>
      </c>
      <c r="K224" s="101">
        <v>7.6999999999999996E-4</v>
      </c>
      <c r="L224" s="101">
        <f t="shared" si="35"/>
        <v>2.1559999999999999E-2</v>
      </c>
      <c r="N224" s="98">
        <f t="shared" si="36"/>
        <v>0</v>
      </c>
      <c r="O224" s="99">
        <v>20</v>
      </c>
      <c r="P224" s="99" t="s">
        <v>144</v>
      </c>
      <c r="V224" s="102" t="s">
        <v>96</v>
      </c>
      <c r="X224" s="96" t="s">
        <v>701</v>
      </c>
      <c r="Y224" s="96" t="s">
        <v>701</v>
      </c>
      <c r="Z224" s="99" t="s">
        <v>703</v>
      </c>
      <c r="AA224" s="96" t="s">
        <v>144</v>
      </c>
      <c r="AB224" s="99">
        <v>8</v>
      </c>
      <c r="AJ224" s="85" t="s">
        <v>466</v>
      </c>
      <c r="AK224" s="85" t="s">
        <v>148</v>
      </c>
    </row>
    <row r="225" spans="1:37">
      <c r="A225" s="94">
        <v>173</v>
      </c>
      <c r="B225" s="95" t="s">
        <v>637</v>
      </c>
      <c r="C225" s="96" t="s">
        <v>704</v>
      </c>
      <c r="D225" s="97" t="s">
        <v>705</v>
      </c>
      <c r="E225" s="98">
        <v>2</v>
      </c>
      <c r="F225" s="99" t="s">
        <v>214</v>
      </c>
      <c r="H225" s="100">
        <f>ROUND(E225*G225,2)</f>
        <v>0</v>
      </c>
      <c r="J225" s="100">
        <f t="shared" si="34"/>
        <v>0</v>
      </c>
      <c r="L225" s="101">
        <f t="shared" si="35"/>
        <v>0</v>
      </c>
      <c r="M225" s="98">
        <v>8.7999999999999995E-2</v>
      </c>
      <c r="N225" s="98">
        <f t="shared" si="36"/>
        <v>0.17599999999999999</v>
      </c>
      <c r="O225" s="99">
        <v>20</v>
      </c>
      <c r="P225" s="99" t="s">
        <v>144</v>
      </c>
      <c r="V225" s="102" t="s">
        <v>451</v>
      </c>
      <c r="W225" s="103">
        <v>1.56</v>
      </c>
      <c r="X225" s="96" t="s">
        <v>706</v>
      </c>
      <c r="Y225" s="96" t="s">
        <v>704</v>
      </c>
      <c r="Z225" s="99" t="s">
        <v>549</v>
      </c>
      <c r="AB225" s="99">
        <v>7</v>
      </c>
      <c r="AJ225" s="85" t="s">
        <v>453</v>
      </c>
      <c r="AK225" s="85" t="s">
        <v>148</v>
      </c>
    </row>
    <row r="226" spans="1:37">
      <c r="A226" s="94">
        <v>174</v>
      </c>
      <c r="B226" s="95" t="s">
        <v>637</v>
      </c>
      <c r="C226" s="96" t="s">
        <v>707</v>
      </c>
      <c r="D226" s="97" t="s">
        <v>708</v>
      </c>
      <c r="F226" s="99" t="s">
        <v>57</v>
      </c>
      <c r="H226" s="100">
        <f>ROUND(E226*G226,2)</f>
        <v>0</v>
      </c>
      <c r="J226" s="100">
        <f t="shared" si="34"/>
        <v>0</v>
      </c>
      <c r="L226" s="101">
        <f t="shared" si="35"/>
        <v>0</v>
      </c>
      <c r="N226" s="98">
        <f t="shared" si="36"/>
        <v>0</v>
      </c>
      <c r="O226" s="99">
        <v>20</v>
      </c>
      <c r="P226" s="99" t="s">
        <v>144</v>
      </c>
      <c r="V226" s="102" t="s">
        <v>451</v>
      </c>
      <c r="X226" s="96" t="s">
        <v>709</v>
      </c>
      <c r="Y226" s="96" t="s">
        <v>707</v>
      </c>
      <c r="Z226" s="99" t="s">
        <v>549</v>
      </c>
      <c r="AB226" s="99" t="s">
        <v>82</v>
      </c>
      <c r="AJ226" s="85" t="s">
        <v>453</v>
      </c>
      <c r="AK226" s="85" t="s">
        <v>148</v>
      </c>
    </row>
    <row r="227" spans="1:37">
      <c r="D227" s="144" t="s">
        <v>710</v>
      </c>
      <c r="E227" s="145">
        <f>J227</f>
        <v>0</v>
      </c>
      <c r="H227" s="145">
        <f>SUM(H198:H226)</f>
        <v>0</v>
      </c>
      <c r="I227" s="145">
        <f>SUM(I198:I226)</f>
        <v>0</v>
      </c>
      <c r="J227" s="145">
        <f>SUM(J198:J226)</f>
        <v>0</v>
      </c>
      <c r="L227" s="146">
        <f>SUM(L198:L226)</f>
        <v>0.96514524999999995</v>
      </c>
      <c r="N227" s="147">
        <f>SUM(N198:N226)</f>
        <v>0.17599999999999999</v>
      </c>
      <c r="W227" s="103">
        <f>SUM(W198:W226)</f>
        <v>51.414000000000001</v>
      </c>
    </row>
    <row r="229" spans="1:37">
      <c r="B229" s="96" t="s">
        <v>711</v>
      </c>
    </row>
    <row r="230" spans="1:37" ht="20.399999999999999">
      <c r="A230" s="94">
        <v>175</v>
      </c>
      <c r="B230" s="95" t="s">
        <v>712</v>
      </c>
      <c r="C230" s="96" t="s">
        <v>713</v>
      </c>
      <c r="D230" s="97" t="s">
        <v>714</v>
      </c>
      <c r="E230" s="98">
        <v>25.86</v>
      </c>
      <c r="F230" s="99" t="s">
        <v>320</v>
      </c>
      <c r="H230" s="100">
        <f>ROUND(E230*G230,2)</f>
        <v>0</v>
      </c>
      <c r="J230" s="100">
        <f t="shared" ref="J230:J256" si="39">ROUND(E230*G230,2)</f>
        <v>0</v>
      </c>
      <c r="L230" s="101">
        <f t="shared" ref="L230:L256" si="40">E230*K230</f>
        <v>0</v>
      </c>
      <c r="N230" s="98">
        <f t="shared" ref="N230:N256" si="41">E230*M230</f>
        <v>0</v>
      </c>
      <c r="O230" s="99">
        <v>20</v>
      </c>
      <c r="P230" s="99" t="s">
        <v>144</v>
      </c>
      <c r="V230" s="102" t="s">
        <v>451</v>
      </c>
      <c r="W230" s="103">
        <v>53.814999999999998</v>
      </c>
      <c r="X230" s="96" t="s">
        <v>715</v>
      </c>
      <c r="Y230" s="96" t="s">
        <v>713</v>
      </c>
      <c r="Z230" s="99" t="s">
        <v>178</v>
      </c>
      <c r="AB230" s="99">
        <v>7</v>
      </c>
      <c r="AJ230" s="85" t="s">
        <v>453</v>
      </c>
      <c r="AK230" s="85" t="s">
        <v>148</v>
      </c>
    </row>
    <row r="231" spans="1:37" ht="30.6">
      <c r="A231" s="94">
        <v>176</v>
      </c>
      <c r="B231" s="95" t="s">
        <v>217</v>
      </c>
      <c r="C231" s="96" t="s">
        <v>716</v>
      </c>
      <c r="D231" s="97" t="s">
        <v>717</v>
      </c>
      <c r="E231" s="98">
        <v>25.86</v>
      </c>
      <c r="F231" s="99" t="s">
        <v>320</v>
      </c>
      <c r="I231" s="100">
        <f>ROUND(E231*G231,2)</f>
        <v>0</v>
      </c>
      <c r="J231" s="100">
        <f t="shared" si="39"/>
        <v>0</v>
      </c>
      <c r="K231" s="101">
        <v>4.7500000000000001E-2</v>
      </c>
      <c r="L231" s="101">
        <f t="shared" si="40"/>
        <v>1.2283500000000001</v>
      </c>
      <c r="N231" s="98">
        <f t="shared" si="41"/>
        <v>0</v>
      </c>
      <c r="O231" s="99">
        <v>20</v>
      </c>
      <c r="P231" s="99" t="s">
        <v>144</v>
      </c>
      <c r="V231" s="102" t="s">
        <v>96</v>
      </c>
      <c r="X231" s="96" t="s">
        <v>716</v>
      </c>
      <c r="Y231" s="96" t="s">
        <v>716</v>
      </c>
      <c r="Z231" s="99" t="s">
        <v>718</v>
      </c>
      <c r="AA231" s="96" t="s">
        <v>144</v>
      </c>
      <c r="AB231" s="99">
        <v>8</v>
      </c>
      <c r="AJ231" s="85" t="s">
        <v>466</v>
      </c>
      <c r="AK231" s="85" t="s">
        <v>148</v>
      </c>
    </row>
    <row r="232" spans="1:37">
      <c r="A232" s="94">
        <v>177</v>
      </c>
      <c r="B232" s="95" t="s">
        <v>712</v>
      </c>
      <c r="C232" s="96" t="s">
        <v>719</v>
      </c>
      <c r="D232" s="97" t="s">
        <v>720</v>
      </c>
      <c r="E232" s="98">
        <v>141.1</v>
      </c>
      <c r="F232" s="99" t="s">
        <v>320</v>
      </c>
      <c r="H232" s="100">
        <f>ROUND(E232*G232,2)</f>
        <v>0</v>
      </c>
      <c r="J232" s="100">
        <f t="shared" si="39"/>
        <v>0</v>
      </c>
      <c r="L232" s="101">
        <f t="shared" si="40"/>
        <v>0</v>
      </c>
      <c r="N232" s="98">
        <f t="shared" si="41"/>
        <v>0</v>
      </c>
      <c r="O232" s="99">
        <v>20</v>
      </c>
      <c r="P232" s="99" t="s">
        <v>144</v>
      </c>
      <c r="V232" s="102" t="s">
        <v>451</v>
      </c>
      <c r="W232" s="103">
        <v>108.64700000000001</v>
      </c>
      <c r="X232" s="96" t="s">
        <v>721</v>
      </c>
      <c r="Y232" s="96" t="s">
        <v>719</v>
      </c>
      <c r="Z232" s="99" t="s">
        <v>178</v>
      </c>
      <c r="AB232" s="99">
        <v>7</v>
      </c>
      <c r="AJ232" s="85" t="s">
        <v>453</v>
      </c>
      <c r="AK232" s="85" t="s">
        <v>148</v>
      </c>
    </row>
    <row r="233" spans="1:37">
      <c r="A233" s="94">
        <v>178</v>
      </c>
      <c r="B233" s="95" t="s">
        <v>217</v>
      </c>
      <c r="C233" s="96" t="s">
        <v>722</v>
      </c>
      <c r="D233" s="97" t="s">
        <v>723</v>
      </c>
      <c r="E233" s="98">
        <v>141.1</v>
      </c>
      <c r="F233" s="99" t="s">
        <v>320</v>
      </c>
      <c r="I233" s="100">
        <f>ROUND(E233*G233,2)</f>
        <v>0</v>
      </c>
      <c r="J233" s="100">
        <f t="shared" si="39"/>
        <v>0</v>
      </c>
      <c r="K233" s="101">
        <v>3.3000000000000002E-2</v>
      </c>
      <c r="L233" s="101">
        <f t="shared" si="40"/>
        <v>4.6562999999999999</v>
      </c>
      <c r="N233" s="98">
        <f t="shared" si="41"/>
        <v>0</v>
      </c>
      <c r="O233" s="99">
        <v>20</v>
      </c>
      <c r="P233" s="99" t="s">
        <v>144</v>
      </c>
      <c r="V233" s="102" t="s">
        <v>96</v>
      </c>
      <c r="X233" s="96" t="s">
        <v>722</v>
      </c>
      <c r="Y233" s="96" t="s">
        <v>722</v>
      </c>
      <c r="Z233" s="99" t="s">
        <v>718</v>
      </c>
      <c r="AA233" s="96" t="s">
        <v>144</v>
      </c>
      <c r="AB233" s="99">
        <v>8</v>
      </c>
      <c r="AJ233" s="85" t="s">
        <v>466</v>
      </c>
      <c r="AK233" s="85" t="s">
        <v>148</v>
      </c>
    </row>
    <row r="234" spans="1:37">
      <c r="A234" s="94">
        <v>179</v>
      </c>
      <c r="B234" s="95" t="s">
        <v>712</v>
      </c>
      <c r="C234" s="96" t="s">
        <v>724</v>
      </c>
      <c r="D234" s="97" t="s">
        <v>725</v>
      </c>
      <c r="E234" s="98">
        <v>210.64</v>
      </c>
      <c r="F234" s="99" t="s">
        <v>320</v>
      </c>
      <c r="H234" s="100">
        <f>ROUND(E234*G234,2)</f>
        <v>0</v>
      </c>
      <c r="J234" s="100">
        <f t="shared" si="39"/>
        <v>0</v>
      </c>
      <c r="K234" s="101">
        <v>8.0000000000000007E-5</v>
      </c>
      <c r="L234" s="101">
        <f t="shared" si="40"/>
        <v>1.68512E-2</v>
      </c>
      <c r="N234" s="98">
        <f t="shared" si="41"/>
        <v>0</v>
      </c>
      <c r="O234" s="99">
        <v>20</v>
      </c>
      <c r="P234" s="99" t="s">
        <v>144</v>
      </c>
      <c r="V234" s="102" t="s">
        <v>451</v>
      </c>
      <c r="W234" s="103">
        <v>150.608</v>
      </c>
      <c r="X234" s="96" t="s">
        <v>726</v>
      </c>
      <c r="Y234" s="96" t="s">
        <v>724</v>
      </c>
      <c r="Z234" s="99" t="s">
        <v>381</v>
      </c>
      <c r="AB234" s="99">
        <v>7</v>
      </c>
      <c r="AJ234" s="85" t="s">
        <v>453</v>
      </c>
      <c r="AK234" s="85" t="s">
        <v>148</v>
      </c>
    </row>
    <row r="235" spans="1:37" ht="20.399999999999999">
      <c r="A235" s="94">
        <v>180</v>
      </c>
      <c r="B235" s="95" t="s">
        <v>217</v>
      </c>
      <c r="C235" s="96" t="s">
        <v>727</v>
      </c>
      <c r="D235" s="97" t="s">
        <v>728</v>
      </c>
      <c r="E235" s="98">
        <v>1</v>
      </c>
      <c r="F235" s="99" t="s">
        <v>214</v>
      </c>
      <c r="I235" s="100">
        <f t="shared" ref="I235:I245" si="42">ROUND(E235*G235,2)</f>
        <v>0</v>
      </c>
      <c r="J235" s="100">
        <f t="shared" si="39"/>
        <v>0</v>
      </c>
      <c r="L235" s="101">
        <f t="shared" si="40"/>
        <v>0</v>
      </c>
      <c r="N235" s="98">
        <f t="shared" si="41"/>
        <v>0</v>
      </c>
      <c r="O235" s="99">
        <v>20</v>
      </c>
      <c r="P235" s="99" t="s">
        <v>144</v>
      </c>
      <c r="V235" s="102" t="s">
        <v>96</v>
      </c>
      <c r="X235" s="96" t="s">
        <v>727</v>
      </c>
      <c r="Y235" s="96" t="s">
        <v>727</v>
      </c>
      <c r="Z235" s="99" t="s">
        <v>384</v>
      </c>
      <c r="AA235" s="96" t="s">
        <v>144</v>
      </c>
      <c r="AB235" s="99">
        <v>2</v>
      </c>
      <c r="AJ235" s="85" t="s">
        <v>466</v>
      </c>
      <c r="AK235" s="85" t="s">
        <v>148</v>
      </c>
    </row>
    <row r="236" spans="1:37" ht="20.399999999999999">
      <c r="A236" s="94">
        <v>181</v>
      </c>
      <c r="B236" s="95" t="s">
        <v>217</v>
      </c>
      <c r="C236" s="96" t="s">
        <v>729</v>
      </c>
      <c r="D236" s="97" t="s">
        <v>730</v>
      </c>
      <c r="E236" s="98">
        <v>2</v>
      </c>
      <c r="F236" s="99" t="s">
        <v>214</v>
      </c>
      <c r="I236" s="100">
        <f t="shared" si="42"/>
        <v>0</v>
      </c>
      <c r="J236" s="100">
        <f t="shared" si="39"/>
        <v>0</v>
      </c>
      <c r="L236" s="101">
        <f t="shared" si="40"/>
        <v>0</v>
      </c>
      <c r="N236" s="98">
        <f t="shared" si="41"/>
        <v>0</v>
      </c>
      <c r="O236" s="99">
        <v>20</v>
      </c>
      <c r="P236" s="99" t="s">
        <v>144</v>
      </c>
      <c r="V236" s="102" t="s">
        <v>96</v>
      </c>
      <c r="X236" s="96" t="s">
        <v>729</v>
      </c>
      <c r="Y236" s="96" t="s">
        <v>729</v>
      </c>
      <c r="Z236" s="99" t="s">
        <v>384</v>
      </c>
      <c r="AA236" s="96" t="s">
        <v>144</v>
      </c>
      <c r="AB236" s="99">
        <v>8</v>
      </c>
      <c r="AJ236" s="85" t="s">
        <v>466</v>
      </c>
      <c r="AK236" s="85" t="s">
        <v>148</v>
      </c>
    </row>
    <row r="237" spans="1:37" ht="20.399999999999999">
      <c r="A237" s="94">
        <v>182</v>
      </c>
      <c r="B237" s="95" t="s">
        <v>217</v>
      </c>
      <c r="C237" s="96" t="s">
        <v>731</v>
      </c>
      <c r="D237" s="97" t="s">
        <v>732</v>
      </c>
      <c r="E237" s="98">
        <v>3</v>
      </c>
      <c r="F237" s="99" t="s">
        <v>214</v>
      </c>
      <c r="I237" s="100">
        <f t="shared" si="42"/>
        <v>0</v>
      </c>
      <c r="J237" s="100">
        <f t="shared" si="39"/>
        <v>0</v>
      </c>
      <c r="L237" s="101">
        <f t="shared" si="40"/>
        <v>0</v>
      </c>
      <c r="N237" s="98">
        <f t="shared" si="41"/>
        <v>0</v>
      </c>
      <c r="O237" s="99">
        <v>20</v>
      </c>
      <c r="P237" s="99" t="s">
        <v>144</v>
      </c>
      <c r="V237" s="102" t="s">
        <v>96</v>
      </c>
      <c r="X237" s="96" t="s">
        <v>731</v>
      </c>
      <c r="Y237" s="96" t="s">
        <v>731</v>
      </c>
      <c r="Z237" s="99" t="s">
        <v>384</v>
      </c>
      <c r="AA237" s="96" t="s">
        <v>144</v>
      </c>
      <c r="AB237" s="99">
        <v>2</v>
      </c>
      <c r="AJ237" s="85" t="s">
        <v>466</v>
      </c>
      <c r="AK237" s="85" t="s">
        <v>148</v>
      </c>
    </row>
    <row r="238" spans="1:37" ht="20.399999999999999">
      <c r="A238" s="94">
        <v>183</v>
      </c>
      <c r="B238" s="95" t="s">
        <v>217</v>
      </c>
      <c r="C238" s="96" t="s">
        <v>733</v>
      </c>
      <c r="D238" s="97" t="s">
        <v>734</v>
      </c>
      <c r="E238" s="98">
        <v>3</v>
      </c>
      <c r="F238" s="99" t="s">
        <v>214</v>
      </c>
      <c r="I238" s="100">
        <f t="shared" si="42"/>
        <v>0</v>
      </c>
      <c r="J238" s="100">
        <f t="shared" si="39"/>
        <v>0</v>
      </c>
      <c r="L238" s="101">
        <f t="shared" si="40"/>
        <v>0</v>
      </c>
      <c r="N238" s="98">
        <f t="shared" si="41"/>
        <v>0</v>
      </c>
      <c r="O238" s="99">
        <v>20</v>
      </c>
      <c r="P238" s="99" t="s">
        <v>144</v>
      </c>
      <c r="V238" s="102" t="s">
        <v>96</v>
      </c>
      <c r="X238" s="96" t="s">
        <v>733</v>
      </c>
      <c r="Y238" s="96" t="s">
        <v>733</v>
      </c>
      <c r="Z238" s="99" t="s">
        <v>384</v>
      </c>
      <c r="AA238" s="96" t="s">
        <v>144</v>
      </c>
      <c r="AB238" s="99">
        <v>2</v>
      </c>
      <c r="AJ238" s="85" t="s">
        <v>466</v>
      </c>
      <c r="AK238" s="85" t="s">
        <v>148</v>
      </c>
    </row>
    <row r="239" spans="1:37" ht="20.399999999999999">
      <c r="A239" s="94">
        <v>184</v>
      </c>
      <c r="B239" s="95" t="s">
        <v>217</v>
      </c>
      <c r="C239" s="96" t="s">
        <v>735</v>
      </c>
      <c r="D239" s="97" t="s">
        <v>736</v>
      </c>
      <c r="E239" s="98">
        <v>8</v>
      </c>
      <c r="F239" s="99" t="s">
        <v>214</v>
      </c>
      <c r="I239" s="100">
        <f t="shared" si="42"/>
        <v>0</v>
      </c>
      <c r="J239" s="100">
        <f t="shared" si="39"/>
        <v>0</v>
      </c>
      <c r="L239" s="101">
        <f t="shared" si="40"/>
        <v>0</v>
      </c>
      <c r="N239" s="98">
        <f t="shared" si="41"/>
        <v>0</v>
      </c>
      <c r="O239" s="99">
        <v>20</v>
      </c>
      <c r="P239" s="99" t="s">
        <v>144</v>
      </c>
      <c r="V239" s="102" t="s">
        <v>96</v>
      </c>
      <c r="X239" s="96" t="s">
        <v>735</v>
      </c>
      <c r="Y239" s="96" t="s">
        <v>735</v>
      </c>
      <c r="Z239" s="99" t="s">
        <v>384</v>
      </c>
      <c r="AA239" s="96" t="s">
        <v>144</v>
      </c>
      <c r="AB239" s="99">
        <v>2</v>
      </c>
      <c r="AJ239" s="85" t="s">
        <v>466</v>
      </c>
      <c r="AK239" s="85" t="s">
        <v>148</v>
      </c>
    </row>
    <row r="240" spans="1:37" ht="20.399999999999999">
      <c r="A240" s="94">
        <v>185</v>
      </c>
      <c r="B240" s="95" t="s">
        <v>217</v>
      </c>
      <c r="C240" s="96" t="s">
        <v>737</v>
      </c>
      <c r="D240" s="97" t="s">
        <v>738</v>
      </c>
      <c r="E240" s="98">
        <v>8</v>
      </c>
      <c r="F240" s="99" t="s">
        <v>214</v>
      </c>
      <c r="I240" s="100">
        <f t="shared" si="42"/>
        <v>0</v>
      </c>
      <c r="J240" s="100">
        <f t="shared" si="39"/>
        <v>0</v>
      </c>
      <c r="L240" s="101">
        <f t="shared" si="40"/>
        <v>0</v>
      </c>
      <c r="N240" s="98">
        <f t="shared" si="41"/>
        <v>0</v>
      </c>
      <c r="O240" s="99">
        <v>20</v>
      </c>
      <c r="P240" s="99" t="s">
        <v>144</v>
      </c>
      <c r="V240" s="102" t="s">
        <v>96</v>
      </c>
      <c r="X240" s="96" t="s">
        <v>737</v>
      </c>
      <c r="Y240" s="96" t="s">
        <v>737</v>
      </c>
      <c r="Z240" s="99" t="s">
        <v>384</v>
      </c>
      <c r="AA240" s="96" t="s">
        <v>144</v>
      </c>
      <c r="AB240" s="99">
        <v>8</v>
      </c>
      <c r="AJ240" s="85" t="s">
        <v>466</v>
      </c>
      <c r="AK240" s="85" t="s">
        <v>148</v>
      </c>
    </row>
    <row r="241" spans="1:37" ht="20.399999999999999">
      <c r="A241" s="94">
        <v>186</v>
      </c>
      <c r="B241" s="95" t="s">
        <v>217</v>
      </c>
      <c r="C241" s="96" t="s">
        <v>739</v>
      </c>
      <c r="D241" s="97" t="s">
        <v>740</v>
      </c>
      <c r="E241" s="98">
        <v>11</v>
      </c>
      <c r="F241" s="99" t="s">
        <v>214</v>
      </c>
      <c r="I241" s="100">
        <f t="shared" si="42"/>
        <v>0</v>
      </c>
      <c r="J241" s="100">
        <f t="shared" si="39"/>
        <v>0</v>
      </c>
      <c r="L241" s="101">
        <f t="shared" si="40"/>
        <v>0</v>
      </c>
      <c r="N241" s="98">
        <f t="shared" si="41"/>
        <v>0</v>
      </c>
      <c r="O241" s="99">
        <v>20</v>
      </c>
      <c r="P241" s="99" t="s">
        <v>144</v>
      </c>
      <c r="V241" s="102" t="s">
        <v>96</v>
      </c>
      <c r="X241" s="96" t="s">
        <v>739</v>
      </c>
      <c r="Y241" s="96" t="s">
        <v>739</v>
      </c>
      <c r="Z241" s="99" t="s">
        <v>384</v>
      </c>
      <c r="AA241" s="96" t="s">
        <v>144</v>
      </c>
      <c r="AB241" s="99">
        <v>2</v>
      </c>
      <c r="AJ241" s="85" t="s">
        <v>466</v>
      </c>
      <c r="AK241" s="85" t="s">
        <v>148</v>
      </c>
    </row>
    <row r="242" spans="1:37" ht="20.399999999999999">
      <c r="A242" s="94">
        <v>187</v>
      </c>
      <c r="B242" s="95" t="s">
        <v>217</v>
      </c>
      <c r="C242" s="96" t="s">
        <v>741</v>
      </c>
      <c r="D242" s="97" t="s">
        <v>742</v>
      </c>
      <c r="E242" s="98">
        <v>2</v>
      </c>
      <c r="F242" s="99" t="s">
        <v>214</v>
      </c>
      <c r="I242" s="100">
        <f t="shared" si="42"/>
        <v>0</v>
      </c>
      <c r="J242" s="100">
        <f t="shared" si="39"/>
        <v>0</v>
      </c>
      <c r="L242" s="101">
        <f t="shared" si="40"/>
        <v>0</v>
      </c>
      <c r="N242" s="98">
        <f t="shared" si="41"/>
        <v>0</v>
      </c>
      <c r="O242" s="99">
        <v>20</v>
      </c>
      <c r="P242" s="99" t="s">
        <v>144</v>
      </c>
      <c r="V242" s="102" t="s">
        <v>96</v>
      </c>
      <c r="X242" s="96" t="s">
        <v>741</v>
      </c>
      <c r="Y242" s="96" t="s">
        <v>741</v>
      </c>
      <c r="Z242" s="99" t="s">
        <v>384</v>
      </c>
      <c r="AA242" s="96" t="s">
        <v>144</v>
      </c>
      <c r="AB242" s="99">
        <v>2</v>
      </c>
      <c r="AJ242" s="85" t="s">
        <v>466</v>
      </c>
      <c r="AK242" s="85" t="s">
        <v>148</v>
      </c>
    </row>
    <row r="243" spans="1:37" ht="20.399999999999999">
      <c r="A243" s="94">
        <v>188</v>
      </c>
      <c r="B243" s="95" t="s">
        <v>217</v>
      </c>
      <c r="C243" s="96" t="s">
        <v>743</v>
      </c>
      <c r="D243" s="97" t="s">
        <v>744</v>
      </c>
      <c r="E243" s="98">
        <v>2</v>
      </c>
      <c r="F243" s="99" t="s">
        <v>214</v>
      </c>
      <c r="I243" s="100">
        <f t="shared" si="42"/>
        <v>0</v>
      </c>
      <c r="J243" s="100">
        <f t="shared" si="39"/>
        <v>0</v>
      </c>
      <c r="L243" s="101">
        <f t="shared" si="40"/>
        <v>0</v>
      </c>
      <c r="N243" s="98">
        <f t="shared" si="41"/>
        <v>0</v>
      </c>
      <c r="O243" s="99">
        <v>20</v>
      </c>
      <c r="P243" s="99" t="s">
        <v>144</v>
      </c>
      <c r="V243" s="102" t="s">
        <v>96</v>
      </c>
      <c r="X243" s="96" t="s">
        <v>743</v>
      </c>
      <c r="Y243" s="96" t="s">
        <v>743</v>
      </c>
      <c r="Z243" s="99" t="s">
        <v>384</v>
      </c>
      <c r="AA243" s="96" t="s">
        <v>144</v>
      </c>
      <c r="AB243" s="99">
        <v>8</v>
      </c>
      <c r="AJ243" s="85" t="s">
        <v>466</v>
      </c>
      <c r="AK243" s="85" t="s">
        <v>148</v>
      </c>
    </row>
    <row r="244" spans="1:37">
      <c r="A244" s="94">
        <v>189</v>
      </c>
      <c r="B244" s="95" t="s">
        <v>217</v>
      </c>
      <c r="C244" s="96" t="s">
        <v>745</v>
      </c>
      <c r="D244" s="97" t="s">
        <v>746</v>
      </c>
      <c r="E244" s="98">
        <v>2</v>
      </c>
      <c r="F244" s="99" t="s">
        <v>214</v>
      </c>
      <c r="I244" s="100">
        <f t="shared" si="42"/>
        <v>0</v>
      </c>
      <c r="J244" s="100">
        <f t="shared" si="39"/>
        <v>0</v>
      </c>
      <c r="L244" s="101">
        <f t="shared" si="40"/>
        <v>0</v>
      </c>
      <c r="N244" s="98">
        <f t="shared" si="41"/>
        <v>0</v>
      </c>
      <c r="O244" s="99">
        <v>20</v>
      </c>
      <c r="P244" s="99" t="s">
        <v>144</v>
      </c>
      <c r="V244" s="102" t="s">
        <v>96</v>
      </c>
      <c r="X244" s="96" t="s">
        <v>745</v>
      </c>
      <c r="Y244" s="96" t="s">
        <v>745</v>
      </c>
      <c r="Z244" s="99" t="s">
        <v>671</v>
      </c>
      <c r="AA244" s="96" t="s">
        <v>144</v>
      </c>
      <c r="AB244" s="99">
        <v>8</v>
      </c>
      <c r="AJ244" s="85" t="s">
        <v>466</v>
      </c>
      <c r="AK244" s="85" t="s">
        <v>148</v>
      </c>
    </row>
    <row r="245" spans="1:37">
      <c r="A245" s="94">
        <v>190</v>
      </c>
      <c r="B245" s="95" t="s">
        <v>217</v>
      </c>
      <c r="C245" s="96" t="s">
        <v>747</v>
      </c>
      <c r="D245" s="97" t="s">
        <v>748</v>
      </c>
      <c r="E245" s="98">
        <v>2</v>
      </c>
      <c r="F245" s="99" t="s">
        <v>214</v>
      </c>
      <c r="I245" s="100">
        <f t="shared" si="42"/>
        <v>0</v>
      </c>
      <c r="J245" s="100">
        <f t="shared" si="39"/>
        <v>0</v>
      </c>
      <c r="L245" s="101">
        <f t="shared" si="40"/>
        <v>0</v>
      </c>
      <c r="N245" s="98">
        <f t="shared" si="41"/>
        <v>0</v>
      </c>
      <c r="O245" s="99">
        <v>20</v>
      </c>
      <c r="P245" s="99" t="s">
        <v>144</v>
      </c>
      <c r="V245" s="102" t="s">
        <v>96</v>
      </c>
      <c r="X245" s="96" t="s">
        <v>747</v>
      </c>
      <c r="Y245" s="96" t="s">
        <v>747</v>
      </c>
      <c r="Z245" s="99" t="s">
        <v>671</v>
      </c>
      <c r="AA245" s="96" t="s">
        <v>144</v>
      </c>
      <c r="AB245" s="99">
        <v>8</v>
      </c>
      <c r="AJ245" s="85" t="s">
        <v>466</v>
      </c>
      <c r="AK245" s="85" t="s">
        <v>148</v>
      </c>
    </row>
    <row r="246" spans="1:37" ht="20.399999999999999">
      <c r="A246" s="94">
        <v>191</v>
      </c>
      <c r="B246" s="95" t="s">
        <v>712</v>
      </c>
      <c r="C246" s="96" t="s">
        <v>749</v>
      </c>
      <c r="D246" s="97" t="s">
        <v>750</v>
      </c>
      <c r="E246" s="98">
        <v>1</v>
      </c>
      <c r="F246" s="99" t="s">
        <v>214</v>
      </c>
      <c r="H246" s="100">
        <f>ROUND(E246*G246,2)</f>
        <v>0</v>
      </c>
      <c r="J246" s="100">
        <f t="shared" si="39"/>
        <v>0</v>
      </c>
      <c r="L246" s="101">
        <f t="shared" si="40"/>
        <v>0</v>
      </c>
      <c r="N246" s="98">
        <f t="shared" si="41"/>
        <v>0</v>
      </c>
      <c r="O246" s="99">
        <v>20</v>
      </c>
      <c r="P246" s="99" t="s">
        <v>144</v>
      </c>
      <c r="V246" s="102" t="s">
        <v>451</v>
      </c>
      <c r="W246" s="103">
        <v>1.115</v>
      </c>
      <c r="X246" s="96" t="s">
        <v>751</v>
      </c>
      <c r="Y246" s="96" t="s">
        <v>749</v>
      </c>
      <c r="Z246" s="99" t="s">
        <v>381</v>
      </c>
      <c r="AB246" s="99">
        <v>7</v>
      </c>
      <c r="AJ246" s="85" t="s">
        <v>453</v>
      </c>
      <c r="AK246" s="85" t="s">
        <v>148</v>
      </c>
    </row>
    <row r="247" spans="1:37" ht="20.399999999999999">
      <c r="A247" s="94">
        <v>192</v>
      </c>
      <c r="B247" s="95" t="s">
        <v>217</v>
      </c>
      <c r="C247" s="96" t="s">
        <v>752</v>
      </c>
      <c r="D247" s="97" t="s">
        <v>753</v>
      </c>
      <c r="E247" s="98">
        <v>1</v>
      </c>
      <c r="F247" s="99" t="s">
        <v>214</v>
      </c>
      <c r="I247" s="100">
        <f>ROUND(E247*G247,2)</f>
        <v>0</v>
      </c>
      <c r="J247" s="100">
        <f t="shared" si="39"/>
        <v>0</v>
      </c>
      <c r="L247" s="101">
        <f t="shared" si="40"/>
        <v>0</v>
      </c>
      <c r="N247" s="98">
        <f t="shared" si="41"/>
        <v>0</v>
      </c>
      <c r="O247" s="99">
        <v>20</v>
      </c>
      <c r="P247" s="99" t="s">
        <v>144</v>
      </c>
      <c r="V247" s="102" t="s">
        <v>96</v>
      </c>
      <c r="X247" s="96" t="s">
        <v>752</v>
      </c>
      <c r="Y247" s="96" t="s">
        <v>752</v>
      </c>
      <c r="Z247" s="99" t="s">
        <v>384</v>
      </c>
      <c r="AA247" s="96" t="s">
        <v>144</v>
      </c>
      <c r="AB247" s="99">
        <v>2</v>
      </c>
      <c r="AJ247" s="85" t="s">
        <v>466</v>
      </c>
      <c r="AK247" s="85" t="s">
        <v>148</v>
      </c>
    </row>
    <row r="248" spans="1:37" ht="20.399999999999999">
      <c r="A248" s="94">
        <v>193</v>
      </c>
      <c r="B248" s="95" t="s">
        <v>712</v>
      </c>
      <c r="C248" s="96" t="s">
        <v>754</v>
      </c>
      <c r="D248" s="97" t="s">
        <v>755</v>
      </c>
      <c r="E248" s="98">
        <v>1</v>
      </c>
      <c r="F248" s="99" t="s">
        <v>214</v>
      </c>
      <c r="H248" s="100">
        <f>ROUND(E248*G248,2)</f>
        <v>0</v>
      </c>
      <c r="J248" s="100">
        <f t="shared" si="39"/>
        <v>0</v>
      </c>
      <c r="K248" s="101">
        <v>3.3E-4</v>
      </c>
      <c r="L248" s="101">
        <f t="shared" si="40"/>
        <v>3.3E-4</v>
      </c>
      <c r="N248" s="98">
        <f t="shared" si="41"/>
        <v>0</v>
      </c>
      <c r="O248" s="99">
        <v>20</v>
      </c>
      <c r="P248" s="99" t="s">
        <v>144</v>
      </c>
      <c r="V248" s="102" t="s">
        <v>451</v>
      </c>
      <c r="W248" s="103">
        <v>3.82</v>
      </c>
      <c r="X248" s="96" t="s">
        <v>756</v>
      </c>
      <c r="Y248" s="96" t="s">
        <v>754</v>
      </c>
      <c r="Z248" s="99" t="s">
        <v>381</v>
      </c>
      <c r="AB248" s="99">
        <v>7</v>
      </c>
      <c r="AJ248" s="85" t="s">
        <v>453</v>
      </c>
      <c r="AK248" s="85" t="s">
        <v>148</v>
      </c>
    </row>
    <row r="249" spans="1:37" ht="20.399999999999999">
      <c r="A249" s="94">
        <v>194</v>
      </c>
      <c r="B249" s="95" t="s">
        <v>217</v>
      </c>
      <c r="C249" s="96" t="s">
        <v>757</v>
      </c>
      <c r="D249" s="97" t="s">
        <v>758</v>
      </c>
      <c r="E249" s="98">
        <v>1</v>
      </c>
      <c r="F249" s="99" t="s">
        <v>214</v>
      </c>
      <c r="I249" s="100">
        <f>ROUND(E249*G249,2)</f>
        <v>0</v>
      </c>
      <c r="J249" s="100">
        <f t="shared" si="39"/>
        <v>0</v>
      </c>
      <c r="K249" s="101">
        <v>0.08</v>
      </c>
      <c r="L249" s="101">
        <f t="shared" si="40"/>
        <v>0.08</v>
      </c>
      <c r="N249" s="98">
        <f t="shared" si="41"/>
        <v>0</v>
      </c>
      <c r="O249" s="99">
        <v>20</v>
      </c>
      <c r="P249" s="99" t="s">
        <v>144</v>
      </c>
      <c r="V249" s="102" t="s">
        <v>96</v>
      </c>
      <c r="X249" s="96" t="s">
        <v>757</v>
      </c>
      <c r="Y249" s="96" t="s">
        <v>757</v>
      </c>
      <c r="Z249" s="99" t="s">
        <v>718</v>
      </c>
      <c r="AA249" s="96" t="s">
        <v>144</v>
      </c>
      <c r="AB249" s="99">
        <v>8</v>
      </c>
      <c r="AJ249" s="85" t="s">
        <v>466</v>
      </c>
      <c r="AK249" s="85" t="s">
        <v>148</v>
      </c>
    </row>
    <row r="250" spans="1:37">
      <c r="A250" s="94">
        <v>195</v>
      </c>
      <c r="B250" s="95" t="s">
        <v>712</v>
      </c>
      <c r="C250" s="96" t="s">
        <v>759</v>
      </c>
      <c r="D250" s="97" t="s">
        <v>760</v>
      </c>
      <c r="E250" s="98">
        <v>1</v>
      </c>
      <c r="F250" s="99" t="s">
        <v>214</v>
      </c>
      <c r="H250" s="100">
        <f>ROUND(E250*G250,2)</f>
        <v>0</v>
      </c>
      <c r="J250" s="100">
        <f t="shared" si="39"/>
        <v>0</v>
      </c>
      <c r="K250" s="101">
        <v>6.6E-4</v>
      </c>
      <c r="L250" s="101">
        <f t="shared" si="40"/>
        <v>6.6E-4</v>
      </c>
      <c r="N250" s="98">
        <f t="shared" si="41"/>
        <v>0</v>
      </c>
      <c r="O250" s="99">
        <v>20</v>
      </c>
      <c r="P250" s="99" t="s">
        <v>144</v>
      </c>
      <c r="V250" s="102" t="s">
        <v>451</v>
      </c>
      <c r="W250" s="103">
        <v>5.6</v>
      </c>
      <c r="X250" s="96" t="s">
        <v>761</v>
      </c>
      <c r="Y250" s="96" t="s">
        <v>759</v>
      </c>
      <c r="Z250" s="99" t="s">
        <v>381</v>
      </c>
      <c r="AB250" s="99">
        <v>7</v>
      </c>
      <c r="AJ250" s="85" t="s">
        <v>453</v>
      </c>
      <c r="AK250" s="85" t="s">
        <v>148</v>
      </c>
    </row>
    <row r="251" spans="1:37" ht="20.399999999999999">
      <c r="A251" s="94">
        <v>196</v>
      </c>
      <c r="B251" s="95" t="s">
        <v>217</v>
      </c>
      <c r="C251" s="96" t="s">
        <v>762</v>
      </c>
      <c r="D251" s="97" t="s">
        <v>763</v>
      </c>
      <c r="E251" s="98">
        <v>1</v>
      </c>
      <c r="F251" s="99" t="s">
        <v>214</v>
      </c>
      <c r="I251" s="100">
        <f>ROUND(E251*G251,2)</f>
        <v>0</v>
      </c>
      <c r="J251" s="100">
        <f t="shared" si="39"/>
        <v>0</v>
      </c>
      <c r="K251" s="101">
        <v>0.29199999999999998</v>
      </c>
      <c r="L251" s="101">
        <f t="shared" si="40"/>
        <v>0.29199999999999998</v>
      </c>
      <c r="N251" s="98">
        <f t="shared" si="41"/>
        <v>0</v>
      </c>
      <c r="O251" s="99">
        <v>20</v>
      </c>
      <c r="P251" s="99" t="s">
        <v>144</v>
      </c>
      <c r="V251" s="102" t="s">
        <v>96</v>
      </c>
      <c r="X251" s="96" t="s">
        <v>762</v>
      </c>
      <c r="Y251" s="96" t="s">
        <v>762</v>
      </c>
      <c r="Z251" s="99" t="s">
        <v>718</v>
      </c>
      <c r="AA251" s="96" t="s">
        <v>144</v>
      </c>
      <c r="AB251" s="99">
        <v>8</v>
      </c>
      <c r="AJ251" s="85" t="s">
        <v>466</v>
      </c>
      <c r="AK251" s="85" t="s">
        <v>148</v>
      </c>
    </row>
    <row r="252" spans="1:37">
      <c r="A252" s="94">
        <v>197</v>
      </c>
      <c r="B252" s="95" t="s">
        <v>712</v>
      </c>
      <c r="C252" s="96" t="s">
        <v>764</v>
      </c>
      <c r="D252" s="97" t="s">
        <v>765</v>
      </c>
      <c r="E252" s="98">
        <v>2</v>
      </c>
      <c r="F252" s="99" t="s">
        <v>214</v>
      </c>
      <c r="H252" s="100">
        <f>ROUND(E252*G252,2)</f>
        <v>0</v>
      </c>
      <c r="J252" s="100">
        <f t="shared" si="39"/>
        <v>0</v>
      </c>
      <c r="K252" s="101">
        <v>3.3E-4</v>
      </c>
      <c r="L252" s="101">
        <f t="shared" si="40"/>
        <v>6.6E-4</v>
      </c>
      <c r="N252" s="98">
        <f t="shared" si="41"/>
        <v>0</v>
      </c>
      <c r="O252" s="99">
        <v>20</v>
      </c>
      <c r="P252" s="99" t="s">
        <v>144</v>
      </c>
      <c r="V252" s="102" t="s">
        <v>451</v>
      </c>
      <c r="W252" s="103">
        <v>4.774</v>
      </c>
      <c r="X252" s="96" t="s">
        <v>766</v>
      </c>
      <c r="Y252" s="96" t="s">
        <v>764</v>
      </c>
      <c r="Z252" s="99" t="s">
        <v>381</v>
      </c>
      <c r="AB252" s="99">
        <v>7</v>
      </c>
      <c r="AJ252" s="85" t="s">
        <v>453</v>
      </c>
      <c r="AK252" s="85" t="s">
        <v>148</v>
      </c>
    </row>
    <row r="253" spans="1:37" ht="20.399999999999999">
      <c r="A253" s="94">
        <v>198</v>
      </c>
      <c r="B253" s="95" t="s">
        <v>217</v>
      </c>
      <c r="C253" s="96" t="s">
        <v>767</v>
      </c>
      <c r="D253" s="97" t="s">
        <v>768</v>
      </c>
      <c r="E253" s="98">
        <v>1</v>
      </c>
      <c r="F253" s="99" t="s">
        <v>214</v>
      </c>
      <c r="I253" s="100">
        <f>ROUND(E253*G253,2)</f>
        <v>0</v>
      </c>
      <c r="J253" s="100">
        <f t="shared" si="39"/>
        <v>0</v>
      </c>
      <c r="K253" s="101">
        <v>0.1153</v>
      </c>
      <c r="L253" s="101">
        <f t="shared" si="40"/>
        <v>0.1153</v>
      </c>
      <c r="N253" s="98">
        <f t="shared" si="41"/>
        <v>0</v>
      </c>
      <c r="O253" s="99">
        <v>20</v>
      </c>
      <c r="P253" s="99" t="s">
        <v>144</v>
      </c>
      <c r="V253" s="102" t="s">
        <v>96</v>
      </c>
      <c r="X253" s="96" t="s">
        <v>767</v>
      </c>
      <c r="Y253" s="96" t="s">
        <v>767</v>
      </c>
      <c r="Z253" s="99" t="s">
        <v>718</v>
      </c>
      <c r="AA253" s="96" t="s">
        <v>144</v>
      </c>
      <c r="AB253" s="99">
        <v>8</v>
      </c>
      <c r="AJ253" s="85" t="s">
        <v>466</v>
      </c>
      <c r="AK253" s="85" t="s">
        <v>148</v>
      </c>
    </row>
    <row r="254" spans="1:37" ht="20.399999999999999">
      <c r="A254" s="94">
        <v>199</v>
      </c>
      <c r="B254" s="95" t="s">
        <v>217</v>
      </c>
      <c r="C254" s="96" t="s">
        <v>769</v>
      </c>
      <c r="D254" s="97" t="s">
        <v>770</v>
      </c>
      <c r="E254" s="98">
        <v>1</v>
      </c>
      <c r="F254" s="99" t="s">
        <v>214</v>
      </c>
      <c r="I254" s="100">
        <f>ROUND(E254*G254,2)</f>
        <v>0</v>
      </c>
      <c r="J254" s="100">
        <f t="shared" si="39"/>
        <v>0</v>
      </c>
      <c r="K254" s="101">
        <v>0.14860000000000001</v>
      </c>
      <c r="L254" s="101">
        <f t="shared" si="40"/>
        <v>0.14860000000000001</v>
      </c>
      <c r="N254" s="98">
        <f t="shared" si="41"/>
        <v>0</v>
      </c>
      <c r="O254" s="99">
        <v>20</v>
      </c>
      <c r="P254" s="99" t="s">
        <v>144</v>
      </c>
      <c r="V254" s="102" t="s">
        <v>96</v>
      </c>
      <c r="X254" s="96" t="s">
        <v>769</v>
      </c>
      <c r="Y254" s="96" t="s">
        <v>769</v>
      </c>
      <c r="Z254" s="99" t="s">
        <v>718</v>
      </c>
      <c r="AA254" s="96" t="s">
        <v>144</v>
      </c>
      <c r="AB254" s="99">
        <v>8</v>
      </c>
      <c r="AJ254" s="85" t="s">
        <v>466</v>
      </c>
      <c r="AK254" s="85" t="s">
        <v>148</v>
      </c>
    </row>
    <row r="255" spans="1:37" ht="20.399999999999999">
      <c r="A255" s="94">
        <v>200</v>
      </c>
      <c r="B255" s="95" t="s">
        <v>712</v>
      </c>
      <c r="C255" s="96" t="s">
        <v>771</v>
      </c>
      <c r="D255" s="97" t="s">
        <v>772</v>
      </c>
      <c r="E255" s="98">
        <v>1</v>
      </c>
      <c r="F255" s="99" t="s">
        <v>214</v>
      </c>
      <c r="H255" s="100">
        <f>ROUND(E255*G255,2)</f>
        <v>0</v>
      </c>
      <c r="J255" s="100">
        <f t="shared" si="39"/>
        <v>0</v>
      </c>
      <c r="L255" s="101">
        <f t="shared" si="40"/>
        <v>0</v>
      </c>
      <c r="N255" s="98">
        <f t="shared" si="41"/>
        <v>0</v>
      </c>
      <c r="O255" s="99">
        <v>20</v>
      </c>
      <c r="P255" s="99" t="s">
        <v>144</v>
      </c>
      <c r="V255" s="102" t="s">
        <v>451</v>
      </c>
      <c r="W255" s="103">
        <v>0.75</v>
      </c>
      <c r="X255" s="96" t="s">
        <v>773</v>
      </c>
      <c r="Y255" s="96" t="s">
        <v>771</v>
      </c>
      <c r="Z255" s="99" t="s">
        <v>381</v>
      </c>
      <c r="AB255" s="99">
        <v>7</v>
      </c>
      <c r="AJ255" s="85" t="s">
        <v>453</v>
      </c>
      <c r="AK255" s="85" t="s">
        <v>148</v>
      </c>
    </row>
    <row r="256" spans="1:37" ht="20.399999999999999">
      <c r="A256" s="94">
        <v>201</v>
      </c>
      <c r="B256" s="95" t="s">
        <v>712</v>
      </c>
      <c r="C256" s="96" t="s">
        <v>774</v>
      </c>
      <c r="D256" s="97" t="s">
        <v>775</v>
      </c>
      <c r="F256" s="99" t="s">
        <v>57</v>
      </c>
      <c r="H256" s="100">
        <f>ROUND(E256*G256,2)</f>
        <v>0</v>
      </c>
      <c r="J256" s="100">
        <f t="shared" si="39"/>
        <v>0</v>
      </c>
      <c r="L256" s="101">
        <f t="shared" si="40"/>
        <v>0</v>
      </c>
      <c r="N256" s="98">
        <f t="shared" si="41"/>
        <v>0</v>
      </c>
      <c r="O256" s="99">
        <v>20</v>
      </c>
      <c r="P256" s="99" t="s">
        <v>144</v>
      </c>
      <c r="V256" s="102" t="s">
        <v>451</v>
      </c>
      <c r="X256" s="96" t="s">
        <v>776</v>
      </c>
      <c r="Y256" s="96" t="s">
        <v>774</v>
      </c>
      <c r="Z256" s="99" t="s">
        <v>777</v>
      </c>
      <c r="AB256" s="99" t="s">
        <v>82</v>
      </c>
      <c r="AJ256" s="85" t="s">
        <v>453</v>
      </c>
      <c r="AK256" s="85" t="s">
        <v>148</v>
      </c>
    </row>
    <row r="257" spans="1:37">
      <c r="D257" s="144" t="s">
        <v>778</v>
      </c>
      <c r="E257" s="145">
        <f>J257</f>
        <v>0</v>
      </c>
      <c r="H257" s="145">
        <f>SUM(H229:H256)</f>
        <v>0</v>
      </c>
      <c r="I257" s="145">
        <f>SUM(I229:I256)</f>
        <v>0</v>
      </c>
      <c r="J257" s="145">
        <f>SUM(J229:J256)</f>
        <v>0</v>
      </c>
      <c r="L257" s="146">
        <f>SUM(L229:L256)</f>
        <v>6.5390511999999994</v>
      </c>
      <c r="N257" s="147">
        <f>SUM(N229:N256)</f>
        <v>0</v>
      </c>
      <c r="W257" s="103">
        <f>SUM(W229:W256)</f>
        <v>329.12900000000002</v>
      </c>
    </row>
    <row r="259" spans="1:37">
      <c r="B259" s="96" t="s">
        <v>779</v>
      </c>
    </row>
    <row r="260" spans="1:37" ht="20.399999999999999">
      <c r="A260" s="94">
        <v>202</v>
      </c>
      <c r="B260" s="95" t="s">
        <v>780</v>
      </c>
      <c r="C260" s="96" t="s">
        <v>781</v>
      </c>
      <c r="D260" s="97" t="s">
        <v>782</v>
      </c>
      <c r="E260" s="98">
        <v>25.934999999999999</v>
      </c>
      <c r="F260" s="99" t="s">
        <v>245</v>
      </c>
      <c r="H260" s="100">
        <f>ROUND(E260*G260,2)</f>
        <v>0</v>
      </c>
      <c r="J260" s="100">
        <f t="shared" ref="J260:J272" si="43">ROUND(E260*G260,2)</f>
        <v>0</v>
      </c>
      <c r="K260" s="101">
        <v>6.2700000000000004E-3</v>
      </c>
      <c r="L260" s="101">
        <f t="shared" ref="L260:L272" si="44">E260*K260</f>
        <v>0.16261244999999999</v>
      </c>
      <c r="N260" s="98">
        <f t="shared" ref="N260:N272" si="45">E260*M260</f>
        <v>0</v>
      </c>
      <c r="O260" s="99">
        <v>20</v>
      </c>
      <c r="P260" s="99" t="s">
        <v>144</v>
      </c>
      <c r="V260" s="102" t="s">
        <v>451</v>
      </c>
      <c r="W260" s="103">
        <v>28.917999999999999</v>
      </c>
      <c r="X260" s="96" t="s">
        <v>783</v>
      </c>
      <c r="Y260" s="96" t="s">
        <v>781</v>
      </c>
      <c r="Z260" s="99" t="s">
        <v>178</v>
      </c>
      <c r="AB260" s="99">
        <v>7</v>
      </c>
      <c r="AJ260" s="85" t="s">
        <v>453</v>
      </c>
      <c r="AK260" s="85" t="s">
        <v>148</v>
      </c>
    </row>
    <row r="261" spans="1:37" ht="20.399999999999999">
      <c r="A261" s="94">
        <v>203</v>
      </c>
      <c r="B261" s="95" t="s">
        <v>217</v>
      </c>
      <c r="C261" s="96" t="s">
        <v>784</v>
      </c>
      <c r="D261" s="97" t="s">
        <v>785</v>
      </c>
      <c r="E261" s="98">
        <v>26.454000000000001</v>
      </c>
      <c r="F261" s="99" t="s">
        <v>245</v>
      </c>
      <c r="I261" s="100">
        <f>ROUND(E261*G261,2)</f>
        <v>0</v>
      </c>
      <c r="J261" s="100">
        <f t="shared" si="43"/>
        <v>0</v>
      </c>
      <c r="K261" s="101">
        <v>1.9E-2</v>
      </c>
      <c r="L261" s="101">
        <f t="shared" si="44"/>
        <v>0.50262600000000002</v>
      </c>
      <c r="N261" s="98">
        <f t="shared" si="45"/>
        <v>0</v>
      </c>
      <c r="O261" s="99">
        <v>20</v>
      </c>
      <c r="P261" s="99" t="s">
        <v>144</v>
      </c>
      <c r="V261" s="102" t="s">
        <v>96</v>
      </c>
      <c r="X261" s="96" t="s">
        <v>784</v>
      </c>
      <c r="Y261" s="96" t="s">
        <v>784</v>
      </c>
      <c r="Z261" s="99" t="s">
        <v>786</v>
      </c>
      <c r="AA261" s="96" t="s">
        <v>144</v>
      </c>
      <c r="AB261" s="99">
        <v>8</v>
      </c>
      <c r="AJ261" s="85" t="s">
        <v>466</v>
      </c>
      <c r="AK261" s="85" t="s">
        <v>148</v>
      </c>
    </row>
    <row r="262" spans="1:37">
      <c r="A262" s="94">
        <v>204</v>
      </c>
      <c r="B262" s="95" t="s">
        <v>780</v>
      </c>
      <c r="C262" s="96" t="s">
        <v>787</v>
      </c>
      <c r="D262" s="97" t="s">
        <v>788</v>
      </c>
      <c r="E262" s="98">
        <v>206.304</v>
      </c>
      <c r="F262" s="99" t="s">
        <v>320</v>
      </c>
      <c r="H262" s="100">
        <f>ROUND(E262*G262,2)</f>
        <v>0</v>
      </c>
      <c r="J262" s="100">
        <f t="shared" si="43"/>
        <v>0</v>
      </c>
      <c r="K262" s="101">
        <v>6.0999999999999997E-4</v>
      </c>
      <c r="L262" s="101">
        <f t="shared" si="44"/>
        <v>0.12584544</v>
      </c>
      <c r="N262" s="98">
        <f t="shared" si="45"/>
        <v>0</v>
      </c>
      <c r="O262" s="99">
        <v>20</v>
      </c>
      <c r="P262" s="99" t="s">
        <v>144</v>
      </c>
      <c r="V262" s="102" t="s">
        <v>451</v>
      </c>
      <c r="W262" s="103">
        <v>30.12</v>
      </c>
      <c r="X262" s="96" t="s">
        <v>789</v>
      </c>
      <c r="Y262" s="96" t="s">
        <v>787</v>
      </c>
      <c r="Z262" s="99" t="s">
        <v>790</v>
      </c>
      <c r="AB262" s="99">
        <v>7</v>
      </c>
      <c r="AJ262" s="85" t="s">
        <v>453</v>
      </c>
      <c r="AK262" s="85" t="s">
        <v>148</v>
      </c>
    </row>
    <row r="263" spans="1:37">
      <c r="A263" s="94">
        <v>205</v>
      </c>
      <c r="B263" s="95" t="s">
        <v>780</v>
      </c>
      <c r="C263" s="96" t="s">
        <v>791</v>
      </c>
      <c r="D263" s="97" t="s">
        <v>792</v>
      </c>
      <c r="E263" s="98">
        <v>19.95</v>
      </c>
      <c r="F263" s="99" t="s">
        <v>320</v>
      </c>
      <c r="H263" s="100">
        <f>ROUND(E263*G263,2)</f>
        <v>0</v>
      </c>
      <c r="J263" s="100">
        <f t="shared" si="43"/>
        <v>0</v>
      </c>
      <c r="K263" s="101">
        <v>6.0999999999999997E-4</v>
      </c>
      <c r="L263" s="101">
        <f t="shared" si="44"/>
        <v>1.21695E-2</v>
      </c>
      <c r="N263" s="98">
        <f t="shared" si="45"/>
        <v>0</v>
      </c>
      <c r="O263" s="99">
        <v>20</v>
      </c>
      <c r="P263" s="99" t="s">
        <v>144</v>
      </c>
      <c r="V263" s="102" t="s">
        <v>451</v>
      </c>
      <c r="W263" s="103">
        <v>4.2690000000000001</v>
      </c>
      <c r="X263" s="96" t="s">
        <v>793</v>
      </c>
      <c r="Y263" s="96" t="s">
        <v>791</v>
      </c>
      <c r="Z263" s="99" t="s">
        <v>790</v>
      </c>
      <c r="AB263" s="99">
        <v>7</v>
      </c>
      <c r="AJ263" s="85" t="s">
        <v>453</v>
      </c>
      <c r="AK263" s="85" t="s">
        <v>148</v>
      </c>
    </row>
    <row r="264" spans="1:37">
      <c r="A264" s="94">
        <v>206</v>
      </c>
      <c r="B264" s="95" t="s">
        <v>217</v>
      </c>
      <c r="C264" s="96" t="s">
        <v>794</v>
      </c>
      <c r="D264" s="97" t="s">
        <v>795</v>
      </c>
      <c r="E264" s="98">
        <v>24.888000000000002</v>
      </c>
      <c r="F264" s="99" t="s">
        <v>245</v>
      </c>
      <c r="I264" s="100">
        <f>ROUND(E264*G264,2)</f>
        <v>0</v>
      </c>
      <c r="J264" s="100">
        <f t="shared" si="43"/>
        <v>0</v>
      </c>
      <c r="K264" s="101">
        <v>1.9E-2</v>
      </c>
      <c r="L264" s="101">
        <f t="shared" si="44"/>
        <v>0.47287200000000001</v>
      </c>
      <c r="N264" s="98">
        <f t="shared" si="45"/>
        <v>0</v>
      </c>
      <c r="O264" s="99">
        <v>20</v>
      </c>
      <c r="P264" s="99" t="s">
        <v>144</v>
      </c>
      <c r="V264" s="102" t="s">
        <v>96</v>
      </c>
      <c r="X264" s="96" t="s">
        <v>794</v>
      </c>
      <c r="Y264" s="96" t="s">
        <v>794</v>
      </c>
      <c r="Z264" s="99" t="s">
        <v>786</v>
      </c>
      <c r="AA264" s="96" t="s">
        <v>144</v>
      </c>
      <c r="AB264" s="99">
        <v>8</v>
      </c>
      <c r="AJ264" s="85" t="s">
        <v>466</v>
      </c>
      <c r="AK264" s="85" t="s">
        <v>148</v>
      </c>
    </row>
    <row r="265" spans="1:37" ht="20.399999999999999">
      <c r="A265" s="94">
        <v>207</v>
      </c>
      <c r="B265" s="95" t="s">
        <v>780</v>
      </c>
      <c r="C265" s="96" t="s">
        <v>796</v>
      </c>
      <c r="D265" s="97" t="s">
        <v>797</v>
      </c>
      <c r="E265" s="98">
        <v>285.43</v>
      </c>
      <c r="F265" s="99" t="s">
        <v>245</v>
      </c>
      <c r="H265" s="100">
        <f>ROUND(E265*G265,2)</f>
        <v>0</v>
      </c>
      <c r="J265" s="100">
        <f t="shared" si="43"/>
        <v>0</v>
      </c>
      <c r="K265" s="101">
        <v>4.9100000000000003E-3</v>
      </c>
      <c r="L265" s="101">
        <f t="shared" si="44"/>
        <v>1.4014613</v>
      </c>
      <c r="N265" s="98">
        <f t="shared" si="45"/>
        <v>0</v>
      </c>
      <c r="O265" s="99">
        <v>20</v>
      </c>
      <c r="P265" s="99" t="s">
        <v>144</v>
      </c>
      <c r="V265" s="102" t="s">
        <v>451</v>
      </c>
      <c r="W265" s="103">
        <v>215.5</v>
      </c>
      <c r="X265" s="96" t="s">
        <v>798</v>
      </c>
      <c r="Y265" s="96" t="s">
        <v>796</v>
      </c>
      <c r="Z265" s="99" t="s">
        <v>790</v>
      </c>
      <c r="AB265" s="99">
        <v>7</v>
      </c>
      <c r="AJ265" s="85" t="s">
        <v>453</v>
      </c>
      <c r="AK265" s="85" t="s">
        <v>148</v>
      </c>
    </row>
    <row r="266" spans="1:37" ht="20.399999999999999">
      <c r="A266" s="94">
        <v>208</v>
      </c>
      <c r="B266" s="95" t="s">
        <v>217</v>
      </c>
      <c r="C266" s="96" t="s">
        <v>799</v>
      </c>
      <c r="D266" s="97" t="s">
        <v>800</v>
      </c>
      <c r="E266" s="98">
        <v>291.13900000000001</v>
      </c>
      <c r="F266" s="99" t="s">
        <v>245</v>
      </c>
      <c r="I266" s="100">
        <f>ROUND(E266*G266,2)</f>
        <v>0</v>
      </c>
      <c r="J266" s="100">
        <f t="shared" si="43"/>
        <v>0</v>
      </c>
      <c r="K266" s="101">
        <v>1.9E-2</v>
      </c>
      <c r="L266" s="101">
        <f t="shared" si="44"/>
        <v>5.5316410000000005</v>
      </c>
      <c r="N266" s="98">
        <f t="shared" si="45"/>
        <v>0</v>
      </c>
      <c r="O266" s="99">
        <v>20</v>
      </c>
      <c r="P266" s="99" t="s">
        <v>144</v>
      </c>
      <c r="V266" s="102" t="s">
        <v>96</v>
      </c>
      <c r="X266" s="96" t="s">
        <v>799</v>
      </c>
      <c r="Y266" s="96" t="s">
        <v>799</v>
      </c>
      <c r="Z266" s="99" t="s">
        <v>786</v>
      </c>
      <c r="AA266" s="96" t="s">
        <v>144</v>
      </c>
      <c r="AB266" s="99">
        <v>8</v>
      </c>
      <c r="AJ266" s="85" t="s">
        <v>466</v>
      </c>
      <c r="AK266" s="85" t="s">
        <v>148</v>
      </c>
    </row>
    <row r="267" spans="1:37">
      <c r="A267" s="94">
        <v>209</v>
      </c>
      <c r="B267" s="95" t="s">
        <v>780</v>
      </c>
      <c r="C267" s="96" t="s">
        <v>801</v>
      </c>
      <c r="D267" s="97" t="s">
        <v>802</v>
      </c>
      <c r="E267" s="98">
        <v>333.99</v>
      </c>
      <c r="F267" s="99" t="s">
        <v>245</v>
      </c>
      <c r="H267" s="100">
        <f t="shared" ref="H267:H272" si="46">ROUND(E267*G267,2)</f>
        <v>0</v>
      </c>
      <c r="J267" s="100">
        <f t="shared" si="43"/>
        <v>0</v>
      </c>
      <c r="K267" s="101">
        <v>6.2E-4</v>
      </c>
      <c r="L267" s="101">
        <f t="shared" si="44"/>
        <v>0.2070738</v>
      </c>
      <c r="N267" s="98">
        <f t="shared" si="45"/>
        <v>0</v>
      </c>
      <c r="O267" s="99">
        <v>20</v>
      </c>
      <c r="P267" s="99" t="s">
        <v>144</v>
      </c>
      <c r="V267" s="102" t="s">
        <v>451</v>
      </c>
      <c r="X267" s="96" t="s">
        <v>803</v>
      </c>
      <c r="Y267" s="96" t="s">
        <v>801</v>
      </c>
      <c r="Z267" s="99" t="s">
        <v>790</v>
      </c>
      <c r="AB267" s="99">
        <v>7</v>
      </c>
      <c r="AJ267" s="85" t="s">
        <v>453</v>
      </c>
      <c r="AK267" s="85" t="s">
        <v>148</v>
      </c>
    </row>
    <row r="268" spans="1:37">
      <c r="A268" s="94">
        <v>210</v>
      </c>
      <c r="B268" s="95" t="s">
        <v>780</v>
      </c>
      <c r="C268" s="96" t="s">
        <v>804</v>
      </c>
      <c r="D268" s="97" t="s">
        <v>805</v>
      </c>
      <c r="E268" s="98">
        <v>333.99</v>
      </c>
      <c r="F268" s="99" t="s">
        <v>245</v>
      </c>
      <c r="H268" s="100">
        <f t="shared" si="46"/>
        <v>0</v>
      </c>
      <c r="J268" s="100">
        <f t="shared" si="43"/>
        <v>0</v>
      </c>
      <c r="K268" s="101">
        <v>2.2000000000000001E-3</v>
      </c>
      <c r="L268" s="101">
        <f t="shared" si="44"/>
        <v>0.73477800000000004</v>
      </c>
      <c r="N268" s="98">
        <f t="shared" si="45"/>
        <v>0</v>
      </c>
      <c r="O268" s="99">
        <v>20</v>
      </c>
      <c r="P268" s="99" t="s">
        <v>144</v>
      </c>
      <c r="V268" s="102" t="s">
        <v>451</v>
      </c>
      <c r="W268" s="103">
        <v>13.026</v>
      </c>
      <c r="X268" s="96" t="s">
        <v>806</v>
      </c>
      <c r="Y268" s="96" t="s">
        <v>804</v>
      </c>
      <c r="Z268" s="99" t="s">
        <v>178</v>
      </c>
      <c r="AB268" s="99">
        <v>7</v>
      </c>
      <c r="AJ268" s="85" t="s">
        <v>453</v>
      </c>
      <c r="AK268" s="85" t="s">
        <v>148</v>
      </c>
    </row>
    <row r="269" spans="1:37">
      <c r="A269" s="94">
        <v>211</v>
      </c>
      <c r="B269" s="95" t="s">
        <v>780</v>
      </c>
      <c r="C269" s="96" t="s">
        <v>807</v>
      </c>
      <c r="D269" s="97" t="s">
        <v>808</v>
      </c>
      <c r="E269" s="98">
        <v>333.99</v>
      </c>
      <c r="F269" s="99" t="s">
        <v>245</v>
      </c>
      <c r="H269" s="100">
        <f t="shared" si="46"/>
        <v>0</v>
      </c>
      <c r="J269" s="100">
        <f t="shared" si="43"/>
        <v>0</v>
      </c>
      <c r="K269" s="101">
        <v>2.2000000000000001E-3</v>
      </c>
      <c r="L269" s="101">
        <f t="shared" si="44"/>
        <v>0.73477800000000004</v>
      </c>
      <c r="N269" s="98">
        <f t="shared" si="45"/>
        <v>0</v>
      </c>
      <c r="O269" s="99">
        <v>20</v>
      </c>
      <c r="P269" s="99" t="s">
        <v>144</v>
      </c>
      <c r="V269" s="102" t="s">
        <v>451</v>
      </c>
      <c r="W269" s="103">
        <v>13.026</v>
      </c>
      <c r="X269" s="96" t="s">
        <v>806</v>
      </c>
      <c r="Y269" s="96" t="s">
        <v>807</v>
      </c>
      <c r="Z269" s="99" t="s">
        <v>178</v>
      </c>
      <c r="AB269" s="99">
        <v>7</v>
      </c>
      <c r="AJ269" s="85" t="s">
        <v>453</v>
      </c>
      <c r="AK269" s="85" t="s">
        <v>148</v>
      </c>
    </row>
    <row r="270" spans="1:37">
      <c r="A270" s="94">
        <v>212</v>
      </c>
      <c r="B270" s="95" t="s">
        <v>780</v>
      </c>
      <c r="C270" s="96" t="s">
        <v>809</v>
      </c>
      <c r="D270" s="97" t="s">
        <v>810</v>
      </c>
      <c r="E270" s="98">
        <v>333.99</v>
      </c>
      <c r="F270" s="99" t="s">
        <v>245</v>
      </c>
      <c r="H270" s="100">
        <f t="shared" si="46"/>
        <v>0</v>
      </c>
      <c r="J270" s="100">
        <f t="shared" si="43"/>
        <v>0</v>
      </c>
      <c r="K270" s="101">
        <v>2.3E-3</v>
      </c>
      <c r="L270" s="101">
        <f t="shared" si="44"/>
        <v>0.768177</v>
      </c>
      <c r="N270" s="98">
        <f t="shared" si="45"/>
        <v>0</v>
      </c>
      <c r="O270" s="99">
        <v>20</v>
      </c>
      <c r="P270" s="99" t="s">
        <v>144</v>
      </c>
      <c r="V270" s="102" t="s">
        <v>451</v>
      </c>
      <c r="W270" s="103">
        <v>13.026</v>
      </c>
      <c r="X270" s="96" t="s">
        <v>811</v>
      </c>
      <c r="Y270" s="96" t="s">
        <v>809</v>
      </c>
      <c r="Z270" s="99" t="s">
        <v>178</v>
      </c>
      <c r="AB270" s="99">
        <v>7</v>
      </c>
      <c r="AJ270" s="85" t="s">
        <v>453</v>
      </c>
      <c r="AK270" s="85" t="s">
        <v>148</v>
      </c>
    </row>
    <row r="271" spans="1:37">
      <c r="A271" s="94">
        <v>213</v>
      </c>
      <c r="B271" s="95" t="s">
        <v>780</v>
      </c>
      <c r="C271" s="96" t="s">
        <v>812</v>
      </c>
      <c r="D271" s="97" t="s">
        <v>813</v>
      </c>
      <c r="E271" s="98">
        <v>65</v>
      </c>
      <c r="F271" s="99" t="s">
        <v>320</v>
      </c>
      <c r="H271" s="100">
        <f t="shared" si="46"/>
        <v>0</v>
      </c>
      <c r="J271" s="100">
        <f t="shared" si="43"/>
        <v>0</v>
      </c>
      <c r="K271" s="101">
        <v>2.2000000000000001E-3</v>
      </c>
      <c r="L271" s="101">
        <f t="shared" si="44"/>
        <v>0.14300000000000002</v>
      </c>
      <c r="N271" s="98">
        <f t="shared" si="45"/>
        <v>0</v>
      </c>
      <c r="O271" s="99">
        <v>20</v>
      </c>
      <c r="P271" s="99" t="s">
        <v>144</v>
      </c>
      <c r="V271" s="102" t="s">
        <v>451</v>
      </c>
      <c r="W271" s="103">
        <v>2.5350000000000001</v>
      </c>
      <c r="X271" s="96" t="s">
        <v>806</v>
      </c>
      <c r="Y271" s="96" t="s">
        <v>812</v>
      </c>
      <c r="Z271" s="99" t="s">
        <v>178</v>
      </c>
      <c r="AB271" s="99">
        <v>7</v>
      </c>
      <c r="AJ271" s="85" t="s">
        <v>453</v>
      </c>
      <c r="AK271" s="85" t="s">
        <v>148</v>
      </c>
    </row>
    <row r="272" spans="1:37">
      <c r="A272" s="94">
        <v>214</v>
      </c>
      <c r="B272" s="95" t="s">
        <v>780</v>
      </c>
      <c r="C272" s="96" t="s">
        <v>814</v>
      </c>
      <c r="D272" s="97" t="s">
        <v>815</v>
      </c>
      <c r="F272" s="99" t="s">
        <v>57</v>
      </c>
      <c r="H272" s="100">
        <f t="shared" si="46"/>
        <v>0</v>
      </c>
      <c r="J272" s="100">
        <f t="shared" si="43"/>
        <v>0</v>
      </c>
      <c r="L272" s="101">
        <f t="shared" si="44"/>
        <v>0</v>
      </c>
      <c r="N272" s="98">
        <f t="shared" si="45"/>
        <v>0</v>
      </c>
      <c r="O272" s="99">
        <v>20</v>
      </c>
      <c r="P272" s="99" t="s">
        <v>144</v>
      </c>
      <c r="V272" s="102" t="s">
        <v>451</v>
      </c>
      <c r="X272" s="96" t="s">
        <v>816</v>
      </c>
      <c r="Y272" s="96" t="s">
        <v>814</v>
      </c>
      <c r="Z272" s="99" t="s">
        <v>790</v>
      </c>
      <c r="AB272" s="99" t="s">
        <v>82</v>
      </c>
      <c r="AJ272" s="85" t="s">
        <v>453</v>
      </c>
      <c r="AK272" s="85" t="s">
        <v>148</v>
      </c>
    </row>
    <row r="273" spans="1:37">
      <c r="D273" s="144" t="s">
        <v>817</v>
      </c>
      <c r="E273" s="145">
        <f>J273</f>
        <v>0</v>
      </c>
      <c r="H273" s="145">
        <f>SUM(H259:H272)</f>
        <v>0</v>
      </c>
      <c r="I273" s="145">
        <f>SUM(I259:I272)</f>
        <v>0</v>
      </c>
      <c r="J273" s="145">
        <f>SUM(J259:J272)</f>
        <v>0</v>
      </c>
      <c r="L273" s="146">
        <f>SUM(L259:L272)</f>
        <v>10.797034490000001</v>
      </c>
      <c r="N273" s="147">
        <f>SUM(N259:N272)</f>
        <v>0</v>
      </c>
      <c r="W273" s="103">
        <f>SUM(W259:W272)</f>
        <v>320.42000000000007</v>
      </c>
    </row>
    <row r="275" spans="1:37">
      <c r="B275" s="96" t="s">
        <v>818</v>
      </c>
    </row>
    <row r="276" spans="1:37">
      <c r="A276" s="94">
        <v>215</v>
      </c>
      <c r="B276" s="95" t="s">
        <v>819</v>
      </c>
      <c r="C276" s="96" t="s">
        <v>820</v>
      </c>
      <c r="D276" s="97" t="s">
        <v>821</v>
      </c>
      <c r="E276" s="98">
        <v>154.44999999999999</v>
      </c>
      <c r="F276" s="99" t="s">
        <v>320</v>
      </c>
      <c r="H276" s="100">
        <f>ROUND(E276*G276,2)</f>
        <v>0</v>
      </c>
      <c r="J276" s="100">
        <f>ROUND(E276*G276,2)</f>
        <v>0</v>
      </c>
      <c r="K276" s="101">
        <v>1.4999999999999999E-4</v>
      </c>
      <c r="L276" s="101">
        <f>E276*K276</f>
        <v>2.3167499999999997E-2</v>
      </c>
      <c r="N276" s="98">
        <f>E276*M276</f>
        <v>0</v>
      </c>
      <c r="O276" s="99">
        <v>20</v>
      </c>
      <c r="P276" s="99" t="s">
        <v>144</v>
      </c>
      <c r="V276" s="102" t="s">
        <v>451</v>
      </c>
      <c r="W276" s="103">
        <v>20.696000000000002</v>
      </c>
      <c r="X276" s="96" t="s">
        <v>822</v>
      </c>
      <c r="Y276" s="96" t="s">
        <v>820</v>
      </c>
      <c r="Z276" s="99" t="s">
        <v>178</v>
      </c>
      <c r="AB276" s="99">
        <v>7</v>
      </c>
      <c r="AJ276" s="85" t="s">
        <v>453</v>
      </c>
      <c r="AK276" s="85" t="s">
        <v>148</v>
      </c>
    </row>
    <row r="277" spans="1:37">
      <c r="A277" s="94">
        <v>216</v>
      </c>
      <c r="B277" s="95" t="s">
        <v>217</v>
      </c>
      <c r="C277" s="96" t="s">
        <v>823</v>
      </c>
      <c r="D277" s="97" t="s">
        <v>824</v>
      </c>
      <c r="E277" s="98">
        <v>159.084</v>
      </c>
      <c r="F277" s="99" t="s">
        <v>320</v>
      </c>
      <c r="I277" s="100">
        <f>ROUND(E277*G277,2)</f>
        <v>0</v>
      </c>
      <c r="J277" s="100">
        <f>ROUND(E277*G277,2)</f>
        <v>0</v>
      </c>
      <c r="L277" s="101">
        <f>E277*K277</f>
        <v>0</v>
      </c>
      <c r="N277" s="98">
        <f>E277*M277</f>
        <v>0</v>
      </c>
      <c r="O277" s="99">
        <v>20</v>
      </c>
      <c r="P277" s="99" t="s">
        <v>144</v>
      </c>
      <c r="V277" s="102" t="s">
        <v>96</v>
      </c>
      <c r="X277" s="96" t="s">
        <v>823</v>
      </c>
      <c r="Y277" s="96" t="s">
        <v>823</v>
      </c>
      <c r="Z277" s="99" t="s">
        <v>825</v>
      </c>
      <c r="AA277" s="96" t="s">
        <v>144</v>
      </c>
      <c r="AB277" s="99">
        <v>8</v>
      </c>
      <c r="AJ277" s="85" t="s">
        <v>466</v>
      </c>
      <c r="AK277" s="85" t="s">
        <v>148</v>
      </c>
    </row>
    <row r="278" spans="1:37">
      <c r="A278" s="94">
        <v>217</v>
      </c>
      <c r="B278" s="95" t="s">
        <v>819</v>
      </c>
      <c r="C278" s="96" t="s">
        <v>826</v>
      </c>
      <c r="D278" s="97" t="s">
        <v>827</v>
      </c>
      <c r="E278" s="98">
        <v>290.17</v>
      </c>
      <c r="F278" s="99" t="s">
        <v>245</v>
      </c>
      <c r="H278" s="100">
        <f>ROUND(E278*G278,2)</f>
        <v>0</v>
      </c>
      <c r="J278" s="100">
        <f>ROUND(E278*G278,2)</f>
        <v>0</v>
      </c>
      <c r="K278" s="101">
        <v>3.6000000000000002E-4</v>
      </c>
      <c r="L278" s="101">
        <f>E278*K278</f>
        <v>0.10446120000000002</v>
      </c>
      <c r="N278" s="98">
        <f>E278*M278</f>
        <v>0</v>
      </c>
      <c r="O278" s="99">
        <v>20</v>
      </c>
      <c r="P278" s="99" t="s">
        <v>144</v>
      </c>
      <c r="V278" s="102" t="s">
        <v>451</v>
      </c>
      <c r="W278" s="103">
        <v>48.457999999999998</v>
      </c>
      <c r="X278" s="96" t="s">
        <v>828</v>
      </c>
      <c r="Y278" s="96" t="s">
        <v>826</v>
      </c>
      <c r="Z278" s="99" t="s">
        <v>829</v>
      </c>
      <c r="AB278" s="99">
        <v>7</v>
      </c>
      <c r="AJ278" s="85" t="s">
        <v>453</v>
      </c>
      <c r="AK278" s="85" t="s">
        <v>148</v>
      </c>
    </row>
    <row r="279" spans="1:37">
      <c r="A279" s="94">
        <v>218</v>
      </c>
      <c r="B279" s="95" t="s">
        <v>217</v>
      </c>
      <c r="C279" s="96" t="s">
        <v>830</v>
      </c>
      <c r="D279" s="97" t="s">
        <v>831</v>
      </c>
      <c r="E279" s="98">
        <v>295.97300000000001</v>
      </c>
      <c r="F279" s="99" t="s">
        <v>245</v>
      </c>
      <c r="I279" s="100">
        <f>ROUND(E279*G279,2)</f>
        <v>0</v>
      </c>
      <c r="J279" s="100">
        <f>ROUND(E279*G279,2)</f>
        <v>0</v>
      </c>
      <c r="K279" s="101">
        <v>2.3E-3</v>
      </c>
      <c r="L279" s="101">
        <f>E279*K279</f>
        <v>0.68073790000000001</v>
      </c>
      <c r="N279" s="98">
        <f>E279*M279</f>
        <v>0</v>
      </c>
      <c r="O279" s="99">
        <v>20</v>
      </c>
      <c r="P279" s="99" t="s">
        <v>144</v>
      </c>
      <c r="V279" s="102" t="s">
        <v>96</v>
      </c>
      <c r="X279" s="96" t="s">
        <v>830</v>
      </c>
      <c r="Y279" s="96" t="s">
        <v>830</v>
      </c>
      <c r="Z279" s="99" t="s">
        <v>825</v>
      </c>
      <c r="AA279" s="96" t="s">
        <v>144</v>
      </c>
      <c r="AB279" s="99">
        <v>8</v>
      </c>
      <c r="AJ279" s="85" t="s">
        <v>466</v>
      </c>
      <c r="AK279" s="85" t="s">
        <v>148</v>
      </c>
    </row>
    <row r="280" spans="1:37">
      <c r="A280" s="94">
        <v>219</v>
      </c>
      <c r="B280" s="95" t="s">
        <v>819</v>
      </c>
      <c r="C280" s="96" t="s">
        <v>832</v>
      </c>
      <c r="D280" s="97" t="s">
        <v>833</v>
      </c>
      <c r="F280" s="99" t="s">
        <v>57</v>
      </c>
      <c r="H280" s="100">
        <f>ROUND(E280*G280,2)</f>
        <v>0</v>
      </c>
      <c r="J280" s="100">
        <f>ROUND(E280*G280,2)</f>
        <v>0</v>
      </c>
      <c r="L280" s="101">
        <f>E280*K280</f>
        <v>0</v>
      </c>
      <c r="N280" s="98">
        <f>E280*M280</f>
        <v>0</v>
      </c>
      <c r="O280" s="99">
        <v>20</v>
      </c>
      <c r="P280" s="99" t="s">
        <v>144</v>
      </c>
      <c r="V280" s="102" t="s">
        <v>451</v>
      </c>
      <c r="X280" s="96" t="s">
        <v>834</v>
      </c>
      <c r="Y280" s="96" t="s">
        <v>832</v>
      </c>
      <c r="Z280" s="99" t="s">
        <v>835</v>
      </c>
      <c r="AB280" s="99" t="s">
        <v>82</v>
      </c>
      <c r="AJ280" s="85" t="s">
        <v>453</v>
      </c>
      <c r="AK280" s="85" t="s">
        <v>148</v>
      </c>
    </row>
    <row r="281" spans="1:37">
      <c r="D281" s="144" t="s">
        <v>836</v>
      </c>
      <c r="E281" s="145">
        <f>J281</f>
        <v>0</v>
      </c>
      <c r="H281" s="145">
        <f>SUM(H275:H280)</f>
        <v>0</v>
      </c>
      <c r="I281" s="145">
        <f>SUM(I275:I280)</f>
        <v>0</v>
      </c>
      <c r="J281" s="145">
        <f>SUM(J275:J280)</f>
        <v>0</v>
      </c>
      <c r="L281" s="146">
        <f>SUM(L275:L280)</f>
        <v>0.80836660000000005</v>
      </c>
      <c r="N281" s="147">
        <f>SUM(N275:N280)</f>
        <v>0</v>
      </c>
      <c r="W281" s="103">
        <f>SUM(W275:W280)</f>
        <v>69.153999999999996</v>
      </c>
    </row>
    <row r="283" spans="1:37">
      <c r="B283" s="96" t="s">
        <v>837</v>
      </c>
    </row>
    <row r="284" spans="1:37">
      <c r="A284" s="94">
        <v>220</v>
      </c>
      <c r="B284" s="95" t="s">
        <v>780</v>
      </c>
      <c r="C284" s="96" t="s">
        <v>838</v>
      </c>
      <c r="D284" s="97" t="s">
        <v>839</v>
      </c>
      <c r="E284" s="98">
        <v>195.291</v>
      </c>
      <c r="F284" s="99" t="s">
        <v>245</v>
      </c>
      <c r="H284" s="100">
        <f>ROUND(E284*G284,2)</f>
        <v>0</v>
      </c>
      <c r="J284" s="100">
        <f>ROUND(E284*G284,2)</f>
        <v>0</v>
      </c>
      <c r="K284" s="101">
        <v>5.4170000000000003E-2</v>
      </c>
      <c r="L284" s="101">
        <f>E284*K284</f>
        <v>10.57891347</v>
      </c>
      <c r="N284" s="98">
        <f>E284*M284</f>
        <v>0</v>
      </c>
      <c r="O284" s="99">
        <v>20</v>
      </c>
      <c r="P284" s="99" t="s">
        <v>144</v>
      </c>
      <c r="V284" s="102" t="s">
        <v>451</v>
      </c>
      <c r="W284" s="103">
        <v>232.20099999999999</v>
      </c>
      <c r="X284" s="96" t="s">
        <v>840</v>
      </c>
      <c r="Y284" s="96" t="s">
        <v>838</v>
      </c>
      <c r="Z284" s="99" t="s">
        <v>790</v>
      </c>
      <c r="AB284" s="99">
        <v>7</v>
      </c>
      <c r="AJ284" s="85" t="s">
        <v>453</v>
      </c>
      <c r="AK284" s="85" t="s">
        <v>148</v>
      </c>
    </row>
    <row r="285" spans="1:37">
      <c r="A285" s="94">
        <v>221</v>
      </c>
      <c r="B285" s="95" t="s">
        <v>217</v>
      </c>
      <c r="C285" s="96" t="s">
        <v>841</v>
      </c>
      <c r="D285" s="97" t="s">
        <v>842</v>
      </c>
      <c r="E285" s="98">
        <v>199.197</v>
      </c>
      <c r="F285" s="99" t="s">
        <v>245</v>
      </c>
      <c r="I285" s="100">
        <f>ROUND(E285*G285,2)</f>
        <v>0</v>
      </c>
      <c r="J285" s="100">
        <f>ROUND(E285*G285,2)</f>
        <v>0</v>
      </c>
      <c r="K285" s="101">
        <v>1.67E-2</v>
      </c>
      <c r="L285" s="101">
        <f>E285*K285</f>
        <v>3.3265899000000001</v>
      </c>
      <c r="N285" s="98">
        <f>E285*M285</f>
        <v>0</v>
      </c>
      <c r="O285" s="99">
        <v>20</v>
      </c>
      <c r="P285" s="99" t="s">
        <v>144</v>
      </c>
      <c r="V285" s="102" t="s">
        <v>96</v>
      </c>
      <c r="X285" s="96" t="s">
        <v>841</v>
      </c>
      <c r="Y285" s="96" t="s">
        <v>841</v>
      </c>
      <c r="Z285" s="99" t="s">
        <v>786</v>
      </c>
      <c r="AA285" s="96" t="s">
        <v>144</v>
      </c>
      <c r="AB285" s="99">
        <v>8</v>
      </c>
      <c r="AJ285" s="85" t="s">
        <v>466</v>
      </c>
      <c r="AK285" s="85" t="s">
        <v>148</v>
      </c>
    </row>
    <row r="286" spans="1:37">
      <c r="A286" s="94">
        <v>222</v>
      </c>
      <c r="B286" s="95" t="s">
        <v>780</v>
      </c>
      <c r="C286" s="96" t="s">
        <v>843</v>
      </c>
      <c r="D286" s="97" t="s">
        <v>844</v>
      </c>
      <c r="E286" s="98">
        <v>195.291</v>
      </c>
      <c r="F286" s="99" t="s">
        <v>245</v>
      </c>
      <c r="H286" s="100">
        <f>ROUND(E286*G286,2)</f>
        <v>0</v>
      </c>
      <c r="J286" s="100">
        <f>ROUND(E286*G286,2)</f>
        <v>0</v>
      </c>
      <c r="K286" s="101">
        <v>9.3000000000000005E-4</v>
      </c>
      <c r="L286" s="101">
        <f>E286*K286</f>
        <v>0.18162063000000001</v>
      </c>
      <c r="N286" s="98">
        <f>E286*M286</f>
        <v>0</v>
      </c>
      <c r="O286" s="99">
        <v>20</v>
      </c>
      <c r="P286" s="99" t="s">
        <v>144</v>
      </c>
      <c r="V286" s="102" t="s">
        <v>451</v>
      </c>
      <c r="X286" s="96" t="s">
        <v>845</v>
      </c>
      <c r="Y286" s="96" t="s">
        <v>843</v>
      </c>
      <c r="Z286" s="99" t="s">
        <v>790</v>
      </c>
      <c r="AB286" s="99">
        <v>7</v>
      </c>
      <c r="AJ286" s="85" t="s">
        <v>453</v>
      </c>
      <c r="AK286" s="85" t="s">
        <v>148</v>
      </c>
    </row>
    <row r="287" spans="1:37">
      <c r="A287" s="94">
        <v>223</v>
      </c>
      <c r="B287" s="95" t="s">
        <v>780</v>
      </c>
      <c r="C287" s="96" t="s">
        <v>846</v>
      </c>
      <c r="D287" s="97" t="s">
        <v>847</v>
      </c>
      <c r="F287" s="99" t="s">
        <v>57</v>
      </c>
      <c r="H287" s="100">
        <f>ROUND(E287*G287,2)</f>
        <v>0</v>
      </c>
      <c r="J287" s="100">
        <f>ROUND(E287*G287,2)</f>
        <v>0</v>
      </c>
      <c r="L287" s="101">
        <f>E287*K287</f>
        <v>0</v>
      </c>
      <c r="N287" s="98">
        <f>E287*M287</f>
        <v>0</v>
      </c>
      <c r="O287" s="99">
        <v>20</v>
      </c>
      <c r="P287" s="99" t="s">
        <v>144</v>
      </c>
      <c r="V287" s="102" t="s">
        <v>451</v>
      </c>
      <c r="X287" s="96" t="s">
        <v>848</v>
      </c>
      <c r="Y287" s="96" t="s">
        <v>846</v>
      </c>
      <c r="Z287" s="99" t="s">
        <v>790</v>
      </c>
      <c r="AB287" s="99" t="s">
        <v>82</v>
      </c>
      <c r="AJ287" s="85" t="s">
        <v>453</v>
      </c>
      <c r="AK287" s="85" t="s">
        <v>148</v>
      </c>
    </row>
    <row r="288" spans="1:37">
      <c r="D288" s="144" t="s">
        <v>849</v>
      </c>
      <c r="E288" s="145">
        <f>J288</f>
        <v>0</v>
      </c>
      <c r="H288" s="145">
        <f>SUM(H283:H287)</f>
        <v>0</v>
      </c>
      <c r="I288" s="145">
        <f>SUM(I283:I287)</f>
        <v>0</v>
      </c>
      <c r="J288" s="145">
        <f>SUM(J283:J287)</f>
        <v>0</v>
      </c>
      <c r="L288" s="146">
        <f>SUM(L283:L287)</f>
        <v>14.087123999999999</v>
      </c>
      <c r="N288" s="147">
        <f>SUM(N283:N287)</f>
        <v>0</v>
      </c>
      <c r="W288" s="103">
        <f>SUM(W283:W287)</f>
        <v>232.20099999999999</v>
      </c>
    </row>
    <row r="290" spans="1:37">
      <c r="B290" s="96" t="s">
        <v>850</v>
      </c>
    </row>
    <row r="291" spans="1:37">
      <c r="A291" s="94">
        <v>224</v>
      </c>
      <c r="B291" s="95" t="s">
        <v>851</v>
      </c>
      <c r="C291" s="96" t="s">
        <v>852</v>
      </c>
      <c r="D291" s="97" t="s">
        <v>853</v>
      </c>
      <c r="E291" s="98">
        <v>35.1</v>
      </c>
      <c r="F291" s="99" t="s">
        <v>245</v>
      </c>
      <c r="H291" s="100">
        <f>ROUND(E291*G291,2)</f>
        <v>0</v>
      </c>
      <c r="J291" s="100">
        <f>ROUND(E291*G291,2)</f>
        <v>0</v>
      </c>
      <c r="K291" s="101">
        <v>3.2000000000000003E-4</v>
      </c>
      <c r="L291" s="101">
        <f>E291*K291</f>
        <v>1.1232000000000001E-2</v>
      </c>
      <c r="N291" s="98">
        <f>E291*M291</f>
        <v>0</v>
      </c>
      <c r="O291" s="99">
        <v>20</v>
      </c>
      <c r="P291" s="99" t="s">
        <v>144</v>
      </c>
      <c r="V291" s="102" t="s">
        <v>451</v>
      </c>
      <c r="W291" s="103">
        <v>4.3520000000000003</v>
      </c>
      <c r="X291" s="96" t="s">
        <v>854</v>
      </c>
      <c r="Y291" s="96" t="s">
        <v>852</v>
      </c>
      <c r="Z291" s="99" t="s">
        <v>855</v>
      </c>
      <c r="AB291" s="99">
        <v>7</v>
      </c>
      <c r="AJ291" s="85" t="s">
        <v>453</v>
      </c>
      <c r="AK291" s="85" t="s">
        <v>148</v>
      </c>
    </row>
    <row r="292" spans="1:37">
      <c r="D292" s="144" t="s">
        <v>856</v>
      </c>
      <c r="E292" s="145">
        <f>J292</f>
        <v>0</v>
      </c>
      <c r="H292" s="145">
        <f>SUM(H290:H291)</f>
        <v>0</v>
      </c>
      <c r="I292" s="145">
        <f>SUM(I290:I291)</f>
        <v>0</v>
      </c>
      <c r="J292" s="145">
        <f>SUM(J290:J291)</f>
        <v>0</v>
      </c>
      <c r="L292" s="146">
        <f>SUM(L290:L291)</f>
        <v>1.1232000000000001E-2</v>
      </c>
      <c r="N292" s="147">
        <f>SUM(N290:N291)</f>
        <v>0</v>
      </c>
      <c r="W292" s="103">
        <f>SUM(W290:W291)</f>
        <v>4.3520000000000003</v>
      </c>
    </row>
    <row r="294" spans="1:37">
      <c r="B294" s="96" t="s">
        <v>857</v>
      </c>
    </row>
    <row r="295" spans="1:37" ht="20.399999999999999">
      <c r="A295" s="94">
        <v>225</v>
      </c>
      <c r="B295" s="95" t="s">
        <v>858</v>
      </c>
      <c r="C295" s="96" t="s">
        <v>859</v>
      </c>
      <c r="D295" s="97" t="s">
        <v>860</v>
      </c>
      <c r="E295" s="98">
        <v>2093.1170000000002</v>
      </c>
      <c r="F295" s="99" t="s">
        <v>245</v>
      </c>
      <c r="H295" s="100">
        <f>ROUND(E295*G295,2)</f>
        <v>0</v>
      </c>
      <c r="J295" s="100">
        <f>ROUND(E295*G295,2)</f>
        <v>0</v>
      </c>
      <c r="K295" s="101">
        <v>5.5000000000000003E-4</v>
      </c>
      <c r="L295" s="101">
        <f>E295*K295</f>
        <v>1.1512143500000003</v>
      </c>
      <c r="N295" s="98">
        <f>E295*M295</f>
        <v>0</v>
      </c>
      <c r="O295" s="99">
        <v>20</v>
      </c>
      <c r="P295" s="99" t="s">
        <v>144</v>
      </c>
      <c r="V295" s="102" t="s">
        <v>451</v>
      </c>
      <c r="W295" s="103">
        <v>380.947</v>
      </c>
      <c r="X295" s="96" t="s">
        <v>861</v>
      </c>
      <c r="Y295" s="96" t="s">
        <v>859</v>
      </c>
      <c r="Z295" s="99" t="s">
        <v>178</v>
      </c>
      <c r="AB295" s="99">
        <v>7</v>
      </c>
      <c r="AJ295" s="85" t="s">
        <v>453</v>
      </c>
      <c r="AK295" s="85" t="s">
        <v>148</v>
      </c>
    </row>
    <row r="296" spans="1:37">
      <c r="D296" s="144" t="s">
        <v>862</v>
      </c>
      <c r="E296" s="145">
        <f>J296</f>
        <v>0</v>
      </c>
      <c r="H296" s="145">
        <f>SUM(H294:H295)</f>
        <v>0</v>
      </c>
      <c r="I296" s="145">
        <f>SUM(I294:I295)</f>
        <v>0</v>
      </c>
      <c r="J296" s="145">
        <f>SUM(J294:J295)</f>
        <v>0</v>
      </c>
      <c r="L296" s="146">
        <f>SUM(L294:L295)</f>
        <v>1.1512143500000003</v>
      </c>
      <c r="N296" s="147">
        <f>SUM(N294:N295)</f>
        <v>0</v>
      </c>
      <c r="W296" s="103">
        <f>SUM(W294:W295)</f>
        <v>380.947</v>
      </c>
    </row>
    <row r="298" spans="1:37">
      <c r="D298" s="144" t="s">
        <v>863</v>
      </c>
      <c r="E298" s="147">
        <f>J298</f>
        <v>0</v>
      </c>
      <c r="H298" s="145">
        <f>+H133+H151+H162+H169+H190+H196+H227+H257+H273+H281+H288+H292+H296</f>
        <v>0</v>
      </c>
      <c r="I298" s="145">
        <f>+I133+I151+I162+I169+I190+I196+I227+I257+I273+I281+I288+I292+I296</f>
        <v>0</v>
      </c>
      <c r="J298" s="145">
        <f>+J133+J151+J162+J169+J190+J196+J227+J257+J273+J281+J288+J292+J296</f>
        <v>0</v>
      </c>
      <c r="L298" s="146">
        <f>+L133+L151+L162+L169+L190+L196+L227+L257+L273+L281+L288+L292+L296</f>
        <v>42.570875649999998</v>
      </c>
      <c r="N298" s="147">
        <f>+N133+N151+N162+N169+N190+N196+N227+N257+N273+N281+N288+N292+N296</f>
        <v>0.18709999999999999</v>
      </c>
      <c r="W298" s="103">
        <f>+W133+W151+W162+W169+W190+W196+W227+W257+W273+W281+W288+W292+W296</f>
        <v>2298.2490000000003</v>
      </c>
    </row>
    <row r="300" spans="1:37">
      <c r="B300" s="143" t="s">
        <v>864</v>
      </c>
    </row>
    <row r="301" spans="1:37">
      <c r="B301" s="96" t="s">
        <v>865</v>
      </c>
    </row>
    <row r="302" spans="1:37" ht="20.399999999999999">
      <c r="A302" s="94">
        <v>226</v>
      </c>
      <c r="B302" s="95" t="s">
        <v>866</v>
      </c>
      <c r="C302" s="96" t="s">
        <v>867</v>
      </c>
      <c r="D302" s="97" t="s">
        <v>868</v>
      </c>
      <c r="E302" s="98">
        <v>1</v>
      </c>
      <c r="F302" s="99" t="s">
        <v>214</v>
      </c>
      <c r="H302" s="100">
        <f>ROUND(E302*G302,2)</f>
        <v>0</v>
      </c>
      <c r="J302" s="100">
        <f>ROUND(E302*G302,2)</f>
        <v>0</v>
      </c>
      <c r="L302" s="101">
        <f>E302*K302</f>
        <v>0</v>
      </c>
      <c r="N302" s="98">
        <f>E302*M302</f>
        <v>0</v>
      </c>
      <c r="O302" s="99">
        <v>20</v>
      </c>
      <c r="P302" s="99" t="s">
        <v>144</v>
      </c>
      <c r="V302" s="102" t="s">
        <v>869</v>
      </c>
      <c r="W302" s="103">
        <v>2005.6780000000001</v>
      </c>
      <c r="X302" s="96" t="s">
        <v>870</v>
      </c>
      <c r="Y302" s="96" t="s">
        <v>867</v>
      </c>
      <c r="Z302" s="99" t="s">
        <v>871</v>
      </c>
      <c r="AB302" s="99">
        <v>7</v>
      </c>
      <c r="AJ302" s="85" t="s">
        <v>872</v>
      </c>
      <c r="AK302" s="85" t="s">
        <v>148</v>
      </c>
    </row>
    <row r="303" spans="1:37">
      <c r="D303" s="144" t="s">
        <v>873</v>
      </c>
      <c r="E303" s="145">
        <f>J303</f>
        <v>0</v>
      </c>
      <c r="H303" s="145">
        <f>SUM(H300:H302)</f>
        <v>0</v>
      </c>
      <c r="I303" s="145">
        <f>SUM(I300:I302)</f>
        <v>0</v>
      </c>
      <c r="J303" s="145">
        <f>SUM(J300:J302)</f>
        <v>0</v>
      </c>
      <c r="L303" s="146">
        <f>SUM(L300:L302)</f>
        <v>0</v>
      </c>
      <c r="N303" s="147">
        <f>SUM(N300:N302)</f>
        <v>0</v>
      </c>
      <c r="W303" s="103">
        <f>SUM(W300:W302)</f>
        <v>2005.6780000000001</v>
      </c>
    </row>
    <row r="305" spans="4:23">
      <c r="D305" s="144" t="s">
        <v>874</v>
      </c>
      <c r="E305" s="145">
        <f>J305</f>
        <v>0</v>
      </c>
      <c r="H305" s="145">
        <f>+H303</f>
        <v>0</v>
      </c>
      <c r="I305" s="145">
        <f>+I303</f>
        <v>0</v>
      </c>
      <c r="J305" s="145">
        <f>+J303</f>
        <v>0</v>
      </c>
      <c r="L305" s="146">
        <f>+L303</f>
        <v>0</v>
      </c>
      <c r="N305" s="147">
        <f>+N303</f>
        <v>0</v>
      </c>
      <c r="W305" s="103">
        <f>+W303</f>
        <v>2005.6780000000001</v>
      </c>
    </row>
    <row r="307" spans="4:23">
      <c r="D307" s="149" t="s">
        <v>875</v>
      </c>
      <c r="E307" s="145">
        <f>J307</f>
        <v>0</v>
      </c>
      <c r="H307" s="145">
        <f>+H120+H298+H305</f>
        <v>0</v>
      </c>
      <c r="I307" s="145">
        <f>+I120+I298+I305</f>
        <v>0</v>
      </c>
      <c r="J307" s="145">
        <f>+J120+J298+J305</f>
        <v>0</v>
      </c>
      <c r="L307" s="146">
        <f>+L120+L298+L305</f>
        <v>1824.7164639800003</v>
      </c>
      <c r="N307" s="147">
        <f>+N120+N298+N305</f>
        <v>12.722089999999998</v>
      </c>
      <c r="W307" s="103">
        <f>+W120+W298+W305</f>
        <v>12841.183999999999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HP_NTB</cp:lastModifiedBy>
  <cp:revision>0</cp:revision>
  <cp:lastPrinted>2021-11-15T09:31:11Z</cp:lastPrinted>
  <dcterms:created xsi:type="dcterms:W3CDTF">1999-04-06T07:39:00Z</dcterms:created>
  <dcterms:modified xsi:type="dcterms:W3CDTF">2022-01-31T13:26:16Z</dcterms:modified>
</cp:coreProperties>
</file>