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CenkrosData\Export\RR\"/>
    </mc:Choice>
  </mc:AlternateContent>
  <bookViews>
    <workbookView xWindow="0" yWindow="0" windowWidth="0" windowHeight="0"/>
  </bookViews>
  <sheets>
    <sheet name="Rekapitulácia stavby" sheetId="1" r:id="rId1"/>
    <sheet name="1 - MK č.1" sheetId="2" r:id="rId2"/>
    <sheet name="2 - MK č.2" sheetId="3" r:id="rId3"/>
    <sheet name="3 - Chodník č.1" sheetId="4" r:id="rId4"/>
    <sheet name="4 - Chodník č.2" sheetId="5" r:id="rId5"/>
    <sheet name="5 - Chodník č.3" sheetId="6" r:id="rId6"/>
    <sheet name="6 - Chodník č.4" sheetId="7" r:id="rId7"/>
    <sheet name="7 - Chodník č.5" sheetId="8" r:id="rId8"/>
    <sheet name="8 - Chodník č.6" sheetId="9" r:id="rId9"/>
    <sheet name="9 - Osvetlenie priechodu ..." sheetId="10" r:id="rId10"/>
  </sheets>
  <definedNames>
    <definedName name="_xlnm.Print_Area" localSheetId="0">'Rekapitulácia stavby'!$D$4:$AO$76,'Rekapitulácia stavby'!$C$82:$AQ$104</definedName>
    <definedName name="_xlnm.Print_Titles" localSheetId="0">'Rekapitulácia stavby'!$92:$92</definedName>
    <definedName name="_xlnm._FilterDatabase" localSheetId="1" hidden="1">'1 - MK č.1'!$C$120:$K$145</definedName>
    <definedName name="_xlnm.Print_Area" localSheetId="1">'1 - MK č.1'!$C$4:$J$76,'1 - MK č.1'!$C$82:$J$102,'1 - MK č.1'!$C$108:$J$145</definedName>
    <definedName name="_xlnm.Print_Titles" localSheetId="1">'1 - MK č.1'!$120:$120</definedName>
    <definedName name="_xlnm._FilterDatabase" localSheetId="2" hidden="1">'2 - MK č.2'!$C$120:$K$152</definedName>
    <definedName name="_xlnm.Print_Area" localSheetId="2">'2 - MK č.2'!$C$4:$J$76,'2 - MK č.2'!$C$82:$J$102,'2 - MK č.2'!$C$108:$J$152</definedName>
    <definedName name="_xlnm.Print_Titles" localSheetId="2">'2 - MK č.2'!$120:$120</definedName>
    <definedName name="_xlnm._FilterDatabase" localSheetId="3" hidden="1">'3 - Chodník č.1'!$C$120:$K$150</definedName>
    <definedName name="_xlnm.Print_Area" localSheetId="3">'3 - Chodník č.1'!$C$4:$J$76,'3 - Chodník č.1'!$C$82:$J$102,'3 - Chodník č.1'!$C$108:$J$150</definedName>
    <definedName name="_xlnm.Print_Titles" localSheetId="3">'3 - Chodník č.1'!$120:$120</definedName>
    <definedName name="_xlnm._FilterDatabase" localSheetId="4" hidden="1">'4 - Chodník č.2'!$C$120:$K$146</definedName>
    <definedName name="_xlnm.Print_Area" localSheetId="4">'4 - Chodník č.2'!$C$4:$J$76,'4 - Chodník č.2'!$C$82:$J$102,'4 - Chodník č.2'!$C$108:$J$146</definedName>
    <definedName name="_xlnm.Print_Titles" localSheetId="4">'4 - Chodník č.2'!$120:$120</definedName>
    <definedName name="_xlnm._FilterDatabase" localSheetId="5" hidden="1">'5 - Chodník č.3'!$C$120:$K$149</definedName>
    <definedName name="_xlnm.Print_Area" localSheetId="5">'5 - Chodník č.3'!$C$4:$J$76,'5 - Chodník č.3'!$C$82:$J$102,'5 - Chodník č.3'!$C$108:$J$149</definedName>
    <definedName name="_xlnm.Print_Titles" localSheetId="5">'5 - Chodník č.3'!$120:$120</definedName>
    <definedName name="_xlnm._FilterDatabase" localSheetId="6" hidden="1">'6 - Chodník č.4'!$C$121:$K$154</definedName>
    <definedName name="_xlnm.Print_Area" localSheetId="6">'6 - Chodník č.4'!$C$4:$J$76,'6 - Chodník č.4'!$C$82:$J$103,'6 - Chodník č.4'!$C$109:$J$154</definedName>
    <definedName name="_xlnm.Print_Titles" localSheetId="6">'6 - Chodník č.4'!$121:$121</definedName>
    <definedName name="_xlnm._FilterDatabase" localSheetId="7" hidden="1">'7 - Chodník č.5'!$C$121:$K$149</definedName>
    <definedName name="_xlnm.Print_Area" localSheetId="7">'7 - Chodník č.5'!$C$4:$J$76,'7 - Chodník č.5'!$C$82:$J$103,'7 - Chodník č.5'!$C$109:$J$149</definedName>
    <definedName name="_xlnm.Print_Titles" localSheetId="7">'7 - Chodník č.5'!$121:$121</definedName>
    <definedName name="_xlnm._FilterDatabase" localSheetId="8" hidden="1">'8 - Chodník č.6'!$C$120:$K$148</definedName>
    <definedName name="_xlnm.Print_Area" localSheetId="8">'8 - Chodník č.6'!$C$4:$J$76,'8 - Chodník č.6'!$C$82:$J$102,'8 - Chodník č.6'!$C$108:$J$148</definedName>
    <definedName name="_xlnm.Print_Titles" localSheetId="8">'8 - Chodník č.6'!$120:$120</definedName>
    <definedName name="_xlnm._FilterDatabase" localSheetId="9" hidden="1">'9 - Osvetlenie priechodu ...'!$C$119:$K$162</definedName>
    <definedName name="_xlnm.Print_Area" localSheetId="9">'9 - Osvetlenie priechodu ...'!$C$4:$J$76,'9 - Osvetlenie priechodu ...'!$C$82:$J$101,'9 - Osvetlenie priechodu ...'!$C$107:$J$162</definedName>
    <definedName name="_xlnm.Print_Titles" localSheetId="9">'9 - Osvetlenie priechodu ...'!$119:$119</definedName>
  </definedNames>
  <calcPr/>
</workbook>
</file>

<file path=xl/calcChain.xml><?xml version="1.0" encoding="utf-8"?>
<calcChain xmlns="http://schemas.openxmlformats.org/spreadsheetml/2006/main">
  <c i="10" l="1" r="J37"/>
  <c r="J36"/>
  <c i="1" r="AY103"/>
  <c i="10" r="J35"/>
  <c i="1" r="AX103"/>
  <c i="10"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J116"/>
  <c r="F116"/>
  <c r="F114"/>
  <c r="E112"/>
  <c r="J91"/>
  <c r="F91"/>
  <c r="F89"/>
  <c r="E87"/>
  <c r="J24"/>
  <c r="E24"/>
  <c r="J117"/>
  <c r="J23"/>
  <c r="J18"/>
  <c r="E18"/>
  <c r="F117"/>
  <c r="J17"/>
  <c r="J12"/>
  <c r="J114"/>
  <c r="E7"/>
  <c r="E110"/>
  <c i="9" r="J37"/>
  <c r="J36"/>
  <c i="1" r="AY102"/>
  <c i="9" r="J35"/>
  <c i="1" r="AX102"/>
  <c i="9" r="BI148"/>
  <c r="BH148"/>
  <c r="BG148"/>
  <c r="BE148"/>
  <c r="T148"/>
  <c r="T147"/>
  <c r="R148"/>
  <c r="R147"/>
  <c r="P148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J117"/>
  <c r="F117"/>
  <c r="F115"/>
  <c r="E113"/>
  <c r="J91"/>
  <c r="F91"/>
  <c r="F89"/>
  <c r="E87"/>
  <c r="J24"/>
  <c r="E24"/>
  <c r="J118"/>
  <c r="J23"/>
  <c r="J18"/>
  <c r="E18"/>
  <c r="F118"/>
  <c r="J17"/>
  <c r="J12"/>
  <c r="J115"/>
  <c r="E7"/>
  <c r="E111"/>
  <c i="8" r="J37"/>
  <c r="J36"/>
  <c i="1" r="AY101"/>
  <c i="8" r="J35"/>
  <c i="1" r="AX101"/>
  <c i="8" r="BI149"/>
  <c r="BH149"/>
  <c r="BG149"/>
  <c r="BE149"/>
  <c r="T149"/>
  <c r="T148"/>
  <c r="R149"/>
  <c r="R148"/>
  <c r="P149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R141"/>
  <c r="P141"/>
  <c r="BI140"/>
  <c r="BH140"/>
  <c r="BG140"/>
  <c r="BE140"/>
  <c r="T140"/>
  <c r="R140"/>
  <c r="P140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8"/>
  <c r="F118"/>
  <c r="F116"/>
  <c r="E114"/>
  <c r="J91"/>
  <c r="F91"/>
  <c r="F89"/>
  <c r="E87"/>
  <c r="J24"/>
  <c r="E24"/>
  <c r="J119"/>
  <c r="J23"/>
  <c r="J18"/>
  <c r="E18"/>
  <c r="F119"/>
  <c r="J17"/>
  <c r="J12"/>
  <c r="J116"/>
  <c r="E7"/>
  <c r="E85"/>
  <c i="7" r="J37"/>
  <c r="J36"/>
  <c i="1" r="AY100"/>
  <c i="7" r="J35"/>
  <c i="1" r="AX100"/>
  <c i="7" r="BI154"/>
  <c r="BH154"/>
  <c r="BG154"/>
  <c r="BE154"/>
  <c r="T154"/>
  <c r="T153"/>
  <c r="R154"/>
  <c r="R153"/>
  <c r="P154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8"/>
  <c r="F118"/>
  <c r="F116"/>
  <c r="E114"/>
  <c r="J91"/>
  <c r="F91"/>
  <c r="F89"/>
  <c r="E87"/>
  <c r="J24"/>
  <c r="E24"/>
  <c r="J119"/>
  <c r="J23"/>
  <c r="J18"/>
  <c r="E18"/>
  <c r="F119"/>
  <c r="J17"/>
  <c r="J12"/>
  <c r="J116"/>
  <c r="E7"/>
  <c r="E112"/>
  <c i="6" r="J37"/>
  <c r="J36"/>
  <c i="1" r="AY99"/>
  <c i="6" r="J35"/>
  <c i="1" r="AX99"/>
  <c i="6" r="BI149"/>
  <c r="BH149"/>
  <c r="BG149"/>
  <c r="BE149"/>
  <c r="T149"/>
  <c r="T148"/>
  <c r="R149"/>
  <c r="R148"/>
  <c r="P149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J117"/>
  <c r="F117"/>
  <c r="F115"/>
  <c r="E113"/>
  <c r="J91"/>
  <c r="F91"/>
  <c r="F89"/>
  <c r="E87"/>
  <c r="J24"/>
  <c r="E24"/>
  <c r="J118"/>
  <c r="J23"/>
  <c r="J18"/>
  <c r="E18"/>
  <c r="F118"/>
  <c r="J17"/>
  <c r="J12"/>
  <c r="J115"/>
  <c r="E7"/>
  <c r="E111"/>
  <c i="5" r="J37"/>
  <c r="J36"/>
  <c i="1" r="AY98"/>
  <c i="5" r="J35"/>
  <c i="1" r="AX98"/>
  <c i="5" r="BI146"/>
  <c r="BH146"/>
  <c r="BG146"/>
  <c r="BE146"/>
  <c r="T146"/>
  <c r="T145"/>
  <c r="R146"/>
  <c r="R145"/>
  <c r="P146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J117"/>
  <c r="F117"/>
  <c r="F115"/>
  <c r="E113"/>
  <c r="J91"/>
  <c r="F91"/>
  <c r="F89"/>
  <c r="E87"/>
  <c r="J24"/>
  <c r="E24"/>
  <c r="J92"/>
  <c r="J23"/>
  <c r="J18"/>
  <c r="E18"/>
  <c r="F92"/>
  <c r="J17"/>
  <c r="J12"/>
  <c r="J115"/>
  <c r="E7"/>
  <c r="E85"/>
  <c i="4" r="J37"/>
  <c r="J36"/>
  <c i="1" r="AY97"/>
  <c i="4" r="J35"/>
  <c i="1" r="AX97"/>
  <c i="4" r="BI150"/>
  <c r="BH150"/>
  <c r="BG150"/>
  <c r="BE150"/>
  <c r="T150"/>
  <c r="T149"/>
  <c r="R150"/>
  <c r="R149"/>
  <c r="P150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J117"/>
  <c r="F117"/>
  <c r="F115"/>
  <c r="E113"/>
  <c r="J91"/>
  <c r="F91"/>
  <c r="F89"/>
  <c r="E87"/>
  <c r="J24"/>
  <c r="E24"/>
  <c r="J118"/>
  <c r="J23"/>
  <c r="J18"/>
  <c r="E18"/>
  <c r="F92"/>
  <c r="J17"/>
  <c r="J12"/>
  <c r="J115"/>
  <c r="E7"/>
  <c r="E111"/>
  <c i="3" r="J37"/>
  <c r="J36"/>
  <c i="1" r="AY96"/>
  <c i="3" r="J35"/>
  <c i="1" r="AX96"/>
  <c i="3" r="BI152"/>
  <c r="BH152"/>
  <c r="BG152"/>
  <c r="BE152"/>
  <c r="T152"/>
  <c r="T151"/>
  <c r="R152"/>
  <c r="R151"/>
  <c r="P152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J117"/>
  <c r="F117"/>
  <c r="F115"/>
  <c r="E113"/>
  <c r="J91"/>
  <c r="F91"/>
  <c r="F89"/>
  <c r="E87"/>
  <c r="J24"/>
  <c r="E24"/>
  <c r="J92"/>
  <c r="J23"/>
  <c r="J18"/>
  <c r="E18"/>
  <c r="F118"/>
  <c r="J17"/>
  <c r="J12"/>
  <c r="J89"/>
  <c r="E7"/>
  <c r="E85"/>
  <c i="2" r="J37"/>
  <c r="J36"/>
  <c i="1" r="AY95"/>
  <c i="2" r="J35"/>
  <c i="1" r="AX95"/>
  <c i="2" r="BI145"/>
  <c r="BH145"/>
  <c r="BG145"/>
  <c r="BE145"/>
  <c r="T145"/>
  <c r="T144"/>
  <c r="R145"/>
  <c r="R144"/>
  <c r="P145"/>
  <c r="P144"/>
  <c r="BI143"/>
  <c r="BH143"/>
  <c r="BG143"/>
  <c r="BE143"/>
  <c r="T143"/>
  <c r="R143"/>
  <c r="P143"/>
  <c r="BI142"/>
  <c r="BH142"/>
  <c r="BG142"/>
  <c r="BE142"/>
  <c r="T142"/>
  <c r="R142"/>
  <c r="P142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J117"/>
  <c r="F117"/>
  <c r="F115"/>
  <c r="E113"/>
  <c r="J91"/>
  <c r="F91"/>
  <c r="F89"/>
  <c r="E87"/>
  <c r="J24"/>
  <c r="E24"/>
  <c r="J118"/>
  <c r="J23"/>
  <c r="J18"/>
  <c r="E18"/>
  <c r="F118"/>
  <c r="J17"/>
  <c r="J12"/>
  <c r="J89"/>
  <c r="E7"/>
  <c r="E111"/>
  <c i="1" r="L90"/>
  <c r="AM90"/>
  <c r="AM89"/>
  <c r="L89"/>
  <c r="AM87"/>
  <c r="L87"/>
  <c r="L85"/>
  <c r="L84"/>
  <c i="2" r="BK145"/>
  <c r="J142"/>
  <c r="J139"/>
  <c r="BK137"/>
  <c r="BK135"/>
  <c r="J132"/>
  <c r="J128"/>
  <c r="BK132"/>
  <c r="BK129"/>
  <c r="J124"/>
  <c i="3" r="BK152"/>
  <c r="BK147"/>
  <c r="BK138"/>
  <c r="BK130"/>
  <c r="J146"/>
  <c r="BK142"/>
  <c r="J133"/>
  <c r="BK150"/>
  <c r="J134"/>
  <c r="BK124"/>
  <c r="J147"/>
  <c r="J140"/>
  <c r="BK128"/>
  <c i="4" r="BK147"/>
  <c r="BK142"/>
  <c r="BK137"/>
  <c r="BK132"/>
  <c r="J150"/>
  <c r="J143"/>
  <c r="J134"/>
  <c r="BK131"/>
  <c r="BK126"/>
  <c r="BK145"/>
  <c r="J131"/>
  <c r="BK127"/>
  <c i="5" r="BK146"/>
  <c r="J133"/>
  <c r="J146"/>
  <c r="J136"/>
  <c r="J128"/>
  <c r="J125"/>
  <c r="BK141"/>
  <c r="J135"/>
  <c r="BK138"/>
  <c r="J131"/>
  <c r="J130"/>
  <c r="BK128"/>
  <c r="BK126"/>
  <c r="BK125"/>
  <c i="6" r="J149"/>
  <c r="BK145"/>
  <c r="BK141"/>
  <c r="BK133"/>
  <c r="J128"/>
  <c r="BK125"/>
  <c r="BK146"/>
  <c r="BK143"/>
  <c r="J136"/>
  <c r="J131"/>
  <c r="BK128"/>
  <c i="7" r="BK150"/>
  <c r="BK141"/>
  <c r="J134"/>
  <c r="BK131"/>
  <c r="BK127"/>
  <c r="BK151"/>
  <c r="BK142"/>
  <c r="BK137"/>
  <c r="J127"/>
  <c r="J151"/>
  <c r="J146"/>
  <c r="BK132"/>
  <c i="8" r="J149"/>
  <c r="BK144"/>
  <c r="J138"/>
  <c r="BK133"/>
  <c r="J129"/>
  <c r="BK125"/>
  <c r="J144"/>
  <c r="BK138"/>
  <c r="J133"/>
  <c r="BK129"/>
  <c i="9" r="BK146"/>
  <c r="BK141"/>
  <c r="J136"/>
  <c r="BK129"/>
  <c r="BK125"/>
  <c r="BK145"/>
  <c r="BK143"/>
  <c r="J138"/>
  <c r="BK131"/>
  <c r="J125"/>
  <c r="J133"/>
  <c i="10" r="J162"/>
  <c r="J151"/>
  <c r="BK142"/>
  <c r="BK135"/>
  <c r="J131"/>
  <c r="J127"/>
  <c r="J123"/>
  <c r="BK155"/>
  <c r="BK149"/>
  <c r="BK154"/>
  <c r="J147"/>
  <c r="J142"/>
  <c r="BK138"/>
  <c r="BK134"/>
  <c r="BK127"/>
  <c r="J161"/>
  <c r="BK145"/>
  <c r="J130"/>
  <c i="2" r="BK143"/>
  <c r="BK140"/>
  <c r="BK138"/>
  <c r="J137"/>
  <c r="BK134"/>
  <c r="BK131"/>
  <c r="BK126"/>
  <c i="1" r="AS94"/>
  <c i="2" r="J126"/>
  <c i="3" r="J150"/>
  <c r="BK143"/>
  <c r="BK134"/>
  <c r="BK127"/>
  <c r="J143"/>
  <c r="BK135"/>
  <c r="J124"/>
  <c r="J138"/>
  <c r="BK129"/>
  <c r="J152"/>
  <c r="BK146"/>
  <c r="BK137"/>
  <c r="BK125"/>
  <c i="4" r="J144"/>
  <c r="J139"/>
  <c r="J136"/>
  <c r="J126"/>
  <c r="BK146"/>
  <c r="BK141"/>
  <c r="J132"/>
  <c r="J128"/>
  <c r="BK150"/>
  <c r="BK139"/>
  <c r="BK134"/>
  <c r="BK128"/>
  <c r="BK124"/>
  <c i="5" r="BK136"/>
  <c r="J129"/>
  <c r="BK143"/>
  <c r="BK131"/>
  <c r="J144"/>
  <c r="J138"/>
  <c r="J137"/>
  <c i="6" r="J147"/>
  <c r="J144"/>
  <c r="BK140"/>
  <c r="BK136"/>
  <c r="BK131"/>
  <c r="J127"/>
  <c r="BK149"/>
  <c r="J145"/>
  <c r="J141"/>
  <c r="J137"/>
  <c r="BK132"/>
  <c r="J129"/>
  <c r="J124"/>
  <c i="7" r="J149"/>
  <c r="BK143"/>
  <c r="BK138"/>
  <c r="BK129"/>
  <c r="BK154"/>
  <c r="BK149"/>
  <c r="J143"/>
  <c r="J138"/>
  <c r="BK128"/>
  <c r="J154"/>
  <c r="J147"/>
  <c r="BK133"/>
  <c r="J126"/>
  <c i="8" r="BK145"/>
  <c r="J140"/>
  <c r="BK135"/>
  <c r="J131"/>
  <c r="J127"/>
  <c r="BK147"/>
  <c r="BK143"/>
  <c r="BK137"/>
  <c r="BK132"/>
  <c r="J128"/>
  <c r="J125"/>
  <c i="9" r="J143"/>
  <c r="BK138"/>
  <c r="J132"/>
  <c r="J128"/>
  <c r="BK124"/>
  <c r="J145"/>
  <c r="J141"/>
  <c r="BK133"/>
  <c r="J130"/>
  <c r="J124"/>
  <c r="BK128"/>
  <c i="10" r="BK156"/>
  <c r="J148"/>
  <c r="J141"/>
  <c r="BK137"/>
  <c r="BK133"/>
  <c r="J129"/>
  <c r="BK125"/>
  <c r="J157"/>
  <c r="BK153"/>
  <c r="BK147"/>
  <c r="J160"/>
  <c r="J149"/>
  <c r="J145"/>
  <c r="BK141"/>
  <c r="J137"/>
  <c r="J133"/>
  <c r="BK126"/>
  <c r="BK157"/>
  <c r="J140"/>
  <c r="J128"/>
  <c i="2" r="J143"/>
  <c r="BK139"/>
  <c r="J138"/>
  <c r="J136"/>
  <c r="J134"/>
  <c r="J129"/>
  <c r="BK124"/>
  <c r="J131"/>
  <c r="BK128"/>
  <c r="J125"/>
  <c i="3" r="J145"/>
  <c r="J135"/>
  <c r="J129"/>
  <c r="BK145"/>
  <c r="BK141"/>
  <c r="J130"/>
  <c r="BK140"/>
  <c r="J137"/>
  <c r="J126"/>
  <c r="BK148"/>
  <c r="J141"/>
  <c r="J131"/>
  <c i="4" r="J148"/>
  <c r="BK143"/>
  <c r="J138"/>
  <c r="BK129"/>
  <c r="J147"/>
  <c r="J142"/>
  <c r="BK133"/>
  <c r="J127"/>
  <c r="BK148"/>
  <c r="J137"/>
  <c r="J130"/>
  <c r="BK125"/>
  <c i="5" r="BK144"/>
  <c r="J132"/>
  <c r="BK127"/>
  <c r="BK142"/>
  <c r="BK129"/>
  <c r="J126"/>
  <c r="J143"/>
  <c r="BK137"/>
  <c r="BK140"/>
  <c r="BK133"/>
  <c i="6" r="J143"/>
  <c r="J138"/>
  <c r="J135"/>
  <c r="J130"/>
  <c r="BK124"/>
  <c r="BK147"/>
  <c r="J142"/>
  <c r="BK138"/>
  <c r="J133"/>
  <c r="BK127"/>
  <c r="J125"/>
  <c i="7" r="BK146"/>
  <c r="J142"/>
  <c r="J136"/>
  <c r="J132"/>
  <c r="J128"/>
  <c r="J152"/>
  <c r="BK147"/>
  <c r="J141"/>
  <c r="BK136"/>
  <c r="BK126"/>
  <c r="J150"/>
  <c r="J137"/>
  <c r="J131"/>
  <c i="8" r="J147"/>
  <c r="J141"/>
  <c r="BK136"/>
  <c r="J130"/>
  <c r="J126"/>
  <c r="J146"/>
  <c r="BK141"/>
  <c r="J136"/>
  <c r="BK131"/>
  <c r="BK127"/>
  <c i="9" r="J148"/>
  <c r="J142"/>
  <c r="J137"/>
  <c r="J131"/>
  <c r="BK127"/>
  <c r="BK148"/>
  <c r="BK142"/>
  <c r="BK137"/>
  <c r="J129"/>
  <c r="BK136"/>
  <c r="J127"/>
  <c i="10" r="BK160"/>
  <c r="BK144"/>
  <c r="J138"/>
  <c r="J134"/>
  <c r="BK130"/>
  <c r="J126"/>
  <c r="BK161"/>
  <c r="J154"/>
  <c r="BK148"/>
  <c r="BK162"/>
  <c r="J153"/>
  <c r="BK146"/>
  <c r="BK140"/>
  <c r="BK136"/>
  <c r="J132"/>
  <c r="J124"/>
  <c r="J155"/>
  <c r="J144"/>
  <c r="J125"/>
  <c i="2" r="BK142"/>
  <c r="J140"/>
  <c r="BK136"/>
  <c r="J135"/>
  <c r="BK130"/>
  <c r="BK125"/>
  <c r="J145"/>
  <c r="J130"/>
  <c r="BK127"/>
  <c r="J127"/>
  <c i="3" r="J149"/>
  <c r="J142"/>
  <c r="BK133"/>
  <c r="BK126"/>
  <c r="BK144"/>
  <c r="J136"/>
  <c r="J125"/>
  <c r="J148"/>
  <c r="BK131"/>
  <c r="J128"/>
  <c r="BK149"/>
  <c r="J144"/>
  <c r="BK136"/>
  <c r="J127"/>
  <c i="4" r="J145"/>
  <c r="J141"/>
  <c r="J133"/>
  <c r="J124"/>
  <c r="BK144"/>
  <c r="BK138"/>
  <c r="BK130"/>
  <c r="J125"/>
  <c r="J146"/>
  <c r="BK136"/>
  <c r="J129"/>
  <c i="5" r="J142"/>
  <c r="BK130"/>
  <c r="J124"/>
  <c r="J141"/>
  <c r="J127"/>
  <c r="BK124"/>
  <c r="J140"/>
  <c r="BK132"/>
  <c r="BK135"/>
  <c i="6" r="J146"/>
  <c r="BK142"/>
  <c r="BK137"/>
  <c r="J132"/>
  <c r="BK129"/>
  <c r="BK126"/>
  <c r="BK144"/>
  <c r="J140"/>
  <c r="BK135"/>
  <c r="BK130"/>
  <c r="J126"/>
  <c i="7" r="BK152"/>
  <c r="BK145"/>
  <c r="BK139"/>
  <c r="J133"/>
  <c r="J130"/>
  <c r="BK125"/>
  <c r="BK148"/>
  <c r="J145"/>
  <c r="J139"/>
  <c r="J129"/>
  <c r="J125"/>
  <c r="J148"/>
  <c r="BK134"/>
  <c r="BK130"/>
  <c i="8" r="BK146"/>
  <c r="J143"/>
  <c r="J137"/>
  <c r="J132"/>
  <c r="BK128"/>
  <c r="BK149"/>
  <c r="J145"/>
  <c r="BK140"/>
  <c r="J135"/>
  <c r="BK130"/>
  <c r="BK126"/>
  <c i="9" r="BK144"/>
  <c r="BK140"/>
  <c r="BK135"/>
  <c r="BK130"/>
  <c r="BK126"/>
  <c r="J146"/>
  <c r="J144"/>
  <c r="J140"/>
  <c r="BK132"/>
  <c r="J126"/>
  <c r="J135"/>
  <c i="10" r="BK158"/>
  <c r="J146"/>
  <c r="J139"/>
  <c r="J136"/>
  <c r="BK132"/>
  <c r="BK128"/>
  <c r="BK124"/>
  <c r="J156"/>
  <c r="J150"/>
  <c r="J143"/>
  <c r="J158"/>
  <c r="BK150"/>
  <c r="BK143"/>
  <c r="BK139"/>
  <c r="J135"/>
  <c r="BK129"/>
  <c r="BK123"/>
  <c r="BK151"/>
  <c r="BK131"/>
  <c i="2" l="1" r="P123"/>
  <c r="T133"/>
  <c r="T141"/>
  <c i="3" r="BK123"/>
  <c r="J123"/>
  <c r="J98"/>
  <c r="P132"/>
  <c r="T139"/>
  <c i="4" r="BK123"/>
  <c r="J123"/>
  <c r="J98"/>
  <c r="T135"/>
  <c r="T140"/>
  <c i="5" r="R123"/>
  <c r="R134"/>
  <c r="P139"/>
  <c i="6" r="T123"/>
  <c r="T134"/>
  <c r="BK139"/>
  <c r="J139"/>
  <c r="J100"/>
  <c i="7" r="R124"/>
  <c r="R135"/>
  <c r="R140"/>
  <c r="R144"/>
  <c i="8" r="R124"/>
  <c r="BK134"/>
  <c r="J134"/>
  <c r="J99"/>
  <c r="BK139"/>
  <c r="J139"/>
  <c r="J100"/>
  <c r="R142"/>
  <c i="9" r="BK123"/>
  <c r="J123"/>
  <c r="J98"/>
  <c r="BK134"/>
  <c r="J134"/>
  <c r="J99"/>
  <c r="P139"/>
  <c i="2" r="R123"/>
  <c r="R133"/>
  <c r="BK141"/>
  <c r="J141"/>
  <c r="J100"/>
  <c i="3" r="P123"/>
  <c r="T132"/>
  <c r="P139"/>
  <c i="4" r="T123"/>
  <c r="T122"/>
  <c r="T121"/>
  <c r="P135"/>
  <c r="BK140"/>
  <c r="J140"/>
  <c r="J100"/>
  <c i="5" r="BK123"/>
  <c r="J123"/>
  <c r="J98"/>
  <c r="T134"/>
  <c r="T139"/>
  <c i="6" r="P123"/>
  <c r="P134"/>
  <c r="T139"/>
  <c i="7" r="T124"/>
  <c r="T135"/>
  <c r="T140"/>
  <c r="T144"/>
  <c i="8" r="BK124"/>
  <c r="J124"/>
  <c r="J98"/>
  <c r="P134"/>
  <c r="P139"/>
  <c r="T142"/>
  <c i="9" r="R123"/>
  <c r="P134"/>
  <c r="R139"/>
  <c i="2" r="T123"/>
  <c r="T122"/>
  <c r="T121"/>
  <c r="P133"/>
  <c r="P141"/>
  <c i="3" r="T123"/>
  <c r="T122"/>
  <c r="T121"/>
  <c r="BK132"/>
  <c r="J132"/>
  <c r="J99"/>
  <c r="BK139"/>
  <c r="J139"/>
  <c r="J100"/>
  <c i="4" r="P123"/>
  <c r="BK135"/>
  <c r="J135"/>
  <c r="J99"/>
  <c r="P140"/>
  <c i="5" r="P123"/>
  <c r="BK134"/>
  <c r="J134"/>
  <c r="J99"/>
  <c r="BK139"/>
  <c r="J139"/>
  <c r="J100"/>
  <c i="6" r="R123"/>
  <c r="R134"/>
  <c r="R139"/>
  <c i="7" r="BK124"/>
  <c r="J124"/>
  <c r="J98"/>
  <c r="BK135"/>
  <c r="J135"/>
  <c r="J99"/>
  <c r="P140"/>
  <c r="P144"/>
  <c i="8" r="P124"/>
  <c r="R134"/>
  <c r="R139"/>
  <c r="P142"/>
  <c i="9" r="P123"/>
  <c r="P122"/>
  <c r="P121"/>
  <c i="1" r="AU102"/>
  <c i="9" r="R134"/>
  <c r="BK139"/>
  <c r="J139"/>
  <c r="J100"/>
  <c i="10" r="R122"/>
  <c i="2" r="BK123"/>
  <c r="J123"/>
  <c r="J98"/>
  <c r="BK133"/>
  <c r="J133"/>
  <c r="J99"/>
  <c r="R141"/>
  <c i="3" r="R123"/>
  <c r="R132"/>
  <c r="R139"/>
  <c i="4" r="R123"/>
  <c r="R135"/>
  <c r="R140"/>
  <c i="5" r="T123"/>
  <c r="T122"/>
  <c r="T121"/>
  <c r="P134"/>
  <c r="R139"/>
  <c i="6" r="BK123"/>
  <c r="BK134"/>
  <c r="J134"/>
  <c r="J99"/>
  <c r="P139"/>
  <c i="7" r="P124"/>
  <c r="P135"/>
  <c r="BK140"/>
  <c r="J140"/>
  <c r="J100"/>
  <c r="BK144"/>
  <c r="J144"/>
  <c r="J101"/>
  <c i="8" r="T124"/>
  <c r="T123"/>
  <c r="T122"/>
  <c r="T134"/>
  <c r="T139"/>
  <c r="BK142"/>
  <c r="J142"/>
  <c r="J101"/>
  <c i="9" r="T123"/>
  <c r="T134"/>
  <c r="T139"/>
  <c i="10" r="BK122"/>
  <c r="J122"/>
  <c r="J98"/>
  <c r="P122"/>
  <c r="T122"/>
  <c r="BK152"/>
  <c r="J152"/>
  <c r="J99"/>
  <c r="P152"/>
  <c r="R152"/>
  <c r="T152"/>
  <c r="BK159"/>
  <c r="J159"/>
  <c r="J100"/>
  <c r="P159"/>
  <c r="R159"/>
  <c r="T159"/>
  <c i="4" r="BK149"/>
  <c r="J149"/>
  <c r="J101"/>
  <c i="6" r="BK148"/>
  <c r="J148"/>
  <c r="J101"/>
  <c i="2" r="BK144"/>
  <c r="J144"/>
  <c r="J101"/>
  <c i="3" r="BK151"/>
  <c r="J151"/>
  <c r="J101"/>
  <c i="7" r="BK153"/>
  <c r="J153"/>
  <c r="J102"/>
  <c i="9" r="BK147"/>
  <c r="J147"/>
  <c r="J101"/>
  <c i="5" r="BK145"/>
  <c r="J145"/>
  <c r="J101"/>
  <c i="8" r="BK148"/>
  <c r="J148"/>
  <c r="J102"/>
  <c i="10" r="F92"/>
  <c r="BF129"/>
  <c r="BF132"/>
  <c r="BF139"/>
  <c r="BF144"/>
  <c r="BF149"/>
  <c r="BF150"/>
  <c r="BF153"/>
  <c r="BF154"/>
  <c r="BF162"/>
  <c r="E85"/>
  <c r="J89"/>
  <c r="BF126"/>
  <c r="BF130"/>
  <c r="BF131"/>
  <c r="BF133"/>
  <c r="BF134"/>
  <c r="BF135"/>
  <c r="BF141"/>
  <c r="BF142"/>
  <c r="BF146"/>
  <c r="BF148"/>
  <c r="BF155"/>
  <c r="BF158"/>
  <c r="BF161"/>
  <c r="BF156"/>
  <c r="J92"/>
  <c r="BF123"/>
  <c r="BF124"/>
  <c r="BF125"/>
  <c r="BF127"/>
  <c r="BF128"/>
  <c r="BF136"/>
  <c r="BF137"/>
  <c r="BF138"/>
  <c r="BF140"/>
  <c r="BF143"/>
  <c r="BF145"/>
  <c r="BF147"/>
  <c r="BF151"/>
  <c r="BF157"/>
  <c r="BF160"/>
  <c i="9" r="E85"/>
  <c r="BF124"/>
  <c r="BF125"/>
  <c r="BF126"/>
  <c r="BF128"/>
  <c r="BF129"/>
  <c r="BF130"/>
  <c r="BF131"/>
  <c r="BF136"/>
  <c r="BF137"/>
  <c r="BF140"/>
  <c r="BF141"/>
  <c r="J92"/>
  <c r="BF127"/>
  <c r="BF132"/>
  <c r="BF135"/>
  <c r="BF138"/>
  <c r="BF145"/>
  <c r="BF146"/>
  <c r="J89"/>
  <c r="F92"/>
  <c r="BF133"/>
  <c r="BF142"/>
  <c r="BF143"/>
  <c r="BF144"/>
  <c r="BF148"/>
  <c i="8" r="F92"/>
  <c r="E112"/>
  <c r="BF125"/>
  <c r="BF127"/>
  <c r="BF128"/>
  <c r="BF132"/>
  <c r="BF135"/>
  <c r="BF136"/>
  <c r="BF137"/>
  <c r="BF138"/>
  <c r="BF141"/>
  <c r="BF143"/>
  <c r="BF144"/>
  <c r="BF145"/>
  <c r="BF149"/>
  <c r="J89"/>
  <c r="J92"/>
  <c r="BF126"/>
  <c r="BF129"/>
  <c r="BF130"/>
  <c r="BF131"/>
  <c r="BF133"/>
  <c r="BF140"/>
  <c r="BF146"/>
  <c r="BF147"/>
  <c i="6" r="J123"/>
  <c r="J98"/>
  <c i="7" r="J89"/>
  <c r="F92"/>
  <c r="BF128"/>
  <c r="BF133"/>
  <c r="BF137"/>
  <c r="BF138"/>
  <c r="BF139"/>
  <c r="BF141"/>
  <c r="BF143"/>
  <c r="BF151"/>
  <c r="BF152"/>
  <c r="J92"/>
  <c r="E85"/>
  <c r="BF125"/>
  <c r="BF126"/>
  <c r="BF127"/>
  <c r="BF129"/>
  <c r="BF130"/>
  <c r="BF131"/>
  <c r="BF134"/>
  <c r="BF142"/>
  <c r="BF145"/>
  <c r="BF148"/>
  <c r="BF149"/>
  <c r="BF132"/>
  <c r="BF136"/>
  <c r="BF146"/>
  <c r="BF147"/>
  <c r="BF150"/>
  <c r="BF154"/>
  <c i="6" r="E85"/>
  <c r="F92"/>
  <c r="BF124"/>
  <c r="BF125"/>
  <c r="BF127"/>
  <c r="BF128"/>
  <c r="BF132"/>
  <c r="BF133"/>
  <c r="BF135"/>
  <c r="BF136"/>
  <c r="BF140"/>
  <c r="BF144"/>
  <c r="BF147"/>
  <c r="BF149"/>
  <c r="J89"/>
  <c r="J92"/>
  <c r="BF126"/>
  <c r="BF129"/>
  <c r="BF130"/>
  <c r="BF131"/>
  <c r="BF137"/>
  <c r="BF138"/>
  <c r="BF141"/>
  <c r="BF142"/>
  <c r="BF143"/>
  <c r="BF145"/>
  <c r="BF146"/>
  <c i="5" r="J89"/>
  <c r="J118"/>
  <c r="BF125"/>
  <c r="BF133"/>
  <c r="BF136"/>
  <c r="E111"/>
  <c r="BF124"/>
  <c r="BF126"/>
  <c r="BF141"/>
  <c r="F118"/>
  <c r="BF127"/>
  <c r="BF130"/>
  <c r="BF135"/>
  <c r="BF137"/>
  <c r="BF142"/>
  <c r="BF144"/>
  <c r="BF146"/>
  <c r="BF128"/>
  <c r="BF129"/>
  <c r="BF131"/>
  <c r="BF132"/>
  <c r="BF138"/>
  <c r="BF140"/>
  <c r="BF143"/>
  <c i="4" r="E85"/>
  <c r="J89"/>
  <c r="F118"/>
  <c r="BF125"/>
  <c r="BF128"/>
  <c r="BF129"/>
  <c r="BF130"/>
  <c r="BF131"/>
  <c r="BF137"/>
  <c r="BF141"/>
  <c r="BF143"/>
  <c r="BF145"/>
  <c r="BF146"/>
  <c r="BF124"/>
  <c r="BF132"/>
  <c r="BF134"/>
  <c r="BF136"/>
  <c r="BF138"/>
  <c r="BF139"/>
  <c r="BF147"/>
  <c r="BF148"/>
  <c r="J92"/>
  <c r="BF126"/>
  <c r="BF127"/>
  <c r="BF133"/>
  <c r="BF142"/>
  <c r="BF144"/>
  <c r="BF150"/>
  <c i="3" r="E111"/>
  <c r="J118"/>
  <c r="BF127"/>
  <c r="BF134"/>
  <c r="BF138"/>
  <c r="BF140"/>
  <c r="BF143"/>
  <c r="BF144"/>
  <c r="BF146"/>
  <c i="2" r="BK122"/>
  <c r="J122"/>
  <c r="J97"/>
  <c i="3" r="J115"/>
  <c r="BF126"/>
  <c r="BF133"/>
  <c r="BF136"/>
  <c r="BF137"/>
  <c r="BF141"/>
  <c r="BF147"/>
  <c r="BF149"/>
  <c r="BF152"/>
  <c r="F92"/>
  <c r="BF124"/>
  <c r="BF125"/>
  <c r="BF129"/>
  <c r="BF130"/>
  <c r="BF131"/>
  <c r="BF135"/>
  <c r="BF142"/>
  <c r="BF145"/>
  <c r="BF150"/>
  <c r="BF128"/>
  <c r="BF148"/>
  <c i="2" r="F92"/>
  <c r="J115"/>
  <c r="BF140"/>
  <c r="E85"/>
  <c r="J92"/>
  <c r="BF124"/>
  <c r="BF125"/>
  <c r="BF126"/>
  <c r="BF127"/>
  <c r="BF128"/>
  <c r="BF129"/>
  <c r="BF130"/>
  <c r="BF131"/>
  <c r="BF132"/>
  <c r="BF134"/>
  <c r="BF135"/>
  <c r="BF136"/>
  <c r="BF137"/>
  <c r="BF138"/>
  <c r="BF139"/>
  <c r="BF142"/>
  <c r="BF143"/>
  <c r="BF145"/>
  <c r="J33"/>
  <c i="1" r="AV95"/>
  <c i="3" r="F35"/>
  <c i="1" r="BB96"/>
  <c i="4" r="F35"/>
  <c i="1" r="BB97"/>
  <c i="5" r="F35"/>
  <c i="1" r="BB98"/>
  <c i="5" r="F36"/>
  <c i="1" r="BC98"/>
  <c i="6" r="F35"/>
  <c i="1" r="BB99"/>
  <c i="7" r="F33"/>
  <c i="1" r="AZ100"/>
  <c i="8" r="F33"/>
  <c i="1" r="AZ101"/>
  <c i="8" r="F35"/>
  <c i="1" r="BB101"/>
  <c i="9" r="J33"/>
  <c i="1" r="AV102"/>
  <c i="10" r="F35"/>
  <c i="1" r="BB103"/>
  <c i="2" r="F33"/>
  <c i="1" r="AZ95"/>
  <c i="3" r="F33"/>
  <c i="1" r="AZ96"/>
  <c i="3" r="J33"/>
  <c i="1" r="AV96"/>
  <c i="4" r="F36"/>
  <c i="1" r="BC97"/>
  <c i="5" r="J33"/>
  <c i="1" r="AV98"/>
  <c i="6" r="F33"/>
  <c i="1" r="AZ99"/>
  <c i="6" r="F36"/>
  <c i="1" r="BC99"/>
  <c i="7" r="F36"/>
  <c i="1" r="BC100"/>
  <c i="8" r="F37"/>
  <c i="1" r="BD101"/>
  <c i="9" r="F35"/>
  <c i="1" r="BB102"/>
  <c i="10" r="F33"/>
  <c i="1" r="AZ103"/>
  <c i="10" r="F36"/>
  <c i="1" r="BC103"/>
  <c i="2" r="F37"/>
  <c i="1" r="BD95"/>
  <c i="2" r="F35"/>
  <c i="1" r="BB95"/>
  <c i="3" r="F37"/>
  <c i="1" r="BD96"/>
  <c i="4" r="J33"/>
  <c i="1" r="AV97"/>
  <c i="5" r="F33"/>
  <c i="1" r="AZ98"/>
  <c i="6" r="F37"/>
  <c i="1" r="BD99"/>
  <c i="7" r="J33"/>
  <c i="1" r="AV100"/>
  <c i="7" r="F37"/>
  <c i="1" r="BD100"/>
  <c i="9" r="F36"/>
  <c i="1" r="BC102"/>
  <c i="9" r="F37"/>
  <c i="1" r="BD102"/>
  <c i="10" r="J33"/>
  <c i="1" r="AV103"/>
  <c i="2" r="F36"/>
  <c i="1" r="BC95"/>
  <c i="3" r="F36"/>
  <c i="1" r="BC96"/>
  <c i="4" r="F33"/>
  <c i="1" r="AZ97"/>
  <c i="4" r="F37"/>
  <c i="1" r="BD97"/>
  <c i="5" r="F37"/>
  <c i="1" r="BD98"/>
  <c i="6" r="J33"/>
  <c i="1" r="AV99"/>
  <c i="7" r="F35"/>
  <c i="1" r="BB100"/>
  <c i="8" r="F36"/>
  <c i="1" r="BC101"/>
  <c i="8" r="J33"/>
  <c i="1" r="AV101"/>
  <c i="9" r="F33"/>
  <c i="1" r="AZ102"/>
  <c i="10" r="F37"/>
  <c i="1" r="BD103"/>
  <c i="10" l="1" r="T121"/>
  <c r="T120"/>
  <c i="9" r="T122"/>
  <c r="T121"/>
  <c i="6" r="BK122"/>
  <c r="BK121"/>
  <c r="J121"/>
  <c r="J96"/>
  <c r="T122"/>
  <c r="T121"/>
  <c i="3" r="R122"/>
  <c r="R121"/>
  <c i="5" r="P122"/>
  <c r="P121"/>
  <c i="1" r="AU98"/>
  <c i="4" r="P122"/>
  <c r="P121"/>
  <c i="1" r="AU97"/>
  <c i="7" r="T123"/>
  <c r="T122"/>
  <c i="3" r="P122"/>
  <c r="P121"/>
  <c i="1" r="AU96"/>
  <c i="5" r="R122"/>
  <c r="R121"/>
  <c i="10" r="P121"/>
  <c r="P120"/>
  <c i="1" r="AU103"/>
  <c i="4" r="R122"/>
  <c r="R121"/>
  <c i="10" r="R121"/>
  <c r="R120"/>
  <c i="8" r="P123"/>
  <c r="P122"/>
  <c i="1" r="AU101"/>
  <c i="6" r="R122"/>
  <c r="R121"/>
  <c i="9" r="R122"/>
  <c r="R121"/>
  <c i="7" r="R123"/>
  <c r="R122"/>
  <c r="P123"/>
  <c r="P122"/>
  <c i="1" r="AU100"/>
  <c i="6" r="P122"/>
  <c r="P121"/>
  <c i="1" r="AU99"/>
  <c i="2" r="R122"/>
  <c r="R121"/>
  <c i="8" r="R123"/>
  <c r="R122"/>
  <c i="2" r="P122"/>
  <c r="P121"/>
  <c i="1" r="AU95"/>
  <c i="3" r="BK122"/>
  <c r="J122"/>
  <c r="J97"/>
  <c i="4" r="BK122"/>
  <c r="J122"/>
  <c r="J97"/>
  <c i="5" r="BK122"/>
  <c r="J122"/>
  <c r="J97"/>
  <c i="7" r="BK123"/>
  <c r="J123"/>
  <c r="J97"/>
  <c i="10" r="BK121"/>
  <c r="J121"/>
  <c r="J97"/>
  <c i="8" r="BK123"/>
  <c r="J123"/>
  <c r="J97"/>
  <c i="9" r="BK122"/>
  <c r="J122"/>
  <c r="J97"/>
  <c i="2" r="BK121"/>
  <c r="J121"/>
  <c r="J96"/>
  <c i="3" r="J34"/>
  <c i="1" r="AW96"/>
  <c r="AT96"/>
  <c i="5" r="J34"/>
  <c i="1" r="AW98"/>
  <c r="AT98"/>
  <c i="6" r="J34"/>
  <c i="1" r="AW99"/>
  <c r="AT99"/>
  <c i="8" r="J34"/>
  <c i="1" r="AW101"/>
  <c r="AT101"/>
  <c i="10" r="J34"/>
  <c i="1" r="AW103"/>
  <c r="AT103"/>
  <c i="3" r="F34"/>
  <c i="1" r="BA96"/>
  <c i="5" r="F34"/>
  <c i="1" r="BA98"/>
  <c i="7" r="F34"/>
  <c i="1" r="BA100"/>
  <c i="9" r="F34"/>
  <c i="1" r="BA102"/>
  <c r="BC94"/>
  <c r="W32"/>
  <c i="2" r="F34"/>
  <c i="1" r="BA95"/>
  <c i="4" r="J34"/>
  <c i="1" r="AW97"/>
  <c r="AT97"/>
  <c i="7" r="J34"/>
  <c i="1" r="AW100"/>
  <c r="AT100"/>
  <c i="9" r="J34"/>
  <c i="1" r="AW102"/>
  <c r="AT102"/>
  <c r="AZ94"/>
  <c r="W29"/>
  <c r="BB94"/>
  <c r="W31"/>
  <c i="2" r="J34"/>
  <c i="1" r="AW95"/>
  <c r="AT95"/>
  <c i="4" r="F34"/>
  <c i="1" r="BA97"/>
  <c i="6" r="F34"/>
  <c i="1" r="BA99"/>
  <c i="8" r="F34"/>
  <c i="1" r="BA101"/>
  <c r="BD94"/>
  <c r="W33"/>
  <c i="10" r="F34"/>
  <c i="1" r="BA103"/>
  <c i="6" l="1" r="J122"/>
  <c r="J97"/>
  <c i="3" r="BK121"/>
  <c r="J121"/>
  <c i="10" r="BK120"/>
  <c r="J120"/>
  <c i="4" r="BK121"/>
  <c r="J121"/>
  <c i="5" r="BK121"/>
  <c r="J121"/>
  <c i="7" r="BK122"/>
  <c r="J122"/>
  <c r="J96"/>
  <c i="8" r="BK122"/>
  <c r="J122"/>
  <c i="9" r="BK121"/>
  <c r="J121"/>
  <c r="J96"/>
  <c i="1" r="AU94"/>
  <c i="10" r="J30"/>
  <c i="1" r="AG103"/>
  <c r="BA94"/>
  <c r="W30"/>
  <c i="6" r="J30"/>
  <c i="1" r="AG99"/>
  <c i="3" r="J30"/>
  <c i="1" r="AG96"/>
  <c i="5" r="J30"/>
  <c i="1" r="AG98"/>
  <c i="8" r="J30"/>
  <c i="1" r="AG101"/>
  <c r="AY94"/>
  <c r="AV94"/>
  <c r="AK29"/>
  <c i="4" r="J30"/>
  <c i="1" r="AG97"/>
  <c i="2" r="J30"/>
  <c i="1" r="AG95"/>
  <c r="AX94"/>
  <c i="4" l="1" r="J39"/>
  <c i="6" r="J39"/>
  <c i="3" r="J39"/>
  <c i="10" r="J39"/>
  <c i="8" r="J39"/>
  <c i="5" r="J39"/>
  <c i="4" r="J96"/>
  <c i="8" r="J96"/>
  <c i="10" r="J96"/>
  <c i="3" r="J96"/>
  <c i="5" r="J96"/>
  <c i="2" r="J39"/>
  <c i="1" r="AN95"/>
  <c r="AN96"/>
  <c r="AN98"/>
  <c r="AN99"/>
  <c r="AN101"/>
  <c r="AN103"/>
  <c r="AN97"/>
  <c i="7" r="J30"/>
  <c i="1" r="AG100"/>
  <c i="9" r="J30"/>
  <c i="1" r="AG102"/>
  <c r="AW94"/>
  <c r="AK30"/>
  <c i="7" l="1" r="J39"/>
  <c i="9" r="J39"/>
  <c i="1" r="AN100"/>
  <c r="AN102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<sst xmlns="http://schemas.openxmlformats.org/spreadsheetml/2006/main">
  <si>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</si>
  <si>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</si>
  <si>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</si>
  <si>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</si>
  <si>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</si>
  <si>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{ee422968-45af-49ae-9999-a6b92d06a931}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</si>
  <si>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</si>
  <si>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</si>
  <si>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</si>
  <si>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</si>
  <si>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</si>
  <si>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</si>
  <si>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</si>
  <si>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42-22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</si>
  <si>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</si>
  <si>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</si>
  <si>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DOBUDOVANIE MIESTNYCH KOMUNIKÁCIÍ PRE MRK V OBCI BREZINA</t>
  </si>
  <si>
    <t>JKSO:</t>
  </si>
  <si>
    <t>KS:</t>
  </si>
  <si>
    <t>Miesto:</t>
  </si>
  <si>
    <t>BREZINA</t>
  </si>
  <si>
    <t>Dátum:</t>
  </si>
  <si>
    <t>24. 1. 2022</t>
  </si>
  <si>
    <t>Objednávateľ:</t>
  </si>
  <si>
    <t>IČO:</t>
  </si>
  <si>
    <t>OBEC BREZINA</t>
  </si>
  <si>
    <t>IČ DPH:</t>
  </si>
  <si>
    <t>Zhotoviteľ:</t>
  </si>
  <si>
    <t>Vyplň údaj</t>
  </si>
  <si>
    <t>Projektant:</t>
  </si>
  <si>
    <t>VÁHOPROJEKT s.r.o.</t>
  </si>
  <si>
    <t>True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</si>
  <si>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</si>
  <si>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</si>
  <si>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</si>
  <si>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</si>
  <si>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</si>
  <si>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</si>
  <si>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</si>
  <si>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</si>
  <si>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</si>
  <si>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</si>
  <si>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</si>
  <si>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</si>
  <si>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</si>
  <si>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</si>
  <si>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</si>
  <si>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</si>
  <si>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</si>
  <si>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</si>
  <si>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</si>
  <si>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</si>
  <si>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</si>
  <si>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</si>
  <si>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</si>
  <si>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</si>
  <si>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</si>
  <si>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</si>
  <si>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</si>
  <si>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</si>
  <si>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</si>
  <si>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</si>
  <si>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</si>
  <si>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</si>
  <si>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</si>
  <si>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</si>
  <si>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</si>
  <si>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</si>
  <si>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</si>
  <si>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</si>
  <si>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</si>
  <si>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</si>
  <si>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</si>
  <si>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</si>
  <si>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</si>
  <si>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</si>
  <si>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</si>
  <si>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</si>
  <si>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</si>
  <si>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</si>
  <si>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</t>
  </si>
  <si>
    <t>MK č.1</t>
  </si>
  <si>
    <t>STA</t>
  </si>
  <si>
    <t>{003eb87b-29ee-41b7-96e9-6da7718b29f9}</t>
  </si>
  <si>
    <t>2</t>
  </si>
  <si>
    <t>MK č.2</t>
  </si>
  <si>
    <t>{23c5ed82-2d18-4f3f-86d0-0ddee64a4d63}</t>
  </si>
  <si>
    <t>3</t>
  </si>
  <si>
    <t>Chodník č.1</t>
  </si>
  <si>
    <t>{3b92d820-d244-4242-ab29-00365513aaf7}</t>
  </si>
  <si>
    <t>4</t>
  </si>
  <si>
    <t>Chodník č.2</t>
  </si>
  <si>
    <t>{84151ac1-4091-45f9-88d7-835da4137957}</t>
  </si>
  <si>
    <t>5</t>
  </si>
  <si>
    <t>Chodník č.3</t>
  </si>
  <si>
    <t>{5668f885-a893-4ca9-a8dd-8f2459de9dab}</t>
  </si>
  <si>
    <t>6</t>
  </si>
  <si>
    <t>Chodník č.4</t>
  </si>
  <si>
    <t>{d557250a-3132-4ec3-9b50-4df42018b8d8}</t>
  </si>
  <si>
    <t>7</t>
  </si>
  <si>
    <t>Chodník č.5</t>
  </si>
  <si>
    <t>{97034d9d-a518-45e1-97f7-cd9d870fe90f}</t>
  </si>
  <si>
    <t>8</t>
  </si>
  <si>
    <t>Chodník č.6</t>
  </si>
  <si>
    <t>{54a9da18-bda0-40f0-9a34-725c23721896}</t>
  </si>
  <si>
    <t>9</t>
  </si>
  <si>
    <t>Osvetlenie priechodu pre chodcov</t>
  </si>
  <si>
    <t>{244f75da-5724-42b3-92c3-3ba85d159a56}</t>
  </si>
  <si>
    <t>KRYCÍ LIST ROZPOČTU</t>
  </si>
  <si>
    <t>Objekt:</t>
  </si>
  <si>
    <t>1 - MK č.1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</si>
  <si>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</si>
  <si>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</si>
  <si>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</si>
  <si>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</si>
  <si>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</si>
  <si>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</si>
  <si>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</si>
  <si>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5 - Komunikácie</t>
  </si>
  <si>
    <t xml:space="preserve">    9 - Ostatné konštrukcie a práce-búranie</t>
  </si>
  <si>
    <t xml:space="preserve">    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</si>
  <si>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</si>
  <si>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</si>
  <si>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</si>
  <si>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</si>
  <si>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</si>
  <si>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</si>
  <si>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</si>
  <si>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</si>
  <si>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</si>
  <si>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</si>
  <si>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</si>
  <si>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</si>
  <si>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</si>
  <si>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</si>
  <si>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</si>
  <si>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</si>
  <si>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</si>
  <si>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122201101</t>
  </si>
  <si>
    <t>Odkopávka a prekopávka nezapažená v hornine 3, do 100 m3</t>
  </si>
  <si>
    <t>m3</t>
  </si>
  <si>
    <t>62395213</t>
  </si>
  <si>
    <t>122201109</t>
  </si>
  <si>
    <t>Odkopávky a prekopávky nezapažené. Príplatok k cenám za lepivosť horniny 3</t>
  </si>
  <si>
    <t>-888984993</t>
  </si>
  <si>
    <t>162501112</t>
  </si>
  <si>
    <t>Vodorovné premiestnenie výkopku po nespevnenej ceste z horniny tr.1-4, do 100 m3 na vzdialenosť do 3000 m</t>
  </si>
  <si>
    <t>1836732771</t>
  </si>
  <si>
    <t>162501113</t>
  </si>
  <si>
    <t>Vodorovné premiestnenie výkopku po nespevnenej ceste z horniny tr.1-4, do 100 m3, príplatok k cene za každých ďalšich a začatých 1000 m</t>
  </si>
  <si>
    <t>1541454077</t>
  </si>
  <si>
    <t>171201201</t>
  </si>
  <si>
    <t>Uloženie sypaniny na skládky do 100 m3</t>
  </si>
  <si>
    <t>-1576559278</t>
  </si>
  <si>
    <t>180401212</t>
  </si>
  <si>
    <t>Založenie trávnika lúčneho výsevom na svahu nad 1:5 do 1:2</t>
  </si>
  <si>
    <t>m2</t>
  </si>
  <si>
    <t>1478225533</t>
  </si>
  <si>
    <t>M</t>
  </si>
  <si>
    <t>005720001300</t>
  </si>
  <si>
    <t>Osivá tráv - trávové semeno</t>
  </si>
  <si>
    <t>kg</t>
  </si>
  <si>
    <t>-124161250</t>
  </si>
  <si>
    <t>181201102</t>
  </si>
  <si>
    <t>Úprava pláne v násypoch v hornine 1-4 so zhutnením</t>
  </si>
  <si>
    <t>-1717718344</t>
  </si>
  <si>
    <t>182301121</t>
  </si>
  <si>
    <t>Rozprestretie ornice na svahu so sklonom nad 1:5, plocha do 500 m2, hr.do 100 mm</t>
  </si>
  <si>
    <t>-1149652714</t>
  </si>
  <si>
    <t>Komunikácie</t>
  </si>
  <si>
    <t>10</t>
  </si>
  <si>
    <t>564861111</t>
  </si>
  <si>
    <t>Podklad zo štrkodrviny s rozprestretím a zhutnením, po zhutnení hr. 200 mm</t>
  </si>
  <si>
    <t>-681006236</t>
  </si>
  <si>
    <t>11</t>
  </si>
  <si>
    <t>569831111</t>
  </si>
  <si>
    <t>Spevnenie krajníc alebo komun. pre peších s rozpr. a zhutnením, štrkodrvinou hr. 100 mm</t>
  </si>
  <si>
    <t>-397599703</t>
  </si>
  <si>
    <t>12</t>
  </si>
  <si>
    <t>572754111</t>
  </si>
  <si>
    <t>Vyrovnanie povrchu doterajších krytov asfaltovým betónom AC hr. od 20 do 40 mm</t>
  </si>
  <si>
    <t>1033775789</t>
  </si>
  <si>
    <t>13</t>
  </si>
  <si>
    <t>573111120</t>
  </si>
  <si>
    <t>Postrek asfaltový infiltračný s posypom kamenivom z asfaltu cestného v množstve 0,80 kg/m2</t>
  </si>
  <si>
    <t>-714358396</t>
  </si>
  <si>
    <t>14</t>
  </si>
  <si>
    <t>573231107</t>
  </si>
  <si>
    <t>Postrek asfaltový spojovací bez posypu kamenivom z cestnej emulzie v množstve 0,50 kg/m2</t>
  </si>
  <si>
    <t>385645867</t>
  </si>
  <si>
    <t>15</t>
  </si>
  <si>
    <t>577144241</t>
  </si>
  <si>
    <t>Asfaltový betón vrstva obrusná AC 11 O v pruhu š. nad 3 m z nemodifik. asfaltu tr. II, po zhutnení hr. 50 mm</t>
  </si>
  <si>
    <t>-491813304</t>
  </si>
  <si>
    <t>16</t>
  </si>
  <si>
    <t>577154341</t>
  </si>
  <si>
    <t>Asfaltový betón vrstva obrusná alebo ložná AC 16 v pruhu š. nad 3 m z nemodifik. asfaltu tr. II, po zhutnení hr. 60 mm</t>
  </si>
  <si>
    <t>-843411752</t>
  </si>
  <si>
    <t>Ostatné konštrukcie a práce-búranie</t>
  </si>
  <si>
    <t>17</t>
  </si>
  <si>
    <t>914001101</t>
  </si>
  <si>
    <t xml:space="preserve">Dočasné dopravné značenie-montáž, prenájom, demontáž </t>
  </si>
  <si>
    <t>kpl</t>
  </si>
  <si>
    <t>635043824</t>
  </si>
  <si>
    <t>18</t>
  </si>
  <si>
    <t>938908411</t>
  </si>
  <si>
    <t>Očistenie povrchu krytu alebo podkladu asfaltového, betónového alebo dláždeného tlakom vody</t>
  </si>
  <si>
    <t>-586113835</t>
  </si>
  <si>
    <t>99</t>
  </si>
  <si>
    <t>Presun hmôt HSV</t>
  </si>
  <si>
    <t>19</t>
  </si>
  <si>
    <t>998225111</t>
  </si>
  <si>
    <t>Presun hmôt pre pozemnú komunikáciu a letisko s krytom asfaltovým akejkoľvek dĺžky objektu</t>
  </si>
  <si>
    <t>t</t>
  </si>
  <si>
    <t>-1947549561</t>
  </si>
  <si>
    <t>2 - MK č.2</t>
  </si>
  <si>
    <t>113107242</t>
  </si>
  <si>
    <t xml:space="preserve">Odstránenie krytu asfaltového v ploche nad 200 m2, hr. nad 50 do 100 mm,  -0,18100t</t>
  </si>
  <si>
    <t>-1524901867</t>
  </si>
  <si>
    <t>113307223</t>
  </si>
  <si>
    <t xml:space="preserve">Odstránenie podkladu v ploche nad 200 m2 z kameniva hrubého drveného, hr.200 do 300 m,  -0,40000t</t>
  </si>
  <si>
    <t>215702804</t>
  </si>
  <si>
    <t>122201102</t>
  </si>
  <si>
    <t>Odkopávka a prekopávka nezapažená v hornine 3, nad 100 do 1000 m3</t>
  </si>
  <si>
    <t>162501132</t>
  </si>
  <si>
    <t>Vodorovné premiestnenie výkopku po nespevnenej ceste z horniny tr.1-4, nad 100 do 1000 m3 na vzdialenosť do 3000 m</t>
  </si>
  <si>
    <t>162501133</t>
  </si>
  <si>
    <t>Vodorovné premiestnenie výkopku po nespevnenej ceste z horniny tr.1-4, nad 100 do 1000 m3, príplatok k cene za každých ďalšich a začatých 1000 m</t>
  </si>
  <si>
    <t>171201202</t>
  </si>
  <si>
    <t>Uloženie sypaniny na skládky nad 100 do 1000 m3</t>
  </si>
  <si>
    <t>914001111</t>
  </si>
  <si>
    <t>Osadenie a montáž cestnej zvislej dopravnej značky na stľpik, stľp,konzolu alebo objekt</t>
  </si>
  <si>
    <t>ks</t>
  </si>
  <si>
    <t>-1469245459</t>
  </si>
  <si>
    <t>404410175801</t>
  </si>
  <si>
    <t>Návesť ZDZ 325 "Priechod pre chodcov (informačná značka,umiestnenie vpravo)", Zn lisovaná, V1-600x600 mm, RA2, P3, E2, SP1</t>
  </si>
  <si>
    <t>-302729302</t>
  </si>
  <si>
    <t>404490008401</t>
  </si>
  <si>
    <t>Stĺpik Zn, d 60 mm, pre dopravné značky, dĺ.3,5m</t>
  </si>
  <si>
    <t>682816586</t>
  </si>
  <si>
    <t>404440000100</t>
  </si>
  <si>
    <t>Úchyt na stĺpik, d 60 mm, križový, Zn</t>
  </si>
  <si>
    <t>-457685073</t>
  </si>
  <si>
    <t>404490008600</t>
  </si>
  <si>
    <t>Krytka stĺpika, d 60 mm, plastová</t>
  </si>
  <si>
    <t>318958929</t>
  </si>
  <si>
    <t>21</t>
  </si>
  <si>
    <t>915721212</t>
  </si>
  <si>
    <t>Vodorovné dopravné značenie striekané farbou prechodov pre chodcov, šípky, symboly a pod., biela retroreflexná</t>
  </si>
  <si>
    <t>421054633</t>
  </si>
  <si>
    <t>22</t>
  </si>
  <si>
    <t>915791112</t>
  </si>
  <si>
    <t>Predznačenie pre vodorovné značenie striekané farbou alebo vykonávané z náterových hmôt</t>
  </si>
  <si>
    <t>-1933564847</t>
  </si>
  <si>
    <t>23</t>
  </si>
  <si>
    <t>979082213</t>
  </si>
  <si>
    <t>Vodorovná doprava sutiny so zložením a hrubým urovnaním na vzdialenosť do 1 km</t>
  </si>
  <si>
    <t>1885648650</t>
  </si>
  <si>
    <t>24</t>
  </si>
  <si>
    <t>979082219</t>
  </si>
  <si>
    <t>Príplatok k cene za každý ďalší aj začatý 1 km nad 1 km</t>
  </si>
  <si>
    <t>91110551</t>
  </si>
  <si>
    <t>25</t>
  </si>
  <si>
    <t>979089212</t>
  </si>
  <si>
    <t>Poplatok za skladovanie - bitúmenové zmesi, uholný decht, dechtové výrobky (17 03 ), ostatné</t>
  </si>
  <si>
    <t>1111394281</t>
  </si>
  <si>
    <t>26</t>
  </si>
  <si>
    <t>3 - Chodník č.1</t>
  </si>
  <si>
    <t>114203102</t>
  </si>
  <si>
    <t>Rozobratie dlažby z lomového kameňa na sucho, so zaliatymi škárami cementovou maltou</t>
  </si>
  <si>
    <t>1725661764</t>
  </si>
  <si>
    <t>121101111</t>
  </si>
  <si>
    <t>Odstránenie ornice s vodor. premiestn. na hromady, so zložením na vzdialenosť do 100 m a do 100m3</t>
  </si>
  <si>
    <t>1671022957</t>
  </si>
  <si>
    <t>-606864121</t>
  </si>
  <si>
    <t>-1198774454</t>
  </si>
  <si>
    <t>132201101</t>
  </si>
  <si>
    <t>Výkop ryhy do šírky 600 mm v horn.3 do 100 m3</t>
  </si>
  <si>
    <t>-1437994716</t>
  </si>
  <si>
    <t>132201109</t>
  </si>
  <si>
    <t>Príplatok k cene za lepivosť pri hĺbení rýh šírky do 600 mm zapažených i nezapažených s urovnaním dna v hornine 3</t>
  </si>
  <si>
    <t>-1073727828</t>
  </si>
  <si>
    <t>-518904550</t>
  </si>
  <si>
    <t>-1935167210</t>
  </si>
  <si>
    <t>-1530811551</t>
  </si>
  <si>
    <t>174101001</t>
  </si>
  <si>
    <t>Zásyp sypaninou so zhutnením jám, šachiet, rýh, zárezov alebo okolo objektov do 100 m3</t>
  </si>
  <si>
    <t>-872115553</t>
  </si>
  <si>
    <t>-1024187615</t>
  </si>
  <si>
    <t>564851111</t>
  </si>
  <si>
    <t>Podklad zo štrkodrviny veľ.0-32 mm s rozprestretím a zhutnením, po zhutnení hr. 150 mm</t>
  </si>
  <si>
    <t>-1423529100</t>
  </si>
  <si>
    <t>596911143</t>
  </si>
  <si>
    <t>Kladenie betónovej zámkovej dlažby komunikácií pre peších hr. 60 mm pre peších nad 100 do 300 m2 so zriadením lôžka z kameniva hr. 30 mm</t>
  </si>
  <si>
    <t>-1582500257</t>
  </si>
  <si>
    <t>592460010600</t>
  </si>
  <si>
    <t>Dlažba betónová, rozmer 200x100x60 mm</t>
  </si>
  <si>
    <t>-1900198420</t>
  </si>
  <si>
    <t>596911391</t>
  </si>
  <si>
    <t>Dopiľovanie betónovej zámkovej dlažby hr. do 60 mm</t>
  </si>
  <si>
    <t>m</t>
  </si>
  <si>
    <t>262035268</t>
  </si>
  <si>
    <t>916362112</t>
  </si>
  <si>
    <t>Osadenie cestného obrubníka betónového stojatého do lôžka z betónu prostého tr. C 16/20 s bočnou oporou</t>
  </si>
  <si>
    <t>469625085</t>
  </si>
  <si>
    <t>592170001000</t>
  </si>
  <si>
    <t>Obrubník cestný, lxšxv 1000x150x260 mm</t>
  </si>
  <si>
    <t>-323701619</t>
  </si>
  <si>
    <t>916561112</t>
  </si>
  <si>
    <t>Osadenie záhonového alebo parkového obrubníka betón., do lôžka z bet. pros. tr. C 16/20 s bočnou oporou</t>
  </si>
  <si>
    <t>333238998</t>
  </si>
  <si>
    <t>592170001800</t>
  </si>
  <si>
    <t>Obrubník parkový, lxšxv 1000x50x200 mm, sivá</t>
  </si>
  <si>
    <t>986235359</t>
  </si>
  <si>
    <t>919735112</t>
  </si>
  <si>
    <t>Rezanie existujúceho asfaltového krytu alebo podkladu hĺbky nad 50 do 100 mm</t>
  </si>
  <si>
    <t>-2064608843</t>
  </si>
  <si>
    <t>-1283173114</t>
  </si>
  <si>
    <t>82253433</t>
  </si>
  <si>
    <t>979089012</t>
  </si>
  <si>
    <t>Poplatok za skladovanie - betón, tehly, dlaždice (17 01 ), ostatné</t>
  </si>
  <si>
    <t>2006017050</t>
  </si>
  <si>
    <t>998223011</t>
  </si>
  <si>
    <t>Presun hmôt pre pozemné komunikácie s krytom dláždeným (822 2.3, 822 5.3) akejkoľvek dĺžky objektu</t>
  </si>
  <si>
    <t>4 - Chodník č.2</t>
  </si>
  <si>
    <t>831924052</t>
  </si>
  <si>
    <t>5 - Chodník č.3</t>
  </si>
  <si>
    <t>113106241</t>
  </si>
  <si>
    <t xml:space="preserve">Rozoberanie vozovky a plochy z panelov so škárami zaliatymi asfaltovou alebo cementovou maltou,  -0,40800t</t>
  </si>
  <si>
    <t>1896439975</t>
  </si>
  <si>
    <t>596911144.S</t>
  </si>
  <si>
    <t>Kladenie betónovej zámkovej dlažby komunikácií pre peších hr. 60 mm pre peších nad 300 m2 so zriadením lôžka z kameniva hr. 30 mm</t>
  </si>
  <si>
    <t>-1957375848</t>
  </si>
  <si>
    <t>979084216</t>
  </si>
  <si>
    <t>Vodorovná doprava vybúraných hmôt po suchu bez naloženia, ale so zložením na vzdialenosť do 5 km</t>
  </si>
  <si>
    <t>-1306642756</t>
  </si>
  <si>
    <t>979084219</t>
  </si>
  <si>
    <t>Príplatok k cene za každých ďalších aj začatých 5 km nad 5 km</t>
  </si>
  <si>
    <t>661272913</t>
  </si>
  <si>
    <t>811456913</t>
  </si>
  <si>
    <t>6 - Chodník č.4</t>
  </si>
  <si>
    <t xml:space="preserve">    8 - Rúrové vedenie</t>
  </si>
  <si>
    <t>Rúrové vedenie</t>
  </si>
  <si>
    <t>899331100</t>
  </si>
  <si>
    <t>Preložka hydrantovej tyče</t>
  </si>
  <si>
    <t>1673998969</t>
  </si>
  <si>
    <t>899431111</t>
  </si>
  <si>
    <t>Výšková úprava uličného vstupu alebo vpuste do 200 mm zvýšením krycieho hrnca</t>
  </si>
  <si>
    <t>-1561164134</t>
  </si>
  <si>
    <t>552410000300</t>
  </si>
  <si>
    <t>Poklop ventilový pre vodu, plyn</t>
  </si>
  <si>
    <t>430990063</t>
  </si>
  <si>
    <t>7 - Chodník č.5</t>
  </si>
  <si>
    <t>8 - Chodník č.6</t>
  </si>
  <si>
    <t>113106611</t>
  </si>
  <si>
    <t xml:space="preserve">Rozoberanie zámkovej dlažby všetkých druhov v ploche do 20 m2,  -0,2600 t</t>
  </si>
  <si>
    <t>596911141.S</t>
  </si>
  <si>
    <t>Kladenie betónovej zámkovej dlažby komunikácií pre peších hr. 60 mm pre peších do 50 m2 so zriadením lôžka z kameniva hr. 30 mm</t>
  </si>
  <si>
    <t>Príplatok k cene za každý ďalší aj začatý 1 km nad 1 km pre vodorovnú dopravu sutiny</t>
  </si>
  <si>
    <t>9 - Osvetlenie priechodu pre chodcov</t>
  </si>
  <si>
    <t>D1 - PRÁCE A DODÁVKY M</t>
  </si>
  <si>
    <t xml:space="preserve">    M21 - 155 Elektromontáže</t>
  </si>
  <si>
    <t xml:space="preserve">    M46 - 202 Zemné práce vykonávané pri externých mon</t>
  </si>
  <si>
    <t xml:space="preserve">    MCE - ostatné</t>
  </si>
  <si>
    <t>D1</t>
  </si>
  <si>
    <t>PRÁCE A DODÁVKY M</t>
  </si>
  <si>
    <t>M21</t>
  </si>
  <si>
    <t>155 Elektromontáže</t>
  </si>
  <si>
    <t>21010-0003</t>
  </si>
  <si>
    <t>Ukončenie vodiča v rozvádzači a zapojenie 10-16</t>
  </si>
  <si>
    <t>kus</t>
  </si>
  <si>
    <t>100 77895</t>
  </si>
  <si>
    <t>Svorka C odbocna lisovacia 610201,Na odbočenie AlFe a Al vodičov nn, z 25/4 na 1</t>
  </si>
  <si>
    <t>21010-0252</t>
  </si>
  <si>
    <t>Ukončenie káblov celoplastových smršť. záklopkou 4x16-25</t>
  </si>
  <si>
    <t>354 358R03</t>
  </si>
  <si>
    <t>Koncovka na kábel 1kV, typ : EPKT 0015, 4x(4-35)</t>
  </si>
  <si>
    <t>21020-2010</t>
  </si>
  <si>
    <t>Svietidlo výbojkové na výložník 1x70W</t>
  </si>
  <si>
    <t>348 3LED010</t>
  </si>
  <si>
    <t>LED Cross II 59 svietidlo na prechody pre chodcov, 59W IP65(LED-SOLAR)</t>
  </si>
  <si>
    <t>21020-4002</t>
  </si>
  <si>
    <t>Stožiar osvetlovací sadový oceľový</t>
  </si>
  <si>
    <t>316 7OSVO005</t>
  </si>
  <si>
    <t>Osvetľovací stožiar pre prechody OSUD-OP-06 žiarovo zinkovaný</t>
  </si>
  <si>
    <t>21020-4104</t>
  </si>
  <si>
    <t>Výložník oceľový 1-ramenný nad 35kg</t>
  </si>
  <si>
    <t>316 7OSVO007</t>
  </si>
  <si>
    <t xml:space="preserve">Výložník pre stožiar na prechody VUD 30-1-OP  žiarovo zinkovaný</t>
  </si>
  <si>
    <t>21020-4201</t>
  </si>
  <si>
    <t>Elektrovýstroj stožiarov pre 1 okruh</t>
  </si>
  <si>
    <t>921 AN33192</t>
  </si>
  <si>
    <t>Výzbroj 721 AL stožiarová</t>
  </si>
  <si>
    <t>21022-0022</t>
  </si>
  <si>
    <t>Vedenie uzemňovacie v zemi FeZn D 8,10 mm, vrátane svoriek</t>
  </si>
  <si>
    <t>354 9000A01</t>
  </si>
  <si>
    <t>Drôt uzemňovací, zvodový FeZn D10</t>
  </si>
  <si>
    <t>28</t>
  </si>
  <si>
    <t>21022-0301</t>
  </si>
  <si>
    <t>Svorka bleskozvodná do 2 skrutiek (SS,SP1,SR 03)</t>
  </si>
  <si>
    <t>30</t>
  </si>
  <si>
    <t>354 9040A01</t>
  </si>
  <si>
    <t>Svorka SJ 01, pre zvodové a uzemňovacie tyče D20mm</t>
  </si>
  <si>
    <t>32</t>
  </si>
  <si>
    <t>354 9040A30</t>
  </si>
  <si>
    <t>Svorka SP 1, pripájacia pre spojenie kovových súčiastok</t>
  </si>
  <si>
    <t>34</t>
  </si>
  <si>
    <t>21022-0361</t>
  </si>
  <si>
    <t>Tyč zemniaca ZT do 2m, zarazenie do zeme, pripojenie vedenia</t>
  </si>
  <si>
    <t>36</t>
  </si>
  <si>
    <t>354 9050A03</t>
  </si>
  <si>
    <t>Tyč zemniaca ZT 2 kruhová D25 (2m)</t>
  </si>
  <si>
    <t>38</t>
  </si>
  <si>
    <t>21026-0001</t>
  </si>
  <si>
    <t>Objímka kotvová pre ukončenie, upevnenie závesných vodičov</t>
  </si>
  <si>
    <t>40</t>
  </si>
  <si>
    <t>316 7OSVO160</t>
  </si>
  <si>
    <t>Objímka strmeňová s okom úzka</t>
  </si>
  <si>
    <t>42</t>
  </si>
  <si>
    <t>316 7OSVO1741</t>
  </si>
  <si>
    <t>Hák : SOT 21.16</t>
  </si>
  <si>
    <t>44</t>
  </si>
  <si>
    <t>21026-0011</t>
  </si>
  <si>
    <t>Skrutka napínacia M 16, vrátane očnice</t>
  </si>
  <si>
    <t>46</t>
  </si>
  <si>
    <t>100 77967</t>
  </si>
  <si>
    <t>Skrutka napinacia 241559, Na reguláciu dĺžky izolačných závesov.</t>
  </si>
  <si>
    <t>48</t>
  </si>
  <si>
    <t>21026-0101</t>
  </si>
  <si>
    <t>Kábel závesný Cu, Al - rozvinutie, nahodenie, napnutie.....</t>
  </si>
  <si>
    <t>50</t>
  </si>
  <si>
    <t>341 426M000</t>
  </si>
  <si>
    <t>Kábel Al : 1-AES 2x16 RM</t>
  </si>
  <si>
    <t>52</t>
  </si>
  <si>
    <t>27</t>
  </si>
  <si>
    <t>21081-0005</t>
  </si>
  <si>
    <t>Kábel 750V vo_ne uložený CYKY 3x1,5</t>
  </si>
  <si>
    <t>54</t>
  </si>
  <si>
    <t>341 203M100</t>
  </si>
  <si>
    <t>Kábel Cu 750V : CYKY-J 3x1,5</t>
  </si>
  <si>
    <t>56</t>
  </si>
  <si>
    <t>29</t>
  </si>
  <si>
    <t>21095-0001</t>
  </si>
  <si>
    <t>Odjutovanie a očistenie kábla do 300mm2</t>
  </si>
  <si>
    <t>58</t>
  </si>
  <si>
    <t>M46</t>
  </si>
  <si>
    <t>202 Zemné práce vykonávané pri externých mon</t>
  </si>
  <si>
    <t>46001-0002</t>
  </si>
  <si>
    <t>Vytýčenie trasy M22 nadzemného vedenia pri ceste</t>
  </si>
  <si>
    <t>km</t>
  </si>
  <si>
    <t>60</t>
  </si>
  <si>
    <t>31</t>
  </si>
  <si>
    <t>46005-0602</t>
  </si>
  <si>
    <t>Jama - stožiar, základ, + pretláčanie, ručne, zemina tr 3-4</t>
  </si>
  <si>
    <t>62</t>
  </si>
  <si>
    <t>46008-0001</t>
  </si>
  <si>
    <t>Betónový základ z prostého betónu do zeminy</t>
  </si>
  <si>
    <t>64</t>
  </si>
  <si>
    <t>33</t>
  </si>
  <si>
    <t>46020-0154</t>
  </si>
  <si>
    <t>Káblové ryhy šírky 35, hĺbky 70, zemina tr 4</t>
  </si>
  <si>
    <t>66</t>
  </si>
  <si>
    <t>46056-0154</t>
  </si>
  <si>
    <t>Zásyp ryhy šírky 35, hĺbky 70, zemina tr 4</t>
  </si>
  <si>
    <t>68</t>
  </si>
  <si>
    <t>35</t>
  </si>
  <si>
    <t>46062-0014</t>
  </si>
  <si>
    <t>Provizórna úprava terénu, zemina tr 4</t>
  </si>
  <si>
    <t>70</t>
  </si>
  <si>
    <t>MCE</t>
  </si>
  <si>
    <t>ostatné</t>
  </si>
  <si>
    <t>900 000140</t>
  </si>
  <si>
    <t>Podružný materiál 3%</t>
  </si>
  <si>
    <t>%</t>
  </si>
  <si>
    <t>72</t>
  </si>
  <si>
    <t>37</t>
  </si>
  <si>
    <t>90000-0138</t>
  </si>
  <si>
    <t>PPV 1% (Pomocné práce)</t>
  </si>
  <si>
    <t>74</t>
  </si>
  <si>
    <t>99000-0100</t>
  </si>
  <si>
    <t>Východzia revízia</t>
  </si>
  <si>
    <t>hod</t>
  </si>
  <si>
    <t>76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</si>
</sst>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164" fontId="15" fillId="0" borderId="0" xfId="0" applyNumberFormat="1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5" fillId="0" borderId="3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7" fontId="33" fillId="2" borderId="22" xfId="0" applyNumberFormat="1" applyFont="1" applyFill="1" applyBorder="1" applyAlignment="1" applyProtection="1">
      <alignment vertical="center"/>
      <protection locked="0"/>
    </xf>
    <xf numFmtId="167" fontId="21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11</v>
      </c>
    </row>
    <row r="5" s="1" customFormat="1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24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14</v>
      </c>
      <c r="BS5" s="14" t="s">
        <v>6</v>
      </c>
    </row>
    <row r="6" s="1" customFormat="1" ht="36.96" customHeight="1">
      <c r="B6" s="18"/>
      <c r="C6" s="19"/>
      <c r="D6" s="26" t="s">
        <v>15</v>
      </c>
      <c r="E6" s="19"/>
      <c r="F6" s="19"/>
      <c r="G6" s="19"/>
      <c r="H6" s="19"/>
      <c r="I6" s="19"/>
      <c r="J6" s="19"/>
      <c r="K6" s="27" t="s">
        <v>16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17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18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19</v>
      </c>
      <c r="E8" s="19"/>
      <c r="F8" s="19"/>
      <c r="G8" s="19"/>
      <c r="H8" s="19"/>
      <c r="I8" s="19"/>
      <c r="J8" s="19"/>
      <c r="K8" s="24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21</v>
      </c>
      <c r="AL8" s="19"/>
      <c r="AM8" s="19"/>
      <c r="AN8" s="30" t="s">
        <v>22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24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45" t="s">
        <v>40</v>
      </c>
      <c r="G29" s="44"/>
      <c r="H29" s="44"/>
      <c r="I29" s="44"/>
      <c r="J29" s="44"/>
      <c r="K29" s="44"/>
      <c r="L29" s="46">
        <v>0.20000000000000001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8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8">
        <f>ROUND(AV94, 2)</f>
        <v>0</v>
      </c>
      <c r="AL29" s="47"/>
      <c r="AM29" s="47"/>
      <c r="AN29" s="47"/>
      <c r="AO29" s="47"/>
      <c r="AP29" s="47"/>
      <c r="AQ29" s="47"/>
      <c r="AR29" s="49"/>
      <c r="AS29" s="50"/>
      <c r="AT29" s="50"/>
      <c r="AU29" s="50"/>
      <c r="AV29" s="50"/>
      <c r="AW29" s="50"/>
      <c r="AX29" s="50"/>
      <c r="AY29" s="50"/>
      <c r="AZ29" s="50"/>
      <c r="BE29" s="51"/>
    </row>
    <row r="30" s="3" customFormat="1" ht="14.4" customHeight="1">
      <c r="A30" s="3"/>
      <c r="B30" s="43"/>
      <c r="C30" s="44"/>
      <c r="D30" s="44"/>
      <c r="E30" s="44"/>
      <c r="F30" s="45" t="s">
        <v>41</v>
      </c>
      <c r="G30" s="44"/>
      <c r="H30" s="44"/>
      <c r="I30" s="44"/>
      <c r="J30" s="44"/>
      <c r="K30" s="44"/>
      <c r="L30" s="46">
        <v>0.20000000000000001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8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8">
        <f>ROUND(AW94, 2)</f>
        <v>0</v>
      </c>
      <c r="AL30" s="47"/>
      <c r="AM30" s="47"/>
      <c r="AN30" s="47"/>
      <c r="AO30" s="47"/>
      <c r="AP30" s="47"/>
      <c r="AQ30" s="47"/>
      <c r="AR30" s="49"/>
      <c r="AS30" s="50"/>
      <c r="AT30" s="50"/>
      <c r="AU30" s="50"/>
      <c r="AV30" s="50"/>
      <c r="AW30" s="50"/>
      <c r="AX30" s="50"/>
      <c r="AY30" s="50"/>
      <c r="AZ30" s="50"/>
      <c r="BE30" s="51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52">
        <v>0.20000000000000001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53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53">
        <v>0</v>
      </c>
      <c r="AL31" s="44"/>
      <c r="AM31" s="44"/>
      <c r="AN31" s="44"/>
      <c r="AO31" s="44"/>
      <c r="AP31" s="44"/>
      <c r="AQ31" s="44"/>
      <c r="AR31" s="54"/>
      <c r="BE31" s="51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52">
        <v>0.20000000000000001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53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53">
        <v>0</v>
      </c>
      <c r="AL32" s="44"/>
      <c r="AM32" s="44"/>
      <c r="AN32" s="44"/>
      <c r="AO32" s="44"/>
      <c r="AP32" s="44"/>
      <c r="AQ32" s="44"/>
      <c r="AR32" s="54"/>
      <c r="BE32" s="51"/>
    </row>
    <row r="33" hidden="1" s="3" customFormat="1" ht="14.4" customHeight="1">
      <c r="A33" s="3"/>
      <c r="B33" s="43"/>
      <c r="C33" s="44"/>
      <c r="D33" s="44"/>
      <c r="E33" s="44"/>
      <c r="F33" s="45" t="s">
        <v>44</v>
      </c>
      <c r="G33" s="44"/>
      <c r="H33" s="44"/>
      <c r="I33" s="44"/>
      <c r="J33" s="44"/>
      <c r="K33" s="44"/>
      <c r="L33" s="46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8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8">
        <v>0</v>
      </c>
      <c r="AL33" s="47"/>
      <c r="AM33" s="47"/>
      <c r="AN33" s="47"/>
      <c r="AO33" s="47"/>
      <c r="AP33" s="47"/>
      <c r="AQ33" s="47"/>
      <c r="AR33" s="49"/>
      <c r="AS33" s="50"/>
      <c r="AT33" s="50"/>
      <c r="AU33" s="50"/>
      <c r="AV33" s="50"/>
      <c r="AW33" s="50"/>
      <c r="AX33" s="50"/>
      <c r="AY33" s="50"/>
      <c r="AZ33" s="50"/>
      <c r="BE33" s="51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55"/>
      <c r="D35" s="56" t="s">
        <v>45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46</v>
      </c>
      <c r="U35" s="57"/>
      <c r="V35" s="57"/>
      <c r="W35" s="57"/>
      <c r="X35" s="59" t="s">
        <v>47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62"/>
      <c r="C49" s="63"/>
      <c r="D49" s="64" t="s">
        <v>48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4" t="s">
        <v>49</v>
      </c>
      <c r="AI49" s="65"/>
      <c r="AJ49" s="65"/>
      <c r="AK49" s="65"/>
      <c r="AL49" s="65"/>
      <c r="AM49" s="65"/>
      <c r="AN49" s="65"/>
      <c r="AO49" s="65"/>
      <c r="AP49" s="63"/>
      <c r="AQ49" s="63"/>
      <c r="AR49" s="66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7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7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7" t="s">
        <v>50</v>
      </c>
      <c r="AI60" s="39"/>
      <c r="AJ60" s="39"/>
      <c r="AK60" s="39"/>
      <c r="AL60" s="39"/>
      <c r="AM60" s="67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64" t="s">
        <v>52</v>
      </c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4" t="s">
        <v>53</v>
      </c>
      <c r="AI64" s="68"/>
      <c r="AJ64" s="68"/>
      <c r="AK64" s="68"/>
      <c r="AL64" s="68"/>
      <c r="AM64" s="68"/>
      <c r="AN64" s="68"/>
      <c r="AO64" s="68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7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7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7" t="s">
        <v>50</v>
      </c>
      <c r="AI75" s="39"/>
      <c r="AJ75" s="39"/>
      <c r="AK75" s="39"/>
      <c r="AL75" s="39"/>
      <c r="AM75" s="67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9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41"/>
      <c r="BE77" s="35"/>
    </row>
    <row r="81" s="2" customFormat="1" ht="6.96" customHeight="1">
      <c r="A81" s="35"/>
      <c r="B81" s="71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73"/>
      <c r="C84" s="29" t="s">
        <v>12</v>
      </c>
      <c r="D84" s="74"/>
      <c r="E84" s="74"/>
      <c r="F84" s="74"/>
      <c r="G84" s="74"/>
      <c r="H84" s="74"/>
      <c r="I84" s="74"/>
      <c r="J84" s="74"/>
      <c r="K84" s="74"/>
      <c r="L84" s="74" t="str">
        <f>K5</f>
        <v>42-22</v>
      </c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74"/>
      <c r="AO84" s="74"/>
      <c r="AP84" s="74"/>
      <c r="AQ84" s="74"/>
      <c r="AR84" s="75"/>
      <c r="BE84" s="4"/>
    </row>
    <row r="85" s="5" customFormat="1" ht="36.96" customHeight="1">
      <c r="A85" s="5"/>
      <c r="B85" s="76"/>
      <c r="C85" s="77" t="s">
        <v>15</v>
      </c>
      <c r="D85" s="78"/>
      <c r="E85" s="78"/>
      <c r="F85" s="78"/>
      <c r="G85" s="78"/>
      <c r="H85" s="78"/>
      <c r="I85" s="78"/>
      <c r="J85" s="78"/>
      <c r="K85" s="78"/>
      <c r="L85" s="79" t="str">
        <f>K6</f>
        <v>DOBUDOVANIE MIESTNYCH KOMUNIKÁCIÍ PRE MRK V OBCI BREZINA</v>
      </c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80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19</v>
      </c>
      <c r="D87" s="37"/>
      <c r="E87" s="37"/>
      <c r="F87" s="37"/>
      <c r="G87" s="37"/>
      <c r="H87" s="37"/>
      <c r="I87" s="37"/>
      <c r="J87" s="37"/>
      <c r="K87" s="37"/>
      <c r="L87" s="81" t="str">
        <f>IF(K8="","",K8)</f>
        <v>BREZINA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21</v>
      </c>
      <c r="AJ87" s="37"/>
      <c r="AK87" s="37"/>
      <c r="AL87" s="37"/>
      <c r="AM87" s="82" t="str">
        <f>IF(AN8= "","",AN8)</f>
        <v>24. 1. 2022</v>
      </c>
      <c r="AN87" s="82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23</v>
      </c>
      <c r="D89" s="37"/>
      <c r="E89" s="37"/>
      <c r="F89" s="37"/>
      <c r="G89" s="37"/>
      <c r="H89" s="37"/>
      <c r="I89" s="37"/>
      <c r="J89" s="37"/>
      <c r="K89" s="37"/>
      <c r="L89" s="74" t="str">
        <f>IF(E11= "","",E11)</f>
        <v>OBEC BREZINA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83" t="str">
        <f>IF(E17="","",E17)</f>
        <v>VÁHOPROJEKT s.r.o.</v>
      </c>
      <c r="AN89" s="74"/>
      <c r="AO89" s="74"/>
      <c r="AP89" s="74"/>
      <c r="AQ89" s="37"/>
      <c r="AR89" s="41"/>
      <c r="AS89" s="84" t="s">
        <v>55</v>
      </c>
      <c r="AT89" s="85"/>
      <c r="AU89" s="86"/>
      <c r="AV89" s="86"/>
      <c r="AW89" s="86"/>
      <c r="AX89" s="86"/>
      <c r="AY89" s="86"/>
      <c r="AZ89" s="86"/>
      <c r="BA89" s="86"/>
      <c r="BB89" s="86"/>
      <c r="BC89" s="86"/>
      <c r="BD89" s="87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7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83" t="str">
        <f>IF(E20="","",E20)</f>
        <v xml:space="preserve"> </v>
      </c>
      <c r="AN90" s="74"/>
      <c r="AO90" s="74"/>
      <c r="AP90" s="74"/>
      <c r="AQ90" s="37"/>
      <c r="AR90" s="41"/>
      <c r="AS90" s="88"/>
      <c r="AT90" s="89"/>
      <c r="AU90" s="90"/>
      <c r="AV90" s="90"/>
      <c r="AW90" s="90"/>
      <c r="AX90" s="90"/>
      <c r="AY90" s="90"/>
      <c r="AZ90" s="90"/>
      <c r="BA90" s="90"/>
      <c r="BB90" s="90"/>
      <c r="BC90" s="90"/>
      <c r="BD90" s="91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92"/>
      <c r="AT91" s="93"/>
      <c r="AU91" s="94"/>
      <c r="AV91" s="94"/>
      <c r="AW91" s="94"/>
      <c r="AX91" s="94"/>
      <c r="AY91" s="94"/>
      <c r="AZ91" s="94"/>
      <c r="BA91" s="94"/>
      <c r="BB91" s="94"/>
      <c r="BC91" s="94"/>
      <c r="BD91" s="95"/>
      <c r="BE91" s="35"/>
    </row>
    <row r="92" s="2" customFormat="1" ht="29.28" customHeight="1">
      <c r="A92" s="35"/>
      <c r="B92" s="36"/>
      <c r="C92" s="96" t="s">
        <v>56</v>
      </c>
      <c r="D92" s="97"/>
      <c r="E92" s="97"/>
      <c r="F92" s="97"/>
      <c r="G92" s="97"/>
      <c r="H92" s="98"/>
      <c r="I92" s="99" t="s">
        <v>57</v>
      </c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100" t="s">
        <v>58</v>
      </c>
      <c r="AH92" s="97"/>
      <c r="AI92" s="97"/>
      <c r="AJ92" s="97"/>
      <c r="AK92" s="97"/>
      <c r="AL92" s="97"/>
      <c r="AM92" s="97"/>
      <c r="AN92" s="99" t="s">
        <v>59</v>
      </c>
      <c r="AO92" s="97"/>
      <c r="AP92" s="101"/>
      <c r="AQ92" s="102" t="s">
        <v>60</v>
      </c>
      <c r="AR92" s="41"/>
      <c r="AS92" s="103" t="s">
        <v>61</v>
      </c>
      <c r="AT92" s="104" t="s">
        <v>62</v>
      </c>
      <c r="AU92" s="104" t="s">
        <v>63</v>
      </c>
      <c r="AV92" s="104" t="s">
        <v>64</v>
      </c>
      <c r="AW92" s="104" t="s">
        <v>65</v>
      </c>
      <c r="AX92" s="104" t="s">
        <v>66</v>
      </c>
      <c r="AY92" s="104" t="s">
        <v>67</v>
      </c>
      <c r="AZ92" s="104" t="s">
        <v>68</v>
      </c>
      <c r="BA92" s="104" t="s">
        <v>69</v>
      </c>
      <c r="BB92" s="104" t="s">
        <v>70</v>
      </c>
      <c r="BC92" s="104" t="s">
        <v>71</v>
      </c>
      <c r="BD92" s="105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6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8"/>
      <c r="BE93" s="35"/>
    </row>
    <row r="94" s="6" customFormat="1" ht="32.4" customHeight="1">
      <c r="A94" s="6"/>
      <c r="B94" s="109"/>
      <c r="C94" s="110" t="s">
        <v>73</v>
      </c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  <c r="AG94" s="112">
        <f>ROUND(SUM(AG95:AG103),2)</f>
        <v>0</v>
      </c>
      <c r="AH94" s="112"/>
      <c r="AI94" s="112"/>
      <c r="AJ94" s="112"/>
      <c r="AK94" s="112"/>
      <c r="AL94" s="112"/>
      <c r="AM94" s="112"/>
      <c r="AN94" s="113">
        <f>SUM(AG94,AT94)</f>
        <v>0</v>
      </c>
      <c r="AO94" s="113"/>
      <c r="AP94" s="113"/>
      <c r="AQ94" s="114" t="s">
        <v>1</v>
      </c>
      <c r="AR94" s="115"/>
      <c r="AS94" s="116">
        <f>ROUND(SUM(AS95:AS103),2)</f>
        <v>0</v>
      </c>
      <c r="AT94" s="117">
        <f>ROUND(SUM(AV94:AW94),2)</f>
        <v>0</v>
      </c>
      <c r="AU94" s="118">
        <f>ROUND(SUM(AU95:AU103),5)</f>
        <v>0</v>
      </c>
      <c r="AV94" s="117">
        <f>ROUND(AZ94*L29,2)</f>
        <v>0</v>
      </c>
      <c r="AW94" s="117">
        <f>ROUND(BA94*L30,2)</f>
        <v>0</v>
      </c>
      <c r="AX94" s="117">
        <f>ROUND(BB94*L29,2)</f>
        <v>0</v>
      </c>
      <c r="AY94" s="117">
        <f>ROUND(BC94*L30,2)</f>
        <v>0</v>
      </c>
      <c r="AZ94" s="117">
        <f>ROUND(SUM(AZ95:AZ103),2)</f>
        <v>0</v>
      </c>
      <c r="BA94" s="117">
        <f>ROUND(SUM(BA95:BA103),2)</f>
        <v>0</v>
      </c>
      <c r="BB94" s="117">
        <f>ROUND(SUM(BB95:BB103),2)</f>
        <v>0</v>
      </c>
      <c r="BC94" s="117">
        <f>ROUND(SUM(BC95:BC103),2)</f>
        <v>0</v>
      </c>
      <c r="BD94" s="119">
        <f>ROUND(SUM(BD95:BD103),2)</f>
        <v>0</v>
      </c>
      <c r="BE94" s="6"/>
      <c r="BS94" s="120" t="s">
        <v>74</v>
      </c>
      <c r="BT94" s="120" t="s">
        <v>75</v>
      </c>
      <c r="BU94" s="121" t="s">
        <v>76</v>
      </c>
      <c r="BV94" s="120" t="s">
        <v>77</v>
      </c>
      <c r="BW94" s="120" t="s">
        <v>5</v>
      </c>
      <c r="BX94" s="120" t="s">
        <v>78</v>
      </c>
      <c r="CL94" s="120" t="s">
        <v>1</v>
      </c>
    </row>
    <row r="95" s="7" customFormat="1" ht="16.5" customHeight="1">
      <c r="A95" s="122" t="s">
        <v>79</v>
      </c>
      <c r="B95" s="123"/>
      <c r="C95" s="124"/>
      <c r="D95" s="125" t="s">
        <v>80</v>
      </c>
      <c r="E95" s="125"/>
      <c r="F95" s="125"/>
      <c r="G95" s="125"/>
      <c r="H95" s="125"/>
      <c r="I95" s="126"/>
      <c r="J95" s="125" t="s">
        <v>81</v>
      </c>
      <c r="K95" s="125"/>
      <c r="L95" s="125"/>
      <c r="M95" s="125"/>
      <c r="N95" s="125"/>
      <c r="O95" s="125"/>
      <c r="P95" s="125"/>
      <c r="Q95" s="125"/>
      <c r="R95" s="125"/>
      <c r="S95" s="125"/>
      <c r="T95" s="125"/>
      <c r="U95" s="125"/>
      <c r="V95" s="125"/>
      <c r="W95" s="125"/>
      <c r="X95" s="125"/>
      <c r="Y95" s="125"/>
      <c r="Z95" s="125"/>
      <c r="AA95" s="125"/>
      <c r="AB95" s="125"/>
      <c r="AC95" s="125"/>
      <c r="AD95" s="125"/>
      <c r="AE95" s="125"/>
      <c r="AF95" s="125"/>
      <c r="AG95" s="127">
        <f>'1 - MK č.1'!J30</f>
        <v>0</v>
      </c>
      <c r="AH95" s="126"/>
      <c r="AI95" s="126"/>
      <c r="AJ95" s="126"/>
      <c r="AK95" s="126"/>
      <c r="AL95" s="126"/>
      <c r="AM95" s="126"/>
      <c r="AN95" s="127">
        <f>SUM(AG95,AT95)</f>
        <v>0</v>
      </c>
      <c r="AO95" s="126"/>
      <c r="AP95" s="126"/>
      <c r="AQ95" s="128" t="s">
        <v>82</v>
      </c>
      <c r="AR95" s="129"/>
      <c r="AS95" s="130">
        <v>0</v>
      </c>
      <c r="AT95" s="131">
        <f>ROUND(SUM(AV95:AW95),2)</f>
        <v>0</v>
      </c>
      <c r="AU95" s="132">
        <f>'1 - MK č.1'!P121</f>
        <v>0</v>
      </c>
      <c r="AV95" s="131">
        <f>'1 - MK č.1'!J33</f>
        <v>0</v>
      </c>
      <c r="AW95" s="131">
        <f>'1 - MK č.1'!J34</f>
        <v>0</v>
      </c>
      <c r="AX95" s="131">
        <f>'1 - MK č.1'!J35</f>
        <v>0</v>
      </c>
      <c r="AY95" s="131">
        <f>'1 - MK č.1'!J36</f>
        <v>0</v>
      </c>
      <c r="AZ95" s="131">
        <f>'1 - MK č.1'!F33</f>
        <v>0</v>
      </c>
      <c r="BA95" s="131">
        <f>'1 - MK č.1'!F34</f>
        <v>0</v>
      </c>
      <c r="BB95" s="131">
        <f>'1 - MK č.1'!F35</f>
        <v>0</v>
      </c>
      <c r="BC95" s="131">
        <f>'1 - MK č.1'!F36</f>
        <v>0</v>
      </c>
      <c r="BD95" s="133">
        <f>'1 - MK č.1'!F37</f>
        <v>0</v>
      </c>
      <c r="BE95" s="7"/>
      <c r="BT95" s="134" t="s">
        <v>80</v>
      </c>
      <c r="BV95" s="134" t="s">
        <v>77</v>
      </c>
      <c r="BW95" s="134" t="s">
        <v>83</v>
      </c>
      <c r="BX95" s="134" t="s">
        <v>5</v>
      </c>
      <c r="CL95" s="134" t="s">
        <v>1</v>
      </c>
      <c r="CM95" s="134" t="s">
        <v>75</v>
      </c>
    </row>
    <row r="96" s="7" customFormat="1" ht="16.5" customHeight="1">
      <c r="A96" s="122" t="s">
        <v>79</v>
      </c>
      <c r="B96" s="123"/>
      <c r="C96" s="124"/>
      <c r="D96" s="125" t="s">
        <v>84</v>
      </c>
      <c r="E96" s="125"/>
      <c r="F96" s="125"/>
      <c r="G96" s="125"/>
      <c r="H96" s="125"/>
      <c r="I96" s="126"/>
      <c r="J96" s="125" t="s">
        <v>85</v>
      </c>
      <c r="K96" s="125"/>
      <c r="L96" s="125"/>
      <c r="M96" s="125"/>
      <c r="N96" s="125"/>
      <c r="O96" s="125"/>
      <c r="P96" s="125"/>
      <c r="Q96" s="125"/>
      <c r="R96" s="125"/>
      <c r="S96" s="125"/>
      <c r="T96" s="125"/>
      <c r="U96" s="125"/>
      <c r="V96" s="125"/>
      <c r="W96" s="125"/>
      <c r="X96" s="125"/>
      <c r="Y96" s="125"/>
      <c r="Z96" s="125"/>
      <c r="AA96" s="125"/>
      <c r="AB96" s="125"/>
      <c r="AC96" s="125"/>
      <c r="AD96" s="125"/>
      <c r="AE96" s="125"/>
      <c r="AF96" s="125"/>
      <c r="AG96" s="127">
        <f>'2 - MK č.2'!J30</f>
        <v>0</v>
      </c>
      <c r="AH96" s="126"/>
      <c r="AI96" s="126"/>
      <c r="AJ96" s="126"/>
      <c r="AK96" s="126"/>
      <c r="AL96" s="126"/>
      <c r="AM96" s="126"/>
      <c r="AN96" s="127">
        <f>SUM(AG96,AT96)</f>
        <v>0</v>
      </c>
      <c r="AO96" s="126"/>
      <c r="AP96" s="126"/>
      <c r="AQ96" s="128" t="s">
        <v>82</v>
      </c>
      <c r="AR96" s="129"/>
      <c r="AS96" s="130">
        <v>0</v>
      </c>
      <c r="AT96" s="131">
        <f>ROUND(SUM(AV96:AW96),2)</f>
        <v>0</v>
      </c>
      <c r="AU96" s="132">
        <f>'2 - MK č.2'!P121</f>
        <v>0</v>
      </c>
      <c r="AV96" s="131">
        <f>'2 - MK č.2'!J33</f>
        <v>0</v>
      </c>
      <c r="AW96" s="131">
        <f>'2 - MK č.2'!J34</f>
        <v>0</v>
      </c>
      <c r="AX96" s="131">
        <f>'2 - MK č.2'!J35</f>
        <v>0</v>
      </c>
      <c r="AY96" s="131">
        <f>'2 - MK č.2'!J36</f>
        <v>0</v>
      </c>
      <c r="AZ96" s="131">
        <f>'2 - MK č.2'!F33</f>
        <v>0</v>
      </c>
      <c r="BA96" s="131">
        <f>'2 - MK č.2'!F34</f>
        <v>0</v>
      </c>
      <c r="BB96" s="131">
        <f>'2 - MK č.2'!F35</f>
        <v>0</v>
      </c>
      <c r="BC96" s="131">
        <f>'2 - MK č.2'!F36</f>
        <v>0</v>
      </c>
      <c r="BD96" s="133">
        <f>'2 - MK č.2'!F37</f>
        <v>0</v>
      </c>
      <c r="BE96" s="7"/>
      <c r="BT96" s="134" t="s">
        <v>80</v>
      </c>
      <c r="BV96" s="134" t="s">
        <v>77</v>
      </c>
      <c r="BW96" s="134" t="s">
        <v>86</v>
      </c>
      <c r="BX96" s="134" t="s">
        <v>5</v>
      </c>
      <c r="CL96" s="134" t="s">
        <v>1</v>
      </c>
      <c r="CM96" s="134" t="s">
        <v>75</v>
      </c>
    </row>
    <row r="97" s="7" customFormat="1" ht="16.5" customHeight="1">
      <c r="A97" s="122" t="s">
        <v>79</v>
      </c>
      <c r="B97" s="123"/>
      <c r="C97" s="124"/>
      <c r="D97" s="125" t="s">
        <v>87</v>
      </c>
      <c r="E97" s="125"/>
      <c r="F97" s="125"/>
      <c r="G97" s="125"/>
      <c r="H97" s="125"/>
      <c r="I97" s="126"/>
      <c r="J97" s="125" t="s">
        <v>88</v>
      </c>
      <c r="K97" s="125"/>
      <c r="L97" s="125"/>
      <c r="M97" s="125"/>
      <c r="N97" s="125"/>
      <c r="O97" s="125"/>
      <c r="P97" s="125"/>
      <c r="Q97" s="125"/>
      <c r="R97" s="125"/>
      <c r="S97" s="125"/>
      <c r="T97" s="125"/>
      <c r="U97" s="125"/>
      <c r="V97" s="125"/>
      <c r="W97" s="125"/>
      <c r="X97" s="125"/>
      <c r="Y97" s="125"/>
      <c r="Z97" s="125"/>
      <c r="AA97" s="125"/>
      <c r="AB97" s="125"/>
      <c r="AC97" s="125"/>
      <c r="AD97" s="125"/>
      <c r="AE97" s="125"/>
      <c r="AF97" s="125"/>
      <c r="AG97" s="127">
        <f>'3 - Chodník č.1'!J30</f>
        <v>0</v>
      </c>
      <c r="AH97" s="126"/>
      <c r="AI97" s="126"/>
      <c r="AJ97" s="126"/>
      <c r="AK97" s="126"/>
      <c r="AL97" s="126"/>
      <c r="AM97" s="126"/>
      <c r="AN97" s="127">
        <f>SUM(AG97,AT97)</f>
        <v>0</v>
      </c>
      <c r="AO97" s="126"/>
      <c r="AP97" s="126"/>
      <c r="AQ97" s="128" t="s">
        <v>82</v>
      </c>
      <c r="AR97" s="129"/>
      <c r="AS97" s="130">
        <v>0</v>
      </c>
      <c r="AT97" s="131">
        <f>ROUND(SUM(AV97:AW97),2)</f>
        <v>0</v>
      </c>
      <c r="AU97" s="132">
        <f>'3 - Chodník č.1'!P121</f>
        <v>0</v>
      </c>
      <c r="AV97" s="131">
        <f>'3 - Chodník č.1'!J33</f>
        <v>0</v>
      </c>
      <c r="AW97" s="131">
        <f>'3 - Chodník č.1'!J34</f>
        <v>0</v>
      </c>
      <c r="AX97" s="131">
        <f>'3 - Chodník č.1'!J35</f>
        <v>0</v>
      </c>
      <c r="AY97" s="131">
        <f>'3 - Chodník č.1'!J36</f>
        <v>0</v>
      </c>
      <c r="AZ97" s="131">
        <f>'3 - Chodník č.1'!F33</f>
        <v>0</v>
      </c>
      <c r="BA97" s="131">
        <f>'3 - Chodník č.1'!F34</f>
        <v>0</v>
      </c>
      <c r="BB97" s="131">
        <f>'3 - Chodník č.1'!F35</f>
        <v>0</v>
      </c>
      <c r="BC97" s="131">
        <f>'3 - Chodník č.1'!F36</f>
        <v>0</v>
      </c>
      <c r="BD97" s="133">
        <f>'3 - Chodník č.1'!F37</f>
        <v>0</v>
      </c>
      <c r="BE97" s="7"/>
      <c r="BT97" s="134" t="s">
        <v>80</v>
      </c>
      <c r="BV97" s="134" t="s">
        <v>77</v>
      </c>
      <c r="BW97" s="134" t="s">
        <v>89</v>
      </c>
      <c r="BX97" s="134" t="s">
        <v>5</v>
      </c>
      <c r="CL97" s="134" t="s">
        <v>1</v>
      </c>
      <c r="CM97" s="134" t="s">
        <v>75</v>
      </c>
    </row>
    <row r="98" s="7" customFormat="1" ht="16.5" customHeight="1">
      <c r="A98" s="122" t="s">
        <v>79</v>
      </c>
      <c r="B98" s="123"/>
      <c r="C98" s="124"/>
      <c r="D98" s="125" t="s">
        <v>90</v>
      </c>
      <c r="E98" s="125"/>
      <c r="F98" s="125"/>
      <c r="G98" s="125"/>
      <c r="H98" s="125"/>
      <c r="I98" s="126"/>
      <c r="J98" s="125" t="s">
        <v>91</v>
      </c>
      <c r="K98" s="125"/>
      <c r="L98" s="125"/>
      <c r="M98" s="125"/>
      <c r="N98" s="125"/>
      <c r="O98" s="125"/>
      <c r="P98" s="125"/>
      <c r="Q98" s="125"/>
      <c r="R98" s="125"/>
      <c r="S98" s="125"/>
      <c r="T98" s="125"/>
      <c r="U98" s="125"/>
      <c r="V98" s="125"/>
      <c r="W98" s="125"/>
      <c r="X98" s="125"/>
      <c r="Y98" s="125"/>
      <c r="Z98" s="125"/>
      <c r="AA98" s="125"/>
      <c r="AB98" s="125"/>
      <c r="AC98" s="125"/>
      <c r="AD98" s="125"/>
      <c r="AE98" s="125"/>
      <c r="AF98" s="125"/>
      <c r="AG98" s="127">
        <f>'4 - Chodník č.2'!J30</f>
        <v>0</v>
      </c>
      <c r="AH98" s="126"/>
      <c r="AI98" s="126"/>
      <c r="AJ98" s="126"/>
      <c r="AK98" s="126"/>
      <c r="AL98" s="126"/>
      <c r="AM98" s="126"/>
      <c r="AN98" s="127">
        <f>SUM(AG98,AT98)</f>
        <v>0</v>
      </c>
      <c r="AO98" s="126"/>
      <c r="AP98" s="126"/>
      <c r="AQ98" s="128" t="s">
        <v>82</v>
      </c>
      <c r="AR98" s="129"/>
      <c r="AS98" s="130">
        <v>0</v>
      </c>
      <c r="AT98" s="131">
        <f>ROUND(SUM(AV98:AW98),2)</f>
        <v>0</v>
      </c>
      <c r="AU98" s="132">
        <f>'4 - Chodník č.2'!P121</f>
        <v>0</v>
      </c>
      <c r="AV98" s="131">
        <f>'4 - Chodník č.2'!J33</f>
        <v>0</v>
      </c>
      <c r="AW98" s="131">
        <f>'4 - Chodník č.2'!J34</f>
        <v>0</v>
      </c>
      <c r="AX98" s="131">
        <f>'4 - Chodník č.2'!J35</f>
        <v>0</v>
      </c>
      <c r="AY98" s="131">
        <f>'4 - Chodník č.2'!J36</f>
        <v>0</v>
      </c>
      <c r="AZ98" s="131">
        <f>'4 - Chodník č.2'!F33</f>
        <v>0</v>
      </c>
      <c r="BA98" s="131">
        <f>'4 - Chodník č.2'!F34</f>
        <v>0</v>
      </c>
      <c r="BB98" s="131">
        <f>'4 - Chodník č.2'!F35</f>
        <v>0</v>
      </c>
      <c r="BC98" s="131">
        <f>'4 - Chodník č.2'!F36</f>
        <v>0</v>
      </c>
      <c r="BD98" s="133">
        <f>'4 - Chodník č.2'!F37</f>
        <v>0</v>
      </c>
      <c r="BE98" s="7"/>
      <c r="BT98" s="134" t="s">
        <v>80</v>
      </c>
      <c r="BV98" s="134" t="s">
        <v>77</v>
      </c>
      <c r="BW98" s="134" t="s">
        <v>92</v>
      </c>
      <c r="BX98" s="134" t="s">
        <v>5</v>
      </c>
      <c r="CL98" s="134" t="s">
        <v>1</v>
      </c>
      <c r="CM98" s="134" t="s">
        <v>75</v>
      </c>
    </row>
    <row r="99" s="7" customFormat="1" ht="16.5" customHeight="1">
      <c r="A99" s="122" t="s">
        <v>79</v>
      </c>
      <c r="B99" s="123"/>
      <c r="C99" s="124"/>
      <c r="D99" s="125" t="s">
        <v>93</v>
      </c>
      <c r="E99" s="125"/>
      <c r="F99" s="125"/>
      <c r="G99" s="125"/>
      <c r="H99" s="125"/>
      <c r="I99" s="126"/>
      <c r="J99" s="125" t="s">
        <v>94</v>
      </c>
      <c r="K99" s="125"/>
      <c r="L99" s="125"/>
      <c r="M99" s="125"/>
      <c r="N99" s="125"/>
      <c r="O99" s="125"/>
      <c r="P99" s="125"/>
      <c r="Q99" s="125"/>
      <c r="R99" s="125"/>
      <c r="S99" s="125"/>
      <c r="T99" s="125"/>
      <c r="U99" s="125"/>
      <c r="V99" s="125"/>
      <c r="W99" s="125"/>
      <c r="X99" s="125"/>
      <c r="Y99" s="125"/>
      <c r="Z99" s="125"/>
      <c r="AA99" s="125"/>
      <c r="AB99" s="125"/>
      <c r="AC99" s="125"/>
      <c r="AD99" s="125"/>
      <c r="AE99" s="125"/>
      <c r="AF99" s="125"/>
      <c r="AG99" s="127">
        <f>'5 - Chodník č.3'!J30</f>
        <v>0</v>
      </c>
      <c r="AH99" s="126"/>
      <c r="AI99" s="126"/>
      <c r="AJ99" s="126"/>
      <c r="AK99" s="126"/>
      <c r="AL99" s="126"/>
      <c r="AM99" s="126"/>
      <c r="AN99" s="127">
        <f>SUM(AG99,AT99)</f>
        <v>0</v>
      </c>
      <c r="AO99" s="126"/>
      <c r="AP99" s="126"/>
      <c r="AQ99" s="128" t="s">
        <v>82</v>
      </c>
      <c r="AR99" s="129"/>
      <c r="AS99" s="130">
        <v>0</v>
      </c>
      <c r="AT99" s="131">
        <f>ROUND(SUM(AV99:AW99),2)</f>
        <v>0</v>
      </c>
      <c r="AU99" s="132">
        <f>'5 - Chodník č.3'!P121</f>
        <v>0</v>
      </c>
      <c r="AV99" s="131">
        <f>'5 - Chodník č.3'!J33</f>
        <v>0</v>
      </c>
      <c r="AW99" s="131">
        <f>'5 - Chodník č.3'!J34</f>
        <v>0</v>
      </c>
      <c r="AX99" s="131">
        <f>'5 - Chodník č.3'!J35</f>
        <v>0</v>
      </c>
      <c r="AY99" s="131">
        <f>'5 - Chodník č.3'!J36</f>
        <v>0</v>
      </c>
      <c r="AZ99" s="131">
        <f>'5 - Chodník č.3'!F33</f>
        <v>0</v>
      </c>
      <c r="BA99" s="131">
        <f>'5 - Chodník č.3'!F34</f>
        <v>0</v>
      </c>
      <c r="BB99" s="131">
        <f>'5 - Chodník č.3'!F35</f>
        <v>0</v>
      </c>
      <c r="BC99" s="131">
        <f>'5 - Chodník č.3'!F36</f>
        <v>0</v>
      </c>
      <c r="BD99" s="133">
        <f>'5 - Chodník č.3'!F37</f>
        <v>0</v>
      </c>
      <c r="BE99" s="7"/>
      <c r="BT99" s="134" t="s">
        <v>80</v>
      </c>
      <c r="BV99" s="134" t="s">
        <v>77</v>
      </c>
      <c r="BW99" s="134" t="s">
        <v>95</v>
      </c>
      <c r="BX99" s="134" t="s">
        <v>5</v>
      </c>
      <c r="CL99" s="134" t="s">
        <v>1</v>
      </c>
      <c r="CM99" s="134" t="s">
        <v>75</v>
      </c>
    </row>
    <row r="100" s="7" customFormat="1" ht="16.5" customHeight="1">
      <c r="A100" s="122" t="s">
        <v>79</v>
      </c>
      <c r="B100" s="123"/>
      <c r="C100" s="124"/>
      <c r="D100" s="125" t="s">
        <v>96</v>
      </c>
      <c r="E100" s="125"/>
      <c r="F100" s="125"/>
      <c r="G100" s="125"/>
      <c r="H100" s="125"/>
      <c r="I100" s="126"/>
      <c r="J100" s="125" t="s">
        <v>97</v>
      </c>
      <c r="K100" s="125"/>
      <c r="L100" s="125"/>
      <c r="M100" s="125"/>
      <c r="N100" s="125"/>
      <c r="O100" s="125"/>
      <c r="P100" s="125"/>
      <c r="Q100" s="125"/>
      <c r="R100" s="125"/>
      <c r="S100" s="125"/>
      <c r="T100" s="125"/>
      <c r="U100" s="125"/>
      <c r="V100" s="125"/>
      <c r="W100" s="125"/>
      <c r="X100" s="125"/>
      <c r="Y100" s="125"/>
      <c r="Z100" s="125"/>
      <c r="AA100" s="125"/>
      <c r="AB100" s="125"/>
      <c r="AC100" s="125"/>
      <c r="AD100" s="125"/>
      <c r="AE100" s="125"/>
      <c r="AF100" s="125"/>
      <c r="AG100" s="127">
        <f>'6 - Chodník č.4'!J30</f>
        <v>0</v>
      </c>
      <c r="AH100" s="126"/>
      <c r="AI100" s="126"/>
      <c r="AJ100" s="126"/>
      <c r="AK100" s="126"/>
      <c r="AL100" s="126"/>
      <c r="AM100" s="126"/>
      <c r="AN100" s="127">
        <f>SUM(AG100,AT100)</f>
        <v>0</v>
      </c>
      <c r="AO100" s="126"/>
      <c r="AP100" s="126"/>
      <c r="AQ100" s="128" t="s">
        <v>82</v>
      </c>
      <c r="AR100" s="129"/>
      <c r="AS100" s="130">
        <v>0</v>
      </c>
      <c r="AT100" s="131">
        <f>ROUND(SUM(AV100:AW100),2)</f>
        <v>0</v>
      </c>
      <c r="AU100" s="132">
        <f>'6 - Chodník č.4'!P122</f>
        <v>0</v>
      </c>
      <c r="AV100" s="131">
        <f>'6 - Chodník č.4'!J33</f>
        <v>0</v>
      </c>
      <c r="AW100" s="131">
        <f>'6 - Chodník č.4'!J34</f>
        <v>0</v>
      </c>
      <c r="AX100" s="131">
        <f>'6 - Chodník č.4'!J35</f>
        <v>0</v>
      </c>
      <c r="AY100" s="131">
        <f>'6 - Chodník č.4'!J36</f>
        <v>0</v>
      </c>
      <c r="AZ100" s="131">
        <f>'6 - Chodník č.4'!F33</f>
        <v>0</v>
      </c>
      <c r="BA100" s="131">
        <f>'6 - Chodník č.4'!F34</f>
        <v>0</v>
      </c>
      <c r="BB100" s="131">
        <f>'6 - Chodník č.4'!F35</f>
        <v>0</v>
      </c>
      <c r="BC100" s="131">
        <f>'6 - Chodník č.4'!F36</f>
        <v>0</v>
      </c>
      <c r="BD100" s="133">
        <f>'6 - Chodník č.4'!F37</f>
        <v>0</v>
      </c>
      <c r="BE100" s="7"/>
      <c r="BT100" s="134" t="s">
        <v>80</v>
      </c>
      <c r="BV100" s="134" t="s">
        <v>77</v>
      </c>
      <c r="BW100" s="134" t="s">
        <v>98</v>
      </c>
      <c r="BX100" s="134" t="s">
        <v>5</v>
      </c>
      <c r="CL100" s="134" t="s">
        <v>1</v>
      </c>
      <c r="CM100" s="134" t="s">
        <v>75</v>
      </c>
    </row>
    <row r="101" s="7" customFormat="1" ht="16.5" customHeight="1">
      <c r="A101" s="122" t="s">
        <v>79</v>
      </c>
      <c r="B101" s="123"/>
      <c r="C101" s="124"/>
      <c r="D101" s="125" t="s">
        <v>99</v>
      </c>
      <c r="E101" s="125"/>
      <c r="F101" s="125"/>
      <c r="G101" s="125"/>
      <c r="H101" s="125"/>
      <c r="I101" s="126"/>
      <c r="J101" s="125" t="s">
        <v>100</v>
      </c>
      <c r="K101" s="125"/>
      <c r="L101" s="125"/>
      <c r="M101" s="125"/>
      <c r="N101" s="125"/>
      <c r="O101" s="125"/>
      <c r="P101" s="125"/>
      <c r="Q101" s="125"/>
      <c r="R101" s="125"/>
      <c r="S101" s="125"/>
      <c r="T101" s="125"/>
      <c r="U101" s="125"/>
      <c r="V101" s="125"/>
      <c r="W101" s="125"/>
      <c r="X101" s="125"/>
      <c r="Y101" s="125"/>
      <c r="Z101" s="125"/>
      <c r="AA101" s="125"/>
      <c r="AB101" s="125"/>
      <c r="AC101" s="125"/>
      <c r="AD101" s="125"/>
      <c r="AE101" s="125"/>
      <c r="AF101" s="125"/>
      <c r="AG101" s="127">
        <f>'7 - Chodník č.5'!J30</f>
        <v>0</v>
      </c>
      <c r="AH101" s="126"/>
      <c r="AI101" s="126"/>
      <c r="AJ101" s="126"/>
      <c r="AK101" s="126"/>
      <c r="AL101" s="126"/>
      <c r="AM101" s="126"/>
      <c r="AN101" s="127">
        <f>SUM(AG101,AT101)</f>
        <v>0</v>
      </c>
      <c r="AO101" s="126"/>
      <c r="AP101" s="126"/>
      <c r="AQ101" s="128" t="s">
        <v>82</v>
      </c>
      <c r="AR101" s="129"/>
      <c r="AS101" s="130">
        <v>0</v>
      </c>
      <c r="AT101" s="131">
        <f>ROUND(SUM(AV101:AW101),2)</f>
        <v>0</v>
      </c>
      <c r="AU101" s="132">
        <f>'7 - Chodník č.5'!P122</f>
        <v>0</v>
      </c>
      <c r="AV101" s="131">
        <f>'7 - Chodník č.5'!J33</f>
        <v>0</v>
      </c>
      <c r="AW101" s="131">
        <f>'7 - Chodník č.5'!J34</f>
        <v>0</v>
      </c>
      <c r="AX101" s="131">
        <f>'7 - Chodník č.5'!J35</f>
        <v>0</v>
      </c>
      <c r="AY101" s="131">
        <f>'7 - Chodník č.5'!J36</f>
        <v>0</v>
      </c>
      <c r="AZ101" s="131">
        <f>'7 - Chodník č.5'!F33</f>
        <v>0</v>
      </c>
      <c r="BA101" s="131">
        <f>'7 - Chodník č.5'!F34</f>
        <v>0</v>
      </c>
      <c r="BB101" s="131">
        <f>'7 - Chodník č.5'!F35</f>
        <v>0</v>
      </c>
      <c r="BC101" s="131">
        <f>'7 - Chodník č.5'!F36</f>
        <v>0</v>
      </c>
      <c r="BD101" s="133">
        <f>'7 - Chodník č.5'!F37</f>
        <v>0</v>
      </c>
      <c r="BE101" s="7"/>
      <c r="BT101" s="134" t="s">
        <v>80</v>
      </c>
      <c r="BV101" s="134" t="s">
        <v>77</v>
      </c>
      <c r="BW101" s="134" t="s">
        <v>101</v>
      </c>
      <c r="BX101" s="134" t="s">
        <v>5</v>
      </c>
      <c r="CL101" s="134" t="s">
        <v>1</v>
      </c>
      <c r="CM101" s="134" t="s">
        <v>75</v>
      </c>
    </row>
    <row r="102" s="7" customFormat="1" ht="16.5" customHeight="1">
      <c r="A102" s="122" t="s">
        <v>79</v>
      </c>
      <c r="B102" s="123"/>
      <c r="C102" s="124"/>
      <c r="D102" s="125" t="s">
        <v>102</v>
      </c>
      <c r="E102" s="125"/>
      <c r="F102" s="125"/>
      <c r="G102" s="125"/>
      <c r="H102" s="125"/>
      <c r="I102" s="126"/>
      <c r="J102" s="125" t="s">
        <v>103</v>
      </c>
      <c r="K102" s="125"/>
      <c r="L102" s="125"/>
      <c r="M102" s="125"/>
      <c r="N102" s="125"/>
      <c r="O102" s="125"/>
      <c r="P102" s="125"/>
      <c r="Q102" s="125"/>
      <c r="R102" s="125"/>
      <c r="S102" s="125"/>
      <c r="T102" s="125"/>
      <c r="U102" s="125"/>
      <c r="V102" s="125"/>
      <c r="W102" s="125"/>
      <c r="X102" s="125"/>
      <c r="Y102" s="125"/>
      <c r="Z102" s="125"/>
      <c r="AA102" s="125"/>
      <c r="AB102" s="125"/>
      <c r="AC102" s="125"/>
      <c r="AD102" s="125"/>
      <c r="AE102" s="125"/>
      <c r="AF102" s="125"/>
      <c r="AG102" s="127">
        <f>'8 - Chodník č.6'!J30</f>
        <v>0</v>
      </c>
      <c r="AH102" s="126"/>
      <c r="AI102" s="126"/>
      <c r="AJ102" s="126"/>
      <c r="AK102" s="126"/>
      <c r="AL102" s="126"/>
      <c r="AM102" s="126"/>
      <c r="AN102" s="127">
        <f>SUM(AG102,AT102)</f>
        <v>0</v>
      </c>
      <c r="AO102" s="126"/>
      <c r="AP102" s="126"/>
      <c r="AQ102" s="128" t="s">
        <v>82</v>
      </c>
      <c r="AR102" s="129"/>
      <c r="AS102" s="130">
        <v>0</v>
      </c>
      <c r="AT102" s="131">
        <f>ROUND(SUM(AV102:AW102),2)</f>
        <v>0</v>
      </c>
      <c r="AU102" s="132">
        <f>'8 - Chodník č.6'!P121</f>
        <v>0</v>
      </c>
      <c r="AV102" s="131">
        <f>'8 - Chodník č.6'!J33</f>
        <v>0</v>
      </c>
      <c r="AW102" s="131">
        <f>'8 - Chodník č.6'!J34</f>
        <v>0</v>
      </c>
      <c r="AX102" s="131">
        <f>'8 - Chodník č.6'!J35</f>
        <v>0</v>
      </c>
      <c r="AY102" s="131">
        <f>'8 - Chodník č.6'!J36</f>
        <v>0</v>
      </c>
      <c r="AZ102" s="131">
        <f>'8 - Chodník č.6'!F33</f>
        <v>0</v>
      </c>
      <c r="BA102" s="131">
        <f>'8 - Chodník č.6'!F34</f>
        <v>0</v>
      </c>
      <c r="BB102" s="131">
        <f>'8 - Chodník č.6'!F35</f>
        <v>0</v>
      </c>
      <c r="BC102" s="131">
        <f>'8 - Chodník č.6'!F36</f>
        <v>0</v>
      </c>
      <c r="BD102" s="133">
        <f>'8 - Chodník č.6'!F37</f>
        <v>0</v>
      </c>
      <c r="BE102" s="7"/>
      <c r="BT102" s="134" t="s">
        <v>80</v>
      </c>
      <c r="BV102" s="134" t="s">
        <v>77</v>
      </c>
      <c r="BW102" s="134" t="s">
        <v>104</v>
      </c>
      <c r="BX102" s="134" t="s">
        <v>5</v>
      </c>
      <c r="CL102" s="134" t="s">
        <v>1</v>
      </c>
      <c r="CM102" s="134" t="s">
        <v>75</v>
      </c>
    </row>
    <row r="103" s="7" customFormat="1" ht="16.5" customHeight="1">
      <c r="A103" s="122" t="s">
        <v>79</v>
      </c>
      <c r="B103" s="123"/>
      <c r="C103" s="124"/>
      <c r="D103" s="125" t="s">
        <v>105</v>
      </c>
      <c r="E103" s="125"/>
      <c r="F103" s="125"/>
      <c r="G103" s="125"/>
      <c r="H103" s="125"/>
      <c r="I103" s="126"/>
      <c r="J103" s="125" t="s">
        <v>106</v>
      </c>
      <c r="K103" s="125"/>
      <c r="L103" s="125"/>
      <c r="M103" s="125"/>
      <c r="N103" s="125"/>
      <c r="O103" s="125"/>
      <c r="P103" s="125"/>
      <c r="Q103" s="125"/>
      <c r="R103" s="125"/>
      <c r="S103" s="125"/>
      <c r="T103" s="125"/>
      <c r="U103" s="125"/>
      <c r="V103" s="125"/>
      <c r="W103" s="125"/>
      <c r="X103" s="125"/>
      <c r="Y103" s="125"/>
      <c r="Z103" s="125"/>
      <c r="AA103" s="125"/>
      <c r="AB103" s="125"/>
      <c r="AC103" s="125"/>
      <c r="AD103" s="125"/>
      <c r="AE103" s="125"/>
      <c r="AF103" s="125"/>
      <c r="AG103" s="127">
        <f>'9 - Osvetlenie priechodu ...'!J30</f>
        <v>0</v>
      </c>
      <c r="AH103" s="126"/>
      <c r="AI103" s="126"/>
      <c r="AJ103" s="126"/>
      <c r="AK103" s="126"/>
      <c r="AL103" s="126"/>
      <c r="AM103" s="126"/>
      <c r="AN103" s="127">
        <f>SUM(AG103,AT103)</f>
        <v>0</v>
      </c>
      <c r="AO103" s="126"/>
      <c r="AP103" s="126"/>
      <c r="AQ103" s="128" t="s">
        <v>82</v>
      </c>
      <c r="AR103" s="129"/>
      <c r="AS103" s="135">
        <v>0</v>
      </c>
      <c r="AT103" s="136">
        <f>ROUND(SUM(AV103:AW103),2)</f>
        <v>0</v>
      </c>
      <c r="AU103" s="137">
        <f>'9 - Osvetlenie priechodu ...'!P120</f>
        <v>0</v>
      </c>
      <c r="AV103" s="136">
        <f>'9 - Osvetlenie priechodu ...'!J33</f>
        <v>0</v>
      </c>
      <c r="AW103" s="136">
        <f>'9 - Osvetlenie priechodu ...'!J34</f>
        <v>0</v>
      </c>
      <c r="AX103" s="136">
        <f>'9 - Osvetlenie priechodu ...'!J35</f>
        <v>0</v>
      </c>
      <c r="AY103" s="136">
        <f>'9 - Osvetlenie priechodu ...'!J36</f>
        <v>0</v>
      </c>
      <c r="AZ103" s="136">
        <f>'9 - Osvetlenie priechodu ...'!F33</f>
        <v>0</v>
      </c>
      <c r="BA103" s="136">
        <f>'9 - Osvetlenie priechodu ...'!F34</f>
        <v>0</v>
      </c>
      <c r="BB103" s="136">
        <f>'9 - Osvetlenie priechodu ...'!F35</f>
        <v>0</v>
      </c>
      <c r="BC103" s="136">
        <f>'9 - Osvetlenie priechodu ...'!F36</f>
        <v>0</v>
      </c>
      <c r="BD103" s="138">
        <f>'9 - Osvetlenie priechodu ...'!F37</f>
        <v>0</v>
      </c>
      <c r="BE103" s="7"/>
      <c r="BT103" s="134" t="s">
        <v>80</v>
      </c>
      <c r="BV103" s="134" t="s">
        <v>77</v>
      </c>
      <c r="BW103" s="134" t="s">
        <v>107</v>
      </c>
      <c r="BX103" s="134" t="s">
        <v>5</v>
      </c>
      <c r="CL103" s="134" t="s">
        <v>1</v>
      </c>
      <c r="CM103" s="134" t="s">
        <v>75</v>
      </c>
    </row>
    <row r="104" s="2" customFormat="1" ht="30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41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</row>
    <row r="105" s="2" customFormat="1" ht="6.96" customHeight="1">
      <c r="A105" s="35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70"/>
      <c r="M105" s="70"/>
      <c r="N105" s="70"/>
      <c r="O105" s="70"/>
      <c r="P105" s="70"/>
      <c r="Q105" s="70"/>
      <c r="R105" s="70"/>
      <c r="S105" s="70"/>
      <c r="T105" s="70"/>
      <c r="U105" s="70"/>
      <c r="V105" s="70"/>
      <c r="W105" s="70"/>
      <c r="X105" s="70"/>
      <c r="Y105" s="70"/>
      <c r="Z105" s="70"/>
      <c r="AA105" s="70"/>
      <c r="AB105" s="70"/>
      <c r="AC105" s="70"/>
      <c r="AD105" s="70"/>
      <c r="AE105" s="70"/>
      <c r="AF105" s="70"/>
      <c r="AG105" s="70"/>
      <c r="AH105" s="70"/>
      <c r="AI105" s="70"/>
      <c r="AJ105" s="70"/>
      <c r="AK105" s="70"/>
      <c r="AL105" s="70"/>
      <c r="AM105" s="70"/>
      <c r="AN105" s="70"/>
      <c r="AO105" s="70"/>
      <c r="AP105" s="70"/>
      <c r="AQ105" s="70"/>
      <c r="AR105" s="41"/>
      <c r="AS105" s="35"/>
      <c r="AT105" s="35"/>
      <c r="AU105" s="35"/>
      <c r="AV105" s="35"/>
      <c r="AW105" s="35"/>
      <c r="AX105" s="35"/>
      <c r="AY105" s="35"/>
      <c r="AZ105" s="35"/>
      <c r="BA105" s="35"/>
      <c r="BB105" s="35"/>
      <c r="BC105" s="35"/>
      <c r="BD105" s="35"/>
      <c r="BE105" s="35"/>
    </row>
  </sheetData>
  <sheetProtection sheet="1" formatColumns="0" formatRows="0" objects="1" scenarios="1" spinCount="100000" saltValue="dK5v9tHKt9n+rDj4qfmXe6bwrJ7OHwoEAjMmVuqtVeogx5uFJm9M3tcahj/+uakFipBnlmhDGrxV+oHNWUhGyQ==" hashValue="FqHEPhLDVBDFs70dqRR4Ki/77SEiaQ5UugF1lWq73fyCfWrKe5dQ/P7e/V3Ir7u3ARLBN7Tuh5kTsLWEelq9nA==" algorithmName="SHA-512" password="CC35"/>
  <mergeCells count="7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1 - MK č.1'!C2" display="/"/>
    <hyperlink ref="A96" location="'2 - MK č.2'!C2" display="/"/>
    <hyperlink ref="A97" location="'3 - Chodník č.1'!C2" display="/"/>
    <hyperlink ref="A98" location="'4 - Chodník č.2'!C2" display="/"/>
    <hyperlink ref="A99" location="'5 - Chodník č.3'!C2" display="/"/>
    <hyperlink ref="A100" location="'6 - Chodník č.4'!C2" display="/"/>
    <hyperlink ref="A101" location="'7 - Chodník č.5'!C2" display="/"/>
    <hyperlink ref="A102" location="'8 - Chodník č.6'!C2" display="/"/>
    <hyperlink ref="A103" location="'9 - Osvetlenie priechodu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107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75</v>
      </c>
    </row>
    <row r="4" s="1" customFormat="1" ht="24.96" customHeight="1">
      <c r="B4" s="17"/>
      <c r="D4" s="141" t="s">
        <v>108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26.25" customHeight="1">
      <c r="B7" s="17"/>
      <c r="E7" s="144" t="str">
        <f>'Rekapitulácia stavby'!K6</f>
        <v>DOBUDOVANIE MIESTNYCH KOMUNIKÁCIÍ PRE MRK V OBCI BREZINA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109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359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24. 1. 2022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">
        <v>1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">
        <v>25</v>
      </c>
      <c r="F15" s="35"/>
      <c r="G15" s="35"/>
      <c r="H15" s="35"/>
      <c r="I15" s="143" t="s">
        <v>26</v>
      </c>
      <c r="J15" s="146" t="s">
        <v>1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27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26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29</v>
      </c>
      <c r="E20" s="35"/>
      <c r="F20" s="35"/>
      <c r="G20" s="35"/>
      <c r="H20" s="35"/>
      <c r="I20" s="143" t="s">
        <v>24</v>
      </c>
      <c r="J20" s="146" t="s">
        <v>1</v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">
        <v>30</v>
      </c>
      <c r="F21" s="35"/>
      <c r="G21" s="35"/>
      <c r="H21" s="35"/>
      <c r="I21" s="143" t="s">
        <v>26</v>
      </c>
      <c r="J21" s="146" t="s">
        <v>1</v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32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26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34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35</v>
      </c>
      <c r="E30" s="35"/>
      <c r="F30" s="35"/>
      <c r="G30" s="35"/>
      <c r="H30" s="35"/>
      <c r="I30" s="35"/>
      <c r="J30" s="154">
        <f>ROUND(J120,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37</v>
      </c>
      <c r="G32" s="35"/>
      <c r="H32" s="35"/>
      <c r="I32" s="155" t="s">
        <v>36</v>
      </c>
      <c r="J32" s="155" t="s">
        <v>38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39</v>
      </c>
      <c r="E33" s="157" t="s">
        <v>40</v>
      </c>
      <c r="F33" s="158">
        <f>ROUND((SUM(BE120:BE162)),  2)</f>
        <v>0</v>
      </c>
      <c r="G33" s="159"/>
      <c r="H33" s="159"/>
      <c r="I33" s="160">
        <v>0.20000000000000001</v>
      </c>
      <c r="J33" s="158">
        <f>ROUND(((SUM(BE120:BE162))*I33),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41</v>
      </c>
      <c r="F34" s="158">
        <f>ROUND((SUM(BF120:BF162)),  2)</f>
        <v>0</v>
      </c>
      <c r="G34" s="159"/>
      <c r="H34" s="159"/>
      <c r="I34" s="160">
        <v>0.20000000000000001</v>
      </c>
      <c r="J34" s="158">
        <f>ROUND(((SUM(BF120:BF162))*I34),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42</v>
      </c>
      <c r="F35" s="161">
        <f>ROUND((SUM(BG120:BG162)),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43</v>
      </c>
      <c r="F36" s="161">
        <f>ROUND((SUM(BH120:BH162)),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44</v>
      </c>
      <c r="F37" s="158">
        <f>ROUND((SUM(BI120:BI162)),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111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81" t="str">
        <f>E7</f>
        <v>DOBUDOVANIE MIESTNYCH KOMUNIKÁCIÍ PRE MRK V OBCI BREZINA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109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9 - Osvetlenie priechodu pre chodcov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BREZINA</v>
      </c>
      <c r="G89" s="37"/>
      <c r="H89" s="37"/>
      <c r="I89" s="29" t="s">
        <v>21</v>
      </c>
      <c r="J89" s="82" t="str">
        <f>IF(J12="","",J12)</f>
        <v>24. 1. 2022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23</v>
      </c>
      <c r="D91" s="37"/>
      <c r="E91" s="37"/>
      <c r="F91" s="24" t="str">
        <f>E15</f>
        <v>OBEC BREZINA</v>
      </c>
      <c r="G91" s="37"/>
      <c r="H91" s="37"/>
      <c r="I91" s="29" t="s">
        <v>29</v>
      </c>
      <c r="J91" s="33" t="str">
        <f>E21</f>
        <v>VÁHOPROJEKT s.r.o.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112</v>
      </c>
      <c r="D94" s="183"/>
      <c r="E94" s="183"/>
      <c r="F94" s="183"/>
      <c r="G94" s="183"/>
      <c r="H94" s="183"/>
      <c r="I94" s="183"/>
      <c r="J94" s="184" t="s">
        <v>113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114</v>
      </c>
      <c r="D96" s="37"/>
      <c r="E96" s="37"/>
      <c r="F96" s="37"/>
      <c r="G96" s="37"/>
      <c r="H96" s="37"/>
      <c r="I96" s="37"/>
      <c r="J96" s="113">
        <f>J120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115</v>
      </c>
    </row>
    <row r="97" s="9" customFormat="1" ht="24.96" customHeight="1">
      <c r="A97" s="9"/>
      <c r="B97" s="186"/>
      <c r="C97" s="187"/>
      <c r="D97" s="188" t="s">
        <v>360</v>
      </c>
      <c r="E97" s="189"/>
      <c r="F97" s="189"/>
      <c r="G97" s="189"/>
      <c r="H97" s="189"/>
      <c r="I97" s="189"/>
      <c r="J97" s="190">
        <f>J121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361</v>
      </c>
      <c r="E98" s="195"/>
      <c r="F98" s="195"/>
      <c r="G98" s="195"/>
      <c r="H98" s="195"/>
      <c r="I98" s="195"/>
      <c r="J98" s="196">
        <f>J122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362</v>
      </c>
      <c r="E99" s="195"/>
      <c r="F99" s="195"/>
      <c r="G99" s="195"/>
      <c r="H99" s="195"/>
      <c r="I99" s="195"/>
      <c r="J99" s="196">
        <f>J152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363</v>
      </c>
      <c r="E100" s="195"/>
      <c r="F100" s="195"/>
      <c r="G100" s="195"/>
      <c r="H100" s="195"/>
      <c r="I100" s="195"/>
      <c r="J100" s="196">
        <f>J159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6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9"/>
      <c r="C102" s="70"/>
      <c r="D102" s="70"/>
      <c r="E102" s="70"/>
      <c r="F102" s="70"/>
      <c r="G102" s="70"/>
      <c r="H102" s="70"/>
      <c r="I102" s="70"/>
      <c r="J102" s="70"/>
      <c r="K102" s="70"/>
      <c r="L102" s="66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71"/>
      <c r="C106" s="72"/>
      <c r="D106" s="72"/>
      <c r="E106" s="72"/>
      <c r="F106" s="72"/>
      <c r="G106" s="72"/>
      <c r="H106" s="72"/>
      <c r="I106" s="72"/>
      <c r="J106" s="72"/>
      <c r="K106" s="72"/>
      <c r="L106" s="6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121</v>
      </c>
      <c r="D107" s="37"/>
      <c r="E107" s="37"/>
      <c r="F107" s="37"/>
      <c r="G107" s="37"/>
      <c r="H107" s="37"/>
      <c r="I107" s="37"/>
      <c r="J107" s="37"/>
      <c r="K107" s="37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15</v>
      </c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6.25" customHeight="1">
      <c r="A110" s="35"/>
      <c r="B110" s="36"/>
      <c r="C110" s="37"/>
      <c r="D110" s="37"/>
      <c r="E110" s="181" t="str">
        <f>E7</f>
        <v>DOBUDOVANIE MIESTNYCH KOMUNIKÁCIÍ PRE MRK V OBCI BREZINA</v>
      </c>
      <c r="F110" s="29"/>
      <c r="G110" s="29"/>
      <c r="H110" s="29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109</v>
      </c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9" t="str">
        <f>E9</f>
        <v>9 - Osvetlenie priechodu pre chodcov</v>
      </c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19</v>
      </c>
      <c r="D114" s="37"/>
      <c r="E114" s="37"/>
      <c r="F114" s="24" t="str">
        <f>F12</f>
        <v>BREZINA</v>
      </c>
      <c r="G114" s="37"/>
      <c r="H114" s="37"/>
      <c r="I114" s="29" t="s">
        <v>21</v>
      </c>
      <c r="J114" s="82" t="str">
        <f>IF(J12="","",J12)</f>
        <v>24. 1. 2022</v>
      </c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25.65" customHeight="1">
      <c r="A116" s="35"/>
      <c r="B116" s="36"/>
      <c r="C116" s="29" t="s">
        <v>23</v>
      </c>
      <c r="D116" s="37"/>
      <c r="E116" s="37"/>
      <c r="F116" s="24" t="str">
        <f>E15</f>
        <v>OBEC BREZINA</v>
      </c>
      <c r="G116" s="37"/>
      <c r="H116" s="37"/>
      <c r="I116" s="29" t="s">
        <v>29</v>
      </c>
      <c r="J116" s="33" t="str">
        <f>E21</f>
        <v>VÁHOPROJEKT s.r.o.</v>
      </c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27</v>
      </c>
      <c r="D117" s="37"/>
      <c r="E117" s="37"/>
      <c r="F117" s="24" t="str">
        <f>IF(E18="","",E18)</f>
        <v>Vyplň údaj</v>
      </c>
      <c r="G117" s="37"/>
      <c r="H117" s="37"/>
      <c r="I117" s="29" t="s">
        <v>32</v>
      </c>
      <c r="J117" s="33" t="str">
        <f>E24</f>
        <v xml:space="preserve"> </v>
      </c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98"/>
      <c r="B119" s="199"/>
      <c r="C119" s="200" t="s">
        <v>122</v>
      </c>
      <c r="D119" s="201" t="s">
        <v>60</v>
      </c>
      <c r="E119" s="201" t="s">
        <v>56</v>
      </c>
      <c r="F119" s="201" t="s">
        <v>57</v>
      </c>
      <c r="G119" s="201" t="s">
        <v>123</v>
      </c>
      <c r="H119" s="201" t="s">
        <v>124</v>
      </c>
      <c r="I119" s="201" t="s">
        <v>125</v>
      </c>
      <c r="J119" s="202" t="s">
        <v>113</v>
      </c>
      <c r="K119" s="203" t="s">
        <v>126</v>
      </c>
      <c r="L119" s="204"/>
      <c r="M119" s="103" t="s">
        <v>1</v>
      </c>
      <c r="N119" s="104" t="s">
        <v>39</v>
      </c>
      <c r="O119" s="104" t="s">
        <v>127</v>
      </c>
      <c r="P119" s="104" t="s">
        <v>128</v>
      </c>
      <c r="Q119" s="104" t="s">
        <v>129</v>
      </c>
      <c r="R119" s="104" t="s">
        <v>130</v>
      </c>
      <c r="S119" s="104" t="s">
        <v>131</v>
      </c>
      <c r="T119" s="105" t="s">
        <v>132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5"/>
      <c r="B120" s="36"/>
      <c r="C120" s="110" t="s">
        <v>114</v>
      </c>
      <c r="D120" s="37"/>
      <c r="E120" s="37"/>
      <c r="F120" s="37"/>
      <c r="G120" s="37"/>
      <c r="H120" s="37"/>
      <c r="I120" s="37"/>
      <c r="J120" s="205">
        <f>BK120</f>
        <v>0</v>
      </c>
      <c r="K120" s="37"/>
      <c r="L120" s="41"/>
      <c r="M120" s="106"/>
      <c r="N120" s="206"/>
      <c r="O120" s="107"/>
      <c r="P120" s="207">
        <f>P121</f>
        <v>0</v>
      </c>
      <c r="Q120" s="107"/>
      <c r="R120" s="207">
        <f>R121</f>
        <v>1.3875063999999999</v>
      </c>
      <c r="S120" s="107"/>
      <c r="T120" s="208">
        <f>T121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74</v>
      </c>
      <c r="AU120" s="14" t="s">
        <v>115</v>
      </c>
      <c r="BK120" s="209">
        <f>BK121</f>
        <v>0</v>
      </c>
    </row>
    <row r="121" s="12" customFormat="1" ht="25.92" customHeight="1">
      <c r="A121" s="12"/>
      <c r="B121" s="210"/>
      <c r="C121" s="211"/>
      <c r="D121" s="212" t="s">
        <v>74</v>
      </c>
      <c r="E121" s="213" t="s">
        <v>364</v>
      </c>
      <c r="F121" s="213" t="s">
        <v>365</v>
      </c>
      <c r="G121" s="211"/>
      <c r="H121" s="211"/>
      <c r="I121" s="214"/>
      <c r="J121" s="215">
        <f>BK121</f>
        <v>0</v>
      </c>
      <c r="K121" s="211"/>
      <c r="L121" s="216"/>
      <c r="M121" s="217"/>
      <c r="N121" s="218"/>
      <c r="O121" s="218"/>
      <c r="P121" s="219">
        <f>P122+P152+P159</f>
        <v>0</v>
      </c>
      <c r="Q121" s="218"/>
      <c r="R121" s="219">
        <f>R122+R152+R159</f>
        <v>1.3875063999999999</v>
      </c>
      <c r="S121" s="218"/>
      <c r="T121" s="220">
        <f>T122+T152+T159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1" t="s">
        <v>80</v>
      </c>
      <c r="AT121" s="222" t="s">
        <v>74</v>
      </c>
      <c r="AU121" s="222" t="s">
        <v>75</v>
      </c>
      <c r="AY121" s="221" t="s">
        <v>135</v>
      </c>
      <c r="BK121" s="223">
        <f>BK122+BK152+BK159</f>
        <v>0</v>
      </c>
    </row>
    <row r="122" s="12" customFormat="1" ht="22.8" customHeight="1">
      <c r="A122" s="12"/>
      <c r="B122" s="210"/>
      <c r="C122" s="211"/>
      <c r="D122" s="212" t="s">
        <v>74</v>
      </c>
      <c r="E122" s="224" t="s">
        <v>366</v>
      </c>
      <c r="F122" s="224" t="s">
        <v>367</v>
      </c>
      <c r="G122" s="211"/>
      <c r="H122" s="211"/>
      <c r="I122" s="214"/>
      <c r="J122" s="225">
        <f>BK122</f>
        <v>0</v>
      </c>
      <c r="K122" s="211"/>
      <c r="L122" s="216"/>
      <c r="M122" s="217"/>
      <c r="N122" s="218"/>
      <c r="O122" s="218"/>
      <c r="P122" s="219">
        <f>SUM(P123:P151)</f>
        <v>0</v>
      </c>
      <c r="Q122" s="218"/>
      <c r="R122" s="219">
        <f>SUM(R123:R151)</f>
        <v>0.065240000000000006</v>
      </c>
      <c r="S122" s="218"/>
      <c r="T122" s="220">
        <f>SUM(T123:T151)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80</v>
      </c>
      <c r="AT122" s="222" t="s">
        <v>74</v>
      </c>
      <c r="AU122" s="222" t="s">
        <v>80</v>
      </c>
      <c r="AY122" s="221" t="s">
        <v>135</v>
      </c>
      <c r="BK122" s="223">
        <f>SUM(BK123:BK151)</f>
        <v>0</v>
      </c>
    </row>
    <row r="123" s="2" customFormat="1" ht="21.75" customHeight="1">
      <c r="A123" s="35"/>
      <c r="B123" s="36"/>
      <c r="C123" s="226" t="s">
        <v>80</v>
      </c>
      <c r="D123" s="226" t="s">
        <v>137</v>
      </c>
      <c r="E123" s="227" t="s">
        <v>368</v>
      </c>
      <c r="F123" s="228" t="s">
        <v>369</v>
      </c>
      <c r="G123" s="229" t="s">
        <v>370</v>
      </c>
      <c r="H123" s="230">
        <v>2</v>
      </c>
      <c r="I123" s="231"/>
      <c r="J123" s="232">
        <f>ROUND(I123*H123,2)</f>
        <v>0</v>
      </c>
      <c r="K123" s="233"/>
      <c r="L123" s="41"/>
      <c r="M123" s="234" t="s">
        <v>1</v>
      </c>
      <c r="N123" s="235" t="s">
        <v>41</v>
      </c>
      <c r="O123" s="94"/>
      <c r="P123" s="236">
        <f>O123*H123</f>
        <v>0</v>
      </c>
      <c r="Q123" s="236">
        <v>0</v>
      </c>
      <c r="R123" s="236">
        <f>Q123*H123</f>
        <v>0</v>
      </c>
      <c r="S123" s="236">
        <v>0</v>
      </c>
      <c r="T123" s="23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8" t="s">
        <v>90</v>
      </c>
      <c r="AT123" s="238" t="s">
        <v>137</v>
      </c>
      <c r="AU123" s="238" t="s">
        <v>84</v>
      </c>
      <c r="AY123" s="14" t="s">
        <v>135</v>
      </c>
      <c r="BE123" s="239">
        <f>IF(N123="základná",J123,0)</f>
        <v>0</v>
      </c>
      <c r="BF123" s="239">
        <f>IF(N123="znížená",J123,0)</f>
        <v>0</v>
      </c>
      <c r="BG123" s="239">
        <f>IF(N123="zákl. prenesená",J123,0)</f>
        <v>0</v>
      </c>
      <c r="BH123" s="239">
        <f>IF(N123="zníž. prenesená",J123,0)</f>
        <v>0</v>
      </c>
      <c r="BI123" s="239">
        <f>IF(N123="nulová",J123,0)</f>
        <v>0</v>
      </c>
      <c r="BJ123" s="14" t="s">
        <v>84</v>
      </c>
      <c r="BK123" s="239">
        <f>ROUND(I123*H123,2)</f>
        <v>0</v>
      </c>
      <c r="BL123" s="14" t="s">
        <v>90</v>
      </c>
      <c r="BM123" s="238" t="s">
        <v>84</v>
      </c>
    </row>
    <row r="124" s="2" customFormat="1" ht="24.15" customHeight="1">
      <c r="A124" s="35"/>
      <c r="B124" s="36"/>
      <c r="C124" s="240" t="s">
        <v>84</v>
      </c>
      <c r="D124" s="240" t="s">
        <v>158</v>
      </c>
      <c r="E124" s="241" t="s">
        <v>371</v>
      </c>
      <c r="F124" s="242" t="s">
        <v>372</v>
      </c>
      <c r="G124" s="243" t="s">
        <v>232</v>
      </c>
      <c r="H124" s="244">
        <v>2</v>
      </c>
      <c r="I124" s="245"/>
      <c r="J124" s="246">
        <f>ROUND(I124*H124,2)</f>
        <v>0</v>
      </c>
      <c r="K124" s="247"/>
      <c r="L124" s="248"/>
      <c r="M124" s="249" t="s">
        <v>1</v>
      </c>
      <c r="N124" s="250" t="s">
        <v>41</v>
      </c>
      <c r="O124" s="94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8" t="s">
        <v>102</v>
      </c>
      <c r="AT124" s="238" t="s">
        <v>158</v>
      </c>
      <c r="AU124" s="238" t="s">
        <v>84</v>
      </c>
      <c r="AY124" s="14" t="s">
        <v>135</v>
      </c>
      <c r="BE124" s="239">
        <f>IF(N124="základná",J124,0)</f>
        <v>0</v>
      </c>
      <c r="BF124" s="239">
        <f>IF(N124="znížená",J124,0)</f>
        <v>0</v>
      </c>
      <c r="BG124" s="239">
        <f>IF(N124="zákl. prenesená",J124,0)</f>
        <v>0</v>
      </c>
      <c r="BH124" s="239">
        <f>IF(N124="zníž. prenesená",J124,0)</f>
        <v>0</v>
      </c>
      <c r="BI124" s="239">
        <f>IF(N124="nulová",J124,0)</f>
        <v>0</v>
      </c>
      <c r="BJ124" s="14" t="s">
        <v>84</v>
      </c>
      <c r="BK124" s="239">
        <f>ROUND(I124*H124,2)</f>
        <v>0</v>
      </c>
      <c r="BL124" s="14" t="s">
        <v>90</v>
      </c>
      <c r="BM124" s="238" t="s">
        <v>90</v>
      </c>
    </row>
    <row r="125" s="2" customFormat="1" ht="24.15" customHeight="1">
      <c r="A125" s="35"/>
      <c r="B125" s="36"/>
      <c r="C125" s="226" t="s">
        <v>87</v>
      </c>
      <c r="D125" s="226" t="s">
        <v>137</v>
      </c>
      <c r="E125" s="227" t="s">
        <v>373</v>
      </c>
      <c r="F125" s="228" t="s">
        <v>374</v>
      </c>
      <c r="G125" s="229" t="s">
        <v>370</v>
      </c>
      <c r="H125" s="230">
        <v>3</v>
      </c>
      <c r="I125" s="231"/>
      <c r="J125" s="232">
        <f>ROUND(I125*H125,2)</f>
        <v>0</v>
      </c>
      <c r="K125" s="233"/>
      <c r="L125" s="41"/>
      <c r="M125" s="234" t="s">
        <v>1</v>
      </c>
      <c r="N125" s="235" t="s">
        <v>41</v>
      </c>
      <c r="O125" s="94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90</v>
      </c>
      <c r="AT125" s="238" t="s">
        <v>137</v>
      </c>
      <c r="AU125" s="238" t="s">
        <v>84</v>
      </c>
      <c r="AY125" s="14" t="s">
        <v>135</v>
      </c>
      <c r="BE125" s="239">
        <f>IF(N125="základná",J125,0)</f>
        <v>0</v>
      </c>
      <c r="BF125" s="239">
        <f>IF(N125="znížená",J125,0)</f>
        <v>0</v>
      </c>
      <c r="BG125" s="239">
        <f>IF(N125="zákl. prenesená",J125,0)</f>
        <v>0</v>
      </c>
      <c r="BH125" s="239">
        <f>IF(N125="zníž. prenesená",J125,0)</f>
        <v>0</v>
      </c>
      <c r="BI125" s="239">
        <f>IF(N125="nulová",J125,0)</f>
        <v>0</v>
      </c>
      <c r="BJ125" s="14" t="s">
        <v>84</v>
      </c>
      <c r="BK125" s="239">
        <f>ROUND(I125*H125,2)</f>
        <v>0</v>
      </c>
      <c r="BL125" s="14" t="s">
        <v>90</v>
      </c>
      <c r="BM125" s="238" t="s">
        <v>96</v>
      </c>
    </row>
    <row r="126" s="2" customFormat="1" ht="21.75" customHeight="1">
      <c r="A126" s="35"/>
      <c r="B126" s="36"/>
      <c r="C126" s="240" t="s">
        <v>90</v>
      </c>
      <c r="D126" s="240" t="s">
        <v>158</v>
      </c>
      <c r="E126" s="241" t="s">
        <v>375</v>
      </c>
      <c r="F126" s="242" t="s">
        <v>376</v>
      </c>
      <c r="G126" s="243" t="s">
        <v>370</v>
      </c>
      <c r="H126" s="244">
        <v>3</v>
      </c>
      <c r="I126" s="245"/>
      <c r="J126" s="246">
        <f>ROUND(I126*H126,2)</f>
        <v>0</v>
      </c>
      <c r="K126" s="247"/>
      <c r="L126" s="248"/>
      <c r="M126" s="249" t="s">
        <v>1</v>
      </c>
      <c r="N126" s="250" t="s">
        <v>41</v>
      </c>
      <c r="O126" s="94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102</v>
      </c>
      <c r="AT126" s="238" t="s">
        <v>158</v>
      </c>
      <c r="AU126" s="238" t="s">
        <v>84</v>
      </c>
      <c r="AY126" s="14" t="s">
        <v>135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84</v>
      </c>
      <c r="BK126" s="239">
        <f>ROUND(I126*H126,2)</f>
        <v>0</v>
      </c>
      <c r="BL126" s="14" t="s">
        <v>90</v>
      </c>
      <c r="BM126" s="238" t="s">
        <v>102</v>
      </c>
    </row>
    <row r="127" s="2" customFormat="1" ht="16.5" customHeight="1">
      <c r="A127" s="35"/>
      <c r="B127" s="36"/>
      <c r="C127" s="226" t="s">
        <v>93</v>
      </c>
      <c r="D127" s="226" t="s">
        <v>137</v>
      </c>
      <c r="E127" s="227" t="s">
        <v>377</v>
      </c>
      <c r="F127" s="228" t="s">
        <v>378</v>
      </c>
      <c r="G127" s="229" t="s">
        <v>370</v>
      </c>
      <c r="H127" s="230">
        <v>2</v>
      </c>
      <c r="I127" s="231"/>
      <c r="J127" s="232">
        <f>ROUND(I127*H127,2)</f>
        <v>0</v>
      </c>
      <c r="K127" s="233"/>
      <c r="L127" s="41"/>
      <c r="M127" s="234" t="s">
        <v>1</v>
      </c>
      <c r="N127" s="235" t="s">
        <v>41</v>
      </c>
      <c r="O127" s="94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90</v>
      </c>
      <c r="AT127" s="238" t="s">
        <v>137</v>
      </c>
      <c r="AU127" s="238" t="s">
        <v>84</v>
      </c>
      <c r="AY127" s="14" t="s">
        <v>135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84</v>
      </c>
      <c r="BK127" s="239">
        <f>ROUND(I127*H127,2)</f>
        <v>0</v>
      </c>
      <c r="BL127" s="14" t="s">
        <v>90</v>
      </c>
      <c r="BM127" s="238" t="s">
        <v>170</v>
      </c>
    </row>
    <row r="128" s="2" customFormat="1" ht="24.15" customHeight="1">
      <c r="A128" s="35"/>
      <c r="B128" s="36"/>
      <c r="C128" s="240" t="s">
        <v>96</v>
      </c>
      <c r="D128" s="240" t="s">
        <v>158</v>
      </c>
      <c r="E128" s="241" t="s">
        <v>379</v>
      </c>
      <c r="F128" s="242" t="s">
        <v>380</v>
      </c>
      <c r="G128" s="243" t="s">
        <v>232</v>
      </c>
      <c r="H128" s="244">
        <v>2</v>
      </c>
      <c r="I128" s="245"/>
      <c r="J128" s="246">
        <f>ROUND(I128*H128,2)</f>
        <v>0</v>
      </c>
      <c r="K128" s="247"/>
      <c r="L128" s="248"/>
      <c r="M128" s="249" t="s">
        <v>1</v>
      </c>
      <c r="N128" s="250" t="s">
        <v>41</v>
      </c>
      <c r="O128" s="94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102</v>
      </c>
      <c r="AT128" s="238" t="s">
        <v>158</v>
      </c>
      <c r="AU128" s="238" t="s">
        <v>84</v>
      </c>
      <c r="AY128" s="14" t="s">
        <v>135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84</v>
      </c>
      <c r="BK128" s="239">
        <f>ROUND(I128*H128,2)</f>
        <v>0</v>
      </c>
      <c r="BL128" s="14" t="s">
        <v>90</v>
      </c>
      <c r="BM128" s="238" t="s">
        <v>178</v>
      </c>
    </row>
    <row r="129" s="2" customFormat="1" ht="16.5" customHeight="1">
      <c r="A129" s="35"/>
      <c r="B129" s="36"/>
      <c r="C129" s="226" t="s">
        <v>99</v>
      </c>
      <c r="D129" s="226" t="s">
        <v>137</v>
      </c>
      <c r="E129" s="227" t="s">
        <v>381</v>
      </c>
      <c r="F129" s="228" t="s">
        <v>382</v>
      </c>
      <c r="G129" s="229" t="s">
        <v>370</v>
      </c>
      <c r="H129" s="230">
        <v>2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41</v>
      </c>
      <c r="O129" s="94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90</v>
      </c>
      <c r="AT129" s="238" t="s">
        <v>137</v>
      </c>
      <c r="AU129" s="238" t="s">
        <v>84</v>
      </c>
      <c r="AY129" s="14" t="s">
        <v>135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84</v>
      </c>
      <c r="BK129" s="239">
        <f>ROUND(I129*H129,2)</f>
        <v>0</v>
      </c>
      <c r="BL129" s="14" t="s">
        <v>90</v>
      </c>
      <c r="BM129" s="238" t="s">
        <v>186</v>
      </c>
    </row>
    <row r="130" s="2" customFormat="1" ht="24.15" customHeight="1">
      <c r="A130" s="35"/>
      <c r="B130" s="36"/>
      <c r="C130" s="240" t="s">
        <v>102</v>
      </c>
      <c r="D130" s="240" t="s">
        <v>158</v>
      </c>
      <c r="E130" s="241" t="s">
        <v>383</v>
      </c>
      <c r="F130" s="242" t="s">
        <v>384</v>
      </c>
      <c r="G130" s="243" t="s">
        <v>232</v>
      </c>
      <c r="H130" s="244">
        <v>2</v>
      </c>
      <c r="I130" s="245"/>
      <c r="J130" s="246">
        <f>ROUND(I130*H130,2)</f>
        <v>0</v>
      </c>
      <c r="K130" s="247"/>
      <c r="L130" s="248"/>
      <c r="M130" s="249" t="s">
        <v>1</v>
      </c>
      <c r="N130" s="250" t="s">
        <v>41</v>
      </c>
      <c r="O130" s="94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102</v>
      </c>
      <c r="AT130" s="238" t="s">
        <v>158</v>
      </c>
      <c r="AU130" s="238" t="s">
        <v>84</v>
      </c>
      <c r="AY130" s="14" t="s">
        <v>135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84</v>
      </c>
      <c r="BK130" s="239">
        <f>ROUND(I130*H130,2)</f>
        <v>0</v>
      </c>
      <c r="BL130" s="14" t="s">
        <v>90</v>
      </c>
      <c r="BM130" s="238" t="s">
        <v>194</v>
      </c>
    </row>
    <row r="131" s="2" customFormat="1" ht="16.5" customHeight="1">
      <c r="A131" s="35"/>
      <c r="B131" s="36"/>
      <c r="C131" s="226" t="s">
        <v>105</v>
      </c>
      <c r="D131" s="226" t="s">
        <v>137</v>
      </c>
      <c r="E131" s="227" t="s">
        <v>385</v>
      </c>
      <c r="F131" s="228" t="s">
        <v>386</v>
      </c>
      <c r="G131" s="229" t="s">
        <v>370</v>
      </c>
      <c r="H131" s="230">
        <v>2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41</v>
      </c>
      <c r="O131" s="94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90</v>
      </c>
      <c r="AT131" s="238" t="s">
        <v>137</v>
      </c>
      <c r="AU131" s="238" t="s">
        <v>84</v>
      </c>
      <c r="AY131" s="14" t="s">
        <v>135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84</v>
      </c>
      <c r="BK131" s="239">
        <f>ROUND(I131*H131,2)</f>
        <v>0</v>
      </c>
      <c r="BL131" s="14" t="s">
        <v>90</v>
      </c>
      <c r="BM131" s="238" t="s">
        <v>204</v>
      </c>
    </row>
    <row r="132" s="2" customFormat="1" ht="24.15" customHeight="1">
      <c r="A132" s="35"/>
      <c r="B132" s="36"/>
      <c r="C132" s="240" t="s">
        <v>170</v>
      </c>
      <c r="D132" s="240" t="s">
        <v>158</v>
      </c>
      <c r="E132" s="241" t="s">
        <v>387</v>
      </c>
      <c r="F132" s="242" t="s">
        <v>388</v>
      </c>
      <c r="G132" s="243" t="s">
        <v>232</v>
      </c>
      <c r="H132" s="244">
        <v>2</v>
      </c>
      <c r="I132" s="245"/>
      <c r="J132" s="246">
        <f>ROUND(I132*H132,2)</f>
        <v>0</v>
      </c>
      <c r="K132" s="247"/>
      <c r="L132" s="248"/>
      <c r="M132" s="249" t="s">
        <v>1</v>
      </c>
      <c r="N132" s="250" t="s">
        <v>41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102</v>
      </c>
      <c r="AT132" s="238" t="s">
        <v>158</v>
      </c>
      <c r="AU132" s="238" t="s">
        <v>84</v>
      </c>
      <c r="AY132" s="14" t="s">
        <v>135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84</v>
      </c>
      <c r="BK132" s="239">
        <f>ROUND(I132*H132,2)</f>
        <v>0</v>
      </c>
      <c r="BL132" s="14" t="s">
        <v>90</v>
      </c>
      <c r="BM132" s="238" t="s">
        <v>7</v>
      </c>
    </row>
    <row r="133" s="2" customFormat="1" ht="16.5" customHeight="1">
      <c r="A133" s="35"/>
      <c r="B133" s="36"/>
      <c r="C133" s="226" t="s">
        <v>174</v>
      </c>
      <c r="D133" s="226" t="s">
        <v>137</v>
      </c>
      <c r="E133" s="227" t="s">
        <v>389</v>
      </c>
      <c r="F133" s="228" t="s">
        <v>390</v>
      </c>
      <c r="G133" s="229" t="s">
        <v>370</v>
      </c>
      <c r="H133" s="230">
        <v>2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41</v>
      </c>
      <c r="O133" s="94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90</v>
      </c>
      <c r="AT133" s="238" t="s">
        <v>137</v>
      </c>
      <c r="AU133" s="238" t="s">
        <v>84</v>
      </c>
      <c r="AY133" s="14" t="s">
        <v>135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84</v>
      </c>
      <c r="BK133" s="239">
        <f>ROUND(I133*H133,2)</f>
        <v>0</v>
      </c>
      <c r="BL133" s="14" t="s">
        <v>90</v>
      </c>
      <c r="BM133" s="238" t="s">
        <v>250</v>
      </c>
    </row>
    <row r="134" s="2" customFormat="1" ht="16.5" customHeight="1">
      <c r="A134" s="35"/>
      <c r="B134" s="36"/>
      <c r="C134" s="240" t="s">
        <v>178</v>
      </c>
      <c r="D134" s="240" t="s">
        <v>158</v>
      </c>
      <c r="E134" s="241" t="s">
        <v>391</v>
      </c>
      <c r="F134" s="242" t="s">
        <v>392</v>
      </c>
      <c r="G134" s="243" t="s">
        <v>370</v>
      </c>
      <c r="H134" s="244">
        <v>2</v>
      </c>
      <c r="I134" s="245"/>
      <c r="J134" s="246">
        <f>ROUND(I134*H134,2)</f>
        <v>0</v>
      </c>
      <c r="K134" s="247"/>
      <c r="L134" s="248"/>
      <c r="M134" s="249" t="s">
        <v>1</v>
      </c>
      <c r="N134" s="250" t="s">
        <v>41</v>
      </c>
      <c r="O134" s="94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102</v>
      </c>
      <c r="AT134" s="238" t="s">
        <v>158</v>
      </c>
      <c r="AU134" s="238" t="s">
        <v>84</v>
      </c>
      <c r="AY134" s="14" t="s">
        <v>135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84</v>
      </c>
      <c r="BK134" s="239">
        <f>ROUND(I134*H134,2)</f>
        <v>0</v>
      </c>
      <c r="BL134" s="14" t="s">
        <v>90</v>
      </c>
      <c r="BM134" s="238" t="s">
        <v>258</v>
      </c>
    </row>
    <row r="135" s="2" customFormat="1" ht="24.15" customHeight="1">
      <c r="A135" s="35"/>
      <c r="B135" s="36"/>
      <c r="C135" s="226" t="s">
        <v>182</v>
      </c>
      <c r="D135" s="226" t="s">
        <v>137</v>
      </c>
      <c r="E135" s="227" t="s">
        <v>393</v>
      </c>
      <c r="F135" s="228" t="s">
        <v>394</v>
      </c>
      <c r="G135" s="229" t="s">
        <v>300</v>
      </c>
      <c r="H135" s="230">
        <v>20</v>
      </c>
      <c r="I135" s="231"/>
      <c r="J135" s="232">
        <f>ROUND(I135*H135,2)</f>
        <v>0</v>
      </c>
      <c r="K135" s="233"/>
      <c r="L135" s="41"/>
      <c r="M135" s="234" t="s">
        <v>1</v>
      </c>
      <c r="N135" s="235" t="s">
        <v>41</v>
      </c>
      <c r="O135" s="94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90</v>
      </c>
      <c r="AT135" s="238" t="s">
        <v>137</v>
      </c>
      <c r="AU135" s="238" t="s">
        <v>84</v>
      </c>
      <c r="AY135" s="14" t="s">
        <v>135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84</v>
      </c>
      <c r="BK135" s="239">
        <f>ROUND(I135*H135,2)</f>
        <v>0</v>
      </c>
      <c r="BL135" s="14" t="s">
        <v>90</v>
      </c>
      <c r="BM135" s="238" t="s">
        <v>266</v>
      </c>
    </row>
    <row r="136" s="2" customFormat="1" ht="16.5" customHeight="1">
      <c r="A136" s="35"/>
      <c r="B136" s="36"/>
      <c r="C136" s="240" t="s">
        <v>186</v>
      </c>
      <c r="D136" s="240" t="s">
        <v>158</v>
      </c>
      <c r="E136" s="241" t="s">
        <v>395</v>
      </c>
      <c r="F136" s="242" t="s">
        <v>396</v>
      </c>
      <c r="G136" s="243" t="s">
        <v>161</v>
      </c>
      <c r="H136" s="244">
        <v>13</v>
      </c>
      <c r="I136" s="245"/>
      <c r="J136" s="246">
        <f>ROUND(I136*H136,2)</f>
        <v>0</v>
      </c>
      <c r="K136" s="247"/>
      <c r="L136" s="248"/>
      <c r="M136" s="249" t="s">
        <v>1</v>
      </c>
      <c r="N136" s="250" t="s">
        <v>41</v>
      </c>
      <c r="O136" s="94"/>
      <c r="P136" s="236">
        <f>O136*H136</f>
        <v>0</v>
      </c>
      <c r="Q136" s="236">
        <v>0.001</v>
      </c>
      <c r="R136" s="236">
        <f>Q136*H136</f>
        <v>0.013000000000000001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102</v>
      </c>
      <c r="AT136" s="238" t="s">
        <v>158</v>
      </c>
      <c r="AU136" s="238" t="s">
        <v>84</v>
      </c>
      <c r="AY136" s="14" t="s">
        <v>135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84</v>
      </c>
      <c r="BK136" s="239">
        <f>ROUND(I136*H136,2)</f>
        <v>0</v>
      </c>
      <c r="BL136" s="14" t="s">
        <v>90</v>
      </c>
      <c r="BM136" s="238" t="s">
        <v>397</v>
      </c>
    </row>
    <row r="137" s="2" customFormat="1" ht="21.75" customHeight="1">
      <c r="A137" s="35"/>
      <c r="B137" s="36"/>
      <c r="C137" s="226" t="s">
        <v>190</v>
      </c>
      <c r="D137" s="226" t="s">
        <v>137</v>
      </c>
      <c r="E137" s="227" t="s">
        <v>398</v>
      </c>
      <c r="F137" s="228" t="s">
        <v>399</v>
      </c>
      <c r="G137" s="229" t="s">
        <v>370</v>
      </c>
      <c r="H137" s="230">
        <v>8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41</v>
      </c>
      <c r="O137" s="94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90</v>
      </c>
      <c r="AT137" s="238" t="s">
        <v>137</v>
      </c>
      <c r="AU137" s="238" t="s">
        <v>84</v>
      </c>
      <c r="AY137" s="14" t="s">
        <v>135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84</v>
      </c>
      <c r="BK137" s="239">
        <f>ROUND(I137*H137,2)</f>
        <v>0</v>
      </c>
      <c r="BL137" s="14" t="s">
        <v>90</v>
      </c>
      <c r="BM137" s="238" t="s">
        <v>400</v>
      </c>
    </row>
    <row r="138" s="2" customFormat="1" ht="21.75" customHeight="1">
      <c r="A138" s="35"/>
      <c r="B138" s="36"/>
      <c r="C138" s="240" t="s">
        <v>194</v>
      </c>
      <c r="D138" s="240" t="s">
        <v>158</v>
      </c>
      <c r="E138" s="241" t="s">
        <v>401</v>
      </c>
      <c r="F138" s="242" t="s">
        <v>402</v>
      </c>
      <c r="G138" s="243" t="s">
        <v>370</v>
      </c>
      <c r="H138" s="244">
        <v>6</v>
      </c>
      <c r="I138" s="245"/>
      <c r="J138" s="246">
        <f>ROUND(I138*H138,2)</f>
        <v>0</v>
      </c>
      <c r="K138" s="247"/>
      <c r="L138" s="248"/>
      <c r="M138" s="249" t="s">
        <v>1</v>
      </c>
      <c r="N138" s="250" t="s">
        <v>41</v>
      </c>
      <c r="O138" s="94"/>
      <c r="P138" s="236">
        <f>O138*H138</f>
        <v>0</v>
      </c>
      <c r="Q138" s="236">
        <v>0.00044999999999999999</v>
      </c>
      <c r="R138" s="236">
        <f>Q138*H138</f>
        <v>0.0027000000000000001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102</v>
      </c>
      <c r="AT138" s="238" t="s">
        <v>158</v>
      </c>
      <c r="AU138" s="238" t="s">
        <v>84</v>
      </c>
      <c r="AY138" s="14" t="s">
        <v>135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84</v>
      </c>
      <c r="BK138" s="239">
        <f>ROUND(I138*H138,2)</f>
        <v>0</v>
      </c>
      <c r="BL138" s="14" t="s">
        <v>90</v>
      </c>
      <c r="BM138" s="238" t="s">
        <v>403</v>
      </c>
    </row>
    <row r="139" s="2" customFormat="1" ht="24.15" customHeight="1">
      <c r="A139" s="35"/>
      <c r="B139" s="36"/>
      <c r="C139" s="240" t="s">
        <v>199</v>
      </c>
      <c r="D139" s="240" t="s">
        <v>158</v>
      </c>
      <c r="E139" s="241" t="s">
        <v>404</v>
      </c>
      <c r="F139" s="242" t="s">
        <v>405</v>
      </c>
      <c r="G139" s="243" t="s">
        <v>370</v>
      </c>
      <c r="H139" s="244">
        <v>2</v>
      </c>
      <c r="I139" s="245"/>
      <c r="J139" s="246">
        <f>ROUND(I139*H139,2)</f>
        <v>0</v>
      </c>
      <c r="K139" s="247"/>
      <c r="L139" s="248"/>
      <c r="M139" s="249" t="s">
        <v>1</v>
      </c>
      <c r="N139" s="250" t="s">
        <v>41</v>
      </c>
      <c r="O139" s="94"/>
      <c r="P139" s="236">
        <f>O139*H139</f>
        <v>0</v>
      </c>
      <c r="Q139" s="236">
        <v>0.00017000000000000001</v>
      </c>
      <c r="R139" s="236">
        <f>Q139*H139</f>
        <v>0.00034000000000000002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102</v>
      </c>
      <c r="AT139" s="238" t="s">
        <v>158</v>
      </c>
      <c r="AU139" s="238" t="s">
        <v>84</v>
      </c>
      <c r="AY139" s="14" t="s">
        <v>135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84</v>
      </c>
      <c r="BK139" s="239">
        <f>ROUND(I139*H139,2)</f>
        <v>0</v>
      </c>
      <c r="BL139" s="14" t="s">
        <v>90</v>
      </c>
      <c r="BM139" s="238" t="s">
        <v>406</v>
      </c>
    </row>
    <row r="140" s="2" customFormat="1" ht="24.15" customHeight="1">
      <c r="A140" s="35"/>
      <c r="B140" s="36"/>
      <c r="C140" s="226" t="s">
        <v>204</v>
      </c>
      <c r="D140" s="226" t="s">
        <v>137</v>
      </c>
      <c r="E140" s="227" t="s">
        <v>407</v>
      </c>
      <c r="F140" s="228" t="s">
        <v>408</v>
      </c>
      <c r="G140" s="229" t="s">
        <v>370</v>
      </c>
      <c r="H140" s="230">
        <v>6</v>
      </c>
      <c r="I140" s="231"/>
      <c r="J140" s="232">
        <f>ROUND(I140*H140,2)</f>
        <v>0</v>
      </c>
      <c r="K140" s="233"/>
      <c r="L140" s="41"/>
      <c r="M140" s="234" t="s">
        <v>1</v>
      </c>
      <c r="N140" s="235" t="s">
        <v>41</v>
      </c>
      <c r="O140" s="94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90</v>
      </c>
      <c r="AT140" s="238" t="s">
        <v>137</v>
      </c>
      <c r="AU140" s="238" t="s">
        <v>84</v>
      </c>
      <c r="AY140" s="14" t="s">
        <v>135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84</v>
      </c>
      <c r="BK140" s="239">
        <f>ROUND(I140*H140,2)</f>
        <v>0</v>
      </c>
      <c r="BL140" s="14" t="s">
        <v>90</v>
      </c>
      <c r="BM140" s="238" t="s">
        <v>409</v>
      </c>
    </row>
    <row r="141" s="2" customFormat="1" ht="16.5" customHeight="1">
      <c r="A141" s="35"/>
      <c r="B141" s="36"/>
      <c r="C141" s="240" t="s">
        <v>210</v>
      </c>
      <c r="D141" s="240" t="s">
        <v>158</v>
      </c>
      <c r="E141" s="241" t="s">
        <v>410</v>
      </c>
      <c r="F141" s="242" t="s">
        <v>411</v>
      </c>
      <c r="G141" s="243" t="s">
        <v>370</v>
      </c>
      <c r="H141" s="244">
        <v>6</v>
      </c>
      <c r="I141" s="245"/>
      <c r="J141" s="246">
        <f>ROUND(I141*H141,2)</f>
        <v>0</v>
      </c>
      <c r="K141" s="247"/>
      <c r="L141" s="248"/>
      <c r="M141" s="249" t="s">
        <v>1</v>
      </c>
      <c r="N141" s="250" t="s">
        <v>41</v>
      </c>
      <c r="O141" s="94"/>
      <c r="P141" s="236">
        <f>O141*H141</f>
        <v>0</v>
      </c>
      <c r="Q141" s="236">
        <v>0.0082000000000000007</v>
      </c>
      <c r="R141" s="236">
        <f>Q141*H141</f>
        <v>0.049200000000000008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102</v>
      </c>
      <c r="AT141" s="238" t="s">
        <v>158</v>
      </c>
      <c r="AU141" s="238" t="s">
        <v>84</v>
      </c>
      <c r="AY141" s="14" t="s">
        <v>135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84</v>
      </c>
      <c r="BK141" s="239">
        <f>ROUND(I141*H141,2)</f>
        <v>0</v>
      </c>
      <c r="BL141" s="14" t="s">
        <v>90</v>
      </c>
      <c r="BM141" s="238" t="s">
        <v>412</v>
      </c>
    </row>
    <row r="142" s="2" customFormat="1" ht="24.15" customHeight="1">
      <c r="A142" s="35"/>
      <c r="B142" s="36"/>
      <c r="C142" s="226" t="s">
        <v>7</v>
      </c>
      <c r="D142" s="226" t="s">
        <v>137</v>
      </c>
      <c r="E142" s="227" t="s">
        <v>413</v>
      </c>
      <c r="F142" s="228" t="s">
        <v>414</v>
      </c>
      <c r="G142" s="229" t="s">
        <v>370</v>
      </c>
      <c r="H142" s="230">
        <v>3</v>
      </c>
      <c r="I142" s="231"/>
      <c r="J142" s="232">
        <f>ROUND(I142*H142,2)</f>
        <v>0</v>
      </c>
      <c r="K142" s="233"/>
      <c r="L142" s="41"/>
      <c r="M142" s="234" t="s">
        <v>1</v>
      </c>
      <c r="N142" s="235" t="s">
        <v>41</v>
      </c>
      <c r="O142" s="94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90</v>
      </c>
      <c r="AT142" s="238" t="s">
        <v>137</v>
      </c>
      <c r="AU142" s="238" t="s">
        <v>84</v>
      </c>
      <c r="AY142" s="14" t="s">
        <v>135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84</v>
      </c>
      <c r="BK142" s="239">
        <f>ROUND(I142*H142,2)</f>
        <v>0</v>
      </c>
      <c r="BL142" s="14" t="s">
        <v>90</v>
      </c>
      <c r="BM142" s="238" t="s">
        <v>415</v>
      </c>
    </row>
    <row r="143" s="2" customFormat="1" ht="16.5" customHeight="1">
      <c r="A143" s="35"/>
      <c r="B143" s="36"/>
      <c r="C143" s="240" t="s">
        <v>246</v>
      </c>
      <c r="D143" s="240" t="s">
        <v>158</v>
      </c>
      <c r="E143" s="241" t="s">
        <v>416</v>
      </c>
      <c r="F143" s="242" t="s">
        <v>417</v>
      </c>
      <c r="G143" s="243" t="s">
        <v>232</v>
      </c>
      <c r="H143" s="244">
        <v>3</v>
      </c>
      <c r="I143" s="245"/>
      <c r="J143" s="246">
        <f>ROUND(I143*H143,2)</f>
        <v>0</v>
      </c>
      <c r="K143" s="247"/>
      <c r="L143" s="248"/>
      <c r="M143" s="249" t="s">
        <v>1</v>
      </c>
      <c r="N143" s="250" t="s">
        <v>41</v>
      </c>
      <c r="O143" s="94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102</v>
      </c>
      <c r="AT143" s="238" t="s">
        <v>158</v>
      </c>
      <c r="AU143" s="238" t="s">
        <v>84</v>
      </c>
      <c r="AY143" s="14" t="s">
        <v>135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84</v>
      </c>
      <c r="BK143" s="239">
        <f>ROUND(I143*H143,2)</f>
        <v>0</v>
      </c>
      <c r="BL143" s="14" t="s">
        <v>90</v>
      </c>
      <c r="BM143" s="238" t="s">
        <v>418</v>
      </c>
    </row>
    <row r="144" s="2" customFormat="1" ht="16.5" customHeight="1">
      <c r="A144" s="35"/>
      <c r="B144" s="36"/>
      <c r="C144" s="240" t="s">
        <v>250</v>
      </c>
      <c r="D144" s="240" t="s">
        <v>158</v>
      </c>
      <c r="E144" s="241" t="s">
        <v>419</v>
      </c>
      <c r="F144" s="242" t="s">
        <v>420</v>
      </c>
      <c r="G144" s="243" t="s">
        <v>232</v>
      </c>
      <c r="H144" s="244">
        <v>3</v>
      </c>
      <c r="I144" s="245"/>
      <c r="J144" s="246">
        <f>ROUND(I144*H144,2)</f>
        <v>0</v>
      </c>
      <c r="K144" s="247"/>
      <c r="L144" s="248"/>
      <c r="M144" s="249" t="s">
        <v>1</v>
      </c>
      <c r="N144" s="250" t="s">
        <v>41</v>
      </c>
      <c r="O144" s="94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102</v>
      </c>
      <c r="AT144" s="238" t="s">
        <v>158</v>
      </c>
      <c r="AU144" s="238" t="s">
        <v>84</v>
      </c>
      <c r="AY144" s="14" t="s">
        <v>135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84</v>
      </c>
      <c r="BK144" s="239">
        <f>ROUND(I144*H144,2)</f>
        <v>0</v>
      </c>
      <c r="BL144" s="14" t="s">
        <v>90</v>
      </c>
      <c r="BM144" s="238" t="s">
        <v>421</v>
      </c>
    </row>
    <row r="145" s="2" customFormat="1" ht="16.5" customHeight="1">
      <c r="A145" s="35"/>
      <c r="B145" s="36"/>
      <c r="C145" s="226" t="s">
        <v>254</v>
      </c>
      <c r="D145" s="226" t="s">
        <v>137</v>
      </c>
      <c r="E145" s="227" t="s">
        <v>422</v>
      </c>
      <c r="F145" s="228" t="s">
        <v>423</v>
      </c>
      <c r="G145" s="229" t="s">
        <v>370</v>
      </c>
      <c r="H145" s="230">
        <v>1</v>
      </c>
      <c r="I145" s="231"/>
      <c r="J145" s="232">
        <f>ROUND(I145*H145,2)</f>
        <v>0</v>
      </c>
      <c r="K145" s="233"/>
      <c r="L145" s="41"/>
      <c r="M145" s="234" t="s">
        <v>1</v>
      </c>
      <c r="N145" s="235" t="s">
        <v>41</v>
      </c>
      <c r="O145" s="94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90</v>
      </c>
      <c r="AT145" s="238" t="s">
        <v>137</v>
      </c>
      <c r="AU145" s="238" t="s">
        <v>84</v>
      </c>
      <c r="AY145" s="14" t="s">
        <v>135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84</v>
      </c>
      <c r="BK145" s="239">
        <f>ROUND(I145*H145,2)</f>
        <v>0</v>
      </c>
      <c r="BL145" s="14" t="s">
        <v>90</v>
      </c>
      <c r="BM145" s="238" t="s">
        <v>424</v>
      </c>
    </row>
    <row r="146" s="2" customFormat="1" ht="24.15" customHeight="1">
      <c r="A146" s="35"/>
      <c r="B146" s="36"/>
      <c r="C146" s="240" t="s">
        <v>258</v>
      </c>
      <c r="D146" s="240" t="s">
        <v>158</v>
      </c>
      <c r="E146" s="241" t="s">
        <v>425</v>
      </c>
      <c r="F146" s="242" t="s">
        <v>426</v>
      </c>
      <c r="G146" s="243" t="s">
        <v>232</v>
      </c>
      <c r="H146" s="244">
        <v>1</v>
      </c>
      <c r="I146" s="245"/>
      <c r="J146" s="246">
        <f>ROUND(I146*H146,2)</f>
        <v>0</v>
      </c>
      <c r="K146" s="247"/>
      <c r="L146" s="248"/>
      <c r="M146" s="249" t="s">
        <v>1</v>
      </c>
      <c r="N146" s="250" t="s">
        <v>41</v>
      </c>
      <c r="O146" s="94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102</v>
      </c>
      <c r="AT146" s="238" t="s">
        <v>158</v>
      </c>
      <c r="AU146" s="238" t="s">
        <v>84</v>
      </c>
      <c r="AY146" s="14" t="s">
        <v>135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84</v>
      </c>
      <c r="BK146" s="239">
        <f>ROUND(I146*H146,2)</f>
        <v>0</v>
      </c>
      <c r="BL146" s="14" t="s">
        <v>90</v>
      </c>
      <c r="BM146" s="238" t="s">
        <v>427</v>
      </c>
    </row>
    <row r="147" s="2" customFormat="1" ht="24.15" customHeight="1">
      <c r="A147" s="35"/>
      <c r="B147" s="36"/>
      <c r="C147" s="226" t="s">
        <v>262</v>
      </c>
      <c r="D147" s="226" t="s">
        <v>137</v>
      </c>
      <c r="E147" s="227" t="s">
        <v>428</v>
      </c>
      <c r="F147" s="228" t="s">
        <v>429</v>
      </c>
      <c r="G147" s="229" t="s">
        <v>300</v>
      </c>
      <c r="H147" s="230">
        <v>55</v>
      </c>
      <c r="I147" s="231"/>
      <c r="J147" s="232">
        <f>ROUND(I147*H147,2)</f>
        <v>0</v>
      </c>
      <c r="K147" s="233"/>
      <c r="L147" s="41"/>
      <c r="M147" s="234" t="s">
        <v>1</v>
      </c>
      <c r="N147" s="235" t="s">
        <v>41</v>
      </c>
      <c r="O147" s="94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90</v>
      </c>
      <c r="AT147" s="238" t="s">
        <v>137</v>
      </c>
      <c r="AU147" s="238" t="s">
        <v>84</v>
      </c>
      <c r="AY147" s="14" t="s">
        <v>135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84</v>
      </c>
      <c r="BK147" s="239">
        <f>ROUND(I147*H147,2)</f>
        <v>0</v>
      </c>
      <c r="BL147" s="14" t="s">
        <v>90</v>
      </c>
      <c r="BM147" s="238" t="s">
        <v>430</v>
      </c>
    </row>
    <row r="148" s="2" customFormat="1" ht="16.5" customHeight="1">
      <c r="A148" s="35"/>
      <c r="B148" s="36"/>
      <c r="C148" s="240" t="s">
        <v>266</v>
      </c>
      <c r="D148" s="240" t="s">
        <v>158</v>
      </c>
      <c r="E148" s="241" t="s">
        <v>431</v>
      </c>
      <c r="F148" s="242" t="s">
        <v>432</v>
      </c>
      <c r="G148" s="243" t="s">
        <v>300</v>
      </c>
      <c r="H148" s="244">
        <v>55</v>
      </c>
      <c r="I148" s="245"/>
      <c r="J148" s="246">
        <f>ROUND(I148*H148,2)</f>
        <v>0</v>
      </c>
      <c r="K148" s="247"/>
      <c r="L148" s="248"/>
      <c r="M148" s="249" t="s">
        <v>1</v>
      </c>
      <c r="N148" s="250" t="s">
        <v>41</v>
      </c>
      <c r="O148" s="94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102</v>
      </c>
      <c r="AT148" s="238" t="s">
        <v>158</v>
      </c>
      <c r="AU148" s="238" t="s">
        <v>84</v>
      </c>
      <c r="AY148" s="14" t="s">
        <v>135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84</v>
      </c>
      <c r="BK148" s="239">
        <f>ROUND(I148*H148,2)</f>
        <v>0</v>
      </c>
      <c r="BL148" s="14" t="s">
        <v>90</v>
      </c>
      <c r="BM148" s="238" t="s">
        <v>433</v>
      </c>
    </row>
    <row r="149" s="2" customFormat="1" ht="16.5" customHeight="1">
      <c r="A149" s="35"/>
      <c r="B149" s="36"/>
      <c r="C149" s="226" t="s">
        <v>434</v>
      </c>
      <c r="D149" s="226" t="s">
        <v>137</v>
      </c>
      <c r="E149" s="227" t="s">
        <v>435</v>
      </c>
      <c r="F149" s="228" t="s">
        <v>436</v>
      </c>
      <c r="G149" s="229" t="s">
        <v>300</v>
      </c>
      <c r="H149" s="230">
        <v>25</v>
      </c>
      <c r="I149" s="231"/>
      <c r="J149" s="232">
        <f>ROUND(I149*H149,2)</f>
        <v>0</v>
      </c>
      <c r="K149" s="233"/>
      <c r="L149" s="41"/>
      <c r="M149" s="234" t="s">
        <v>1</v>
      </c>
      <c r="N149" s="235" t="s">
        <v>41</v>
      </c>
      <c r="O149" s="94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90</v>
      </c>
      <c r="AT149" s="238" t="s">
        <v>137</v>
      </c>
      <c r="AU149" s="238" t="s">
        <v>84</v>
      </c>
      <c r="AY149" s="14" t="s">
        <v>135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84</v>
      </c>
      <c r="BK149" s="239">
        <f>ROUND(I149*H149,2)</f>
        <v>0</v>
      </c>
      <c r="BL149" s="14" t="s">
        <v>90</v>
      </c>
      <c r="BM149" s="238" t="s">
        <v>437</v>
      </c>
    </row>
    <row r="150" s="2" customFormat="1" ht="16.5" customHeight="1">
      <c r="A150" s="35"/>
      <c r="B150" s="36"/>
      <c r="C150" s="240" t="s">
        <v>397</v>
      </c>
      <c r="D150" s="240" t="s">
        <v>158</v>
      </c>
      <c r="E150" s="241" t="s">
        <v>438</v>
      </c>
      <c r="F150" s="242" t="s">
        <v>439</v>
      </c>
      <c r="G150" s="243" t="s">
        <v>300</v>
      </c>
      <c r="H150" s="244">
        <v>25</v>
      </c>
      <c r="I150" s="245"/>
      <c r="J150" s="246">
        <f>ROUND(I150*H150,2)</f>
        <v>0</v>
      </c>
      <c r="K150" s="247"/>
      <c r="L150" s="248"/>
      <c r="M150" s="249" t="s">
        <v>1</v>
      </c>
      <c r="N150" s="250" t="s">
        <v>41</v>
      </c>
      <c r="O150" s="94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102</v>
      </c>
      <c r="AT150" s="238" t="s">
        <v>158</v>
      </c>
      <c r="AU150" s="238" t="s">
        <v>84</v>
      </c>
      <c r="AY150" s="14" t="s">
        <v>135</v>
      </c>
      <c r="BE150" s="239">
        <f>IF(N150="základná",J150,0)</f>
        <v>0</v>
      </c>
      <c r="BF150" s="239">
        <f>IF(N150="znížená",J150,0)</f>
        <v>0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84</v>
      </c>
      <c r="BK150" s="239">
        <f>ROUND(I150*H150,2)</f>
        <v>0</v>
      </c>
      <c r="BL150" s="14" t="s">
        <v>90</v>
      </c>
      <c r="BM150" s="238" t="s">
        <v>440</v>
      </c>
    </row>
    <row r="151" s="2" customFormat="1" ht="16.5" customHeight="1">
      <c r="A151" s="35"/>
      <c r="B151" s="36"/>
      <c r="C151" s="226" t="s">
        <v>441</v>
      </c>
      <c r="D151" s="226" t="s">
        <v>137</v>
      </c>
      <c r="E151" s="227" t="s">
        <v>442</v>
      </c>
      <c r="F151" s="228" t="s">
        <v>443</v>
      </c>
      <c r="G151" s="229" t="s">
        <v>300</v>
      </c>
      <c r="H151" s="230">
        <v>4</v>
      </c>
      <c r="I151" s="231"/>
      <c r="J151" s="232">
        <f>ROUND(I151*H151,2)</f>
        <v>0</v>
      </c>
      <c r="K151" s="233"/>
      <c r="L151" s="41"/>
      <c r="M151" s="234" t="s">
        <v>1</v>
      </c>
      <c r="N151" s="235" t="s">
        <v>41</v>
      </c>
      <c r="O151" s="94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90</v>
      </c>
      <c r="AT151" s="238" t="s">
        <v>137</v>
      </c>
      <c r="AU151" s="238" t="s">
        <v>84</v>
      </c>
      <c r="AY151" s="14" t="s">
        <v>135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84</v>
      </c>
      <c r="BK151" s="239">
        <f>ROUND(I151*H151,2)</f>
        <v>0</v>
      </c>
      <c r="BL151" s="14" t="s">
        <v>90</v>
      </c>
      <c r="BM151" s="238" t="s">
        <v>444</v>
      </c>
    </row>
    <row r="152" s="12" customFormat="1" ht="22.8" customHeight="1">
      <c r="A152" s="12"/>
      <c r="B152" s="210"/>
      <c r="C152" s="211"/>
      <c r="D152" s="212" t="s">
        <v>74</v>
      </c>
      <c r="E152" s="224" t="s">
        <v>445</v>
      </c>
      <c r="F152" s="224" t="s">
        <v>446</v>
      </c>
      <c r="G152" s="211"/>
      <c r="H152" s="211"/>
      <c r="I152" s="214"/>
      <c r="J152" s="225">
        <f>BK152</f>
        <v>0</v>
      </c>
      <c r="K152" s="211"/>
      <c r="L152" s="216"/>
      <c r="M152" s="217"/>
      <c r="N152" s="218"/>
      <c r="O152" s="218"/>
      <c r="P152" s="219">
        <f>SUM(P153:P158)</f>
        <v>0</v>
      </c>
      <c r="Q152" s="218"/>
      <c r="R152" s="219">
        <f>SUM(R153:R158)</f>
        <v>1.3222664</v>
      </c>
      <c r="S152" s="218"/>
      <c r="T152" s="220">
        <f>SUM(T153:T158)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1" t="s">
        <v>80</v>
      </c>
      <c r="AT152" s="222" t="s">
        <v>74</v>
      </c>
      <c r="AU152" s="222" t="s">
        <v>80</v>
      </c>
      <c r="AY152" s="221" t="s">
        <v>135</v>
      </c>
      <c r="BK152" s="223">
        <f>SUM(BK153:BK158)</f>
        <v>0</v>
      </c>
    </row>
    <row r="153" s="2" customFormat="1" ht="21.75" customHeight="1">
      <c r="A153" s="35"/>
      <c r="B153" s="36"/>
      <c r="C153" s="226" t="s">
        <v>400</v>
      </c>
      <c r="D153" s="226" t="s">
        <v>137</v>
      </c>
      <c r="E153" s="227" t="s">
        <v>447</v>
      </c>
      <c r="F153" s="228" t="s">
        <v>448</v>
      </c>
      <c r="G153" s="229" t="s">
        <v>449</v>
      </c>
      <c r="H153" s="230">
        <v>0.029999999999999999</v>
      </c>
      <c r="I153" s="231"/>
      <c r="J153" s="232">
        <f>ROUND(I153*H153,2)</f>
        <v>0</v>
      </c>
      <c r="K153" s="233"/>
      <c r="L153" s="41"/>
      <c r="M153" s="234" t="s">
        <v>1</v>
      </c>
      <c r="N153" s="235" t="s">
        <v>41</v>
      </c>
      <c r="O153" s="94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90</v>
      </c>
      <c r="AT153" s="238" t="s">
        <v>137</v>
      </c>
      <c r="AU153" s="238" t="s">
        <v>84</v>
      </c>
      <c r="AY153" s="14" t="s">
        <v>135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84</v>
      </c>
      <c r="BK153" s="239">
        <f>ROUND(I153*H153,2)</f>
        <v>0</v>
      </c>
      <c r="BL153" s="14" t="s">
        <v>90</v>
      </c>
      <c r="BM153" s="238" t="s">
        <v>450</v>
      </c>
    </row>
    <row r="154" s="2" customFormat="1" ht="24.15" customHeight="1">
      <c r="A154" s="35"/>
      <c r="B154" s="36"/>
      <c r="C154" s="226" t="s">
        <v>451</v>
      </c>
      <c r="D154" s="226" t="s">
        <v>137</v>
      </c>
      <c r="E154" s="227" t="s">
        <v>452</v>
      </c>
      <c r="F154" s="228" t="s">
        <v>453</v>
      </c>
      <c r="G154" s="229" t="s">
        <v>140</v>
      </c>
      <c r="H154" s="230">
        <v>0.54000000000000004</v>
      </c>
      <c r="I154" s="231"/>
      <c r="J154" s="232">
        <f>ROUND(I154*H154,2)</f>
        <v>0</v>
      </c>
      <c r="K154" s="233"/>
      <c r="L154" s="41"/>
      <c r="M154" s="234" t="s">
        <v>1</v>
      </c>
      <c r="N154" s="235" t="s">
        <v>41</v>
      </c>
      <c r="O154" s="94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90</v>
      </c>
      <c r="AT154" s="238" t="s">
        <v>137</v>
      </c>
      <c r="AU154" s="238" t="s">
        <v>84</v>
      </c>
      <c r="AY154" s="14" t="s">
        <v>135</v>
      </c>
      <c r="BE154" s="239">
        <f>IF(N154="základná",J154,0)</f>
        <v>0</v>
      </c>
      <c r="BF154" s="239">
        <f>IF(N154="znížená",J154,0)</f>
        <v>0</v>
      </c>
      <c r="BG154" s="239">
        <f>IF(N154="zákl. prenesená",J154,0)</f>
        <v>0</v>
      </c>
      <c r="BH154" s="239">
        <f>IF(N154="zníž. prenesená",J154,0)</f>
        <v>0</v>
      </c>
      <c r="BI154" s="239">
        <f>IF(N154="nulová",J154,0)</f>
        <v>0</v>
      </c>
      <c r="BJ154" s="14" t="s">
        <v>84</v>
      </c>
      <c r="BK154" s="239">
        <f>ROUND(I154*H154,2)</f>
        <v>0</v>
      </c>
      <c r="BL154" s="14" t="s">
        <v>90</v>
      </c>
      <c r="BM154" s="238" t="s">
        <v>454</v>
      </c>
    </row>
    <row r="155" s="2" customFormat="1" ht="16.5" customHeight="1">
      <c r="A155" s="35"/>
      <c r="B155" s="36"/>
      <c r="C155" s="226" t="s">
        <v>403</v>
      </c>
      <c r="D155" s="226" t="s">
        <v>137</v>
      </c>
      <c r="E155" s="227" t="s">
        <v>455</v>
      </c>
      <c r="F155" s="228" t="s">
        <v>456</v>
      </c>
      <c r="G155" s="229" t="s">
        <v>140</v>
      </c>
      <c r="H155" s="230">
        <v>0.52000000000000002</v>
      </c>
      <c r="I155" s="231"/>
      <c r="J155" s="232">
        <f>ROUND(I155*H155,2)</f>
        <v>0</v>
      </c>
      <c r="K155" s="233"/>
      <c r="L155" s="41"/>
      <c r="M155" s="234" t="s">
        <v>1</v>
      </c>
      <c r="N155" s="235" t="s">
        <v>41</v>
      </c>
      <c r="O155" s="94"/>
      <c r="P155" s="236">
        <f>O155*H155</f>
        <v>0</v>
      </c>
      <c r="Q155" s="236">
        <v>2.5428199999999999</v>
      </c>
      <c r="R155" s="236">
        <f>Q155*H155</f>
        <v>1.3222664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90</v>
      </c>
      <c r="AT155" s="238" t="s">
        <v>137</v>
      </c>
      <c r="AU155" s="238" t="s">
        <v>84</v>
      </c>
      <c r="AY155" s="14" t="s">
        <v>135</v>
      </c>
      <c r="BE155" s="239">
        <f>IF(N155="základná",J155,0)</f>
        <v>0</v>
      </c>
      <c r="BF155" s="239">
        <f>IF(N155="znížená",J155,0)</f>
        <v>0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4" t="s">
        <v>84</v>
      </c>
      <c r="BK155" s="239">
        <f>ROUND(I155*H155,2)</f>
        <v>0</v>
      </c>
      <c r="BL155" s="14" t="s">
        <v>90</v>
      </c>
      <c r="BM155" s="238" t="s">
        <v>457</v>
      </c>
    </row>
    <row r="156" s="2" customFormat="1" ht="16.5" customHeight="1">
      <c r="A156" s="35"/>
      <c r="B156" s="36"/>
      <c r="C156" s="226" t="s">
        <v>458</v>
      </c>
      <c r="D156" s="226" t="s">
        <v>137</v>
      </c>
      <c r="E156" s="227" t="s">
        <v>459</v>
      </c>
      <c r="F156" s="228" t="s">
        <v>460</v>
      </c>
      <c r="G156" s="229" t="s">
        <v>300</v>
      </c>
      <c r="H156" s="230">
        <v>10</v>
      </c>
      <c r="I156" s="231"/>
      <c r="J156" s="232">
        <f>ROUND(I156*H156,2)</f>
        <v>0</v>
      </c>
      <c r="K156" s="233"/>
      <c r="L156" s="41"/>
      <c r="M156" s="234" t="s">
        <v>1</v>
      </c>
      <c r="N156" s="235" t="s">
        <v>41</v>
      </c>
      <c r="O156" s="94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90</v>
      </c>
      <c r="AT156" s="238" t="s">
        <v>137</v>
      </c>
      <c r="AU156" s="238" t="s">
        <v>84</v>
      </c>
      <c r="AY156" s="14" t="s">
        <v>135</v>
      </c>
      <c r="BE156" s="239">
        <f>IF(N156="základná",J156,0)</f>
        <v>0</v>
      </c>
      <c r="BF156" s="239">
        <f>IF(N156="znížená",J156,0)</f>
        <v>0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4" t="s">
        <v>84</v>
      </c>
      <c r="BK156" s="239">
        <f>ROUND(I156*H156,2)</f>
        <v>0</v>
      </c>
      <c r="BL156" s="14" t="s">
        <v>90</v>
      </c>
      <c r="BM156" s="238" t="s">
        <v>461</v>
      </c>
    </row>
    <row r="157" s="2" customFormat="1" ht="16.5" customHeight="1">
      <c r="A157" s="35"/>
      <c r="B157" s="36"/>
      <c r="C157" s="226" t="s">
        <v>406</v>
      </c>
      <c r="D157" s="226" t="s">
        <v>137</v>
      </c>
      <c r="E157" s="227" t="s">
        <v>462</v>
      </c>
      <c r="F157" s="228" t="s">
        <v>463</v>
      </c>
      <c r="G157" s="229" t="s">
        <v>300</v>
      </c>
      <c r="H157" s="230">
        <v>10</v>
      </c>
      <c r="I157" s="231"/>
      <c r="J157" s="232">
        <f>ROUND(I157*H157,2)</f>
        <v>0</v>
      </c>
      <c r="K157" s="233"/>
      <c r="L157" s="41"/>
      <c r="M157" s="234" t="s">
        <v>1</v>
      </c>
      <c r="N157" s="235" t="s">
        <v>41</v>
      </c>
      <c r="O157" s="94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90</v>
      </c>
      <c r="AT157" s="238" t="s">
        <v>137</v>
      </c>
      <c r="AU157" s="238" t="s">
        <v>84</v>
      </c>
      <c r="AY157" s="14" t="s">
        <v>135</v>
      </c>
      <c r="BE157" s="239">
        <f>IF(N157="základná",J157,0)</f>
        <v>0</v>
      </c>
      <c r="BF157" s="239">
        <f>IF(N157="znížená",J157,0)</f>
        <v>0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4" t="s">
        <v>84</v>
      </c>
      <c r="BK157" s="239">
        <f>ROUND(I157*H157,2)</f>
        <v>0</v>
      </c>
      <c r="BL157" s="14" t="s">
        <v>90</v>
      </c>
      <c r="BM157" s="238" t="s">
        <v>464</v>
      </c>
    </row>
    <row r="158" s="2" customFormat="1" ht="16.5" customHeight="1">
      <c r="A158" s="35"/>
      <c r="B158" s="36"/>
      <c r="C158" s="226" t="s">
        <v>465</v>
      </c>
      <c r="D158" s="226" t="s">
        <v>137</v>
      </c>
      <c r="E158" s="227" t="s">
        <v>466</v>
      </c>
      <c r="F158" s="228" t="s">
        <v>467</v>
      </c>
      <c r="G158" s="229" t="s">
        <v>156</v>
      </c>
      <c r="H158" s="230">
        <v>10</v>
      </c>
      <c r="I158" s="231"/>
      <c r="J158" s="232">
        <f>ROUND(I158*H158,2)</f>
        <v>0</v>
      </c>
      <c r="K158" s="233"/>
      <c r="L158" s="41"/>
      <c r="M158" s="234" t="s">
        <v>1</v>
      </c>
      <c r="N158" s="235" t="s">
        <v>41</v>
      </c>
      <c r="O158" s="94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8" t="s">
        <v>90</v>
      </c>
      <c r="AT158" s="238" t="s">
        <v>137</v>
      </c>
      <c r="AU158" s="238" t="s">
        <v>84</v>
      </c>
      <c r="AY158" s="14" t="s">
        <v>135</v>
      </c>
      <c r="BE158" s="239">
        <f>IF(N158="základná",J158,0)</f>
        <v>0</v>
      </c>
      <c r="BF158" s="239">
        <f>IF(N158="znížená",J158,0)</f>
        <v>0</v>
      </c>
      <c r="BG158" s="239">
        <f>IF(N158="zákl. prenesená",J158,0)</f>
        <v>0</v>
      </c>
      <c r="BH158" s="239">
        <f>IF(N158="zníž. prenesená",J158,0)</f>
        <v>0</v>
      </c>
      <c r="BI158" s="239">
        <f>IF(N158="nulová",J158,0)</f>
        <v>0</v>
      </c>
      <c r="BJ158" s="14" t="s">
        <v>84</v>
      </c>
      <c r="BK158" s="239">
        <f>ROUND(I158*H158,2)</f>
        <v>0</v>
      </c>
      <c r="BL158" s="14" t="s">
        <v>90</v>
      </c>
      <c r="BM158" s="238" t="s">
        <v>468</v>
      </c>
    </row>
    <row r="159" s="12" customFormat="1" ht="22.8" customHeight="1">
      <c r="A159" s="12"/>
      <c r="B159" s="210"/>
      <c r="C159" s="211"/>
      <c r="D159" s="212" t="s">
        <v>74</v>
      </c>
      <c r="E159" s="224" t="s">
        <v>469</v>
      </c>
      <c r="F159" s="224" t="s">
        <v>470</v>
      </c>
      <c r="G159" s="211"/>
      <c r="H159" s="211"/>
      <c r="I159" s="214"/>
      <c r="J159" s="225">
        <f>BK159</f>
        <v>0</v>
      </c>
      <c r="K159" s="211"/>
      <c r="L159" s="216"/>
      <c r="M159" s="217"/>
      <c r="N159" s="218"/>
      <c r="O159" s="218"/>
      <c r="P159" s="219">
        <f>SUM(P160:P162)</f>
        <v>0</v>
      </c>
      <c r="Q159" s="218"/>
      <c r="R159" s="219">
        <f>SUM(R160:R162)</f>
        <v>0</v>
      </c>
      <c r="S159" s="218"/>
      <c r="T159" s="220">
        <f>SUM(T160:T162)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1" t="s">
        <v>80</v>
      </c>
      <c r="AT159" s="222" t="s">
        <v>74</v>
      </c>
      <c r="AU159" s="222" t="s">
        <v>80</v>
      </c>
      <c r="AY159" s="221" t="s">
        <v>135</v>
      </c>
      <c r="BK159" s="223">
        <f>SUM(BK160:BK162)</f>
        <v>0</v>
      </c>
    </row>
    <row r="160" s="2" customFormat="1" ht="16.5" customHeight="1">
      <c r="A160" s="35"/>
      <c r="B160" s="36"/>
      <c r="C160" s="240" t="s">
        <v>409</v>
      </c>
      <c r="D160" s="240" t="s">
        <v>158</v>
      </c>
      <c r="E160" s="241" t="s">
        <v>471</v>
      </c>
      <c r="F160" s="242" t="s">
        <v>472</v>
      </c>
      <c r="G160" s="243" t="s">
        <v>473</v>
      </c>
      <c r="H160" s="256"/>
      <c r="I160" s="245"/>
      <c r="J160" s="246">
        <f>ROUND(I160*H160,2)</f>
        <v>0</v>
      </c>
      <c r="K160" s="247"/>
      <c r="L160" s="248"/>
      <c r="M160" s="249" t="s">
        <v>1</v>
      </c>
      <c r="N160" s="250" t="s">
        <v>41</v>
      </c>
      <c r="O160" s="94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102</v>
      </c>
      <c r="AT160" s="238" t="s">
        <v>158</v>
      </c>
      <c r="AU160" s="238" t="s">
        <v>84</v>
      </c>
      <c r="AY160" s="14" t="s">
        <v>135</v>
      </c>
      <c r="BE160" s="239">
        <f>IF(N160="základná",J160,0)</f>
        <v>0</v>
      </c>
      <c r="BF160" s="239">
        <f>IF(N160="znížená",J160,0)</f>
        <v>0</v>
      </c>
      <c r="BG160" s="239">
        <f>IF(N160="zákl. prenesená",J160,0)</f>
        <v>0</v>
      </c>
      <c r="BH160" s="239">
        <f>IF(N160="zníž. prenesená",J160,0)</f>
        <v>0</v>
      </c>
      <c r="BI160" s="239">
        <f>IF(N160="nulová",J160,0)</f>
        <v>0</v>
      </c>
      <c r="BJ160" s="14" t="s">
        <v>84</v>
      </c>
      <c r="BK160" s="239">
        <f>ROUND(I160*H160,2)</f>
        <v>0</v>
      </c>
      <c r="BL160" s="14" t="s">
        <v>90</v>
      </c>
      <c r="BM160" s="238" t="s">
        <v>474</v>
      </c>
    </row>
    <row r="161" s="2" customFormat="1" ht="16.5" customHeight="1">
      <c r="A161" s="35"/>
      <c r="B161" s="36"/>
      <c r="C161" s="226" t="s">
        <v>475</v>
      </c>
      <c r="D161" s="226" t="s">
        <v>137</v>
      </c>
      <c r="E161" s="227" t="s">
        <v>476</v>
      </c>
      <c r="F161" s="228" t="s">
        <v>477</v>
      </c>
      <c r="G161" s="229" t="s">
        <v>473</v>
      </c>
      <c r="H161" s="257"/>
      <c r="I161" s="231"/>
      <c r="J161" s="232">
        <f>ROUND(I161*H161,2)</f>
        <v>0</v>
      </c>
      <c r="K161" s="233"/>
      <c r="L161" s="41"/>
      <c r="M161" s="234" t="s">
        <v>1</v>
      </c>
      <c r="N161" s="235" t="s">
        <v>41</v>
      </c>
      <c r="O161" s="94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8" t="s">
        <v>90</v>
      </c>
      <c r="AT161" s="238" t="s">
        <v>137</v>
      </c>
      <c r="AU161" s="238" t="s">
        <v>84</v>
      </c>
      <c r="AY161" s="14" t="s">
        <v>135</v>
      </c>
      <c r="BE161" s="239">
        <f>IF(N161="základná",J161,0)</f>
        <v>0</v>
      </c>
      <c r="BF161" s="239">
        <f>IF(N161="znížená",J161,0)</f>
        <v>0</v>
      </c>
      <c r="BG161" s="239">
        <f>IF(N161="zákl. prenesená",J161,0)</f>
        <v>0</v>
      </c>
      <c r="BH161" s="239">
        <f>IF(N161="zníž. prenesená",J161,0)</f>
        <v>0</v>
      </c>
      <c r="BI161" s="239">
        <f>IF(N161="nulová",J161,0)</f>
        <v>0</v>
      </c>
      <c r="BJ161" s="14" t="s">
        <v>84</v>
      </c>
      <c r="BK161" s="239">
        <f>ROUND(I161*H161,2)</f>
        <v>0</v>
      </c>
      <c r="BL161" s="14" t="s">
        <v>90</v>
      </c>
      <c r="BM161" s="238" t="s">
        <v>478</v>
      </c>
    </row>
    <row r="162" s="2" customFormat="1" ht="16.5" customHeight="1">
      <c r="A162" s="35"/>
      <c r="B162" s="36"/>
      <c r="C162" s="226" t="s">
        <v>412</v>
      </c>
      <c r="D162" s="226" t="s">
        <v>137</v>
      </c>
      <c r="E162" s="227" t="s">
        <v>479</v>
      </c>
      <c r="F162" s="228" t="s">
        <v>480</v>
      </c>
      <c r="G162" s="229" t="s">
        <v>481</v>
      </c>
      <c r="H162" s="230">
        <v>5</v>
      </c>
      <c r="I162" s="231"/>
      <c r="J162" s="232">
        <f>ROUND(I162*H162,2)</f>
        <v>0</v>
      </c>
      <c r="K162" s="233"/>
      <c r="L162" s="41"/>
      <c r="M162" s="251" t="s">
        <v>1</v>
      </c>
      <c r="N162" s="252" t="s">
        <v>41</v>
      </c>
      <c r="O162" s="253"/>
      <c r="P162" s="254">
        <f>O162*H162</f>
        <v>0</v>
      </c>
      <c r="Q162" s="254">
        <v>0</v>
      </c>
      <c r="R162" s="254">
        <f>Q162*H162</f>
        <v>0</v>
      </c>
      <c r="S162" s="254">
        <v>0</v>
      </c>
      <c r="T162" s="25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90</v>
      </c>
      <c r="AT162" s="238" t="s">
        <v>137</v>
      </c>
      <c r="AU162" s="238" t="s">
        <v>84</v>
      </c>
      <c r="AY162" s="14" t="s">
        <v>135</v>
      </c>
      <c r="BE162" s="239">
        <f>IF(N162="základná",J162,0)</f>
        <v>0</v>
      </c>
      <c r="BF162" s="239">
        <f>IF(N162="znížená",J162,0)</f>
        <v>0</v>
      </c>
      <c r="BG162" s="239">
        <f>IF(N162="zákl. prenesená",J162,0)</f>
        <v>0</v>
      </c>
      <c r="BH162" s="239">
        <f>IF(N162="zníž. prenesená",J162,0)</f>
        <v>0</v>
      </c>
      <c r="BI162" s="239">
        <f>IF(N162="nulová",J162,0)</f>
        <v>0</v>
      </c>
      <c r="BJ162" s="14" t="s">
        <v>84</v>
      </c>
      <c r="BK162" s="239">
        <f>ROUND(I162*H162,2)</f>
        <v>0</v>
      </c>
      <c r="BL162" s="14" t="s">
        <v>90</v>
      </c>
      <c r="BM162" s="238" t="s">
        <v>482</v>
      </c>
    </row>
    <row r="163" s="2" customFormat="1" ht="6.96" customHeight="1">
      <c r="A163" s="35"/>
      <c r="B163" s="69"/>
      <c r="C163" s="70"/>
      <c r="D163" s="70"/>
      <c r="E163" s="70"/>
      <c r="F163" s="70"/>
      <c r="G163" s="70"/>
      <c r="H163" s="70"/>
      <c r="I163" s="70"/>
      <c r="J163" s="70"/>
      <c r="K163" s="70"/>
      <c r="L163" s="41"/>
      <c r="M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</row>
  </sheetData>
  <sheetProtection sheet="1" autoFilter="0" formatColumns="0" formatRows="0" objects="1" scenarios="1" spinCount="100000" saltValue="h8IsG+COhNWJK2FUEeqhHRKnt/bYeLDVq63+CEOlv3PLESn3KDh8tYgMwi2Ty+k3Z2uMZkBYNvGCnJ6IajYHCQ==" hashValue="JMKiEB97o+A5lp5UCHh66xpz7H9UQxyErzNR5ERRDNdIXPJnT+DVUKKq64YLQbpSoKrbR2Ib7in5OSgTYkm5BA==" algorithmName="SHA-512" password="CC35"/>
  <autoFilter ref="C119:K162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75</v>
      </c>
    </row>
    <row r="4" s="1" customFormat="1" ht="24.96" customHeight="1">
      <c r="B4" s="17"/>
      <c r="D4" s="141" t="s">
        <v>108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26.25" customHeight="1">
      <c r="B7" s="17"/>
      <c r="E7" s="144" t="str">
        <f>'Rekapitulácia stavby'!K6</f>
        <v>DOBUDOVANIE MIESTNYCH KOMUNIKÁCIÍ PRE MRK V OBCI BREZINA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109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110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24. 1. 2022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">
        <v>1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">
        <v>25</v>
      </c>
      <c r="F15" s="35"/>
      <c r="G15" s="35"/>
      <c r="H15" s="35"/>
      <c r="I15" s="143" t="s">
        <v>26</v>
      </c>
      <c r="J15" s="146" t="s">
        <v>1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27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26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29</v>
      </c>
      <c r="E20" s="35"/>
      <c r="F20" s="35"/>
      <c r="G20" s="35"/>
      <c r="H20" s="35"/>
      <c r="I20" s="143" t="s">
        <v>24</v>
      </c>
      <c r="J20" s="146" t="s">
        <v>1</v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">
        <v>30</v>
      </c>
      <c r="F21" s="35"/>
      <c r="G21" s="35"/>
      <c r="H21" s="35"/>
      <c r="I21" s="143" t="s">
        <v>26</v>
      </c>
      <c r="J21" s="146" t="s">
        <v>1</v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32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26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34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35</v>
      </c>
      <c r="E30" s="35"/>
      <c r="F30" s="35"/>
      <c r="G30" s="35"/>
      <c r="H30" s="35"/>
      <c r="I30" s="35"/>
      <c r="J30" s="154">
        <f>ROUND(J121,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37</v>
      </c>
      <c r="G32" s="35"/>
      <c r="H32" s="35"/>
      <c r="I32" s="155" t="s">
        <v>36</v>
      </c>
      <c r="J32" s="155" t="s">
        <v>38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39</v>
      </c>
      <c r="E33" s="157" t="s">
        <v>40</v>
      </c>
      <c r="F33" s="158">
        <f>ROUND((SUM(BE121:BE145)),  2)</f>
        <v>0</v>
      </c>
      <c r="G33" s="159"/>
      <c r="H33" s="159"/>
      <c r="I33" s="160">
        <v>0.20000000000000001</v>
      </c>
      <c r="J33" s="158">
        <f>ROUND(((SUM(BE121:BE145))*I33),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41</v>
      </c>
      <c r="F34" s="158">
        <f>ROUND((SUM(BF121:BF145)),  2)</f>
        <v>0</v>
      </c>
      <c r="G34" s="159"/>
      <c r="H34" s="159"/>
      <c r="I34" s="160">
        <v>0.20000000000000001</v>
      </c>
      <c r="J34" s="158">
        <f>ROUND(((SUM(BF121:BF145))*I34),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42</v>
      </c>
      <c r="F35" s="161">
        <f>ROUND((SUM(BG121:BG145)),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43</v>
      </c>
      <c r="F36" s="161">
        <f>ROUND((SUM(BH121:BH145)),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44</v>
      </c>
      <c r="F37" s="158">
        <f>ROUND((SUM(BI121:BI145)),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111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81" t="str">
        <f>E7</f>
        <v>DOBUDOVANIE MIESTNYCH KOMUNIKÁCIÍ PRE MRK V OBCI BREZINA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109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1 - MK č.1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BREZINA</v>
      </c>
      <c r="G89" s="37"/>
      <c r="H89" s="37"/>
      <c r="I89" s="29" t="s">
        <v>21</v>
      </c>
      <c r="J89" s="82" t="str">
        <f>IF(J12="","",J12)</f>
        <v>24. 1. 2022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23</v>
      </c>
      <c r="D91" s="37"/>
      <c r="E91" s="37"/>
      <c r="F91" s="24" t="str">
        <f>E15</f>
        <v>OBEC BREZINA</v>
      </c>
      <c r="G91" s="37"/>
      <c r="H91" s="37"/>
      <c r="I91" s="29" t="s">
        <v>29</v>
      </c>
      <c r="J91" s="33" t="str">
        <f>E21</f>
        <v>VÁHOPROJEKT s.r.o.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112</v>
      </c>
      <c r="D94" s="183"/>
      <c r="E94" s="183"/>
      <c r="F94" s="183"/>
      <c r="G94" s="183"/>
      <c r="H94" s="183"/>
      <c r="I94" s="183"/>
      <c r="J94" s="184" t="s">
        <v>113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114</v>
      </c>
      <c r="D96" s="37"/>
      <c r="E96" s="37"/>
      <c r="F96" s="37"/>
      <c r="G96" s="37"/>
      <c r="H96" s="37"/>
      <c r="I96" s="37"/>
      <c r="J96" s="113">
        <f>J121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115</v>
      </c>
    </row>
    <row r="97" s="9" customFormat="1" ht="24.96" customHeight="1">
      <c r="A97" s="9"/>
      <c r="B97" s="186"/>
      <c r="C97" s="187"/>
      <c r="D97" s="188" t="s">
        <v>116</v>
      </c>
      <c r="E97" s="189"/>
      <c r="F97" s="189"/>
      <c r="G97" s="189"/>
      <c r="H97" s="189"/>
      <c r="I97" s="189"/>
      <c r="J97" s="190">
        <f>J122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117</v>
      </c>
      <c r="E98" s="195"/>
      <c r="F98" s="195"/>
      <c r="G98" s="195"/>
      <c r="H98" s="195"/>
      <c r="I98" s="195"/>
      <c r="J98" s="196">
        <f>J123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118</v>
      </c>
      <c r="E99" s="195"/>
      <c r="F99" s="195"/>
      <c r="G99" s="195"/>
      <c r="H99" s="195"/>
      <c r="I99" s="195"/>
      <c r="J99" s="196">
        <f>J133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119</v>
      </c>
      <c r="E100" s="195"/>
      <c r="F100" s="195"/>
      <c r="G100" s="195"/>
      <c r="H100" s="195"/>
      <c r="I100" s="195"/>
      <c r="J100" s="196">
        <f>J141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93"/>
      <c r="D101" s="194" t="s">
        <v>120</v>
      </c>
      <c r="E101" s="195"/>
      <c r="F101" s="195"/>
      <c r="G101" s="195"/>
      <c r="H101" s="195"/>
      <c r="I101" s="195"/>
      <c r="J101" s="196">
        <f>J144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6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71"/>
      <c r="C107" s="72"/>
      <c r="D107" s="72"/>
      <c r="E107" s="72"/>
      <c r="F107" s="72"/>
      <c r="G107" s="72"/>
      <c r="H107" s="72"/>
      <c r="I107" s="72"/>
      <c r="J107" s="72"/>
      <c r="K107" s="72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121</v>
      </c>
      <c r="D108" s="37"/>
      <c r="E108" s="37"/>
      <c r="F108" s="37"/>
      <c r="G108" s="37"/>
      <c r="H108" s="37"/>
      <c r="I108" s="37"/>
      <c r="J108" s="37"/>
      <c r="K108" s="37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15</v>
      </c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6.25" customHeight="1">
      <c r="A111" s="35"/>
      <c r="B111" s="36"/>
      <c r="C111" s="37"/>
      <c r="D111" s="37"/>
      <c r="E111" s="181" t="str">
        <f>E7</f>
        <v>DOBUDOVANIE MIESTNYCH KOMUNIKÁCIÍ PRE MRK V OBCI BREZINA</v>
      </c>
      <c r="F111" s="29"/>
      <c r="G111" s="29"/>
      <c r="H111" s="29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109</v>
      </c>
      <c r="D112" s="37"/>
      <c r="E112" s="37"/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9" t="str">
        <f>E9</f>
        <v>1 - MK č.1</v>
      </c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19</v>
      </c>
      <c r="D115" s="37"/>
      <c r="E115" s="37"/>
      <c r="F115" s="24" t="str">
        <f>F12</f>
        <v>BREZINA</v>
      </c>
      <c r="G115" s="37"/>
      <c r="H115" s="37"/>
      <c r="I115" s="29" t="s">
        <v>21</v>
      </c>
      <c r="J115" s="82" t="str">
        <f>IF(J12="","",J12)</f>
        <v>24. 1. 2022</v>
      </c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5.65" customHeight="1">
      <c r="A117" s="35"/>
      <c r="B117" s="36"/>
      <c r="C117" s="29" t="s">
        <v>23</v>
      </c>
      <c r="D117" s="37"/>
      <c r="E117" s="37"/>
      <c r="F117" s="24" t="str">
        <f>E15</f>
        <v>OBEC BREZINA</v>
      </c>
      <c r="G117" s="37"/>
      <c r="H117" s="37"/>
      <c r="I117" s="29" t="s">
        <v>29</v>
      </c>
      <c r="J117" s="33" t="str">
        <f>E21</f>
        <v>VÁHOPROJEKT s.r.o.</v>
      </c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IF(E18="","",E18)</f>
        <v>Vyplň údaj</v>
      </c>
      <c r="G118" s="37"/>
      <c r="H118" s="37"/>
      <c r="I118" s="29" t="s">
        <v>32</v>
      </c>
      <c r="J118" s="33" t="str">
        <f>E24</f>
        <v xml:space="preserve"> </v>
      </c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98"/>
      <c r="B120" s="199"/>
      <c r="C120" s="200" t="s">
        <v>122</v>
      </c>
      <c r="D120" s="201" t="s">
        <v>60</v>
      </c>
      <c r="E120" s="201" t="s">
        <v>56</v>
      </c>
      <c r="F120" s="201" t="s">
        <v>57</v>
      </c>
      <c r="G120" s="201" t="s">
        <v>123</v>
      </c>
      <c r="H120" s="201" t="s">
        <v>124</v>
      </c>
      <c r="I120" s="201" t="s">
        <v>125</v>
      </c>
      <c r="J120" s="202" t="s">
        <v>113</v>
      </c>
      <c r="K120" s="203" t="s">
        <v>126</v>
      </c>
      <c r="L120" s="204"/>
      <c r="M120" s="103" t="s">
        <v>1</v>
      </c>
      <c r="N120" s="104" t="s">
        <v>39</v>
      </c>
      <c r="O120" s="104" t="s">
        <v>127</v>
      </c>
      <c r="P120" s="104" t="s">
        <v>128</v>
      </c>
      <c r="Q120" s="104" t="s">
        <v>129</v>
      </c>
      <c r="R120" s="104" t="s">
        <v>130</v>
      </c>
      <c r="S120" s="104" t="s">
        <v>131</v>
      </c>
      <c r="T120" s="105" t="s">
        <v>132</v>
      </c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</row>
    <row r="121" s="2" customFormat="1" ht="22.8" customHeight="1">
      <c r="A121" s="35"/>
      <c r="B121" s="36"/>
      <c r="C121" s="110" t="s">
        <v>114</v>
      </c>
      <c r="D121" s="37"/>
      <c r="E121" s="37"/>
      <c r="F121" s="37"/>
      <c r="G121" s="37"/>
      <c r="H121" s="37"/>
      <c r="I121" s="37"/>
      <c r="J121" s="205">
        <f>BK121</f>
        <v>0</v>
      </c>
      <c r="K121" s="37"/>
      <c r="L121" s="41"/>
      <c r="M121" s="106"/>
      <c r="N121" s="206"/>
      <c r="O121" s="107"/>
      <c r="P121" s="207">
        <f>P122</f>
        <v>0</v>
      </c>
      <c r="Q121" s="107"/>
      <c r="R121" s="207">
        <f>R122</f>
        <v>807.27648799999997</v>
      </c>
      <c r="S121" s="107"/>
      <c r="T121" s="208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74</v>
      </c>
      <c r="AU121" s="14" t="s">
        <v>115</v>
      </c>
      <c r="BK121" s="209">
        <f>BK122</f>
        <v>0</v>
      </c>
    </row>
    <row r="122" s="12" customFormat="1" ht="25.92" customHeight="1">
      <c r="A122" s="12"/>
      <c r="B122" s="210"/>
      <c r="C122" s="211"/>
      <c r="D122" s="212" t="s">
        <v>74</v>
      </c>
      <c r="E122" s="213" t="s">
        <v>133</v>
      </c>
      <c r="F122" s="213" t="s">
        <v>134</v>
      </c>
      <c r="G122" s="211"/>
      <c r="H122" s="211"/>
      <c r="I122" s="214"/>
      <c r="J122" s="215">
        <f>BK122</f>
        <v>0</v>
      </c>
      <c r="K122" s="211"/>
      <c r="L122" s="216"/>
      <c r="M122" s="217"/>
      <c r="N122" s="218"/>
      <c r="O122" s="218"/>
      <c r="P122" s="219">
        <f>P123+P133+P141+P144</f>
        <v>0</v>
      </c>
      <c r="Q122" s="218"/>
      <c r="R122" s="219">
        <f>R123+R133+R141+R144</f>
        <v>807.27648799999997</v>
      </c>
      <c r="S122" s="218"/>
      <c r="T122" s="220">
        <f>T123+T133+T141+T144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80</v>
      </c>
      <c r="AT122" s="222" t="s">
        <v>74</v>
      </c>
      <c r="AU122" s="222" t="s">
        <v>75</v>
      </c>
      <c r="AY122" s="221" t="s">
        <v>135</v>
      </c>
      <c r="BK122" s="223">
        <f>BK123+BK133+BK141+BK144</f>
        <v>0</v>
      </c>
    </row>
    <row r="123" s="12" customFormat="1" ht="22.8" customHeight="1">
      <c r="A123" s="12"/>
      <c r="B123" s="210"/>
      <c r="C123" s="211"/>
      <c r="D123" s="212" t="s">
        <v>74</v>
      </c>
      <c r="E123" s="224" t="s">
        <v>80</v>
      </c>
      <c r="F123" s="224" t="s">
        <v>136</v>
      </c>
      <c r="G123" s="211"/>
      <c r="H123" s="211"/>
      <c r="I123" s="214"/>
      <c r="J123" s="225">
        <f>BK123</f>
        <v>0</v>
      </c>
      <c r="K123" s="211"/>
      <c r="L123" s="216"/>
      <c r="M123" s="217"/>
      <c r="N123" s="218"/>
      <c r="O123" s="218"/>
      <c r="P123" s="219">
        <f>SUM(P124:P132)</f>
        <v>0</v>
      </c>
      <c r="Q123" s="218"/>
      <c r="R123" s="219">
        <f>SUM(R124:R132)</f>
        <v>0.0067980000000000002</v>
      </c>
      <c r="S123" s="218"/>
      <c r="T123" s="220">
        <f>SUM(T124:T132)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80</v>
      </c>
      <c r="AT123" s="222" t="s">
        <v>74</v>
      </c>
      <c r="AU123" s="222" t="s">
        <v>80</v>
      </c>
      <c r="AY123" s="221" t="s">
        <v>135</v>
      </c>
      <c r="BK123" s="223">
        <f>SUM(BK124:BK132)</f>
        <v>0</v>
      </c>
    </row>
    <row r="124" s="2" customFormat="1" ht="24.15" customHeight="1">
      <c r="A124" s="35"/>
      <c r="B124" s="36"/>
      <c r="C124" s="226" t="s">
        <v>80</v>
      </c>
      <c r="D124" s="226" t="s">
        <v>137</v>
      </c>
      <c r="E124" s="227" t="s">
        <v>138</v>
      </c>
      <c r="F124" s="228" t="s">
        <v>139</v>
      </c>
      <c r="G124" s="229" t="s">
        <v>140</v>
      </c>
      <c r="H124" s="230">
        <v>83.599999999999994</v>
      </c>
      <c r="I124" s="231"/>
      <c r="J124" s="232">
        <f>ROUND(I124*H124,2)</f>
        <v>0</v>
      </c>
      <c r="K124" s="233"/>
      <c r="L124" s="41"/>
      <c r="M124" s="234" t="s">
        <v>1</v>
      </c>
      <c r="N124" s="235" t="s">
        <v>41</v>
      </c>
      <c r="O124" s="94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8" t="s">
        <v>90</v>
      </c>
      <c r="AT124" s="238" t="s">
        <v>137</v>
      </c>
      <c r="AU124" s="238" t="s">
        <v>84</v>
      </c>
      <c r="AY124" s="14" t="s">
        <v>135</v>
      </c>
      <c r="BE124" s="239">
        <f>IF(N124="základná",J124,0)</f>
        <v>0</v>
      </c>
      <c r="BF124" s="239">
        <f>IF(N124="znížená",J124,0)</f>
        <v>0</v>
      </c>
      <c r="BG124" s="239">
        <f>IF(N124="zákl. prenesená",J124,0)</f>
        <v>0</v>
      </c>
      <c r="BH124" s="239">
        <f>IF(N124="zníž. prenesená",J124,0)</f>
        <v>0</v>
      </c>
      <c r="BI124" s="239">
        <f>IF(N124="nulová",J124,0)</f>
        <v>0</v>
      </c>
      <c r="BJ124" s="14" t="s">
        <v>84</v>
      </c>
      <c r="BK124" s="239">
        <f>ROUND(I124*H124,2)</f>
        <v>0</v>
      </c>
      <c r="BL124" s="14" t="s">
        <v>90</v>
      </c>
      <c r="BM124" s="238" t="s">
        <v>141</v>
      </c>
    </row>
    <row r="125" s="2" customFormat="1" ht="24.15" customHeight="1">
      <c r="A125" s="35"/>
      <c r="B125" s="36"/>
      <c r="C125" s="226" t="s">
        <v>84</v>
      </c>
      <c r="D125" s="226" t="s">
        <v>137</v>
      </c>
      <c r="E125" s="227" t="s">
        <v>142</v>
      </c>
      <c r="F125" s="228" t="s">
        <v>143</v>
      </c>
      <c r="G125" s="229" t="s">
        <v>140</v>
      </c>
      <c r="H125" s="230">
        <v>25.079999999999998</v>
      </c>
      <c r="I125" s="231"/>
      <c r="J125" s="232">
        <f>ROUND(I125*H125,2)</f>
        <v>0</v>
      </c>
      <c r="K125" s="233"/>
      <c r="L125" s="41"/>
      <c r="M125" s="234" t="s">
        <v>1</v>
      </c>
      <c r="N125" s="235" t="s">
        <v>41</v>
      </c>
      <c r="O125" s="94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90</v>
      </c>
      <c r="AT125" s="238" t="s">
        <v>137</v>
      </c>
      <c r="AU125" s="238" t="s">
        <v>84</v>
      </c>
      <c r="AY125" s="14" t="s">
        <v>135</v>
      </c>
      <c r="BE125" s="239">
        <f>IF(N125="základná",J125,0)</f>
        <v>0</v>
      </c>
      <c r="BF125" s="239">
        <f>IF(N125="znížená",J125,0)</f>
        <v>0</v>
      </c>
      <c r="BG125" s="239">
        <f>IF(N125="zákl. prenesená",J125,0)</f>
        <v>0</v>
      </c>
      <c r="BH125" s="239">
        <f>IF(N125="zníž. prenesená",J125,0)</f>
        <v>0</v>
      </c>
      <c r="BI125" s="239">
        <f>IF(N125="nulová",J125,0)</f>
        <v>0</v>
      </c>
      <c r="BJ125" s="14" t="s">
        <v>84</v>
      </c>
      <c r="BK125" s="239">
        <f>ROUND(I125*H125,2)</f>
        <v>0</v>
      </c>
      <c r="BL125" s="14" t="s">
        <v>90</v>
      </c>
      <c r="BM125" s="238" t="s">
        <v>144</v>
      </c>
    </row>
    <row r="126" s="2" customFormat="1" ht="37.8" customHeight="1">
      <c r="A126" s="35"/>
      <c r="B126" s="36"/>
      <c r="C126" s="226" t="s">
        <v>87</v>
      </c>
      <c r="D126" s="226" t="s">
        <v>137</v>
      </c>
      <c r="E126" s="227" t="s">
        <v>145</v>
      </c>
      <c r="F126" s="228" t="s">
        <v>146</v>
      </c>
      <c r="G126" s="229" t="s">
        <v>140</v>
      </c>
      <c r="H126" s="230">
        <v>83.599999999999994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41</v>
      </c>
      <c r="O126" s="94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90</v>
      </c>
      <c r="AT126" s="238" t="s">
        <v>137</v>
      </c>
      <c r="AU126" s="238" t="s">
        <v>84</v>
      </c>
      <c r="AY126" s="14" t="s">
        <v>135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84</v>
      </c>
      <c r="BK126" s="239">
        <f>ROUND(I126*H126,2)</f>
        <v>0</v>
      </c>
      <c r="BL126" s="14" t="s">
        <v>90</v>
      </c>
      <c r="BM126" s="238" t="s">
        <v>147</v>
      </c>
    </row>
    <row r="127" s="2" customFormat="1" ht="44.25" customHeight="1">
      <c r="A127" s="35"/>
      <c r="B127" s="36"/>
      <c r="C127" s="226" t="s">
        <v>90</v>
      </c>
      <c r="D127" s="226" t="s">
        <v>137</v>
      </c>
      <c r="E127" s="227" t="s">
        <v>148</v>
      </c>
      <c r="F127" s="228" t="s">
        <v>149</v>
      </c>
      <c r="G127" s="229" t="s">
        <v>140</v>
      </c>
      <c r="H127" s="230">
        <v>167.19999999999999</v>
      </c>
      <c r="I127" s="231"/>
      <c r="J127" s="232">
        <f>ROUND(I127*H127,2)</f>
        <v>0</v>
      </c>
      <c r="K127" s="233"/>
      <c r="L127" s="41"/>
      <c r="M127" s="234" t="s">
        <v>1</v>
      </c>
      <c r="N127" s="235" t="s">
        <v>41</v>
      </c>
      <c r="O127" s="94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90</v>
      </c>
      <c r="AT127" s="238" t="s">
        <v>137</v>
      </c>
      <c r="AU127" s="238" t="s">
        <v>84</v>
      </c>
      <c r="AY127" s="14" t="s">
        <v>135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84</v>
      </c>
      <c r="BK127" s="239">
        <f>ROUND(I127*H127,2)</f>
        <v>0</v>
      </c>
      <c r="BL127" s="14" t="s">
        <v>90</v>
      </c>
      <c r="BM127" s="238" t="s">
        <v>150</v>
      </c>
    </row>
    <row r="128" s="2" customFormat="1" ht="16.5" customHeight="1">
      <c r="A128" s="35"/>
      <c r="B128" s="36"/>
      <c r="C128" s="226" t="s">
        <v>93</v>
      </c>
      <c r="D128" s="226" t="s">
        <v>137</v>
      </c>
      <c r="E128" s="227" t="s">
        <v>151</v>
      </c>
      <c r="F128" s="228" t="s">
        <v>152</v>
      </c>
      <c r="G128" s="229" t="s">
        <v>140</v>
      </c>
      <c r="H128" s="230">
        <v>83.599999999999994</v>
      </c>
      <c r="I128" s="231"/>
      <c r="J128" s="232">
        <f>ROUND(I128*H128,2)</f>
        <v>0</v>
      </c>
      <c r="K128" s="233"/>
      <c r="L128" s="41"/>
      <c r="M128" s="234" t="s">
        <v>1</v>
      </c>
      <c r="N128" s="235" t="s">
        <v>41</v>
      </c>
      <c r="O128" s="94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90</v>
      </c>
      <c r="AT128" s="238" t="s">
        <v>137</v>
      </c>
      <c r="AU128" s="238" t="s">
        <v>84</v>
      </c>
      <c r="AY128" s="14" t="s">
        <v>135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84</v>
      </c>
      <c r="BK128" s="239">
        <f>ROUND(I128*H128,2)</f>
        <v>0</v>
      </c>
      <c r="BL128" s="14" t="s">
        <v>90</v>
      </c>
      <c r="BM128" s="238" t="s">
        <v>153</v>
      </c>
    </row>
    <row r="129" s="2" customFormat="1" ht="24.15" customHeight="1">
      <c r="A129" s="35"/>
      <c r="B129" s="36"/>
      <c r="C129" s="226" t="s">
        <v>96</v>
      </c>
      <c r="D129" s="226" t="s">
        <v>137</v>
      </c>
      <c r="E129" s="227" t="s">
        <v>154</v>
      </c>
      <c r="F129" s="228" t="s">
        <v>155</v>
      </c>
      <c r="G129" s="229" t="s">
        <v>156</v>
      </c>
      <c r="H129" s="230">
        <v>220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41</v>
      </c>
      <c r="O129" s="94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90</v>
      </c>
      <c r="AT129" s="238" t="s">
        <v>137</v>
      </c>
      <c r="AU129" s="238" t="s">
        <v>84</v>
      </c>
      <c r="AY129" s="14" t="s">
        <v>135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84</v>
      </c>
      <c r="BK129" s="239">
        <f>ROUND(I129*H129,2)</f>
        <v>0</v>
      </c>
      <c r="BL129" s="14" t="s">
        <v>90</v>
      </c>
      <c r="BM129" s="238" t="s">
        <v>157</v>
      </c>
    </row>
    <row r="130" s="2" customFormat="1" ht="16.5" customHeight="1">
      <c r="A130" s="35"/>
      <c r="B130" s="36"/>
      <c r="C130" s="240" t="s">
        <v>99</v>
      </c>
      <c r="D130" s="240" t="s">
        <v>158</v>
      </c>
      <c r="E130" s="241" t="s">
        <v>159</v>
      </c>
      <c r="F130" s="242" t="s">
        <v>160</v>
      </c>
      <c r="G130" s="243" t="s">
        <v>161</v>
      </c>
      <c r="H130" s="244">
        <v>6.798</v>
      </c>
      <c r="I130" s="245"/>
      <c r="J130" s="246">
        <f>ROUND(I130*H130,2)</f>
        <v>0</v>
      </c>
      <c r="K130" s="247"/>
      <c r="L130" s="248"/>
      <c r="M130" s="249" t="s">
        <v>1</v>
      </c>
      <c r="N130" s="250" t="s">
        <v>41</v>
      </c>
      <c r="O130" s="94"/>
      <c r="P130" s="236">
        <f>O130*H130</f>
        <v>0</v>
      </c>
      <c r="Q130" s="236">
        <v>0.001</v>
      </c>
      <c r="R130" s="236">
        <f>Q130*H130</f>
        <v>0.0067980000000000002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102</v>
      </c>
      <c r="AT130" s="238" t="s">
        <v>158</v>
      </c>
      <c r="AU130" s="238" t="s">
        <v>84</v>
      </c>
      <c r="AY130" s="14" t="s">
        <v>135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84</v>
      </c>
      <c r="BK130" s="239">
        <f>ROUND(I130*H130,2)</f>
        <v>0</v>
      </c>
      <c r="BL130" s="14" t="s">
        <v>90</v>
      </c>
      <c r="BM130" s="238" t="s">
        <v>162</v>
      </c>
    </row>
    <row r="131" s="2" customFormat="1" ht="21.75" customHeight="1">
      <c r="A131" s="35"/>
      <c r="B131" s="36"/>
      <c r="C131" s="226" t="s">
        <v>102</v>
      </c>
      <c r="D131" s="226" t="s">
        <v>137</v>
      </c>
      <c r="E131" s="227" t="s">
        <v>163</v>
      </c>
      <c r="F131" s="228" t="s">
        <v>164</v>
      </c>
      <c r="G131" s="229" t="s">
        <v>156</v>
      </c>
      <c r="H131" s="230">
        <v>182.40000000000001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41</v>
      </c>
      <c r="O131" s="94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90</v>
      </c>
      <c r="AT131" s="238" t="s">
        <v>137</v>
      </c>
      <c r="AU131" s="238" t="s">
        <v>84</v>
      </c>
      <c r="AY131" s="14" t="s">
        <v>135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84</v>
      </c>
      <c r="BK131" s="239">
        <f>ROUND(I131*H131,2)</f>
        <v>0</v>
      </c>
      <c r="BL131" s="14" t="s">
        <v>90</v>
      </c>
      <c r="BM131" s="238" t="s">
        <v>165</v>
      </c>
    </row>
    <row r="132" s="2" customFormat="1" ht="24.15" customHeight="1">
      <c r="A132" s="35"/>
      <c r="B132" s="36"/>
      <c r="C132" s="226" t="s">
        <v>105</v>
      </c>
      <c r="D132" s="226" t="s">
        <v>137</v>
      </c>
      <c r="E132" s="227" t="s">
        <v>166</v>
      </c>
      <c r="F132" s="228" t="s">
        <v>167</v>
      </c>
      <c r="G132" s="229" t="s">
        <v>156</v>
      </c>
      <c r="H132" s="230">
        <v>220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41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90</v>
      </c>
      <c r="AT132" s="238" t="s">
        <v>137</v>
      </c>
      <c r="AU132" s="238" t="s">
        <v>84</v>
      </c>
      <c r="AY132" s="14" t="s">
        <v>135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84</v>
      </c>
      <c r="BK132" s="239">
        <f>ROUND(I132*H132,2)</f>
        <v>0</v>
      </c>
      <c r="BL132" s="14" t="s">
        <v>90</v>
      </c>
      <c r="BM132" s="238" t="s">
        <v>168</v>
      </c>
    </row>
    <row r="133" s="12" customFormat="1" ht="22.8" customHeight="1">
      <c r="A133" s="12"/>
      <c r="B133" s="210"/>
      <c r="C133" s="211"/>
      <c r="D133" s="212" t="s">
        <v>74</v>
      </c>
      <c r="E133" s="224" t="s">
        <v>93</v>
      </c>
      <c r="F133" s="224" t="s">
        <v>169</v>
      </c>
      <c r="G133" s="211"/>
      <c r="H133" s="211"/>
      <c r="I133" s="214"/>
      <c r="J133" s="225">
        <f>BK133</f>
        <v>0</v>
      </c>
      <c r="K133" s="211"/>
      <c r="L133" s="216"/>
      <c r="M133" s="217"/>
      <c r="N133" s="218"/>
      <c r="O133" s="218"/>
      <c r="P133" s="219">
        <f>SUM(P134:P140)</f>
        <v>0</v>
      </c>
      <c r="Q133" s="218"/>
      <c r="R133" s="219">
        <f>SUM(R134:R140)</f>
        <v>807.04836</v>
      </c>
      <c r="S133" s="218"/>
      <c r="T133" s="220">
        <f>SUM(T134:T140)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80</v>
      </c>
      <c r="AT133" s="222" t="s">
        <v>74</v>
      </c>
      <c r="AU133" s="222" t="s">
        <v>80</v>
      </c>
      <c r="AY133" s="221" t="s">
        <v>135</v>
      </c>
      <c r="BK133" s="223">
        <f>SUM(BK134:BK140)</f>
        <v>0</v>
      </c>
    </row>
    <row r="134" s="2" customFormat="1" ht="24.15" customHeight="1">
      <c r="A134" s="35"/>
      <c r="B134" s="36"/>
      <c r="C134" s="226" t="s">
        <v>170</v>
      </c>
      <c r="D134" s="226" t="s">
        <v>137</v>
      </c>
      <c r="E134" s="227" t="s">
        <v>171</v>
      </c>
      <c r="F134" s="228" t="s">
        <v>172</v>
      </c>
      <c r="G134" s="229" t="s">
        <v>156</v>
      </c>
      <c r="H134" s="230">
        <v>319.19999999999999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41</v>
      </c>
      <c r="O134" s="94"/>
      <c r="P134" s="236">
        <f>O134*H134</f>
        <v>0</v>
      </c>
      <c r="Q134" s="236">
        <v>0.37080000000000002</v>
      </c>
      <c r="R134" s="236">
        <f>Q134*H134</f>
        <v>118.35936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90</v>
      </c>
      <c r="AT134" s="238" t="s">
        <v>137</v>
      </c>
      <c r="AU134" s="238" t="s">
        <v>84</v>
      </c>
      <c r="AY134" s="14" t="s">
        <v>135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84</v>
      </c>
      <c r="BK134" s="239">
        <f>ROUND(I134*H134,2)</f>
        <v>0</v>
      </c>
      <c r="BL134" s="14" t="s">
        <v>90</v>
      </c>
      <c r="BM134" s="238" t="s">
        <v>173</v>
      </c>
    </row>
    <row r="135" s="2" customFormat="1" ht="24.15" customHeight="1">
      <c r="A135" s="35"/>
      <c r="B135" s="36"/>
      <c r="C135" s="226" t="s">
        <v>174</v>
      </c>
      <c r="D135" s="226" t="s">
        <v>137</v>
      </c>
      <c r="E135" s="227" t="s">
        <v>175</v>
      </c>
      <c r="F135" s="228" t="s">
        <v>176</v>
      </c>
      <c r="G135" s="229" t="s">
        <v>156</v>
      </c>
      <c r="H135" s="230">
        <v>437.5</v>
      </c>
      <c r="I135" s="231"/>
      <c r="J135" s="232">
        <f>ROUND(I135*H135,2)</f>
        <v>0</v>
      </c>
      <c r="K135" s="233"/>
      <c r="L135" s="41"/>
      <c r="M135" s="234" t="s">
        <v>1</v>
      </c>
      <c r="N135" s="235" t="s">
        <v>41</v>
      </c>
      <c r="O135" s="94"/>
      <c r="P135" s="236">
        <f>O135*H135</f>
        <v>0</v>
      </c>
      <c r="Q135" s="236">
        <v>0.18776000000000001</v>
      </c>
      <c r="R135" s="236">
        <f>Q135*H135</f>
        <v>82.14500000000001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90</v>
      </c>
      <c r="AT135" s="238" t="s">
        <v>137</v>
      </c>
      <c r="AU135" s="238" t="s">
        <v>84</v>
      </c>
      <c r="AY135" s="14" t="s">
        <v>135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84</v>
      </c>
      <c r="BK135" s="239">
        <f>ROUND(I135*H135,2)</f>
        <v>0</v>
      </c>
      <c r="BL135" s="14" t="s">
        <v>90</v>
      </c>
      <c r="BM135" s="238" t="s">
        <v>177</v>
      </c>
    </row>
    <row r="136" s="2" customFormat="1" ht="24.15" customHeight="1">
      <c r="A136" s="35"/>
      <c r="B136" s="36"/>
      <c r="C136" s="226" t="s">
        <v>178</v>
      </c>
      <c r="D136" s="226" t="s">
        <v>137</v>
      </c>
      <c r="E136" s="227" t="s">
        <v>179</v>
      </c>
      <c r="F136" s="228" t="s">
        <v>180</v>
      </c>
      <c r="G136" s="229" t="s">
        <v>156</v>
      </c>
      <c r="H136" s="230">
        <v>830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41</v>
      </c>
      <c r="O136" s="94"/>
      <c r="P136" s="236">
        <f>O136*H136</f>
        <v>0</v>
      </c>
      <c r="Q136" s="236">
        <v>0.10434</v>
      </c>
      <c r="R136" s="236">
        <f>Q136*H136</f>
        <v>86.602199999999996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90</v>
      </c>
      <c r="AT136" s="238" t="s">
        <v>137</v>
      </c>
      <c r="AU136" s="238" t="s">
        <v>84</v>
      </c>
      <c r="AY136" s="14" t="s">
        <v>135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84</v>
      </c>
      <c r="BK136" s="239">
        <f>ROUND(I136*H136,2)</f>
        <v>0</v>
      </c>
      <c r="BL136" s="14" t="s">
        <v>90</v>
      </c>
      <c r="BM136" s="238" t="s">
        <v>181</v>
      </c>
    </row>
    <row r="137" s="2" customFormat="1" ht="33" customHeight="1">
      <c r="A137" s="35"/>
      <c r="B137" s="36"/>
      <c r="C137" s="226" t="s">
        <v>182</v>
      </c>
      <c r="D137" s="226" t="s">
        <v>137</v>
      </c>
      <c r="E137" s="227" t="s">
        <v>183</v>
      </c>
      <c r="F137" s="228" t="s">
        <v>184</v>
      </c>
      <c r="G137" s="229" t="s">
        <v>156</v>
      </c>
      <c r="H137" s="230">
        <v>152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41</v>
      </c>
      <c r="O137" s="94"/>
      <c r="P137" s="236">
        <f>O137*H137</f>
        <v>0</v>
      </c>
      <c r="Q137" s="236">
        <v>0.0085400000000000007</v>
      </c>
      <c r="R137" s="236">
        <f>Q137*H137</f>
        <v>1.2980800000000001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90</v>
      </c>
      <c r="AT137" s="238" t="s">
        <v>137</v>
      </c>
      <c r="AU137" s="238" t="s">
        <v>84</v>
      </c>
      <c r="AY137" s="14" t="s">
        <v>135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84</v>
      </c>
      <c r="BK137" s="239">
        <f>ROUND(I137*H137,2)</f>
        <v>0</v>
      </c>
      <c r="BL137" s="14" t="s">
        <v>90</v>
      </c>
      <c r="BM137" s="238" t="s">
        <v>185</v>
      </c>
    </row>
    <row r="138" s="2" customFormat="1" ht="33" customHeight="1">
      <c r="A138" s="35"/>
      <c r="B138" s="36"/>
      <c r="C138" s="226" t="s">
        <v>186</v>
      </c>
      <c r="D138" s="226" t="s">
        <v>137</v>
      </c>
      <c r="E138" s="227" t="s">
        <v>187</v>
      </c>
      <c r="F138" s="228" t="s">
        <v>188</v>
      </c>
      <c r="G138" s="229" t="s">
        <v>156</v>
      </c>
      <c r="H138" s="230">
        <v>3472</v>
      </c>
      <c r="I138" s="231"/>
      <c r="J138" s="232">
        <f>ROUND(I138*H138,2)</f>
        <v>0</v>
      </c>
      <c r="K138" s="233"/>
      <c r="L138" s="41"/>
      <c r="M138" s="234" t="s">
        <v>1</v>
      </c>
      <c r="N138" s="235" t="s">
        <v>41</v>
      </c>
      <c r="O138" s="94"/>
      <c r="P138" s="236">
        <f>O138*H138</f>
        <v>0</v>
      </c>
      <c r="Q138" s="236">
        <v>0.00051000000000000004</v>
      </c>
      <c r="R138" s="236">
        <f>Q138*H138</f>
        <v>1.7707200000000001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90</v>
      </c>
      <c r="AT138" s="238" t="s">
        <v>137</v>
      </c>
      <c r="AU138" s="238" t="s">
        <v>84</v>
      </c>
      <c r="AY138" s="14" t="s">
        <v>135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84</v>
      </c>
      <c r="BK138" s="239">
        <f>ROUND(I138*H138,2)</f>
        <v>0</v>
      </c>
      <c r="BL138" s="14" t="s">
        <v>90</v>
      </c>
      <c r="BM138" s="238" t="s">
        <v>189</v>
      </c>
    </row>
    <row r="139" s="2" customFormat="1" ht="33" customHeight="1">
      <c r="A139" s="35"/>
      <c r="B139" s="36"/>
      <c r="C139" s="226" t="s">
        <v>190</v>
      </c>
      <c r="D139" s="226" t="s">
        <v>137</v>
      </c>
      <c r="E139" s="227" t="s">
        <v>191</v>
      </c>
      <c r="F139" s="228" t="s">
        <v>192</v>
      </c>
      <c r="G139" s="229" t="s">
        <v>156</v>
      </c>
      <c r="H139" s="230">
        <v>1812</v>
      </c>
      <c r="I139" s="231"/>
      <c r="J139" s="232">
        <f>ROUND(I139*H139,2)</f>
        <v>0</v>
      </c>
      <c r="K139" s="233"/>
      <c r="L139" s="41"/>
      <c r="M139" s="234" t="s">
        <v>1</v>
      </c>
      <c r="N139" s="235" t="s">
        <v>41</v>
      </c>
      <c r="O139" s="94"/>
      <c r="P139" s="236">
        <f>O139*H139</f>
        <v>0</v>
      </c>
      <c r="Q139" s="236">
        <v>0.12966</v>
      </c>
      <c r="R139" s="236">
        <f>Q139*H139</f>
        <v>234.94391999999999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90</v>
      </c>
      <c r="AT139" s="238" t="s">
        <v>137</v>
      </c>
      <c r="AU139" s="238" t="s">
        <v>84</v>
      </c>
      <c r="AY139" s="14" t="s">
        <v>135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84</v>
      </c>
      <c r="BK139" s="239">
        <f>ROUND(I139*H139,2)</f>
        <v>0</v>
      </c>
      <c r="BL139" s="14" t="s">
        <v>90</v>
      </c>
      <c r="BM139" s="238" t="s">
        <v>193</v>
      </c>
    </row>
    <row r="140" s="2" customFormat="1" ht="37.8" customHeight="1">
      <c r="A140" s="35"/>
      <c r="B140" s="36"/>
      <c r="C140" s="226" t="s">
        <v>194</v>
      </c>
      <c r="D140" s="226" t="s">
        <v>137</v>
      </c>
      <c r="E140" s="227" t="s">
        <v>195</v>
      </c>
      <c r="F140" s="228" t="s">
        <v>196</v>
      </c>
      <c r="G140" s="229" t="s">
        <v>156</v>
      </c>
      <c r="H140" s="230">
        <v>1812</v>
      </c>
      <c r="I140" s="231"/>
      <c r="J140" s="232">
        <f>ROUND(I140*H140,2)</f>
        <v>0</v>
      </c>
      <c r="K140" s="233"/>
      <c r="L140" s="41"/>
      <c r="M140" s="234" t="s">
        <v>1</v>
      </c>
      <c r="N140" s="235" t="s">
        <v>41</v>
      </c>
      <c r="O140" s="94"/>
      <c r="P140" s="236">
        <f>O140*H140</f>
        <v>0</v>
      </c>
      <c r="Q140" s="236">
        <v>0.15559000000000001</v>
      </c>
      <c r="R140" s="236">
        <f>Q140*H140</f>
        <v>281.92908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90</v>
      </c>
      <c r="AT140" s="238" t="s">
        <v>137</v>
      </c>
      <c r="AU140" s="238" t="s">
        <v>84</v>
      </c>
      <c r="AY140" s="14" t="s">
        <v>135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84</v>
      </c>
      <c r="BK140" s="239">
        <f>ROUND(I140*H140,2)</f>
        <v>0</v>
      </c>
      <c r="BL140" s="14" t="s">
        <v>90</v>
      </c>
      <c r="BM140" s="238" t="s">
        <v>197</v>
      </c>
    </row>
    <row r="141" s="12" customFormat="1" ht="22.8" customHeight="1">
      <c r="A141" s="12"/>
      <c r="B141" s="210"/>
      <c r="C141" s="211"/>
      <c r="D141" s="212" t="s">
        <v>74</v>
      </c>
      <c r="E141" s="224" t="s">
        <v>105</v>
      </c>
      <c r="F141" s="224" t="s">
        <v>198</v>
      </c>
      <c r="G141" s="211"/>
      <c r="H141" s="211"/>
      <c r="I141" s="214"/>
      <c r="J141" s="225">
        <f>BK141</f>
        <v>0</v>
      </c>
      <c r="K141" s="211"/>
      <c r="L141" s="216"/>
      <c r="M141" s="217"/>
      <c r="N141" s="218"/>
      <c r="O141" s="218"/>
      <c r="P141" s="219">
        <f>SUM(P142:P143)</f>
        <v>0</v>
      </c>
      <c r="Q141" s="218"/>
      <c r="R141" s="219">
        <f>SUM(R142:R143)</f>
        <v>0.22133</v>
      </c>
      <c r="S141" s="218"/>
      <c r="T141" s="220">
        <f>SUM(T142:T143)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1" t="s">
        <v>80</v>
      </c>
      <c r="AT141" s="222" t="s">
        <v>74</v>
      </c>
      <c r="AU141" s="222" t="s">
        <v>80</v>
      </c>
      <c r="AY141" s="221" t="s">
        <v>135</v>
      </c>
      <c r="BK141" s="223">
        <f>SUM(BK142:BK143)</f>
        <v>0</v>
      </c>
    </row>
    <row r="142" s="2" customFormat="1" ht="24.15" customHeight="1">
      <c r="A142" s="35"/>
      <c r="B142" s="36"/>
      <c r="C142" s="226" t="s">
        <v>199</v>
      </c>
      <c r="D142" s="226" t="s">
        <v>137</v>
      </c>
      <c r="E142" s="227" t="s">
        <v>200</v>
      </c>
      <c r="F142" s="228" t="s">
        <v>201</v>
      </c>
      <c r="G142" s="229" t="s">
        <v>202</v>
      </c>
      <c r="H142" s="230">
        <v>1</v>
      </c>
      <c r="I142" s="231"/>
      <c r="J142" s="232">
        <f>ROUND(I142*H142,2)</f>
        <v>0</v>
      </c>
      <c r="K142" s="233"/>
      <c r="L142" s="41"/>
      <c r="M142" s="234" t="s">
        <v>1</v>
      </c>
      <c r="N142" s="235" t="s">
        <v>41</v>
      </c>
      <c r="O142" s="94"/>
      <c r="P142" s="236">
        <f>O142*H142</f>
        <v>0</v>
      </c>
      <c r="Q142" s="236">
        <v>0.22133</v>
      </c>
      <c r="R142" s="236">
        <f>Q142*H142</f>
        <v>0.22133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90</v>
      </c>
      <c r="AT142" s="238" t="s">
        <v>137</v>
      </c>
      <c r="AU142" s="238" t="s">
        <v>84</v>
      </c>
      <c r="AY142" s="14" t="s">
        <v>135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84</v>
      </c>
      <c r="BK142" s="239">
        <f>ROUND(I142*H142,2)</f>
        <v>0</v>
      </c>
      <c r="BL142" s="14" t="s">
        <v>90</v>
      </c>
      <c r="BM142" s="238" t="s">
        <v>203</v>
      </c>
    </row>
    <row r="143" s="2" customFormat="1" ht="33" customHeight="1">
      <c r="A143" s="35"/>
      <c r="B143" s="36"/>
      <c r="C143" s="226" t="s">
        <v>204</v>
      </c>
      <c r="D143" s="226" t="s">
        <v>137</v>
      </c>
      <c r="E143" s="227" t="s">
        <v>205</v>
      </c>
      <c r="F143" s="228" t="s">
        <v>206</v>
      </c>
      <c r="G143" s="229" t="s">
        <v>156</v>
      </c>
      <c r="H143" s="230">
        <v>1660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41</v>
      </c>
      <c r="O143" s="94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90</v>
      </c>
      <c r="AT143" s="238" t="s">
        <v>137</v>
      </c>
      <c r="AU143" s="238" t="s">
        <v>84</v>
      </c>
      <c r="AY143" s="14" t="s">
        <v>135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84</v>
      </c>
      <c r="BK143" s="239">
        <f>ROUND(I143*H143,2)</f>
        <v>0</v>
      </c>
      <c r="BL143" s="14" t="s">
        <v>90</v>
      </c>
      <c r="BM143" s="238" t="s">
        <v>207</v>
      </c>
    </row>
    <row r="144" s="12" customFormat="1" ht="22.8" customHeight="1">
      <c r="A144" s="12"/>
      <c r="B144" s="210"/>
      <c r="C144" s="211"/>
      <c r="D144" s="212" t="s">
        <v>74</v>
      </c>
      <c r="E144" s="224" t="s">
        <v>208</v>
      </c>
      <c r="F144" s="224" t="s">
        <v>209</v>
      </c>
      <c r="G144" s="211"/>
      <c r="H144" s="211"/>
      <c r="I144" s="214"/>
      <c r="J144" s="225">
        <f>BK144</f>
        <v>0</v>
      </c>
      <c r="K144" s="211"/>
      <c r="L144" s="216"/>
      <c r="M144" s="217"/>
      <c r="N144" s="218"/>
      <c r="O144" s="218"/>
      <c r="P144" s="219">
        <f>P145</f>
        <v>0</v>
      </c>
      <c r="Q144" s="218"/>
      <c r="R144" s="219">
        <f>R145</f>
        <v>0</v>
      </c>
      <c r="S144" s="218"/>
      <c r="T144" s="220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1" t="s">
        <v>80</v>
      </c>
      <c r="AT144" s="222" t="s">
        <v>74</v>
      </c>
      <c r="AU144" s="222" t="s">
        <v>80</v>
      </c>
      <c r="AY144" s="221" t="s">
        <v>135</v>
      </c>
      <c r="BK144" s="223">
        <f>BK145</f>
        <v>0</v>
      </c>
    </row>
    <row r="145" s="2" customFormat="1" ht="33" customHeight="1">
      <c r="A145" s="35"/>
      <c r="B145" s="36"/>
      <c r="C145" s="226" t="s">
        <v>210</v>
      </c>
      <c r="D145" s="226" t="s">
        <v>137</v>
      </c>
      <c r="E145" s="227" t="s">
        <v>211</v>
      </c>
      <c r="F145" s="228" t="s">
        <v>212</v>
      </c>
      <c r="G145" s="229" t="s">
        <v>213</v>
      </c>
      <c r="H145" s="230">
        <v>807.27599999999995</v>
      </c>
      <c r="I145" s="231"/>
      <c r="J145" s="232">
        <f>ROUND(I145*H145,2)</f>
        <v>0</v>
      </c>
      <c r="K145" s="233"/>
      <c r="L145" s="41"/>
      <c r="M145" s="251" t="s">
        <v>1</v>
      </c>
      <c r="N145" s="252" t="s">
        <v>41</v>
      </c>
      <c r="O145" s="253"/>
      <c r="P145" s="254">
        <f>O145*H145</f>
        <v>0</v>
      </c>
      <c r="Q145" s="254">
        <v>0</v>
      </c>
      <c r="R145" s="254">
        <f>Q145*H145</f>
        <v>0</v>
      </c>
      <c r="S145" s="254">
        <v>0</v>
      </c>
      <c r="T145" s="25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90</v>
      </c>
      <c r="AT145" s="238" t="s">
        <v>137</v>
      </c>
      <c r="AU145" s="238" t="s">
        <v>84</v>
      </c>
      <c r="AY145" s="14" t="s">
        <v>135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84</v>
      </c>
      <c r="BK145" s="239">
        <f>ROUND(I145*H145,2)</f>
        <v>0</v>
      </c>
      <c r="BL145" s="14" t="s">
        <v>90</v>
      </c>
      <c r="BM145" s="238" t="s">
        <v>214</v>
      </c>
    </row>
    <row r="146" s="2" customFormat="1" ht="6.96" customHeight="1">
      <c r="A146" s="35"/>
      <c r="B146" s="69"/>
      <c r="C146" s="70"/>
      <c r="D146" s="70"/>
      <c r="E146" s="70"/>
      <c r="F146" s="70"/>
      <c r="G146" s="70"/>
      <c r="H146" s="70"/>
      <c r="I146" s="70"/>
      <c r="J146" s="70"/>
      <c r="K146" s="70"/>
      <c r="L146" s="41"/>
      <c r="M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</row>
  </sheetData>
  <sheetProtection sheet="1" autoFilter="0" formatColumns="0" formatRows="0" objects="1" scenarios="1" spinCount="100000" saltValue="AtcKgxcLgLGbUMCrchSMC43pPNIQncoNVPXU4CTAG847j69X/TCBsjaBZ9SEN11Nbc33pXLlcQh7y8vuN5/vKQ==" hashValue="CXneQnznTIBaymXAT5Satei/1Ys8qoXYJWFfYZKcjv1acxmAof+f8dD7kTvvZmmr3rPR7FuFCfAIgaOOc7IV3Q==" algorithmName="SHA-512" password="CC35"/>
  <autoFilter ref="C120:K14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75</v>
      </c>
    </row>
    <row r="4" s="1" customFormat="1" ht="24.96" customHeight="1">
      <c r="B4" s="17"/>
      <c r="D4" s="141" t="s">
        <v>108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26.25" customHeight="1">
      <c r="B7" s="17"/>
      <c r="E7" s="144" t="str">
        <f>'Rekapitulácia stavby'!K6</f>
        <v>DOBUDOVANIE MIESTNYCH KOMUNIKÁCIÍ PRE MRK V OBCI BREZINA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109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215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24. 1. 2022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">
        <v>1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">
        <v>25</v>
      </c>
      <c r="F15" s="35"/>
      <c r="G15" s="35"/>
      <c r="H15" s="35"/>
      <c r="I15" s="143" t="s">
        <v>26</v>
      </c>
      <c r="J15" s="146" t="s">
        <v>1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27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26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29</v>
      </c>
      <c r="E20" s="35"/>
      <c r="F20" s="35"/>
      <c r="G20" s="35"/>
      <c r="H20" s="35"/>
      <c r="I20" s="143" t="s">
        <v>24</v>
      </c>
      <c r="J20" s="146" t="s">
        <v>1</v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">
        <v>30</v>
      </c>
      <c r="F21" s="35"/>
      <c r="G21" s="35"/>
      <c r="H21" s="35"/>
      <c r="I21" s="143" t="s">
        <v>26</v>
      </c>
      <c r="J21" s="146" t="s">
        <v>1</v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32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26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34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35</v>
      </c>
      <c r="E30" s="35"/>
      <c r="F30" s="35"/>
      <c r="G30" s="35"/>
      <c r="H30" s="35"/>
      <c r="I30" s="35"/>
      <c r="J30" s="154">
        <f>ROUND(J121,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37</v>
      </c>
      <c r="G32" s="35"/>
      <c r="H32" s="35"/>
      <c r="I32" s="155" t="s">
        <v>36</v>
      </c>
      <c r="J32" s="155" t="s">
        <v>38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39</v>
      </c>
      <c r="E33" s="157" t="s">
        <v>40</v>
      </c>
      <c r="F33" s="158">
        <f>ROUND((SUM(BE121:BE152)),  2)</f>
        <v>0</v>
      </c>
      <c r="G33" s="159"/>
      <c r="H33" s="159"/>
      <c r="I33" s="160">
        <v>0.20000000000000001</v>
      </c>
      <c r="J33" s="158">
        <f>ROUND(((SUM(BE121:BE152))*I33),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41</v>
      </c>
      <c r="F34" s="158">
        <f>ROUND((SUM(BF121:BF152)),  2)</f>
        <v>0</v>
      </c>
      <c r="G34" s="159"/>
      <c r="H34" s="159"/>
      <c r="I34" s="160">
        <v>0.20000000000000001</v>
      </c>
      <c r="J34" s="158">
        <f>ROUND(((SUM(BF121:BF152))*I34),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42</v>
      </c>
      <c r="F35" s="161">
        <f>ROUND((SUM(BG121:BG152)),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43</v>
      </c>
      <c r="F36" s="161">
        <f>ROUND((SUM(BH121:BH152)),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44</v>
      </c>
      <c r="F37" s="158">
        <f>ROUND((SUM(BI121:BI152)),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111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81" t="str">
        <f>E7</f>
        <v>DOBUDOVANIE MIESTNYCH KOMUNIKÁCIÍ PRE MRK V OBCI BREZINA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109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2 - MK č.2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BREZINA</v>
      </c>
      <c r="G89" s="37"/>
      <c r="H89" s="37"/>
      <c r="I89" s="29" t="s">
        <v>21</v>
      </c>
      <c r="J89" s="82" t="str">
        <f>IF(J12="","",J12)</f>
        <v>24. 1. 2022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23</v>
      </c>
      <c r="D91" s="37"/>
      <c r="E91" s="37"/>
      <c r="F91" s="24" t="str">
        <f>E15</f>
        <v>OBEC BREZINA</v>
      </c>
      <c r="G91" s="37"/>
      <c r="H91" s="37"/>
      <c r="I91" s="29" t="s">
        <v>29</v>
      </c>
      <c r="J91" s="33" t="str">
        <f>E21</f>
        <v>VÁHOPROJEKT s.r.o.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112</v>
      </c>
      <c r="D94" s="183"/>
      <c r="E94" s="183"/>
      <c r="F94" s="183"/>
      <c r="G94" s="183"/>
      <c r="H94" s="183"/>
      <c r="I94" s="183"/>
      <c r="J94" s="184" t="s">
        <v>113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114</v>
      </c>
      <c r="D96" s="37"/>
      <c r="E96" s="37"/>
      <c r="F96" s="37"/>
      <c r="G96" s="37"/>
      <c r="H96" s="37"/>
      <c r="I96" s="37"/>
      <c r="J96" s="113">
        <f>J121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115</v>
      </c>
    </row>
    <row r="97" s="9" customFormat="1" ht="24.96" customHeight="1">
      <c r="A97" s="9"/>
      <c r="B97" s="186"/>
      <c r="C97" s="187"/>
      <c r="D97" s="188" t="s">
        <v>116</v>
      </c>
      <c r="E97" s="189"/>
      <c r="F97" s="189"/>
      <c r="G97" s="189"/>
      <c r="H97" s="189"/>
      <c r="I97" s="189"/>
      <c r="J97" s="190">
        <f>J122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117</v>
      </c>
      <c r="E98" s="195"/>
      <c r="F98" s="195"/>
      <c r="G98" s="195"/>
      <c r="H98" s="195"/>
      <c r="I98" s="195"/>
      <c r="J98" s="196">
        <f>J123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118</v>
      </c>
      <c r="E99" s="195"/>
      <c r="F99" s="195"/>
      <c r="G99" s="195"/>
      <c r="H99" s="195"/>
      <c r="I99" s="195"/>
      <c r="J99" s="196">
        <f>J132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119</v>
      </c>
      <c r="E100" s="195"/>
      <c r="F100" s="195"/>
      <c r="G100" s="195"/>
      <c r="H100" s="195"/>
      <c r="I100" s="195"/>
      <c r="J100" s="196">
        <f>J139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93"/>
      <c r="D101" s="194" t="s">
        <v>120</v>
      </c>
      <c r="E101" s="195"/>
      <c r="F101" s="195"/>
      <c r="G101" s="195"/>
      <c r="H101" s="195"/>
      <c r="I101" s="195"/>
      <c r="J101" s="196">
        <f>J151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6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71"/>
      <c r="C107" s="72"/>
      <c r="D107" s="72"/>
      <c r="E107" s="72"/>
      <c r="F107" s="72"/>
      <c r="G107" s="72"/>
      <c r="H107" s="72"/>
      <c r="I107" s="72"/>
      <c r="J107" s="72"/>
      <c r="K107" s="72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121</v>
      </c>
      <c r="D108" s="37"/>
      <c r="E108" s="37"/>
      <c r="F108" s="37"/>
      <c r="G108" s="37"/>
      <c r="H108" s="37"/>
      <c r="I108" s="37"/>
      <c r="J108" s="37"/>
      <c r="K108" s="37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15</v>
      </c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6.25" customHeight="1">
      <c r="A111" s="35"/>
      <c r="B111" s="36"/>
      <c r="C111" s="37"/>
      <c r="D111" s="37"/>
      <c r="E111" s="181" t="str">
        <f>E7</f>
        <v>DOBUDOVANIE MIESTNYCH KOMUNIKÁCIÍ PRE MRK V OBCI BREZINA</v>
      </c>
      <c r="F111" s="29"/>
      <c r="G111" s="29"/>
      <c r="H111" s="29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109</v>
      </c>
      <c r="D112" s="37"/>
      <c r="E112" s="37"/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9" t="str">
        <f>E9</f>
        <v>2 - MK č.2</v>
      </c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19</v>
      </c>
      <c r="D115" s="37"/>
      <c r="E115" s="37"/>
      <c r="F115" s="24" t="str">
        <f>F12</f>
        <v>BREZINA</v>
      </c>
      <c r="G115" s="37"/>
      <c r="H115" s="37"/>
      <c r="I115" s="29" t="s">
        <v>21</v>
      </c>
      <c r="J115" s="82" t="str">
        <f>IF(J12="","",J12)</f>
        <v>24. 1. 2022</v>
      </c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5.65" customHeight="1">
      <c r="A117" s="35"/>
      <c r="B117" s="36"/>
      <c r="C117" s="29" t="s">
        <v>23</v>
      </c>
      <c r="D117" s="37"/>
      <c r="E117" s="37"/>
      <c r="F117" s="24" t="str">
        <f>E15</f>
        <v>OBEC BREZINA</v>
      </c>
      <c r="G117" s="37"/>
      <c r="H117" s="37"/>
      <c r="I117" s="29" t="s">
        <v>29</v>
      </c>
      <c r="J117" s="33" t="str">
        <f>E21</f>
        <v>VÁHOPROJEKT s.r.o.</v>
      </c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IF(E18="","",E18)</f>
        <v>Vyplň údaj</v>
      </c>
      <c r="G118" s="37"/>
      <c r="H118" s="37"/>
      <c r="I118" s="29" t="s">
        <v>32</v>
      </c>
      <c r="J118" s="33" t="str">
        <f>E24</f>
        <v xml:space="preserve"> </v>
      </c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98"/>
      <c r="B120" s="199"/>
      <c r="C120" s="200" t="s">
        <v>122</v>
      </c>
      <c r="D120" s="201" t="s">
        <v>60</v>
      </c>
      <c r="E120" s="201" t="s">
        <v>56</v>
      </c>
      <c r="F120" s="201" t="s">
        <v>57</v>
      </c>
      <c r="G120" s="201" t="s">
        <v>123</v>
      </c>
      <c r="H120" s="201" t="s">
        <v>124</v>
      </c>
      <c r="I120" s="201" t="s">
        <v>125</v>
      </c>
      <c r="J120" s="202" t="s">
        <v>113</v>
      </c>
      <c r="K120" s="203" t="s">
        <v>126</v>
      </c>
      <c r="L120" s="204"/>
      <c r="M120" s="103" t="s">
        <v>1</v>
      </c>
      <c r="N120" s="104" t="s">
        <v>39</v>
      </c>
      <c r="O120" s="104" t="s">
        <v>127</v>
      </c>
      <c r="P120" s="104" t="s">
        <v>128</v>
      </c>
      <c r="Q120" s="104" t="s">
        <v>129</v>
      </c>
      <c r="R120" s="104" t="s">
        <v>130</v>
      </c>
      <c r="S120" s="104" t="s">
        <v>131</v>
      </c>
      <c r="T120" s="105" t="s">
        <v>132</v>
      </c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</row>
    <row r="121" s="2" customFormat="1" ht="22.8" customHeight="1">
      <c r="A121" s="35"/>
      <c r="B121" s="36"/>
      <c r="C121" s="110" t="s">
        <v>114</v>
      </c>
      <c r="D121" s="37"/>
      <c r="E121" s="37"/>
      <c r="F121" s="37"/>
      <c r="G121" s="37"/>
      <c r="H121" s="37"/>
      <c r="I121" s="37"/>
      <c r="J121" s="205">
        <f>BK121</f>
        <v>0</v>
      </c>
      <c r="K121" s="37"/>
      <c r="L121" s="41"/>
      <c r="M121" s="106"/>
      <c r="N121" s="206"/>
      <c r="O121" s="107"/>
      <c r="P121" s="207">
        <f>P122</f>
        <v>0</v>
      </c>
      <c r="Q121" s="107"/>
      <c r="R121" s="207">
        <f>R122</f>
        <v>654.73511400000007</v>
      </c>
      <c r="S121" s="107"/>
      <c r="T121" s="208">
        <f>T122</f>
        <v>165.58500000000001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74</v>
      </c>
      <c r="AU121" s="14" t="s">
        <v>115</v>
      </c>
      <c r="BK121" s="209">
        <f>BK122</f>
        <v>0</v>
      </c>
    </row>
    <row r="122" s="12" customFormat="1" ht="25.92" customHeight="1">
      <c r="A122" s="12"/>
      <c r="B122" s="210"/>
      <c r="C122" s="211"/>
      <c r="D122" s="212" t="s">
        <v>74</v>
      </c>
      <c r="E122" s="213" t="s">
        <v>133</v>
      </c>
      <c r="F122" s="213" t="s">
        <v>134</v>
      </c>
      <c r="G122" s="211"/>
      <c r="H122" s="211"/>
      <c r="I122" s="214"/>
      <c r="J122" s="215">
        <f>BK122</f>
        <v>0</v>
      </c>
      <c r="K122" s="211"/>
      <c r="L122" s="216"/>
      <c r="M122" s="217"/>
      <c r="N122" s="218"/>
      <c r="O122" s="218"/>
      <c r="P122" s="219">
        <f>P123+P132+P139+P151</f>
        <v>0</v>
      </c>
      <c r="Q122" s="218"/>
      <c r="R122" s="219">
        <f>R123+R132+R139+R151</f>
        <v>654.73511400000007</v>
      </c>
      <c r="S122" s="218"/>
      <c r="T122" s="220">
        <f>T123+T132+T139+T151</f>
        <v>165.58500000000001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80</v>
      </c>
      <c r="AT122" s="222" t="s">
        <v>74</v>
      </c>
      <c r="AU122" s="222" t="s">
        <v>75</v>
      </c>
      <c r="AY122" s="221" t="s">
        <v>135</v>
      </c>
      <c r="BK122" s="223">
        <f>BK123+BK132+BK139+BK151</f>
        <v>0</v>
      </c>
    </row>
    <row r="123" s="12" customFormat="1" ht="22.8" customHeight="1">
      <c r="A123" s="12"/>
      <c r="B123" s="210"/>
      <c r="C123" s="211"/>
      <c r="D123" s="212" t="s">
        <v>74</v>
      </c>
      <c r="E123" s="224" t="s">
        <v>80</v>
      </c>
      <c r="F123" s="224" t="s">
        <v>136</v>
      </c>
      <c r="G123" s="211"/>
      <c r="H123" s="211"/>
      <c r="I123" s="214"/>
      <c r="J123" s="225">
        <f>BK123</f>
        <v>0</v>
      </c>
      <c r="K123" s="211"/>
      <c r="L123" s="216"/>
      <c r="M123" s="217"/>
      <c r="N123" s="218"/>
      <c r="O123" s="218"/>
      <c r="P123" s="219">
        <f>SUM(P124:P131)</f>
        <v>0</v>
      </c>
      <c r="Q123" s="218"/>
      <c r="R123" s="219">
        <f>SUM(R124:R131)</f>
        <v>0</v>
      </c>
      <c r="S123" s="218"/>
      <c r="T123" s="220">
        <f>SUM(T124:T131)</f>
        <v>165.58500000000001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80</v>
      </c>
      <c r="AT123" s="222" t="s">
        <v>74</v>
      </c>
      <c r="AU123" s="222" t="s">
        <v>80</v>
      </c>
      <c r="AY123" s="221" t="s">
        <v>135</v>
      </c>
      <c r="BK123" s="223">
        <f>SUM(BK124:BK131)</f>
        <v>0</v>
      </c>
    </row>
    <row r="124" s="2" customFormat="1" ht="24.15" customHeight="1">
      <c r="A124" s="35"/>
      <c r="B124" s="36"/>
      <c r="C124" s="226" t="s">
        <v>80</v>
      </c>
      <c r="D124" s="226" t="s">
        <v>137</v>
      </c>
      <c r="E124" s="227" t="s">
        <v>216</v>
      </c>
      <c r="F124" s="228" t="s">
        <v>217</v>
      </c>
      <c r="G124" s="229" t="s">
        <v>156</v>
      </c>
      <c r="H124" s="230">
        <v>285</v>
      </c>
      <c r="I124" s="231"/>
      <c r="J124" s="232">
        <f>ROUND(I124*H124,2)</f>
        <v>0</v>
      </c>
      <c r="K124" s="233"/>
      <c r="L124" s="41"/>
      <c r="M124" s="234" t="s">
        <v>1</v>
      </c>
      <c r="N124" s="235" t="s">
        <v>41</v>
      </c>
      <c r="O124" s="94"/>
      <c r="P124" s="236">
        <f>O124*H124</f>
        <v>0</v>
      </c>
      <c r="Q124" s="236">
        <v>0</v>
      </c>
      <c r="R124" s="236">
        <f>Q124*H124</f>
        <v>0</v>
      </c>
      <c r="S124" s="236">
        <v>0.18099999999999999</v>
      </c>
      <c r="T124" s="237">
        <f>S124*H124</f>
        <v>51.585000000000001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8" t="s">
        <v>90</v>
      </c>
      <c r="AT124" s="238" t="s">
        <v>137</v>
      </c>
      <c r="AU124" s="238" t="s">
        <v>84</v>
      </c>
      <c r="AY124" s="14" t="s">
        <v>135</v>
      </c>
      <c r="BE124" s="239">
        <f>IF(N124="základná",J124,0)</f>
        <v>0</v>
      </c>
      <c r="BF124" s="239">
        <f>IF(N124="znížená",J124,0)</f>
        <v>0</v>
      </c>
      <c r="BG124" s="239">
        <f>IF(N124="zákl. prenesená",J124,0)</f>
        <v>0</v>
      </c>
      <c r="BH124" s="239">
        <f>IF(N124="zníž. prenesená",J124,0)</f>
        <v>0</v>
      </c>
      <c r="BI124" s="239">
        <f>IF(N124="nulová",J124,0)</f>
        <v>0</v>
      </c>
      <c r="BJ124" s="14" t="s">
        <v>84</v>
      </c>
      <c r="BK124" s="239">
        <f>ROUND(I124*H124,2)</f>
        <v>0</v>
      </c>
      <c r="BL124" s="14" t="s">
        <v>90</v>
      </c>
      <c r="BM124" s="238" t="s">
        <v>218</v>
      </c>
    </row>
    <row r="125" s="2" customFormat="1" ht="37.8" customHeight="1">
      <c r="A125" s="35"/>
      <c r="B125" s="36"/>
      <c r="C125" s="226" t="s">
        <v>84</v>
      </c>
      <c r="D125" s="226" t="s">
        <v>137</v>
      </c>
      <c r="E125" s="227" t="s">
        <v>219</v>
      </c>
      <c r="F125" s="228" t="s">
        <v>220</v>
      </c>
      <c r="G125" s="229" t="s">
        <v>156</v>
      </c>
      <c r="H125" s="230">
        <v>285</v>
      </c>
      <c r="I125" s="231"/>
      <c r="J125" s="232">
        <f>ROUND(I125*H125,2)</f>
        <v>0</v>
      </c>
      <c r="K125" s="233"/>
      <c r="L125" s="41"/>
      <c r="M125" s="234" t="s">
        <v>1</v>
      </c>
      <c r="N125" s="235" t="s">
        <v>41</v>
      </c>
      <c r="O125" s="94"/>
      <c r="P125" s="236">
        <f>O125*H125</f>
        <v>0</v>
      </c>
      <c r="Q125" s="236">
        <v>0</v>
      </c>
      <c r="R125" s="236">
        <f>Q125*H125</f>
        <v>0</v>
      </c>
      <c r="S125" s="236">
        <v>0.40000000000000002</v>
      </c>
      <c r="T125" s="237">
        <f>S125*H125</f>
        <v>114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90</v>
      </c>
      <c r="AT125" s="238" t="s">
        <v>137</v>
      </c>
      <c r="AU125" s="238" t="s">
        <v>84</v>
      </c>
      <c r="AY125" s="14" t="s">
        <v>135</v>
      </c>
      <c r="BE125" s="239">
        <f>IF(N125="základná",J125,0)</f>
        <v>0</v>
      </c>
      <c r="BF125" s="239">
        <f>IF(N125="znížená",J125,0)</f>
        <v>0</v>
      </c>
      <c r="BG125" s="239">
        <f>IF(N125="zákl. prenesená",J125,0)</f>
        <v>0</v>
      </c>
      <c r="BH125" s="239">
        <f>IF(N125="zníž. prenesená",J125,0)</f>
        <v>0</v>
      </c>
      <c r="BI125" s="239">
        <f>IF(N125="nulová",J125,0)</f>
        <v>0</v>
      </c>
      <c r="BJ125" s="14" t="s">
        <v>84</v>
      </c>
      <c r="BK125" s="239">
        <f>ROUND(I125*H125,2)</f>
        <v>0</v>
      </c>
      <c r="BL125" s="14" t="s">
        <v>90</v>
      </c>
      <c r="BM125" s="238" t="s">
        <v>221</v>
      </c>
    </row>
    <row r="126" s="2" customFormat="1" ht="24.15" customHeight="1">
      <c r="A126" s="35"/>
      <c r="B126" s="36"/>
      <c r="C126" s="226" t="s">
        <v>87</v>
      </c>
      <c r="D126" s="226" t="s">
        <v>137</v>
      </c>
      <c r="E126" s="227" t="s">
        <v>222</v>
      </c>
      <c r="F126" s="228" t="s">
        <v>223</v>
      </c>
      <c r="G126" s="229" t="s">
        <v>140</v>
      </c>
      <c r="H126" s="230">
        <v>187.5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41</v>
      </c>
      <c r="O126" s="94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90</v>
      </c>
      <c r="AT126" s="238" t="s">
        <v>137</v>
      </c>
      <c r="AU126" s="238" t="s">
        <v>84</v>
      </c>
      <c r="AY126" s="14" t="s">
        <v>135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84</v>
      </c>
      <c r="BK126" s="239">
        <f>ROUND(I126*H126,2)</f>
        <v>0</v>
      </c>
      <c r="BL126" s="14" t="s">
        <v>90</v>
      </c>
      <c r="BM126" s="238" t="s">
        <v>141</v>
      </c>
    </row>
    <row r="127" s="2" customFormat="1" ht="24.15" customHeight="1">
      <c r="A127" s="35"/>
      <c r="B127" s="36"/>
      <c r="C127" s="226" t="s">
        <v>90</v>
      </c>
      <c r="D127" s="226" t="s">
        <v>137</v>
      </c>
      <c r="E127" s="227" t="s">
        <v>142</v>
      </c>
      <c r="F127" s="228" t="s">
        <v>143</v>
      </c>
      <c r="G127" s="229" t="s">
        <v>140</v>
      </c>
      <c r="H127" s="230">
        <v>56.25</v>
      </c>
      <c r="I127" s="231"/>
      <c r="J127" s="232">
        <f>ROUND(I127*H127,2)</f>
        <v>0</v>
      </c>
      <c r="K127" s="233"/>
      <c r="L127" s="41"/>
      <c r="M127" s="234" t="s">
        <v>1</v>
      </c>
      <c r="N127" s="235" t="s">
        <v>41</v>
      </c>
      <c r="O127" s="94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90</v>
      </c>
      <c r="AT127" s="238" t="s">
        <v>137</v>
      </c>
      <c r="AU127" s="238" t="s">
        <v>84</v>
      </c>
      <c r="AY127" s="14" t="s">
        <v>135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84</v>
      </c>
      <c r="BK127" s="239">
        <f>ROUND(I127*H127,2)</f>
        <v>0</v>
      </c>
      <c r="BL127" s="14" t="s">
        <v>90</v>
      </c>
      <c r="BM127" s="238" t="s">
        <v>144</v>
      </c>
    </row>
    <row r="128" s="2" customFormat="1" ht="37.8" customHeight="1">
      <c r="A128" s="35"/>
      <c r="B128" s="36"/>
      <c r="C128" s="226" t="s">
        <v>93</v>
      </c>
      <c r="D128" s="226" t="s">
        <v>137</v>
      </c>
      <c r="E128" s="227" t="s">
        <v>224</v>
      </c>
      <c r="F128" s="228" t="s">
        <v>225</v>
      </c>
      <c r="G128" s="229" t="s">
        <v>140</v>
      </c>
      <c r="H128" s="230">
        <v>187.5</v>
      </c>
      <c r="I128" s="231"/>
      <c r="J128" s="232">
        <f>ROUND(I128*H128,2)</f>
        <v>0</v>
      </c>
      <c r="K128" s="233"/>
      <c r="L128" s="41"/>
      <c r="M128" s="234" t="s">
        <v>1</v>
      </c>
      <c r="N128" s="235" t="s">
        <v>41</v>
      </c>
      <c r="O128" s="94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90</v>
      </c>
      <c r="AT128" s="238" t="s">
        <v>137</v>
      </c>
      <c r="AU128" s="238" t="s">
        <v>84</v>
      </c>
      <c r="AY128" s="14" t="s">
        <v>135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84</v>
      </c>
      <c r="BK128" s="239">
        <f>ROUND(I128*H128,2)</f>
        <v>0</v>
      </c>
      <c r="BL128" s="14" t="s">
        <v>90</v>
      </c>
      <c r="BM128" s="238" t="s">
        <v>147</v>
      </c>
    </row>
    <row r="129" s="2" customFormat="1" ht="44.25" customHeight="1">
      <c r="A129" s="35"/>
      <c r="B129" s="36"/>
      <c r="C129" s="226" t="s">
        <v>96</v>
      </c>
      <c r="D129" s="226" t="s">
        <v>137</v>
      </c>
      <c r="E129" s="227" t="s">
        <v>226</v>
      </c>
      <c r="F129" s="228" t="s">
        <v>227</v>
      </c>
      <c r="G129" s="229" t="s">
        <v>140</v>
      </c>
      <c r="H129" s="230">
        <v>375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41</v>
      </c>
      <c r="O129" s="94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90</v>
      </c>
      <c r="AT129" s="238" t="s">
        <v>137</v>
      </c>
      <c r="AU129" s="238" t="s">
        <v>84</v>
      </c>
      <c r="AY129" s="14" t="s">
        <v>135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84</v>
      </c>
      <c r="BK129" s="239">
        <f>ROUND(I129*H129,2)</f>
        <v>0</v>
      </c>
      <c r="BL129" s="14" t="s">
        <v>90</v>
      </c>
      <c r="BM129" s="238" t="s">
        <v>150</v>
      </c>
    </row>
    <row r="130" s="2" customFormat="1" ht="21.75" customHeight="1">
      <c r="A130" s="35"/>
      <c r="B130" s="36"/>
      <c r="C130" s="226" t="s">
        <v>99</v>
      </c>
      <c r="D130" s="226" t="s">
        <v>137</v>
      </c>
      <c r="E130" s="227" t="s">
        <v>228</v>
      </c>
      <c r="F130" s="228" t="s">
        <v>229</v>
      </c>
      <c r="G130" s="229" t="s">
        <v>140</v>
      </c>
      <c r="H130" s="230">
        <v>187.5</v>
      </c>
      <c r="I130" s="231"/>
      <c r="J130" s="232">
        <f>ROUND(I130*H130,2)</f>
        <v>0</v>
      </c>
      <c r="K130" s="233"/>
      <c r="L130" s="41"/>
      <c r="M130" s="234" t="s">
        <v>1</v>
      </c>
      <c r="N130" s="235" t="s">
        <v>41</v>
      </c>
      <c r="O130" s="94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90</v>
      </c>
      <c r="AT130" s="238" t="s">
        <v>137</v>
      </c>
      <c r="AU130" s="238" t="s">
        <v>84</v>
      </c>
      <c r="AY130" s="14" t="s">
        <v>135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84</v>
      </c>
      <c r="BK130" s="239">
        <f>ROUND(I130*H130,2)</f>
        <v>0</v>
      </c>
      <c r="BL130" s="14" t="s">
        <v>90</v>
      </c>
      <c r="BM130" s="238" t="s">
        <v>153</v>
      </c>
    </row>
    <row r="131" s="2" customFormat="1" ht="21.75" customHeight="1">
      <c r="A131" s="35"/>
      <c r="B131" s="36"/>
      <c r="C131" s="226" t="s">
        <v>102</v>
      </c>
      <c r="D131" s="226" t="s">
        <v>137</v>
      </c>
      <c r="E131" s="227" t="s">
        <v>163</v>
      </c>
      <c r="F131" s="228" t="s">
        <v>164</v>
      </c>
      <c r="G131" s="229" t="s">
        <v>156</v>
      </c>
      <c r="H131" s="230">
        <v>723.60000000000002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41</v>
      </c>
      <c r="O131" s="94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90</v>
      </c>
      <c r="AT131" s="238" t="s">
        <v>137</v>
      </c>
      <c r="AU131" s="238" t="s">
        <v>84</v>
      </c>
      <c r="AY131" s="14" t="s">
        <v>135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84</v>
      </c>
      <c r="BK131" s="239">
        <f>ROUND(I131*H131,2)</f>
        <v>0</v>
      </c>
      <c r="BL131" s="14" t="s">
        <v>90</v>
      </c>
      <c r="BM131" s="238" t="s">
        <v>165</v>
      </c>
    </row>
    <row r="132" s="12" customFormat="1" ht="22.8" customHeight="1">
      <c r="A132" s="12"/>
      <c r="B132" s="210"/>
      <c r="C132" s="211"/>
      <c r="D132" s="212" t="s">
        <v>74</v>
      </c>
      <c r="E132" s="224" t="s">
        <v>93</v>
      </c>
      <c r="F132" s="224" t="s">
        <v>169</v>
      </c>
      <c r="G132" s="211"/>
      <c r="H132" s="211"/>
      <c r="I132" s="214"/>
      <c r="J132" s="225">
        <f>BK132</f>
        <v>0</v>
      </c>
      <c r="K132" s="211"/>
      <c r="L132" s="216"/>
      <c r="M132" s="217"/>
      <c r="N132" s="218"/>
      <c r="O132" s="218"/>
      <c r="P132" s="219">
        <f>SUM(P133:P138)</f>
        <v>0</v>
      </c>
      <c r="Q132" s="218"/>
      <c r="R132" s="219">
        <f>SUM(R133:R138)</f>
        <v>654.04794000000004</v>
      </c>
      <c r="S132" s="218"/>
      <c r="T132" s="220">
        <f>SUM(T133:T138)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80</v>
      </c>
      <c r="AT132" s="222" t="s">
        <v>74</v>
      </c>
      <c r="AU132" s="222" t="s">
        <v>80</v>
      </c>
      <c r="AY132" s="221" t="s">
        <v>135</v>
      </c>
      <c r="BK132" s="223">
        <f>SUM(BK133:BK138)</f>
        <v>0</v>
      </c>
    </row>
    <row r="133" s="2" customFormat="1" ht="24.15" customHeight="1">
      <c r="A133" s="35"/>
      <c r="B133" s="36"/>
      <c r="C133" s="226" t="s">
        <v>105</v>
      </c>
      <c r="D133" s="226" t="s">
        <v>137</v>
      </c>
      <c r="E133" s="227" t="s">
        <v>171</v>
      </c>
      <c r="F133" s="228" t="s">
        <v>172</v>
      </c>
      <c r="G133" s="229" t="s">
        <v>156</v>
      </c>
      <c r="H133" s="230">
        <v>1266.3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41</v>
      </c>
      <c r="O133" s="94"/>
      <c r="P133" s="236">
        <f>O133*H133</f>
        <v>0</v>
      </c>
      <c r="Q133" s="236">
        <v>0.37080000000000002</v>
      </c>
      <c r="R133" s="236">
        <f>Q133*H133</f>
        <v>469.54404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90</v>
      </c>
      <c r="AT133" s="238" t="s">
        <v>137</v>
      </c>
      <c r="AU133" s="238" t="s">
        <v>84</v>
      </c>
      <c r="AY133" s="14" t="s">
        <v>135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84</v>
      </c>
      <c r="BK133" s="239">
        <f>ROUND(I133*H133,2)</f>
        <v>0</v>
      </c>
      <c r="BL133" s="14" t="s">
        <v>90</v>
      </c>
      <c r="BM133" s="238" t="s">
        <v>173</v>
      </c>
    </row>
    <row r="134" s="2" customFormat="1" ht="24.15" customHeight="1">
      <c r="A134" s="35"/>
      <c r="B134" s="36"/>
      <c r="C134" s="226" t="s">
        <v>170</v>
      </c>
      <c r="D134" s="226" t="s">
        <v>137</v>
      </c>
      <c r="E134" s="227" t="s">
        <v>175</v>
      </c>
      <c r="F134" s="228" t="s">
        <v>176</v>
      </c>
      <c r="G134" s="229" t="s">
        <v>156</v>
      </c>
      <c r="H134" s="230">
        <v>37.5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41</v>
      </c>
      <c r="O134" s="94"/>
      <c r="P134" s="236">
        <f>O134*H134</f>
        <v>0</v>
      </c>
      <c r="Q134" s="236">
        <v>0.18776000000000001</v>
      </c>
      <c r="R134" s="236">
        <f>Q134*H134</f>
        <v>7.0410000000000004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90</v>
      </c>
      <c r="AT134" s="238" t="s">
        <v>137</v>
      </c>
      <c r="AU134" s="238" t="s">
        <v>84</v>
      </c>
      <c r="AY134" s="14" t="s">
        <v>135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84</v>
      </c>
      <c r="BK134" s="239">
        <f>ROUND(I134*H134,2)</f>
        <v>0</v>
      </c>
      <c r="BL134" s="14" t="s">
        <v>90</v>
      </c>
      <c r="BM134" s="238" t="s">
        <v>177</v>
      </c>
    </row>
    <row r="135" s="2" customFormat="1" ht="33" customHeight="1">
      <c r="A135" s="35"/>
      <c r="B135" s="36"/>
      <c r="C135" s="226" t="s">
        <v>174</v>
      </c>
      <c r="D135" s="226" t="s">
        <v>137</v>
      </c>
      <c r="E135" s="227" t="s">
        <v>183</v>
      </c>
      <c r="F135" s="228" t="s">
        <v>184</v>
      </c>
      <c r="G135" s="229" t="s">
        <v>156</v>
      </c>
      <c r="H135" s="230">
        <v>603</v>
      </c>
      <c r="I135" s="231"/>
      <c r="J135" s="232">
        <f>ROUND(I135*H135,2)</f>
        <v>0</v>
      </c>
      <c r="K135" s="233"/>
      <c r="L135" s="41"/>
      <c r="M135" s="234" t="s">
        <v>1</v>
      </c>
      <c r="N135" s="235" t="s">
        <v>41</v>
      </c>
      <c r="O135" s="94"/>
      <c r="P135" s="236">
        <f>O135*H135</f>
        <v>0</v>
      </c>
      <c r="Q135" s="236">
        <v>0.0085400000000000007</v>
      </c>
      <c r="R135" s="236">
        <f>Q135*H135</f>
        <v>5.1496200000000005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90</v>
      </c>
      <c r="AT135" s="238" t="s">
        <v>137</v>
      </c>
      <c r="AU135" s="238" t="s">
        <v>84</v>
      </c>
      <c r="AY135" s="14" t="s">
        <v>135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84</v>
      </c>
      <c r="BK135" s="239">
        <f>ROUND(I135*H135,2)</f>
        <v>0</v>
      </c>
      <c r="BL135" s="14" t="s">
        <v>90</v>
      </c>
      <c r="BM135" s="238" t="s">
        <v>185</v>
      </c>
    </row>
    <row r="136" s="2" customFormat="1" ht="33" customHeight="1">
      <c r="A136" s="35"/>
      <c r="B136" s="36"/>
      <c r="C136" s="226" t="s">
        <v>178</v>
      </c>
      <c r="D136" s="226" t="s">
        <v>137</v>
      </c>
      <c r="E136" s="227" t="s">
        <v>187</v>
      </c>
      <c r="F136" s="228" t="s">
        <v>188</v>
      </c>
      <c r="G136" s="229" t="s">
        <v>156</v>
      </c>
      <c r="H136" s="230">
        <v>603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41</v>
      </c>
      <c r="O136" s="94"/>
      <c r="P136" s="236">
        <f>O136*H136</f>
        <v>0</v>
      </c>
      <c r="Q136" s="236">
        <v>0.00051000000000000004</v>
      </c>
      <c r="R136" s="236">
        <f>Q136*H136</f>
        <v>0.30753000000000003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90</v>
      </c>
      <c r="AT136" s="238" t="s">
        <v>137</v>
      </c>
      <c r="AU136" s="238" t="s">
        <v>84</v>
      </c>
      <c r="AY136" s="14" t="s">
        <v>135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84</v>
      </c>
      <c r="BK136" s="239">
        <f>ROUND(I136*H136,2)</f>
        <v>0</v>
      </c>
      <c r="BL136" s="14" t="s">
        <v>90</v>
      </c>
      <c r="BM136" s="238" t="s">
        <v>189</v>
      </c>
    </row>
    <row r="137" s="2" customFormat="1" ht="33" customHeight="1">
      <c r="A137" s="35"/>
      <c r="B137" s="36"/>
      <c r="C137" s="226" t="s">
        <v>182</v>
      </c>
      <c r="D137" s="226" t="s">
        <v>137</v>
      </c>
      <c r="E137" s="227" t="s">
        <v>191</v>
      </c>
      <c r="F137" s="228" t="s">
        <v>192</v>
      </c>
      <c r="G137" s="229" t="s">
        <v>156</v>
      </c>
      <c r="H137" s="230">
        <v>603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41</v>
      </c>
      <c r="O137" s="94"/>
      <c r="P137" s="236">
        <f>O137*H137</f>
        <v>0</v>
      </c>
      <c r="Q137" s="236">
        <v>0.12966</v>
      </c>
      <c r="R137" s="236">
        <f>Q137*H137</f>
        <v>78.184979999999996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90</v>
      </c>
      <c r="AT137" s="238" t="s">
        <v>137</v>
      </c>
      <c r="AU137" s="238" t="s">
        <v>84</v>
      </c>
      <c r="AY137" s="14" t="s">
        <v>135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84</v>
      </c>
      <c r="BK137" s="239">
        <f>ROUND(I137*H137,2)</f>
        <v>0</v>
      </c>
      <c r="BL137" s="14" t="s">
        <v>90</v>
      </c>
      <c r="BM137" s="238" t="s">
        <v>193</v>
      </c>
    </row>
    <row r="138" s="2" customFormat="1" ht="37.8" customHeight="1">
      <c r="A138" s="35"/>
      <c r="B138" s="36"/>
      <c r="C138" s="226" t="s">
        <v>186</v>
      </c>
      <c r="D138" s="226" t="s">
        <v>137</v>
      </c>
      <c r="E138" s="227" t="s">
        <v>195</v>
      </c>
      <c r="F138" s="228" t="s">
        <v>196</v>
      </c>
      <c r="G138" s="229" t="s">
        <v>156</v>
      </c>
      <c r="H138" s="230">
        <v>603</v>
      </c>
      <c r="I138" s="231"/>
      <c r="J138" s="232">
        <f>ROUND(I138*H138,2)</f>
        <v>0</v>
      </c>
      <c r="K138" s="233"/>
      <c r="L138" s="41"/>
      <c r="M138" s="234" t="s">
        <v>1</v>
      </c>
      <c r="N138" s="235" t="s">
        <v>41</v>
      </c>
      <c r="O138" s="94"/>
      <c r="P138" s="236">
        <f>O138*H138</f>
        <v>0</v>
      </c>
      <c r="Q138" s="236">
        <v>0.15559000000000001</v>
      </c>
      <c r="R138" s="236">
        <f>Q138*H138</f>
        <v>93.82077000000001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90</v>
      </c>
      <c r="AT138" s="238" t="s">
        <v>137</v>
      </c>
      <c r="AU138" s="238" t="s">
        <v>84</v>
      </c>
      <c r="AY138" s="14" t="s">
        <v>135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84</v>
      </c>
      <c r="BK138" s="239">
        <f>ROUND(I138*H138,2)</f>
        <v>0</v>
      </c>
      <c r="BL138" s="14" t="s">
        <v>90</v>
      </c>
      <c r="BM138" s="238" t="s">
        <v>197</v>
      </c>
    </row>
    <row r="139" s="12" customFormat="1" ht="22.8" customHeight="1">
      <c r="A139" s="12"/>
      <c r="B139" s="210"/>
      <c r="C139" s="211"/>
      <c r="D139" s="212" t="s">
        <v>74</v>
      </c>
      <c r="E139" s="224" t="s">
        <v>105</v>
      </c>
      <c r="F139" s="224" t="s">
        <v>198</v>
      </c>
      <c r="G139" s="211"/>
      <c r="H139" s="211"/>
      <c r="I139" s="214"/>
      <c r="J139" s="225">
        <f>BK139</f>
        <v>0</v>
      </c>
      <c r="K139" s="211"/>
      <c r="L139" s="216"/>
      <c r="M139" s="217"/>
      <c r="N139" s="218"/>
      <c r="O139" s="218"/>
      <c r="P139" s="219">
        <f>SUM(P140:P150)</f>
        <v>0</v>
      </c>
      <c r="Q139" s="218"/>
      <c r="R139" s="219">
        <f>SUM(R140:R150)</f>
        <v>0.68717399999999995</v>
      </c>
      <c r="S139" s="218"/>
      <c r="T139" s="220">
        <f>SUM(T140:T150)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80</v>
      </c>
      <c r="AT139" s="222" t="s">
        <v>74</v>
      </c>
      <c r="AU139" s="222" t="s">
        <v>80</v>
      </c>
      <c r="AY139" s="221" t="s">
        <v>135</v>
      </c>
      <c r="BK139" s="223">
        <f>SUM(BK140:BK150)</f>
        <v>0</v>
      </c>
    </row>
    <row r="140" s="2" customFormat="1" ht="24.15" customHeight="1">
      <c r="A140" s="35"/>
      <c r="B140" s="36"/>
      <c r="C140" s="226" t="s">
        <v>190</v>
      </c>
      <c r="D140" s="226" t="s">
        <v>137</v>
      </c>
      <c r="E140" s="227" t="s">
        <v>200</v>
      </c>
      <c r="F140" s="228" t="s">
        <v>201</v>
      </c>
      <c r="G140" s="229" t="s">
        <v>202</v>
      </c>
      <c r="H140" s="230">
        <v>1</v>
      </c>
      <c r="I140" s="231"/>
      <c r="J140" s="232">
        <f>ROUND(I140*H140,2)</f>
        <v>0</v>
      </c>
      <c r="K140" s="233"/>
      <c r="L140" s="41"/>
      <c r="M140" s="234" t="s">
        <v>1</v>
      </c>
      <c r="N140" s="235" t="s">
        <v>41</v>
      </c>
      <c r="O140" s="94"/>
      <c r="P140" s="236">
        <f>O140*H140</f>
        <v>0</v>
      </c>
      <c r="Q140" s="236">
        <v>0.22133</v>
      </c>
      <c r="R140" s="236">
        <f>Q140*H140</f>
        <v>0.22133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90</v>
      </c>
      <c r="AT140" s="238" t="s">
        <v>137</v>
      </c>
      <c r="AU140" s="238" t="s">
        <v>84</v>
      </c>
      <c r="AY140" s="14" t="s">
        <v>135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84</v>
      </c>
      <c r="BK140" s="239">
        <f>ROUND(I140*H140,2)</f>
        <v>0</v>
      </c>
      <c r="BL140" s="14" t="s">
        <v>90</v>
      </c>
      <c r="BM140" s="238" t="s">
        <v>203</v>
      </c>
    </row>
    <row r="141" s="2" customFormat="1" ht="24.15" customHeight="1">
      <c r="A141" s="35"/>
      <c r="B141" s="36"/>
      <c r="C141" s="226" t="s">
        <v>194</v>
      </c>
      <c r="D141" s="226" t="s">
        <v>137</v>
      </c>
      <c r="E141" s="227" t="s">
        <v>230</v>
      </c>
      <c r="F141" s="228" t="s">
        <v>231</v>
      </c>
      <c r="G141" s="229" t="s">
        <v>232</v>
      </c>
      <c r="H141" s="230">
        <v>2</v>
      </c>
      <c r="I141" s="231"/>
      <c r="J141" s="232">
        <f>ROUND(I141*H141,2)</f>
        <v>0</v>
      </c>
      <c r="K141" s="233"/>
      <c r="L141" s="41"/>
      <c r="M141" s="234" t="s">
        <v>1</v>
      </c>
      <c r="N141" s="235" t="s">
        <v>41</v>
      </c>
      <c r="O141" s="94"/>
      <c r="P141" s="236">
        <f>O141*H141</f>
        <v>0</v>
      </c>
      <c r="Q141" s="236">
        <v>0.22133</v>
      </c>
      <c r="R141" s="236">
        <f>Q141*H141</f>
        <v>0.44266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90</v>
      </c>
      <c r="AT141" s="238" t="s">
        <v>137</v>
      </c>
      <c r="AU141" s="238" t="s">
        <v>84</v>
      </c>
      <c r="AY141" s="14" t="s">
        <v>135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84</v>
      </c>
      <c r="BK141" s="239">
        <f>ROUND(I141*H141,2)</f>
        <v>0</v>
      </c>
      <c r="BL141" s="14" t="s">
        <v>90</v>
      </c>
      <c r="BM141" s="238" t="s">
        <v>233</v>
      </c>
    </row>
    <row r="142" s="2" customFormat="1" ht="37.8" customHeight="1">
      <c r="A142" s="35"/>
      <c r="B142" s="36"/>
      <c r="C142" s="240" t="s">
        <v>199</v>
      </c>
      <c r="D142" s="240" t="s">
        <v>158</v>
      </c>
      <c r="E142" s="241" t="s">
        <v>234</v>
      </c>
      <c r="F142" s="242" t="s">
        <v>235</v>
      </c>
      <c r="G142" s="243" t="s">
        <v>232</v>
      </c>
      <c r="H142" s="244">
        <v>2</v>
      </c>
      <c r="I142" s="245"/>
      <c r="J142" s="246">
        <f>ROUND(I142*H142,2)</f>
        <v>0</v>
      </c>
      <c r="K142" s="247"/>
      <c r="L142" s="248"/>
      <c r="M142" s="249" t="s">
        <v>1</v>
      </c>
      <c r="N142" s="250" t="s">
        <v>41</v>
      </c>
      <c r="O142" s="94"/>
      <c r="P142" s="236">
        <f>O142*H142</f>
        <v>0</v>
      </c>
      <c r="Q142" s="236">
        <v>0.0011999999999999999</v>
      </c>
      <c r="R142" s="236">
        <f>Q142*H142</f>
        <v>0.0023999999999999998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102</v>
      </c>
      <c r="AT142" s="238" t="s">
        <v>158</v>
      </c>
      <c r="AU142" s="238" t="s">
        <v>84</v>
      </c>
      <c r="AY142" s="14" t="s">
        <v>135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84</v>
      </c>
      <c r="BK142" s="239">
        <f>ROUND(I142*H142,2)</f>
        <v>0</v>
      </c>
      <c r="BL142" s="14" t="s">
        <v>90</v>
      </c>
      <c r="BM142" s="238" t="s">
        <v>236</v>
      </c>
    </row>
    <row r="143" s="2" customFormat="1" ht="21.75" customHeight="1">
      <c r="A143" s="35"/>
      <c r="B143" s="36"/>
      <c r="C143" s="240" t="s">
        <v>204</v>
      </c>
      <c r="D143" s="240" t="s">
        <v>158</v>
      </c>
      <c r="E143" s="241" t="s">
        <v>237</v>
      </c>
      <c r="F143" s="242" t="s">
        <v>238</v>
      </c>
      <c r="G143" s="243" t="s">
        <v>232</v>
      </c>
      <c r="H143" s="244">
        <v>2</v>
      </c>
      <c r="I143" s="245"/>
      <c r="J143" s="246">
        <f>ROUND(I143*H143,2)</f>
        <v>0</v>
      </c>
      <c r="K143" s="247"/>
      <c r="L143" s="248"/>
      <c r="M143" s="249" t="s">
        <v>1</v>
      </c>
      <c r="N143" s="250" t="s">
        <v>41</v>
      </c>
      <c r="O143" s="94"/>
      <c r="P143" s="236">
        <f>O143*H143</f>
        <v>0</v>
      </c>
      <c r="Q143" s="236">
        <v>0.0048999999999999998</v>
      </c>
      <c r="R143" s="236">
        <f>Q143*H143</f>
        <v>0.0097999999999999997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102</v>
      </c>
      <c r="AT143" s="238" t="s">
        <v>158</v>
      </c>
      <c r="AU143" s="238" t="s">
        <v>84</v>
      </c>
      <c r="AY143" s="14" t="s">
        <v>135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84</v>
      </c>
      <c r="BK143" s="239">
        <f>ROUND(I143*H143,2)</f>
        <v>0</v>
      </c>
      <c r="BL143" s="14" t="s">
        <v>90</v>
      </c>
      <c r="BM143" s="238" t="s">
        <v>239</v>
      </c>
    </row>
    <row r="144" s="2" customFormat="1" ht="16.5" customHeight="1">
      <c r="A144" s="35"/>
      <c r="B144" s="36"/>
      <c r="C144" s="240" t="s">
        <v>210</v>
      </c>
      <c r="D144" s="240" t="s">
        <v>158</v>
      </c>
      <c r="E144" s="241" t="s">
        <v>240</v>
      </c>
      <c r="F144" s="242" t="s">
        <v>241</v>
      </c>
      <c r="G144" s="243" t="s">
        <v>232</v>
      </c>
      <c r="H144" s="244">
        <v>4</v>
      </c>
      <c r="I144" s="245"/>
      <c r="J144" s="246">
        <f>ROUND(I144*H144,2)</f>
        <v>0</v>
      </c>
      <c r="K144" s="247"/>
      <c r="L144" s="248"/>
      <c r="M144" s="249" t="s">
        <v>1</v>
      </c>
      <c r="N144" s="250" t="s">
        <v>41</v>
      </c>
      <c r="O144" s="94"/>
      <c r="P144" s="236">
        <f>O144*H144</f>
        <v>0</v>
      </c>
      <c r="Q144" s="236">
        <v>1.5E-05</v>
      </c>
      <c r="R144" s="236">
        <f>Q144*H144</f>
        <v>6.0000000000000002E-05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102</v>
      </c>
      <c r="AT144" s="238" t="s">
        <v>158</v>
      </c>
      <c r="AU144" s="238" t="s">
        <v>84</v>
      </c>
      <c r="AY144" s="14" t="s">
        <v>135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84</v>
      </c>
      <c r="BK144" s="239">
        <f>ROUND(I144*H144,2)</f>
        <v>0</v>
      </c>
      <c r="BL144" s="14" t="s">
        <v>90</v>
      </c>
      <c r="BM144" s="238" t="s">
        <v>242</v>
      </c>
    </row>
    <row r="145" s="2" customFormat="1" ht="16.5" customHeight="1">
      <c r="A145" s="35"/>
      <c r="B145" s="36"/>
      <c r="C145" s="240" t="s">
        <v>7</v>
      </c>
      <c r="D145" s="240" t="s">
        <v>158</v>
      </c>
      <c r="E145" s="241" t="s">
        <v>243</v>
      </c>
      <c r="F145" s="242" t="s">
        <v>244</v>
      </c>
      <c r="G145" s="243" t="s">
        <v>232</v>
      </c>
      <c r="H145" s="244">
        <v>2</v>
      </c>
      <c r="I145" s="245"/>
      <c r="J145" s="246">
        <f>ROUND(I145*H145,2)</f>
        <v>0</v>
      </c>
      <c r="K145" s="247"/>
      <c r="L145" s="248"/>
      <c r="M145" s="249" t="s">
        <v>1</v>
      </c>
      <c r="N145" s="250" t="s">
        <v>41</v>
      </c>
      <c r="O145" s="94"/>
      <c r="P145" s="236">
        <f>O145*H145</f>
        <v>0</v>
      </c>
      <c r="Q145" s="236">
        <v>1.9999999999999999E-06</v>
      </c>
      <c r="R145" s="236">
        <f>Q145*H145</f>
        <v>3.9999999999999998E-06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102</v>
      </c>
      <c r="AT145" s="238" t="s">
        <v>158</v>
      </c>
      <c r="AU145" s="238" t="s">
        <v>84</v>
      </c>
      <c r="AY145" s="14" t="s">
        <v>135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84</v>
      </c>
      <c r="BK145" s="239">
        <f>ROUND(I145*H145,2)</f>
        <v>0</v>
      </c>
      <c r="BL145" s="14" t="s">
        <v>90</v>
      </c>
      <c r="BM145" s="238" t="s">
        <v>245</v>
      </c>
    </row>
    <row r="146" s="2" customFormat="1" ht="37.8" customHeight="1">
      <c r="A146" s="35"/>
      <c r="B146" s="36"/>
      <c r="C146" s="226" t="s">
        <v>246</v>
      </c>
      <c r="D146" s="226" t="s">
        <v>137</v>
      </c>
      <c r="E146" s="227" t="s">
        <v>247</v>
      </c>
      <c r="F146" s="228" t="s">
        <v>248</v>
      </c>
      <c r="G146" s="229" t="s">
        <v>156</v>
      </c>
      <c r="H146" s="230">
        <v>12</v>
      </c>
      <c r="I146" s="231"/>
      <c r="J146" s="232">
        <f>ROUND(I146*H146,2)</f>
        <v>0</v>
      </c>
      <c r="K146" s="233"/>
      <c r="L146" s="41"/>
      <c r="M146" s="234" t="s">
        <v>1</v>
      </c>
      <c r="N146" s="235" t="s">
        <v>41</v>
      </c>
      <c r="O146" s="94"/>
      <c r="P146" s="236">
        <f>O146*H146</f>
        <v>0</v>
      </c>
      <c r="Q146" s="236">
        <v>0.00089999999999999998</v>
      </c>
      <c r="R146" s="236">
        <f>Q146*H146</f>
        <v>0.010800000000000001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90</v>
      </c>
      <c r="AT146" s="238" t="s">
        <v>137</v>
      </c>
      <c r="AU146" s="238" t="s">
        <v>84</v>
      </c>
      <c r="AY146" s="14" t="s">
        <v>135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84</v>
      </c>
      <c r="BK146" s="239">
        <f>ROUND(I146*H146,2)</f>
        <v>0</v>
      </c>
      <c r="BL146" s="14" t="s">
        <v>90</v>
      </c>
      <c r="BM146" s="238" t="s">
        <v>249</v>
      </c>
    </row>
    <row r="147" s="2" customFormat="1" ht="24.15" customHeight="1">
      <c r="A147" s="35"/>
      <c r="B147" s="36"/>
      <c r="C147" s="226" t="s">
        <v>250</v>
      </c>
      <c r="D147" s="226" t="s">
        <v>137</v>
      </c>
      <c r="E147" s="227" t="s">
        <v>251</v>
      </c>
      <c r="F147" s="228" t="s">
        <v>252</v>
      </c>
      <c r="G147" s="229" t="s">
        <v>156</v>
      </c>
      <c r="H147" s="230">
        <v>12</v>
      </c>
      <c r="I147" s="231"/>
      <c r="J147" s="232">
        <f>ROUND(I147*H147,2)</f>
        <v>0</v>
      </c>
      <c r="K147" s="233"/>
      <c r="L147" s="41"/>
      <c r="M147" s="234" t="s">
        <v>1</v>
      </c>
      <c r="N147" s="235" t="s">
        <v>41</v>
      </c>
      <c r="O147" s="94"/>
      <c r="P147" s="236">
        <f>O147*H147</f>
        <v>0</v>
      </c>
      <c r="Q147" s="236">
        <v>1.0000000000000001E-05</v>
      </c>
      <c r="R147" s="236">
        <f>Q147*H147</f>
        <v>0.00012000000000000002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90</v>
      </c>
      <c r="AT147" s="238" t="s">
        <v>137</v>
      </c>
      <c r="AU147" s="238" t="s">
        <v>84</v>
      </c>
      <c r="AY147" s="14" t="s">
        <v>135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84</v>
      </c>
      <c r="BK147" s="239">
        <f>ROUND(I147*H147,2)</f>
        <v>0</v>
      </c>
      <c r="BL147" s="14" t="s">
        <v>90</v>
      </c>
      <c r="BM147" s="238" t="s">
        <v>253</v>
      </c>
    </row>
    <row r="148" s="2" customFormat="1" ht="24.15" customHeight="1">
      <c r="A148" s="35"/>
      <c r="B148" s="36"/>
      <c r="C148" s="226" t="s">
        <v>254</v>
      </c>
      <c r="D148" s="226" t="s">
        <v>137</v>
      </c>
      <c r="E148" s="227" t="s">
        <v>255</v>
      </c>
      <c r="F148" s="228" t="s">
        <v>256</v>
      </c>
      <c r="G148" s="229" t="s">
        <v>213</v>
      </c>
      <c r="H148" s="230">
        <v>165.58500000000001</v>
      </c>
      <c r="I148" s="231"/>
      <c r="J148" s="232">
        <f>ROUND(I148*H148,2)</f>
        <v>0</v>
      </c>
      <c r="K148" s="233"/>
      <c r="L148" s="41"/>
      <c r="M148" s="234" t="s">
        <v>1</v>
      </c>
      <c r="N148" s="235" t="s">
        <v>41</v>
      </c>
      <c r="O148" s="94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90</v>
      </c>
      <c r="AT148" s="238" t="s">
        <v>137</v>
      </c>
      <c r="AU148" s="238" t="s">
        <v>84</v>
      </c>
      <c r="AY148" s="14" t="s">
        <v>135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84</v>
      </c>
      <c r="BK148" s="239">
        <f>ROUND(I148*H148,2)</f>
        <v>0</v>
      </c>
      <c r="BL148" s="14" t="s">
        <v>90</v>
      </c>
      <c r="BM148" s="238" t="s">
        <v>257</v>
      </c>
    </row>
    <row r="149" s="2" customFormat="1" ht="21.75" customHeight="1">
      <c r="A149" s="35"/>
      <c r="B149" s="36"/>
      <c r="C149" s="226" t="s">
        <v>258</v>
      </c>
      <c r="D149" s="226" t="s">
        <v>137</v>
      </c>
      <c r="E149" s="227" t="s">
        <v>259</v>
      </c>
      <c r="F149" s="228" t="s">
        <v>260</v>
      </c>
      <c r="G149" s="229" t="s">
        <v>213</v>
      </c>
      <c r="H149" s="230">
        <v>1436.115</v>
      </c>
      <c r="I149" s="231"/>
      <c r="J149" s="232">
        <f>ROUND(I149*H149,2)</f>
        <v>0</v>
      </c>
      <c r="K149" s="233"/>
      <c r="L149" s="41"/>
      <c r="M149" s="234" t="s">
        <v>1</v>
      </c>
      <c r="N149" s="235" t="s">
        <v>41</v>
      </c>
      <c r="O149" s="94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90</v>
      </c>
      <c r="AT149" s="238" t="s">
        <v>137</v>
      </c>
      <c r="AU149" s="238" t="s">
        <v>84</v>
      </c>
      <c r="AY149" s="14" t="s">
        <v>135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84</v>
      </c>
      <c r="BK149" s="239">
        <f>ROUND(I149*H149,2)</f>
        <v>0</v>
      </c>
      <c r="BL149" s="14" t="s">
        <v>90</v>
      </c>
      <c r="BM149" s="238" t="s">
        <v>261</v>
      </c>
    </row>
    <row r="150" s="2" customFormat="1" ht="24.15" customHeight="1">
      <c r="A150" s="35"/>
      <c r="B150" s="36"/>
      <c r="C150" s="226" t="s">
        <v>262</v>
      </c>
      <c r="D150" s="226" t="s">
        <v>137</v>
      </c>
      <c r="E150" s="227" t="s">
        <v>263</v>
      </c>
      <c r="F150" s="228" t="s">
        <v>264</v>
      </c>
      <c r="G150" s="229" t="s">
        <v>213</v>
      </c>
      <c r="H150" s="230">
        <v>51.585000000000001</v>
      </c>
      <c r="I150" s="231"/>
      <c r="J150" s="232">
        <f>ROUND(I150*H150,2)</f>
        <v>0</v>
      </c>
      <c r="K150" s="233"/>
      <c r="L150" s="41"/>
      <c r="M150" s="234" t="s">
        <v>1</v>
      </c>
      <c r="N150" s="235" t="s">
        <v>41</v>
      </c>
      <c r="O150" s="94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90</v>
      </c>
      <c r="AT150" s="238" t="s">
        <v>137</v>
      </c>
      <c r="AU150" s="238" t="s">
        <v>84</v>
      </c>
      <c r="AY150" s="14" t="s">
        <v>135</v>
      </c>
      <c r="BE150" s="239">
        <f>IF(N150="základná",J150,0)</f>
        <v>0</v>
      </c>
      <c r="BF150" s="239">
        <f>IF(N150="znížená",J150,0)</f>
        <v>0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84</v>
      </c>
      <c r="BK150" s="239">
        <f>ROUND(I150*H150,2)</f>
        <v>0</v>
      </c>
      <c r="BL150" s="14" t="s">
        <v>90</v>
      </c>
      <c r="BM150" s="238" t="s">
        <v>265</v>
      </c>
    </row>
    <row r="151" s="12" customFormat="1" ht="22.8" customHeight="1">
      <c r="A151" s="12"/>
      <c r="B151" s="210"/>
      <c r="C151" s="211"/>
      <c r="D151" s="212" t="s">
        <v>74</v>
      </c>
      <c r="E151" s="224" t="s">
        <v>208</v>
      </c>
      <c r="F151" s="224" t="s">
        <v>209</v>
      </c>
      <c r="G151" s="211"/>
      <c r="H151" s="211"/>
      <c r="I151" s="214"/>
      <c r="J151" s="225">
        <f>BK151</f>
        <v>0</v>
      </c>
      <c r="K151" s="211"/>
      <c r="L151" s="216"/>
      <c r="M151" s="217"/>
      <c r="N151" s="218"/>
      <c r="O151" s="218"/>
      <c r="P151" s="219">
        <f>P152</f>
        <v>0</v>
      </c>
      <c r="Q151" s="218"/>
      <c r="R151" s="219">
        <f>R152</f>
        <v>0</v>
      </c>
      <c r="S151" s="218"/>
      <c r="T151" s="220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1" t="s">
        <v>80</v>
      </c>
      <c r="AT151" s="222" t="s">
        <v>74</v>
      </c>
      <c r="AU151" s="222" t="s">
        <v>80</v>
      </c>
      <c r="AY151" s="221" t="s">
        <v>135</v>
      </c>
      <c r="BK151" s="223">
        <f>BK152</f>
        <v>0</v>
      </c>
    </row>
    <row r="152" s="2" customFormat="1" ht="33" customHeight="1">
      <c r="A152" s="35"/>
      <c r="B152" s="36"/>
      <c r="C152" s="226" t="s">
        <v>266</v>
      </c>
      <c r="D152" s="226" t="s">
        <v>137</v>
      </c>
      <c r="E152" s="227" t="s">
        <v>211</v>
      </c>
      <c r="F152" s="228" t="s">
        <v>212</v>
      </c>
      <c r="G152" s="229" t="s">
        <v>213</v>
      </c>
      <c r="H152" s="230">
        <v>654.73500000000001</v>
      </c>
      <c r="I152" s="231"/>
      <c r="J152" s="232">
        <f>ROUND(I152*H152,2)</f>
        <v>0</v>
      </c>
      <c r="K152" s="233"/>
      <c r="L152" s="41"/>
      <c r="M152" s="251" t="s">
        <v>1</v>
      </c>
      <c r="N152" s="252" t="s">
        <v>41</v>
      </c>
      <c r="O152" s="253"/>
      <c r="P152" s="254">
        <f>O152*H152</f>
        <v>0</v>
      </c>
      <c r="Q152" s="254">
        <v>0</v>
      </c>
      <c r="R152" s="254">
        <f>Q152*H152</f>
        <v>0</v>
      </c>
      <c r="S152" s="254">
        <v>0</v>
      </c>
      <c r="T152" s="25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90</v>
      </c>
      <c r="AT152" s="238" t="s">
        <v>137</v>
      </c>
      <c r="AU152" s="238" t="s">
        <v>84</v>
      </c>
      <c r="AY152" s="14" t="s">
        <v>135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84</v>
      </c>
      <c r="BK152" s="239">
        <f>ROUND(I152*H152,2)</f>
        <v>0</v>
      </c>
      <c r="BL152" s="14" t="s">
        <v>90</v>
      </c>
      <c r="BM152" s="238" t="s">
        <v>214</v>
      </c>
    </row>
    <row r="153" s="2" customFormat="1" ht="6.96" customHeight="1">
      <c r="A153" s="35"/>
      <c r="B153" s="69"/>
      <c r="C153" s="70"/>
      <c r="D153" s="70"/>
      <c r="E153" s="70"/>
      <c r="F153" s="70"/>
      <c r="G153" s="70"/>
      <c r="H153" s="70"/>
      <c r="I153" s="70"/>
      <c r="J153" s="70"/>
      <c r="K153" s="70"/>
      <c r="L153" s="41"/>
      <c r="M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</row>
  </sheetData>
  <sheetProtection sheet="1" autoFilter="0" formatColumns="0" formatRows="0" objects="1" scenarios="1" spinCount="100000" saltValue="+nf7TLaio915OUSmHV6iUcIRPUSmnKRQetIPon0KIaxBbFQqf0sqjT+KtUhsvcji2Qjlvsx20xs9j4sNN5LcUQ==" hashValue="HcpWQYUffmFBwL+jjhqxi9Qcbg2BSGnwhySohRCAfzyBoKquAXZ2BmVOi4j4mKMPz/R/QtpDMR0IEB5HOmjheg==" algorithmName="SHA-512" password="CC35"/>
  <autoFilter ref="C120:K152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75</v>
      </c>
    </row>
    <row r="4" s="1" customFormat="1" ht="24.96" customHeight="1">
      <c r="B4" s="17"/>
      <c r="D4" s="141" t="s">
        <v>108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26.25" customHeight="1">
      <c r="B7" s="17"/>
      <c r="E7" s="144" t="str">
        <f>'Rekapitulácia stavby'!K6</f>
        <v>DOBUDOVANIE MIESTNYCH KOMUNIKÁCIÍ PRE MRK V OBCI BREZINA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109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267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24. 1. 2022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">
        <v>1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">
        <v>25</v>
      </c>
      <c r="F15" s="35"/>
      <c r="G15" s="35"/>
      <c r="H15" s="35"/>
      <c r="I15" s="143" t="s">
        <v>26</v>
      </c>
      <c r="J15" s="146" t="s">
        <v>1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27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26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29</v>
      </c>
      <c r="E20" s="35"/>
      <c r="F20" s="35"/>
      <c r="G20" s="35"/>
      <c r="H20" s="35"/>
      <c r="I20" s="143" t="s">
        <v>24</v>
      </c>
      <c r="J20" s="146" t="s">
        <v>1</v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">
        <v>30</v>
      </c>
      <c r="F21" s="35"/>
      <c r="G21" s="35"/>
      <c r="H21" s="35"/>
      <c r="I21" s="143" t="s">
        <v>26</v>
      </c>
      <c r="J21" s="146" t="s">
        <v>1</v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32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26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34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35</v>
      </c>
      <c r="E30" s="35"/>
      <c r="F30" s="35"/>
      <c r="G30" s="35"/>
      <c r="H30" s="35"/>
      <c r="I30" s="35"/>
      <c r="J30" s="154">
        <f>ROUND(J121,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37</v>
      </c>
      <c r="G32" s="35"/>
      <c r="H32" s="35"/>
      <c r="I32" s="155" t="s">
        <v>36</v>
      </c>
      <c r="J32" s="155" t="s">
        <v>38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39</v>
      </c>
      <c r="E33" s="157" t="s">
        <v>40</v>
      </c>
      <c r="F33" s="158">
        <f>ROUND((SUM(BE121:BE150)),  2)</f>
        <v>0</v>
      </c>
      <c r="G33" s="159"/>
      <c r="H33" s="159"/>
      <c r="I33" s="160">
        <v>0.20000000000000001</v>
      </c>
      <c r="J33" s="158">
        <f>ROUND(((SUM(BE121:BE150))*I33),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41</v>
      </c>
      <c r="F34" s="158">
        <f>ROUND((SUM(BF121:BF150)),  2)</f>
        <v>0</v>
      </c>
      <c r="G34" s="159"/>
      <c r="H34" s="159"/>
      <c r="I34" s="160">
        <v>0.20000000000000001</v>
      </c>
      <c r="J34" s="158">
        <f>ROUND(((SUM(BF121:BF150))*I34),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42</v>
      </c>
      <c r="F35" s="161">
        <f>ROUND((SUM(BG121:BG150)),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43</v>
      </c>
      <c r="F36" s="161">
        <f>ROUND((SUM(BH121:BH150)),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44</v>
      </c>
      <c r="F37" s="158">
        <f>ROUND((SUM(BI121:BI150)),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111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81" t="str">
        <f>E7</f>
        <v>DOBUDOVANIE MIESTNYCH KOMUNIKÁCIÍ PRE MRK V OBCI BREZINA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109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3 - Chodník č.1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BREZINA</v>
      </c>
      <c r="G89" s="37"/>
      <c r="H89" s="37"/>
      <c r="I89" s="29" t="s">
        <v>21</v>
      </c>
      <c r="J89" s="82" t="str">
        <f>IF(J12="","",J12)</f>
        <v>24. 1. 2022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23</v>
      </c>
      <c r="D91" s="37"/>
      <c r="E91" s="37"/>
      <c r="F91" s="24" t="str">
        <f>E15</f>
        <v>OBEC BREZINA</v>
      </c>
      <c r="G91" s="37"/>
      <c r="H91" s="37"/>
      <c r="I91" s="29" t="s">
        <v>29</v>
      </c>
      <c r="J91" s="33" t="str">
        <f>E21</f>
        <v>VÁHOPROJEKT s.r.o.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112</v>
      </c>
      <c r="D94" s="183"/>
      <c r="E94" s="183"/>
      <c r="F94" s="183"/>
      <c r="G94" s="183"/>
      <c r="H94" s="183"/>
      <c r="I94" s="183"/>
      <c r="J94" s="184" t="s">
        <v>113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114</v>
      </c>
      <c r="D96" s="37"/>
      <c r="E96" s="37"/>
      <c r="F96" s="37"/>
      <c r="G96" s="37"/>
      <c r="H96" s="37"/>
      <c r="I96" s="37"/>
      <c r="J96" s="113">
        <f>J121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115</v>
      </c>
    </row>
    <row r="97" s="9" customFormat="1" ht="24.96" customHeight="1">
      <c r="A97" s="9"/>
      <c r="B97" s="186"/>
      <c r="C97" s="187"/>
      <c r="D97" s="188" t="s">
        <v>116</v>
      </c>
      <c r="E97" s="189"/>
      <c r="F97" s="189"/>
      <c r="G97" s="189"/>
      <c r="H97" s="189"/>
      <c r="I97" s="189"/>
      <c r="J97" s="190">
        <f>J122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117</v>
      </c>
      <c r="E98" s="195"/>
      <c r="F98" s="195"/>
      <c r="G98" s="195"/>
      <c r="H98" s="195"/>
      <c r="I98" s="195"/>
      <c r="J98" s="196">
        <f>J123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118</v>
      </c>
      <c r="E99" s="195"/>
      <c r="F99" s="195"/>
      <c r="G99" s="195"/>
      <c r="H99" s="195"/>
      <c r="I99" s="195"/>
      <c r="J99" s="196">
        <f>J135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119</v>
      </c>
      <c r="E100" s="195"/>
      <c r="F100" s="195"/>
      <c r="G100" s="195"/>
      <c r="H100" s="195"/>
      <c r="I100" s="195"/>
      <c r="J100" s="196">
        <f>J140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93"/>
      <c r="D101" s="194" t="s">
        <v>120</v>
      </c>
      <c r="E101" s="195"/>
      <c r="F101" s="195"/>
      <c r="G101" s="195"/>
      <c r="H101" s="195"/>
      <c r="I101" s="195"/>
      <c r="J101" s="196">
        <f>J149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6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71"/>
      <c r="C107" s="72"/>
      <c r="D107" s="72"/>
      <c r="E107" s="72"/>
      <c r="F107" s="72"/>
      <c r="G107" s="72"/>
      <c r="H107" s="72"/>
      <c r="I107" s="72"/>
      <c r="J107" s="72"/>
      <c r="K107" s="72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121</v>
      </c>
      <c r="D108" s="37"/>
      <c r="E108" s="37"/>
      <c r="F108" s="37"/>
      <c r="G108" s="37"/>
      <c r="H108" s="37"/>
      <c r="I108" s="37"/>
      <c r="J108" s="37"/>
      <c r="K108" s="37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15</v>
      </c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6.25" customHeight="1">
      <c r="A111" s="35"/>
      <c r="B111" s="36"/>
      <c r="C111" s="37"/>
      <c r="D111" s="37"/>
      <c r="E111" s="181" t="str">
        <f>E7</f>
        <v>DOBUDOVANIE MIESTNYCH KOMUNIKÁCIÍ PRE MRK V OBCI BREZINA</v>
      </c>
      <c r="F111" s="29"/>
      <c r="G111" s="29"/>
      <c r="H111" s="29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109</v>
      </c>
      <c r="D112" s="37"/>
      <c r="E112" s="37"/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9" t="str">
        <f>E9</f>
        <v>3 - Chodník č.1</v>
      </c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19</v>
      </c>
      <c r="D115" s="37"/>
      <c r="E115" s="37"/>
      <c r="F115" s="24" t="str">
        <f>F12</f>
        <v>BREZINA</v>
      </c>
      <c r="G115" s="37"/>
      <c r="H115" s="37"/>
      <c r="I115" s="29" t="s">
        <v>21</v>
      </c>
      <c r="J115" s="82" t="str">
        <f>IF(J12="","",J12)</f>
        <v>24. 1. 2022</v>
      </c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5.65" customHeight="1">
      <c r="A117" s="35"/>
      <c r="B117" s="36"/>
      <c r="C117" s="29" t="s">
        <v>23</v>
      </c>
      <c r="D117" s="37"/>
      <c r="E117" s="37"/>
      <c r="F117" s="24" t="str">
        <f>E15</f>
        <v>OBEC BREZINA</v>
      </c>
      <c r="G117" s="37"/>
      <c r="H117" s="37"/>
      <c r="I117" s="29" t="s">
        <v>29</v>
      </c>
      <c r="J117" s="33" t="str">
        <f>E21</f>
        <v>VÁHOPROJEKT s.r.o.</v>
      </c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IF(E18="","",E18)</f>
        <v>Vyplň údaj</v>
      </c>
      <c r="G118" s="37"/>
      <c r="H118" s="37"/>
      <c r="I118" s="29" t="s">
        <v>32</v>
      </c>
      <c r="J118" s="33" t="str">
        <f>E24</f>
        <v xml:space="preserve"> </v>
      </c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98"/>
      <c r="B120" s="199"/>
      <c r="C120" s="200" t="s">
        <v>122</v>
      </c>
      <c r="D120" s="201" t="s">
        <v>60</v>
      </c>
      <c r="E120" s="201" t="s">
        <v>56</v>
      </c>
      <c r="F120" s="201" t="s">
        <v>57</v>
      </c>
      <c r="G120" s="201" t="s">
        <v>123</v>
      </c>
      <c r="H120" s="201" t="s">
        <v>124</v>
      </c>
      <c r="I120" s="201" t="s">
        <v>125</v>
      </c>
      <c r="J120" s="202" t="s">
        <v>113</v>
      </c>
      <c r="K120" s="203" t="s">
        <v>126</v>
      </c>
      <c r="L120" s="204"/>
      <c r="M120" s="103" t="s">
        <v>1</v>
      </c>
      <c r="N120" s="104" t="s">
        <v>39</v>
      </c>
      <c r="O120" s="104" t="s">
        <v>127</v>
      </c>
      <c r="P120" s="104" t="s">
        <v>128</v>
      </c>
      <c r="Q120" s="104" t="s">
        <v>129</v>
      </c>
      <c r="R120" s="104" t="s">
        <v>130</v>
      </c>
      <c r="S120" s="104" t="s">
        <v>131</v>
      </c>
      <c r="T120" s="105" t="s">
        <v>132</v>
      </c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</row>
    <row r="121" s="2" customFormat="1" ht="22.8" customHeight="1">
      <c r="A121" s="35"/>
      <c r="B121" s="36"/>
      <c r="C121" s="110" t="s">
        <v>114</v>
      </c>
      <c r="D121" s="37"/>
      <c r="E121" s="37"/>
      <c r="F121" s="37"/>
      <c r="G121" s="37"/>
      <c r="H121" s="37"/>
      <c r="I121" s="37"/>
      <c r="J121" s="205">
        <f>BK121</f>
        <v>0</v>
      </c>
      <c r="K121" s="37"/>
      <c r="L121" s="41"/>
      <c r="M121" s="106"/>
      <c r="N121" s="206"/>
      <c r="O121" s="107"/>
      <c r="P121" s="207">
        <f>P122</f>
        <v>0</v>
      </c>
      <c r="Q121" s="107"/>
      <c r="R121" s="207">
        <f>R122</f>
        <v>146.20175999999998</v>
      </c>
      <c r="S121" s="107"/>
      <c r="T121" s="208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74</v>
      </c>
      <c r="AU121" s="14" t="s">
        <v>115</v>
      </c>
      <c r="BK121" s="209">
        <f>BK122</f>
        <v>0</v>
      </c>
    </row>
    <row r="122" s="12" customFormat="1" ht="25.92" customHeight="1">
      <c r="A122" s="12"/>
      <c r="B122" s="210"/>
      <c r="C122" s="211"/>
      <c r="D122" s="212" t="s">
        <v>74</v>
      </c>
      <c r="E122" s="213" t="s">
        <v>133</v>
      </c>
      <c r="F122" s="213" t="s">
        <v>134</v>
      </c>
      <c r="G122" s="211"/>
      <c r="H122" s="211"/>
      <c r="I122" s="214"/>
      <c r="J122" s="215">
        <f>BK122</f>
        <v>0</v>
      </c>
      <c r="K122" s="211"/>
      <c r="L122" s="216"/>
      <c r="M122" s="217"/>
      <c r="N122" s="218"/>
      <c r="O122" s="218"/>
      <c r="P122" s="219">
        <f>P123+P135+P140+P149</f>
        <v>0</v>
      </c>
      <c r="Q122" s="218"/>
      <c r="R122" s="219">
        <f>R123+R135+R140+R149</f>
        <v>146.20175999999998</v>
      </c>
      <c r="S122" s="218"/>
      <c r="T122" s="220">
        <f>T123+T135+T140+T149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80</v>
      </c>
      <c r="AT122" s="222" t="s">
        <v>74</v>
      </c>
      <c r="AU122" s="222" t="s">
        <v>75</v>
      </c>
      <c r="AY122" s="221" t="s">
        <v>135</v>
      </c>
      <c r="BK122" s="223">
        <f>BK123+BK135+BK140+BK149</f>
        <v>0</v>
      </c>
    </row>
    <row r="123" s="12" customFormat="1" ht="22.8" customHeight="1">
      <c r="A123" s="12"/>
      <c r="B123" s="210"/>
      <c r="C123" s="211"/>
      <c r="D123" s="212" t="s">
        <v>74</v>
      </c>
      <c r="E123" s="224" t="s">
        <v>80</v>
      </c>
      <c r="F123" s="224" t="s">
        <v>136</v>
      </c>
      <c r="G123" s="211"/>
      <c r="H123" s="211"/>
      <c r="I123" s="214"/>
      <c r="J123" s="225">
        <f>BK123</f>
        <v>0</v>
      </c>
      <c r="K123" s="211"/>
      <c r="L123" s="216"/>
      <c r="M123" s="217"/>
      <c r="N123" s="218"/>
      <c r="O123" s="218"/>
      <c r="P123" s="219">
        <f>SUM(P124:P134)</f>
        <v>0</v>
      </c>
      <c r="Q123" s="218"/>
      <c r="R123" s="219">
        <f>SUM(R124:R134)</f>
        <v>0</v>
      </c>
      <c r="S123" s="218"/>
      <c r="T123" s="220">
        <f>SUM(T124:T134)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80</v>
      </c>
      <c r="AT123" s="222" t="s">
        <v>74</v>
      </c>
      <c r="AU123" s="222" t="s">
        <v>80</v>
      </c>
      <c r="AY123" s="221" t="s">
        <v>135</v>
      </c>
      <c r="BK123" s="223">
        <f>SUM(BK124:BK134)</f>
        <v>0</v>
      </c>
    </row>
    <row r="124" s="2" customFormat="1" ht="24.15" customHeight="1">
      <c r="A124" s="35"/>
      <c r="B124" s="36"/>
      <c r="C124" s="226" t="s">
        <v>80</v>
      </c>
      <c r="D124" s="226" t="s">
        <v>137</v>
      </c>
      <c r="E124" s="227" t="s">
        <v>268</v>
      </c>
      <c r="F124" s="228" t="s">
        <v>269</v>
      </c>
      <c r="G124" s="229" t="s">
        <v>140</v>
      </c>
      <c r="H124" s="230">
        <v>6</v>
      </c>
      <c r="I124" s="231"/>
      <c r="J124" s="232">
        <f>ROUND(I124*H124,2)</f>
        <v>0</v>
      </c>
      <c r="K124" s="233"/>
      <c r="L124" s="41"/>
      <c r="M124" s="234" t="s">
        <v>1</v>
      </c>
      <c r="N124" s="235" t="s">
        <v>41</v>
      </c>
      <c r="O124" s="94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8" t="s">
        <v>90</v>
      </c>
      <c r="AT124" s="238" t="s">
        <v>137</v>
      </c>
      <c r="AU124" s="238" t="s">
        <v>84</v>
      </c>
      <c r="AY124" s="14" t="s">
        <v>135</v>
      </c>
      <c r="BE124" s="239">
        <f>IF(N124="základná",J124,0)</f>
        <v>0</v>
      </c>
      <c r="BF124" s="239">
        <f>IF(N124="znížená",J124,0)</f>
        <v>0</v>
      </c>
      <c r="BG124" s="239">
        <f>IF(N124="zákl. prenesená",J124,0)</f>
        <v>0</v>
      </c>
      <c r="BH124" s="239">
        <f>IF(N124="zníž. prenesená",J124,0)</f>
        <v>0</v>
      </c>
      <c r="BI124" s="239">
        <f>IF(N124="nulová",J124,0)</f>
        <v>0</v>
      </c>
      <c r="BJ124" s="14" t="s">
        <v>84</v>
      </c>
      <c r="BK124" s="239">
        <f>ROUND(I124*H124,2)</f>
        <v>0</v>
      </c>
      <c r="BL124" s="14" t="s">
        <v>90</v>
      </c>
      <c r="BM124" s="238" t="s">
        <v>270</v>
      </c>
    </row>
    <row r="125" s="2" customFormat="1" ht="33" customHeight="1">
      <c r="A125" s="35"/>
      <c r="B125" s="36"/>
      <c r="C125" s="226" t="s">
        <v>84</v>
      </c>
      <c r="D125" s="226" t="s">
        <v>137</v>
      </c>
      <c r="E125" s="227" t="s">
        <v>271</v>
      </c>
      <c r="F125" s="228" t="s">
        <v>272</v>
      </c>
      <c r="G125" s="229" t="s">
        <v>140</v>
      </c>
      <c r="H125" s="230">
        <v>19.5</v>
      </c>
      <c r="I125" s="231"/>
      <c r="J125" s="232">
        <f>ROUND(I125*H125,2)</f>
        <v>0</v>
      </c>
      <c r="K125" s="233"/>
      <c r="L125" s="41"/>
      <c r="M125" s="234" t="s">
        <v>1</v>
      </c>
      <c r="N125" s="235" t="s">
        <v>41</v>
      </c>
      <c r="O125" s="94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90</v>
      </c>
      <c r="AT125" s="238" t="s">
        <v>137</v>
      </c>
      <c r="AU125" s="238" t="s">
        <v>84</v>
      </c>
      <c r="AY125" s="14" t="s">
        <v>135</v>
      </c>
      <c r="BE125" s="239">
        <f>IF(N125="základná",J125,0)</f>
        <v>0</v>
      </c>
      <c r="BF125" s="239">
        <f>IF(N125="znížená",J125,0)</f>
        <v>0</v>
      </c>
      <c r="BG125" s="239">
        <f>IF(N125="zákl. prenesená",J125,0)</f>
        <v>0</v>
      </c>
      <c r="BH125" s="239">
        <f>IF(N125="zníž. prenesená",J125,0)</f>
        <v>0</v>
      </c>
      <c r="BI125" s="239">
        <f>IF(N125="nulová",J125,0)</f>
        <v>0</v>
      </c>
      <c r="BJ125" s="14" t="s">
        <v>84</v>
      </c>
      <c r="BK125" s="239">
        <f>ROUND(I125*H125,2)</f>
        <v>0</v>
      </c>
      <c r="BL125" s="14" t="s">
        <v>90</v>
      </c>
      <c r="BM125" s="238" t="s">
        <v>273</v>
      </c>
    </row>
    <row r="126" s="2" customFormat="1" ht="24.15" customHeight="1">
      <c r="A126" s="35"/>
      <c r="B126" s="36"/>
      <c r="C126" s="226" t="s">
        <v>87</v>
      </c>
      <c r="D126" s="226" t="s">
        <v>137</v>
      </c>
      <c r="E126" s="227" t="s">
        <v>138</v>
      </c>
      <c r="F126" s="228" t="s">
        <v>139</v>
      </c>
      <c r="G126" s="229" t="s">
        <v>140</v>
      </c>
      <c r="H126" s="230">
        <v>39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41</v>
      </c>
      <c r="O126" s="94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90</v>
      </c>
      <c r="AT126" s="238" t="s">
        <v>137</v>
      </c>
      <c r="AU126" s="238" t="s">
        <v>84</v>
      </c>
      <c r="AY126" s="14" t="s">
        <v>135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84</v>
      </c>
      <c r="BK126" s="239">
        <f>ROUND(I126*H126,2)</f>
        <v>0</v>
      </c>
      <c r="BL126" s="14" t="s">
        <v>90</v>
      </c>
      <c r="BM126" s="238" t="s">
        <v>274</v>
      </c>
    </row>
    <row r="127" s="2" customFormat="1" ht="24.15" customHeight="1">
      <c r="A127" s="35"/>
      <c r="B127" s="36"/>
      <c r="C127" s="226" t="s">
        <v>90</v>
      </c>
      <c r="D127" s="226" t="s">
        <v>137</v>
      </c>
      <c r="E127" s="227" t="s">
        <v>142</v>
      </c>
      <c r="F127" s="228" t="s">
        <v>143</v>
      </c>
      <c r="G127" s="229" t="s">
        <v>140</v>
      </c>
      <c r="H127" s="230">
        <v>11.699999999999999</v>
      </c>
      <c r="I127" s="231"/>
      <c r="J127" s="232">
        <f>ROUND(I127*H127,2)</f>
        <v>0</v>
      </c>
      <c r="K127" s="233"/>
      <c r="L127" s="41"/>
      <c r="M127" s="234" t="s">
        <v>1</v>
      </c>
      <c r="N127" s="235" t="s">
        <v>41</v>
      </c>
      <c r="O127" s="94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90</v>
      </c>
      <c r="AT127" s="238" t="s">
        <v>137</v>
      </c>
      <c r="AU127" s="238" t="s">
        <v>84</v>
      </c>
      <c r="AY127" s="14" t="s">
        <v>135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84</v>
      </c>
      <c r="BK127" s="239">
        <f>ROUND(I127*H127,2)</f>
        <v>0</v>
      </c>
      <c r="BL127" s="14" t="s">
        <v>90</v>
      </c>
      <c r="BM127" s="238" t="s">
        <v>275</v>
      </c>
    </row>
    <row r="128" s="2" customFormat="1" ht="21.75" customHeight="1">
      <c r="A128" s="35"/>
      <c r="B128" s="36"/>
      <c r="C128" s="226" t="s">
        <v>93</v>
      </c>
      <c r="D128" s="226" t="s">
        <v>137</v>
      </c>
      <c r="E128" s="227" t="s">
        <v>276</v>
      </c>
      <c r="F128" s="228" t="s">
        <v>277</v>
      </c>
      <c r="G128" s="229" t="s">
        <v>140</v>
      </c>
      <c r="H128" s="230">
        <v>16.02</v>
      </c>
      <c r="I128" s="231"/>
      <c r="J128" s="232">
        <f>ROUND(I128*H128,2)</f>
        <v>0</v>
      </c>
      <c r="K128" s="233"/>
      <c r="L128" s="41"/>
      <c r="M128" s="234" t="s">
        <v>1</v>
      </c>
      <c r="N128" s="235" t="s">
        <v>41</v>
      </c>
      <c r="O128" s="94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90</v>
      </c>
      <c r="AT128" s="238" t="s">
        <v>137</v>
      </c>
      <c r="AU128" s="238" t="s">
        <v>84</v>
      </c>
      <c r="AY128" s="14" t="s">
        <v>135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84</v>
      </c>
      <c r="BK128" s="239">
        <f>ROUND(I128*H128,2)</f>
        <v>0</v>
      </c>
      <c r="BL128" s="14" t="s">
        <v>90</v>
      </c>
      <c r="BM128" s="238" t="s">
        <v>278</v>
      </c>
    </row>
    <row r="129" s="2" customFormat="1" ht="37.8" customHeight="1">
      <c r="A129" s="35"/>
      <c r="B129" s="36"/>
      <c r="C129" s="226" t="s">
        <v>96</v>
      </c>
      <c r="D129" s="226" t="s">
        <v>137</v>
      </c>
      <c r="E129" s="227" t="s">
        <v>279</v>
      </c>
      <c r="F129" s="228" t="s">
        <v>280</v>
      </c>
      <c r="G129" s="229" t="s">
        <v>140</v>
      </c>
      <c r="H129" s="230">
        <v>4.806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41</v>
      </c>
      <c r="O129" s="94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90</v>
      </c>
      <c r="AT129" s="238" t="s">
        <v>137</v>
      </c>
      <c r="AU129" s="238" t="s">
        <v>84</v>
      </c>
      <c r="AY129" s="14" t="s">
        <v>135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84</v>
      </c>
      <c r="BK129" s="239">
        <f>ROUND(I129*H129,2)</f>
        <v>0</v>
      </c>
      <c r="BL129" s="14" t="s">
        <v>90</v>
      </c>
      <c r="BM129" s="238" t="s">
        <v>281</v>
      </c>
    </row>
    <row r="130" s="2" customFormat="1" ht="37.8" customHeight="1">
      <c r="A130" s="35"/>
      <c r="B130" s="36"/>
      <c r="C130" s="226" t="s">
        <v>99</v>
      </c>
      <c r="D130" s="226" t="s">
        <v>137</v>
      </c>
      <c r="E130" s="227" t="s">
        <v>145</v>
      </c>
      <c r="F130" s="228" t="s">
        <v>146</v>
      </c>
      <c r="G130" s="229" t="s">
        <v>140</v>
      </c>
      <c r="H130" s="230">
        <v>50.145000000000003</v>
      </c>
      <c r="I130" s="231"/>
      <c r="J130" s="232">
        <f>ROUND(I130*H130,2)</f>
        <v>0</v>
      </c>
      <c r="K130" s="233"/>
      <c r="L130" s="41"/>
      <c r="M130" s="234" t="s">
        <v>1</v>
      </c>
      <c r="N130" s="235" t="s">
        <v>41</v>
      </c>
      <c r="O130" s="94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90</v>
      </c>
      <c r="AT130" s="238" t="s">
        <v>137</v>
      </c>
      <c r="AU130" s="238" t="s">
        <v>84</v>
      </c>
      <c r="AY130" s="14" t="s">
        <v>135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84</v>
      </c>
      <c r="BK130" s="239">
        <f>ROUND(I130*H130,2)</f>
        <v>0</v>
      </c>
      <c r="BL130" s="14" t="s">
        <v>90</v>
      </c>
      <c r="BM130" s="238" t="s">
        <v>282</v>
      </c>
    </row>
    <row r="131" s="2" customFormat="1" ht="44.25" customHeight="1">
      <c r="A131" s="35"/>
      <c r="B131" s="36"/>
      <c r="C131" s="226" t="s">
        <v>102</v>
      </c>
      <c r="D131" s="226" t="s">
        <v>137</v>
      </c>
      <c r="E131" s="227" t="s">
        <v>148</v>
      </c>
      <c r="F131" s="228" t="s">
        <v>149</v>
      </c>
      <c r="G131" s="229" t="s">
        <v>140</v>
      </c>
      <c r="H131" s="230">
        <v>100.29000000000001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41</v>
      </c>
      <c r="O131" s="94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90</v>
      </c>
      <c r="AT131" s="238" t="s">
        <v>137</v>
      </c>
      <c r="AU131" s="238" t="s">
        <v>84</v>
      </c>
      <c r="AY131" s="14" t="s">
        <v>135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84</v>
      </c>
      <c r="BK131" s="239">
        <f>ROUND(I131*H131,2)</f>
        <v>0</v>
      </c>
      <c r="BL131" s="14" t="s">
        <v>90</v>
      </c>
      <c r="BM131" s="238" t="s">
        <v>283</v>
      </c>
    </row>
    <row r="132" s="2" customFormat="1" ht="16.5" customHeight="1">
      <c r="A132" s="35"/>
      <c r="B132" s="36"/>
      <c r="C132" s="226" t="s">
        <v>105</v>
      </c>
      <c r="D132" s="226" t="s">
        <v>137</v>
      </c>
      <c r="E132" s="227" t="s">
        <v>151</v>
      </c>
      <c r="F132" s="228" t="s">
        <v>152</v>
      </c>
      <c r="G132" s="229" t="s">
        <v>140</v>
      </c>
      <c r="H132" s="230">
        <v>50.145000000000003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41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90</v>
      </c>
      <c r="AT132" s="238" t="s">
        <v>137</v>
      </c>
      <c r="AU132" s="238" t="s">
        <v>84</v>
      </c>
      <c r="AY132" s="14" t="s">
        <v>135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84</v>
      </c>
      <c r="BK132" s="239">
        <f>ROUND(I132*H132,2)</f>
        <v>0</v>
      </c>
      <c r="BL132" s="14" t="s">
        <v>90</v>
      </c>
      <c r="BM132" s="238" t="s">
        <v>284</v>
      </c>
    </row>
    <row r="133" s="2" customFormat="1" ht="24.15" customHeight="1">
      <c r="A133" s="35"/>
      <c r="B133" s="36"/>
      <c r="C133" s="226" t="s">
        <v>170</v>
      </c>
      <c r="D133" s="226" t="s">
        <v>137</v>
      </c>
      <c r="E133" s="227" t="s">
        <v>285</v>
      </c>
      <c r="F133" s="228" t="s">
        <v>286</v>
      </c>
      <c r="G133" s="229" t="s">
        <v>140</v>
      </c>
      <c r="H133" s="230">
        <v>4.875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41</v>
      </c>
      <c r="O133" s="94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90</v>
      </c>
      <c r="AT133" s="238" t="s">
        <v>137</v>
      </c>
      <c r="AU133" s="238" t="s">
        <v>84</v>
      </c>
      <c r="AY133" s="14" t="s">
        <v>135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84</v>
      </c>
      <c r="BK133" s="239">
        <f>ROUND(I133*H133,2)</f>
        <v>0</v>
      </c>
      <c r="BL133" s="14" t="s">
        <v>90</v>
      </c>
      <c r="BM133" s="238" t="s">
        <v>287</v>
      </c>
    </row>
    <row r="134" s="2" customFormat="1" ht="21.75" customHeight="1">
      <c r="A134" s="35"/>
      <c r="B134" s="36"/>
      <c r="C134" s="226" t="s">
        <v>174</v>
      </c>
      <c r="D134" s="226" t="s">
        <v>137</v>
      </c>
      <c r="E134" s="227" t="s">
        <v>163</v>
      </c>
      <c r="F134" s="228" t="s">
        <v>164</v>
      </c>
      <c r="G134" s="229" t="s">
        <v>156</v>
      </c>
      <c r="H134" s="230">
        <v>204.75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41</v>
      </c>
      <c r="O134" s="94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90</v>
      </c>
      <c r="AT134" s="238" t="s">
        <v>137</v>
      </c>
      <c r="AU134" s="238" t="s">
        <v>84</v>
      </c>
      <c r="AY134" s="14" t="s">
        <v>135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84</v>
      </c>
      <c r="BK134" s="239">
        <f>ROUND(I134*H134,2)</f>
        <v>0</v>
      </c>
      <c r="BL134" s="14" t="s">
        <v>90</v>
      </c>
      <c r="BM134" s="238" t="s">
        <v>288</v>
      </c>
    </row>
    <row r="135" s="12" customFormat="1" ht="22.8" customHeight="1">
      <c r="A135" s="12"/>
      <c r="B135" s="210"/>
      <c r="C135" s="211"/>
      <c r="D135" s="212" t="s">
        <v>74</v>
      </c>
      <c r="E135" s="224" t="s">
        <v>93</v>
      </c>
      <c r="F135" s="224" t="s">
        <v>169</v>
      </c>
      <c r="G135" s="211"/>
      <c r="H135" s="211"/>
      <c r="I135" s="214"/>
      <c r="J135" s="225">
        <f>BK135</f>
        <v>0</v>
      </c>
      <c r="K135" s="211"/>
      <c r="L135" s="216"/>
      <c r="M135" s="217"/>
      <c r="N135" s="218"/>
      <c r="O135" s="218"/>
      <c r="P135" s="219">
        <f>SUM(P136:P139)</f>
        <v>0</v>
      </c>
      <c r="Q135" s="218"/>
      <c r="R135" s="219">
        <f>SUM(R136:R139)</f>
        <v>98.482799999999997</v>
      </c>
      <c r="S135" s="218"/>
      <c r="T135" s="220">
        <f>SUM(T136:T139)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1" t="s">
        <v>80</v>
      </c>
      <c r="AT135" s="222" t="s">
        <v>74</v>
      </c>
      <c r="AU135" s="222" t="s">
        <v>80</v>
      </c>
      <c r="AY135" s="221" t="s">
        <v>135</v>
      </c>
      <c r="BK135" s="223">
        <f>SUM(BK136:BK139)</f>
        <v>0</v>
      </c>
    </row>
    <row r="136" s="2" customFormat="1" ht="33" customHeight="1">
      <c r="A136" s="35"/>
      <c r="B136" s="36"/>
      <c r="C136" s="226" t="s">
        <v>178</v>
      </c>
      <c r="D136" s="226" t="s">
        <v>137</v>
      </c>
      <c r="E136" s="227" t="s">
        <v>289</v>
      </c>
      <c r="F136" s="228" t="s">
        <v>290</v>
      </c>
      <c r="G136" s="229" t="s">
        <v>156</v>
      </c>
      <c r="H136" s="230">
        <v>195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41</v>
      </c>
      <c r="O136" s="94"/>
      <c r="P136" s="236">
        <f>O136*H136</f>
        <v>0</v>
      </c>
      <c r="Q136" s="236">
        <v>0.27994000000000002</v>
      </c>
      <c r="R136" s="236">
        <f>Q136*H136</f>
        <v>54.588300000000004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90</v>
      </c>
      <c r="AT136" s="238" t="s">
        <v>137</v>
      </c>
      <c r="AU136" s="238" t="s">
        <v>84</v>
      </c>
      <c r="AY136" s="14" t="s">
        <v>135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84</v>
      </c>
      <c r="BK136" s="239">
        <f>ROUND(I136*H136,2)</f>
        <v>0</v>
      </c>
      <c r="BL136" s="14" t="s">
        <v>90</v>
      </c>
      <c r="BM136" s="238" t="s">
        <v>291</v>
      </c>
    </row>
    <row r="137" s="2" customFormat="1" ht="44.25" customHeight="1">
      <c r="A137" s="35"/>
      <c r="B137" s="36"/>
      <c r="C137" s="226" t="s">
        <v>182</v>
      </c>
      <c r="D137" s="226" t="s">
        <v>137</v>
      </c>
      <c r="E137" s="227" t="s">
        <v>292</v>
      </c>
      <c r="F137" s="228" t="s">
        <v>293</v>
      </c>
      <c r="G137" s="229" t="s">
        <v>156</v>
      </c>
      <c r="H137" s="230">
        <v>195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41</v>
      </c>
      <c r="O137" s="94"/>
      <c r="P137" s="236">
        <f>O137*H137</f>
        <v>0</v>
      </c>
      <c r="Q137" s="236">
        <v>0.092499999999999999</v>
      </c>
      <c r="R137" s="236">
        <f>Q137*H137</f>
        <v>18.037500000000001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90</v>
      </c>
      <c r="AT137" s="238" t="s">
        <v>137</v>
      </c>
      <c r="AU137" s="238" t="s">
        <v>84</v>
      </c>
      <c r="AY137" s="14" t="s">
        <v>135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84</v>
      </c>
      <c r="BK137" s="239">
        <f>ROUND(I137*H137,2)</f>
        <v>0</v>
      </c>
      <c r="BL137" s="14" t="s">
        <v>90</v>
      </c>
      <c r="BM137" s="238" t="s">
        <v>294</v>
      </c>
    </row>
    <row r="138" s="2" customFormat="1" ht="16.5" customHeight="1">
      <c r="A138" s="35"/>
      <c r="B138" s="36"/>
      <c r="C138" s="240" t="s">
        <v>186</v>
      </c>
      <c r="D138" s="240" t="s">
        <v>158</v>
      </c>
      <c r="E138" s="241" t="s">
        <v>295</v>
      </c>
      <c r="F138" s="242" t="s">
        <v>296</v>
      </c>
      <c r="G138" s="243" t="s">
        <v>156</v>
      </c>
      <c r="H138" s="244">
        <v>198.90000000000001</v>
      </c>
      <c r="I138" s="245"/>
      <c r="J138" s="246">
        <f>ROUND(I138*H138,2)</f>
        <v>0</v>
      </c>
      <c r="K138" s="247"/>
      <c r="L138" s="248"/>
      <c r="M138" s="249" t="s">
        <v>1</v>
      </c>
      <c r="N138" s="250" t="s">
        <v>41</v>
      </c>
      <c r="O138" s="94"/>
      <c r="P138" s="236">
        <f>O138*H138</f>
        <v>0</v>
      </c>
      <c r="Q138" s="236">
        <v>0.13</v>
      </c>
      <c r="R138" s="236">
        <f>Q138*H138</f>
        <v>25.857000000000003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102</v>
      </c>
      <c r="AT138" s="238" t="s">
        <v>158</v>
      </c>
      <c r="AU138" s="238" t="s">
        <v>84</v>
      </c>
      <c r="AY138" s="14" t="s">
        <v>135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84</v>
      </c>
      <c r="BK138" s="239">
        <f>ROUND(I138*H138,2)</f>
        <v>0</v>
      </c>
      <c r="BL138" s="14" t="s">
        <v>90</v>
      </c>
      <c r="BM138" s="238" t="s">
        <v>297</v>
      </c>
    </row>
    <row r="139" s="2" customFormat="1" ht="21.75" customHeight="1">
      <c r="A139" s="35"/>
      <c r="B139" s="36"/>
      <c r="C139" s="226" t="s">
        <v>190</v>
      </c>
      <c r="D139" s="226" t="s">
        <v>137</v>
      </c>
      <c r="E139" s="227" t="s">
        <v>298</v>
      </c>
      <c r="F139" s="228" t="s">
        <v>299</v>
      </c>
      <c r="G139" s="229" t="s">
        <v>300</v>
      </c>
      <c r="H139" s="230">
        <v>2</v>
      </c>
      <c r="I139" s="231"/>
      <c r="J139" s="232">
        <f>ROUND(I139*H139,2)</f>
        <v>0</v>
      </c>
      <c r="K139" s="233"/>
      <c r="L139" s="41"/>
      <c r="M139" s="234" t="s">
        <v>1</v>
      </c>
      <c r="N139" s="235" t="s">
        <v>41</v>
      </c>
      <c r="O139" s="94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90</v>
      </c>
      <c r="AT139" s="238" t="s">
        <v>137</v>
      </c>
      <c r="AU139" s="238" t="s">
        <v>84</v>
      </c>
      <c r="AY139" s="14" t="s">
        <v>135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84</v>
      </c>
      <c r="BK139" s="239">
        <f>ROUND(I139*H139,2)</f>
        <v>0</v>
      </c>
      <c r="BL139" s="14" t="s">
        <v>90</v>
      </c>
      <c r="BM139" s="238" t="s">
        <v>301</v>
      </c>
    </row>
    <row r="140" s="12" customFormat="1" ht="22.8" customHeight="1">
      <c r="A140" s="12"/>
      <c r="B140" s="210"/>
      <c r="C140" s="211"/>
      <c r="D140" s="212" t="s">
        <v>74</v>
      </c>
      <c r="E140" s="224" t="s">
        <v>105</v>
      </c>
      <c r="F140" s="224" t="s">
        <v>198</v>
      </c>
      <c r="G140" s="211"/>
      <c r="H140" s="211"/>
      <c r="I140" s="214"/>
      <c r="J140" s="225">
        <f>BK140</f>
        <v>0</v>
      </c>
      <c r="K140" s="211"/>
      <c r="L140" s="216"/>
      <c r="M140" s="217"/>
      <c r="N140" s="218"/>
      <c r="O140" s="218"/>
      <c r="P140" s="219">
        <f>SUM(P141:P148)</f>
        <v>0</v>
      </c>
      <c r="Q140" s="218"/>
      <c r="R140" s="219">
        <f>SUM(R141:R148)</f>
        <v>47.718959999999996</v>
      </c>
      <c r="S140" s="218"/>
      <c r="T140" s="220">
        <f>SUM(T141:T148)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1" t="s">
        <v>80</v>
      </c>
      <c r="AT140" s="222" t="s">
        <v>74</v>
      </c>
      <c r="AU140" s="222" t="s">
        <v>80</v>
      </c>
      <c r="AY140" s="221" t="s">
        <v>135</v>
      </c>
      <c r="BK140" s="223">
        <f>SUM(BK141:BK148)</f>
        <v>0</v>
      </c>
    </row>
    <row r="141" s="2" customFormat="1" ht="33" customHeight="1">
      <c r="A141" s="35"/>
      <c r="B141" s="36"/>
      <c r="C141" s="226" t="s">
        <v>194</v>
      </c>
      <c r="D141" s="226" t="s">
        <v>137</v>
      </c>
      <c r="E141" s="227" t="s">
        <v>302</v>
      </c>
      <c r="F141" s="228" t="s">
        <v>303</v>
      </c>
      <c r="G141" s="229" t="s">
        <v>300</v>
      </c>
      <c r="H141" s="230">
        <v>132</v>
      </c>
      <c r="I141" s="231"/>
      <c r="J141" s="232">
        <f>ROUND(I141*H141,2)</f>
        <v>0</v>
      </c>
      <c r="K141" s="233"/>
      <c r="L141" s="41"/>
      <c r="M141" s="234" t="s">
        <v>1</v>
      </c>
      <c r="N141" s="235" t="s">
        <v>41</v>
      </c>
      <c r="O141" s="94"/>
      <c r="P141" s="236">
        <f>O141*H141</f>
        <v>0</v>
      </c>
      <c r="Q141" s="236">
        <v>0.15112999999999999</v>
      </c>
      <c r="R141" s="236">
        <f>Q141*H141</f>
        <v>19.949159999999999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90</v>
      </c>
      <c r="AT141" s="238" t="s">
        <v>137</v>
      </c>
      <c r="AU141" s="238" t="s">
        <v>84</v>
      </c>
      <c r="AY141" s="14" t="s">
        <v>135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84</v>
      </c>
      <c r="BK141" s="239">
        <f>ROUND(I141*H141,2)</f>
        <v>0</v>
      </c>
      <c r="BL141" s="14" t="s">
        <v>90</v>
      </c>
      <c r="BM141" s="238" t="s">
        <v>304</v>
      </c>
    </row>
    <row r="142" s="2" customFormat="1" ht="16.5" customHeight="1">
      <c r="A142" s="35"/>
      <c r="B142" s="36"/>
      <c r="C142" s="240" t="s">
        <v>199</v>
      </c>
      <c r="D142" s="240" t="s">
        <v>158</v>
      </c>
      <c r="E142" s="241" t="s">
        <v>305</v>
      </c>
      <c r="F142" s="242" t="s">
        <v>306</v>
      </c>
      <c r="G142" s="243" t="s">
        <v>232</v>
      </c>
      <c r="H142" s="244">
        <v>133.31999999999999</v>
      </c>
      <c r="I142" s="245"/>
      <c r="J142" s="246">
        <f>ROUND(I142*H142,2)</f>
        <v>0</v>
      </c>
      <c r="K142" s="247"/>
      <c r="L142" s="248"/>
      <c r="M142" s="249" t="s">
        <v>1</v>
      </c>
      <c r="N142" s="250" t="s">
        <v>41</v>
      </c>
      <c r="O142" s="94"/>
      <c r="P142" s="236">
        <f>O142*H142</f>
        <v>0</v>
      </c>
      <c r="Q142" s="236">
        <v>0.085000000000000006</v>
      </c>
      <c r="R142" s="236">
        <f>Q142*H142</f>
        <v>11.3322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102</v>
      </c>
      <c r="AT142" s="238" t="s">
        <v>158</v>
      </c>
      <c r="AU142" s="238" t="s">
        <v>84</v>
      </c>
      <c r="AY142" s="14" t="s">
        <v>135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84</v>
      </c>
      <c r="BK142" s="239">
        <f>ROUND(I142*H142,2)</f>
        <v>0</v>
      </c>
      <c r="BL142" s="14" t="s">
        <v>90</v>
      </c>
      <c r="BM142" s="238" t="s">
        <v>307</v>
      </c>
    </row>
    <row r="143" s="2" customFormat="1" ht="37.8" customHeight="1">
      <c r="A143" s="35"/>
      <c r="B143" s="36"/>
      <c r="C143" s="226" t="s">
        <v>204</v>
      </c>
      <c r="D143" s="226" t="s">
        <v>137</v>
      </c>
      <c r="E143" s="227" t="s">
        <v>308</v>
      </c>
      <c r="F143" s="228" t="s">
        <v>309</v>
      </c>
      <c r="G143" s="229" t="s">
        <v>300</v>
      </c>
      <c r="H143" s="230">
        <v>135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41</v>
      </c>
      <c r="O143" s="94"/>
      <c r="P143" s="236">
        <f>O143*H143</f>
        <v>0</v>
      </c>
      <c r="Q143" s="236">
        <v>0.098530000000000006</v>
      </c>
      <c r="R143" s="236">
        <f>Q143*H143</f>
        <v>13.301550000000001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90</v>
      </c>
      <c r="AT143" s="238" t="s">
        <v>137</v>
      </c>
      <c r="AU143" s="238" t="s">
        <v>84</v>
      </c>
      <c r="AY143" s="14" t="s">
        <v>135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84</v>
      </c>
      <c r="BK143" s="239">
        <f>ROUND(I143*H143,2)</f>
        <v>0</v>
      </c>
      <c r="BL143" s="14" t="s">
        <v>90</v>
      </c>
      <c r="BM143" s="238" t="s">
        <v>310</v>
      </c>
    </row>
    <row r="144" s="2" customFormat="1" ht="16.5" customHeight="1">
      <c r="A144" s="35"/>
      <c r="B144" s="36"/>
      <c r="C144" s="240" t="s">
        <v>210</v>
      </c>
      <c r="D144" s="240" t="s">
        <v>158</v>
      </c>
      <c r="E144" s="241" t="s">
        <v>311</v>
      </c>
      <c r="F144" s="242" t="s">
        <v>312</v>
      </c>
      <c r="G144" s="243" t="s">
        <v>232</v>
      </c>
      <c r="H144" s="244">
        <v>136.34999999999999</v>
      </c>
      <c r="I144" s="245"/>
      <c r="J144" s="246">
        <f>ROUND(I144*H144,2)</f>
        <v>0</v>
      </c>
      <c r="K144" s="247"/>
      <c r="L144" s="248"/>
      <c r="M144" s="249" t="s">
        <v>1</v>
      </c>
      <c r="N144" s="250" t="s">
        <v>41</v>
      </c>
      <c r="O144" s="94"/>
      <c r="P144" s="236">
        <f>O144*H144</f>
        <v>0</v>
      </c>
      <c r="Q144" s="236">
        <v>0.023</v>
      </c>
      <c r="R144" s="236">
        <f>Q144*H144</f>
        <v>3.13605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102</v>
      </c>
      <c r="AT144" s="238" t="s">
        <v>158</v>
      </c>
      <c r="AU144" s="238" t="s">
        <v>84</v>
      </c>
      <c r="AY144" s="14" t="s">
        <v>135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84</v>
      </c>
      <c r="BK144" s="239">
        <f>ROUND(I144*H144,2)</f>
        <v>0</v>
      </c>
      <c r="BL144" s="14" t="s">
        <v>90</v>
      </c>
      <c r="BM144" s="238" t="s">
        <v>313</v>
      </c>
    </row>
    <row r="145" s="2" customFormat="1" ht="24.15" customHeight="1">
      <c r="A145" s="35"/>
      <c r="B145" s="36"/>
      <c r="C145" s="226" t="s">
        <v>7</v>
      </c>
      <c r="D145" s="226" t="s">
        <v>137</v>
      </c>
      <c r="E145" s="227" t="s">
        <v>314</v>
      </c>
      <c r="F145" s="228" t="s">
        <v>315</v>
      </c>
      <c r="G145" s="229" t="s">
        <v>300</v>
      </c>
      <c r="H145" s="230">
        <v>132</v>
      </c>
      <c r="I145" s="231"/>
      <c r="J145" s="232">
        <f>ROUND(I145*H145,2)</f>
        <v>0</v>
      </c>
      <c r="K145" s="233"/>
      <c r="L145" s="41"/>
      <c r="M145" s="234" t="s">
        <v>1</v>
      </c>
      <c r="N145" s="235" t="s">
        <v>41</v>
      </c>
      <c r="O145" s="94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90</v>
      </c>
      <c r="AT145" s="238" t="s">
        <v>137</v>
      </c>
      <c r="AU145" s="238" t="s">
        <v>84</v>
      </c>
      <c r="AY145" s="14" t="s">
        <v>135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84</v>
      </c>
      <c r="BK145" s="239">
        <f>ROUND(I145*H145,2)</f>
        <v>0</v>
      </c>
      <c r="BL145" s="14" t="s">
        <v>90</v>
      </c>
      <c r="BM145" s="238" t="s">
        <v>316</v>
      </c>
    </row>
    <row r="146" s="2" customFormat="1" ht="24.15" customHeight="1">
      <c r="A146" s="35"/>
      <c r="B146" s="36"/>
      <c r="C146" s="226" t="s">
        <v>246</v>
      </c>
      <c r="D146" s="226" t="s">
        <v>137</v>
      </c>
      <c r="E146" s="227" t="s">
        <v>255</v>
      </c>
      <c r="F146" s="228" t="s">
        <v>256</v>
      </c>
      <c r="G146" s="229" t="s">
        <v>213</v>
      </c>
      <c r="H146" s="230">
        <v>13.199999999999999</v>
      </c>
      <c r="I146" s="231"/>
      <c r="J146" s="232">
        <f>ROUND(I146*H146,2)</f>
        <v>0</v>
      </c>
      <c r="K146" s="233"/>
      <c r="L146" s="41"/>
      <c r="M146" s="234" t="s">
        <v>1</v>
      </c>
      <c r="N146" s="235" t="s">
        <v>41</v>
      </c>
      <c r="O146" s="94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90</v>
      </c>
      <c r="AT146" s="238" t="s">
        <v>137</v>
      </c>
      <c r="AU146" s="238" t="s">
        <v>84</v>
      </c>
      <c r="AY146" s="14" t="s">
        <v>135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84</v>
      </c>
      <c r="BK146" s="239">
        <f>ROUND(I146*H146,2)</f>
        <v>0</v>
      </c>
      <c r="BL146" s="14" t="s">
        <v>90</v>
      </c>
      <c r="BM146" s="238" t="s">
        <v>317</v>
      </c>
    </row>
    <row r="147" s="2" customFormat="1" ht="21.75" customHeight="1">
      <c r="A147" s="35"/>
      <c r="B147" s="36"/>
      <c r="C147" s="226" t="s">
        <v>250</v>
      </c>
      <c r="D147" s="226" t="s">
        <v>137</v>
      </c>
      <c r="E147" s="227" t="s">
        <v>259</v>
      </c>
      <c r="F147" s="228" t="s">
        <v>260</v>
      </c>
      <c r="G147" s="229" t="s">
        <v>213</v>
      </c>
      <c r="H147" s="230">
        <v>52.799999999999997</v>
      </c>
      <c r="I147" s="231"/>
      <c r="J147" s="232">
        <f>ROUND(I147*H147,2)</f>
        <v>0</v>
      </c>
      <c r="K147" s="233"/>
      <c r="L147" s="41"/>
      <c r="M147" s="234" t="s">
        <v>1</v>
      </c>
      <c r="N147" s="235" t="s">
        <v>41</v>
      </c>
      <c r="O147" s="94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90</v>
      </c>
      <c r="AT147" s="238" t="s">
        <v>137</v>
      </c>
      <c r="AU147" s="238" t="s">
        <v>84</v>
      </c>
      <c r="AY147" s="14" t="s">
        <v>135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84</v>
      </c>
      <c r="BK147" s="239">
        <f>ROUND(I147*H147,2)</f>
        <v>0</v>
      </c>
      <c r="BL147" s="14" t="s">
        <v>90</v>
      </c>
      <c r="BM147" s="238" t="s">
        <v>318</v>
      </c>
    </row>
    <row r="148" s="2" customFormat="1" ht="24.15" customHeight="1">
      <c r="A148" s="35"/>
      <c r="B148" s="36"/>
      <c r="C148" s="226" t="s">
        <v>254</v>
      </c>
      <c r="D148" s="226" t="s">
        <v>137</v>
      </c>
      <c r="E148" s="227" t="s">
        <v>319</v>
      </c>
      <c r="F148" s="228" t="s">
        <v>320</v>
      </c>
      <c r="G148" s="229" t="s">
        <v>213</v>
      </c>
      <c r="H148" s="230">
        <v>13.199999999999999</v>
      </c>
      <c r="I148" s="231"/>
      <c r="J148" s="232">
        <f>ROUND(I148*H148,2)</f>
        <v>0</v>
      </c>
      <c r="K148" s="233"/>
      <c r="L148" s="41"/>
      <c r="M148" s="234" t="s">
        <v>1</v>
      </c>
      <c r="N148" s="235" t="s">
        <v>41</v>
      </c>
      <c r="O148" s="94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90</v>
      </c>
      <c r="AT148" s="238" t="s">
        <v>137</v>
      </c>
      <c r="AU148" s="238" t="s">
        <v>84</v>
      </c>
      <c r="AY148" s="14" t="s">
        <v>135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84</v>
      </c>
      <c r="BK148" s="239">
        <f>ROUND(I148*H148,2)</f>
        <v>0</v>
      </c>
      <c r="BL148" s="14" t="s">
        <v>90</v>
      </c>
      <c r="BM148" s="238" t="s">
        <v>321</v>
      </c>
    </row>
    <row r="149" s="12" customFormat="1" ht="22.8" customHeight="1">
      <c r="A149" s="12"/>
      <c r="B149" s="210"/>
      <c r="C149" s="211"/>
      <c r="D149" s="212" t="s">
        <v>74</v>
      </c>
      <c r="E149" s="224" t="s">
        <v>208</v>
      </c>
      <c r="F149" s="224" t="s">
        <v>209</v>
      </c>
      <c r="G149" s="211"/>
      <c r="H149" s="211"/>
      <c r="I149" s="214"/>
      <c r="J149" s="225">
        <f>BK149</f>
        <v>0</v>
      </c>
      <c r="K149" s="211"/>
      <c r="L149" s="216"/>
      <c r="M149" s="217"/>
      <c r="N149" s="218"/>
      <c r="O149" s="218"/>
      <c r="P149" s="219">
        <f>P150</f>
        <v>0</v>
      </c>
      <c r="Q149" s="218"/>
      <c r="R149" s="219">
        <f>R150</f>
        <v>0</v>
      </c>
      <c r="S149" s="218"/>
      <c r="T149" s="220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1" t="s">
        <v>80</v>
      </c>
      <c r="AT149" s="222" t="s">
        <v>74</v>
      </c>
      <c r="AU149" s="222" t="s">
        <v>80</v>
      </c>
      <c r="AY149" s="221" t="s">
        <v>135</v>
      </c>
      <c r="BK149" s="223">
        <f>BK150</f>
        <v>0</v>
      </c>
    </row>
    <row r="150" s="2" customFormat="1" ht="33" customHeight="1">
      <c r="A150" s="35"/>
      <c r="B150" s="36"/>
      <c r="C150" s="226" t="s">
        <v>258</v>
      </c>
      <c r="D150" s="226" t="s">
        <v>137</v>
      </c>
      <c r="E150" s="227" t="s">
        <v>322</v>
      </c>
      <c r="F150" s="228" t="s">
        <v>323</v>
      </c>
      <c r="G150" s="229" t="s">
        <v>213</v>
      </c>
      <c r="H150" s="230">
        <v>146.202</v>
      </c>
      <c r="I150" s="231"/>
      <c r="J150" s="232">
        <f>ROUND(I150*H150,2)</f>
        <v>0</v>
      </c>
      <c r="K150" s="233"/>
      <c r="L150" s="41"/>
      <c r="M150" s="251" t="s">
        <v>1</v>
      </c>
      <c r="N150" s="252" t="s">
        <v>41</v>
      </c>
      <c r="O150" s="253"/>
      <c r="P150" s="254">
        <f>O150*H150</f>
        <v>0</v>
      </c>
      <c r="Q150" s="254">
        <v>0</v>
      </c>
      <c r="R150" s="254">
        <f>Q150*H150</f>
        <v>0</v>
      </c>
      <c r="S150" s="254">
        <v>0</v>
      </c>
      <c r="T150" s="25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90</v>
      </c>
      <c r="AT150" s="238" t="s">
        <v>137</v>
      </c>
      <c r="AU150" s="238" t="s">
        <v>84</v>
      </c>
      <c r="AY150" s="14" t="s">
        <v>135</v>
      </c>
      <c r="BE150" s="239">
        <f>IF(N150="základná",J150,0)</f>
        <v>0</v>
      </c>
      <c r="BF150" s="239">
        <f>IF(N150="znížená",J150,0)</f>
        <v>0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84</v>
      </c>
      <c r="BK150" s="239">
        <f>ROUND(I150*H150,2)</f>
        <v>0</v>
      </c>
      <c r="BL150" s="14" t="s">
        <v>90</v>
      </c>
      <c r="BM150" s="238" t="s">
        <v>214</v>
      </c>
    </row>
    <row r="151" s="2" customFormat="1" ht="6.96" customHeight="1">
      <c r="A151" s="35"/>
      <c r="B151" s="69"/>
      <c r="C151" s="70"/>
      <c r="D151" s="70"/>
      <c r="E151" s="70"/>
      <c r="F151" s="70"/>
      <c r="G151" s="70"/>
      <c r="H151" s="70"/>
      <c r="I151" s="70"/>
      <c r="J151" s="70"/>
      <c r="K151" s="70"/>
      <c r="L151" s="41"/>
      <c r="M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</row>
  </sheetData>
  <sheetProtection sheet="1" autoFilter="0" formatColumns="0" formatRows="0" objects="1" scenarios="1" spinCount="100000" saltValue="Vt8BBFmtNlp4sSv6MWfPPmxQPKuuhIiy8qlzqJrGZc6ryi1kHRdGofq2wQPtil7+BoLb0IH9Idq/LP2Tdl2wLw==" hashValue="IECysYS5cBN8HbTGY8TEMMfCkWdythG861R+XecF33ngGfC43KmG5kg+TAaM3RHaUQNgIn3lIKcmkRBj+p5M6Q==" algorithmName="SHA-512" password="CC35"/>
  <autoFilter ref="C120:K150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75</v>
      </c>
    </row>
    <row r="4" s="1" customFormat="1" ht="24.96" customHeight="1">
      <c r="B4" s="17"/>
      <c r="D4" s="141" t="s">
        <v>108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26.25" customHeight="1">
      <c r="B7" s="17"/>
      <c r="E7" s="144" t="str">
        <f>'Rekapitulácia stavby'!K6</f>
        <v>DOBUDOVANIE MIESTNYCH KOMUNIKÁCIÍ PRE MRK V OBCI BREZINA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109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324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24. 1. 2022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">
        <v>1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">
        <v>25</v>
      </c>
      <c r="F15" s="35"/>
      <c r="G15" s="35"/>
      <c r="H15" s="35"/>
      <c r="I15" s="143" t="s">
        <v>26</v>
      </c>
      <c r="J15" s="146" t="s">
        <v>1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27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26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29</v>
      </c>
      <c r="E20" s="35"/>
      <c r="F20" s="35"/>
      <c r="G20" s="35"/>
      <c r="H20" s="35"/>
      <c r="I20" s="143" t="s">
        <v>24</v>
      </c>
      <c r="J20" s="146" t="s">
        <v>1</v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">
        <v>30</v>
      </c>
      <c r="F21" s="35"/>
      <c r="G21" s="35"/>
      <c r="H21" s="35"/>
      <c r="I21" s="143" t="s">
        <v>26</v>
      </c>
      <c r="J21" s="146" t="s">
        <v>1</v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32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26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34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35</v>
      </c>
      <c r="E30" s="35"/>
      <c r="F30" s="35"/>
      <c r="G30" s="35"/>
      <c r="H30" s="35"/>
      <c r="I30" s="35"/>
      <c r="J30" s="154">
        <f>ROUND(J121,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37</v>
      </c>
      <c r="G32" s="35"/>
      <c r="H32" s="35"/>
      <c r="I32" s="155" t="s">
        <v>36</v>
      </c>
      <c r="J32" s="155" t="s">
        <v>38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39</v>
      </c>
      <c r="E33" s="157" t="s">
        <v>40</v>
      </c>
      <c r="F33" s="158">
        <f>ROUND((SUM(BE121:BE146)),  2)</f>
        <v>0</v>
      </c>
      <c r="G33" s="159"/>
      <c r="H33" s="159"/>
      <c r="I33" s="160">
        <v>0.20000000000000001</v>
      </c>
      <c r="J33" s="158">
        <f>ROUND(((SUM(BE121:BE146))*I33),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41</v>
      </c>
      <c r="F34" s="158">
        <f>ROUND((SUM(BF121:BF146)),  2)</f>
        <v>0</v>
      </c>
      <c r="G34" s="159"/>
      <c r="H34" s="159"/>
      <c r="I34" s="160">
        <v>0.20000000000000001</v>
      </c>
      <c r="J34" s="158">
        <f>ROUND(((SUM(BF121:BF146))*I34),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42</v>
      </c>
      <c r="F35" s="161">
        <f>ROUND((SUM(BG121:BG146)),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43</v>
      </c>
      <c r="F36" s="161">
        <f>ROUND((SUM(BH121:BH146)),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44</v>
      </c>
      <c r="F37" s="158">
        <f>ROUND((SUM(BI121:BI146)),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111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81" t="str">
        <f>E7</f>
        <v>DOBUDOVANIE MIESTNYCH KOMUNIKÁCIÍ PRE MRK V OBCI BREZINA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109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4 - Chodník č.2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BREZINA</v>
      </c>
      <c r="G89" s="37"/>
      <c r="H89" s="37"/>
      <c r="I89" s="29" t="s">
        <v>21</v>
      </c>
      <c r="J89" s="82" t="str">
        <f>IF(J12="","",J12)</f>
        <v>24. 1. 2022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23</v>
      </c>
      <c r="D91" s="37"/>
      <c r="E91" s="37"/>
      <c r="F91" s="24" t="str">
        <f>E15</f>
        <v>OBEC BREZINA</v>
      </c>
      <c r="G91" s="37"/>
      <c r="H91" s="37"/>
      <c r="I91" s="29" t="s">
        <v>29</v>
      </c>
      <c r="J91" s="33" t="str">
        <f>E21</f>
        <v>VÁHOPROJEKT s.r.o.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112</v>
      </c>
      <c r="D94" s="183"/>
      <c r="E94" s="183"/>
      <c r="F94" s="183"/>
      <c r="G94" s="183"/>
      <c r="H94" s="183"/>
      <c r="I94" s="183"/>
      <c r="J94" s="184" t="s">
        <v>113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114</v>
      </c>
      <c r="D96" s="37"/>
      <c r="E96" s="37"/>
      <c r="F96" s="37"/>
      <c r="G96" s="37"/>
      <c r="H96" s="37"/>
      <c r="I96" s="37"/>
      <c r="J96" s="113">
        <f>J121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115</v>
      </c>
    </row>
    <row r="97" s="9" customFormat="1" ht="24.96" customHeight="1">
      <c r="A97" s="9"/>
      <c r="B97" s="186"/>
      <c r="C97" s="187"/>
      <c r="D97" s="188" t="s">
        <v>116</v>
      </c>
      <c r="E97" s="189"/>
      <c r="F97" s="189"/>
      <c r="G97" s="189"/>
      <c r="H97" s="189"/>
      <c r="I97" s="189"/>
      <c r="J97" s="190">
        <f>J122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117</v>
      </c>
      <c r="E98" s="195"/>
      <c r="F98" s="195"/>
      <c r="G98" s="195"/>
      <c r="H98" s="195"/>
      <c r="I98" s="195"/>
      <c r="J98" s="196">
        <f>J123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118</v>
      </c>
      <c r="E99" s="195"/>
      <c r="F99" s="195"/>
      <c r="G99" s="195"/>
      <c r="H99" s="195"/>
      <c r="I99" s="195"/>
      <c r="J99" s="196">
        <f>J134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119</v>
      </c>
      <c r="E100" s="195"/>
      <c r="F100" s="195"/>
      <c r="G100" s="195"/>
      <c r="H100" s="195"/>
      <c r="I100" s="195"/>
      <c r="J100" s="196">
        <f>J139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93"/>
      <c r="D101" s="194" t="s">
        <v>120</v>
      </c>
      <c r="E101" s="195"/>
      <c r="F101" s="195"/>
      <c r="G101" s="195"/>
      <c r="H101" s="195"/>
      <c r="I101" s="195"/>
      <c r="J101" s="196">
        <f>J145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6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71"/>
      <c r="C107" s="72"/>
      <c r="D107" s="72"/>
      <c r="E107" s="72"/>
      <c r="F107" s="72"/>
      <c r="G107" s="72"/>
      <c r="H107" s="72"/>
      <c r="I107" s="72"/>
      <c r="J107" s="72"/>
      <c r="K107" s="72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121</v>
      </c>
      <c r="D108" s="37"/>
      <c r="E108" s="37"/>
      <c r="F108" s="37"/>
      <c r="G108" s="37"/>
      <c r="H108" s="37"/>
      <c r="I108" s="37"/>
      <c r="J108" s="37"/>
      <c r="K108" s="37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15</v>
      </c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6.25" customHeight="1">
      <c r="A111" s="35"/>
      <c r="B111" s="36"/>
      <c r="C111" s="37"/>
      <c r="D111" s="37"/>
      <c r="E111" s="181" t="str">
        <f>E7</f>
        <v>DOBUDOVANIE MIESTNYCH KOMUNIKÁCIÍ PRE MRK V OBCI BREZINA</v>
      </c>
      <c r="F111" s="29"/>
      <c r="G111" s="29"/>
      <c r="H111" s="29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109</v>
      </c>
      <c r="D112" s="37"/>
      <c r="E112" s="37"/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9" t="str">
        <f>E9</f>
        <v>4 - Chodník č.2</v>
      </c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19</v>
      </c>
      <c r="D115" s="37"/>
      <c r="E115" s="37"/>
      <c r="F115" s="24" t="str">
        <f>F12</f>
        <v>BREZINA</v>
      </c>
      <c r="G115" s="37"/>
      <c r="H115" s="37"/>
      <c r="I115" s="29" t="s">
        <v>21</v>
      </c>
      <c r="J115" s="82" t="str">
        <f>IF(J12="","",J12)</f>
        <v>24. 1. 2022</v>
      </c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5.65" customHeight="1">
      <c r="A117" s="35"/>
      <c r="B117" s="36"/>
      <c r="C117" s="29" t="s">
        <v>23</v>
      </c>
      <c r="D117" s="37"/>
      <c r="E117" s="37"/>
      <c r="F117" s="24" t="str">
        <f>E15</f>
        <v>OBEC BREZINA</v>
      </c>
      <c r="G117" s="37"/>
      <c r="H117" s="37"/>
      <c r="I117" s="29" t="s">
        <v>29</v>
      </c>
      <c r="J117" s="33" t="str">
        <f>E21</f>
        <v>VÁHOPROJEKT s.r.o.</v>
      </c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IF(E18="","",E18)</f>
        <v>Vyplň údaj</v>
      </c>
      <c r="G118" s="37"/>
      <c r="H118" s="37"/>
      <c r="I118" s="29" t="s">
        <v>32</v>
      </c>
      <c r="J118" s="33" t="str">
        <f>E24</f>
        <v xml:space="preserve"> </v>
      </c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98"/>
      <c r="B120" s="199"/>
      <c r="C120" s="200" t="s">
        <v>122</v>
      </c>
      <c r="D120" s="201" t="s">
        <v>60</v>
      </c>
      <c r="E120" s="201" t="s">
        <v>56</v>
      </c>
      <c r="F120" s="201" t="s">
        <v>57</v>
      </c>
      <c r="G120" s="201" t="s">
        <v>123</v>
      </c>
      <c r="H120" s="201" t="s">
        <v>124</v>
      </c>
      <c r="I120" s="201" t="s">
        <v>125</v>
      </c>
      <c r="J120" s="202" t="s">
        <v>113</v>
      </c>
      <c r="K120" s="203" t="s">
        <v>126</v>
      </c>
      <c r="L120" s="204"/>
      <c r="M120" s="103" t="s">
        <v>1</v>
      </c>
      <c r="N120" s="104" t="s">
        <v>39</v>
      </c>
      <c r="O120" s="104" t="s">
        <v>127</v>
      </c>
      <c r="P120" s="104" t="s">
        <v>128</v>
      </c>
      <c r="Q120" s="104" t="s">
        <v>129</v>
      </c>
      <c r="R120" s="104" t="s">
        <v>130</v>
      </c>
      <c r="S120" s="104" t="s">
        <v>131</v>
      </c>
      <c r="T120" s="105" t="s">
        <v>132</v>
      </c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</row>
    <row r="121" s="2" customFormat="1" ht="22.8" customHeight="1">
      <c r="A121" s="35"/>
      <c r="B121" s="36"/>
      <c r="C121" s="110" t="s">
        <v>114</v>
      </c>
      <c r="D121" s="37"/>
      <c r="E121" s="37"/>
      <c r="F121" s="37"/>
      <c r="G121" s="37"/>
      <c r="H121" s="37"/>
      <c r="I121" s="37"/>
      <c r="J121" s="205">
        <f>BK121</f>
        <v>0</v>
      </c>
      <c r="K121" s="37"/>
      <c r="L121" s="41"/>
      <c r="M121" s="106"/>
      <c r="N121" s="206"/>
      <c r="O121" s="107"/>
      <c r="P121" s="207">
        <f>P122</f>
        <v>0</v>
      </c>
      <c r="Q121" s="107"/>
      <c r="R121" s="207">
        <f>R122</f>
        <v>184.70858000000001</v>
      </c>
      <c r="S121" s="107"/>
      <c r="T121" s="208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74</v>
      </c>
      <c r="AU121" s="14" t="s">
        <v>115</v>
      </c>
      <c r="BK121" s="209">
        <f>BK122</f>
        <v>0</v>
      </c>
    </row>
    <row r="122" s="12" customFormat="1" ht="25.92" customHeight="1">
      <c r="A122" s="12"/>
      <c r="B122" s="210"/>
      <c r="C122" s="211"/>
      <c r="D122" s="212" t="s">
        <v>74</v>
      </c>
      <c r="E122" s="213" t="s">
        <v>133</v>
      </c>
      <c r="F122" s="213" t="s">
        <v>134</v>
      </c>
      <c r="G122" s="211"/>
      <c r="H122" s="211"/>
      <c r="I122" s="214"/>
      <c r="J122" s="215">
        <f>BK122</f>
        <v>0</v>
      </c>
      <c r="K122" s="211"/>
      <c r="L122" s="216"/>
      <c r="M122" s="217"/>
      <c r="N122" s="218"/>
      <c r="O122" s="218"/>
      <c r="P122" s="219">
        <f>P123+P134+P139+P145</f>
        <v>0</v>
      </c>
      <c r="Q122" s="218"/>
      <c r="R122" s="219">
        <f>R123+R134+R139+R145</f>
        <v>184.70858000000001</v>
      </c>
      <c r="S122" s="218"/>
      <c r="T122" s="220">
        <f>T123+T134+T139+T145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80</v>
      </c>
      <c r="AT122" s="222" t="s">
        <v>74</v>
      </c>
      <c r="AU122" s="222" t="s">
        <v>75</v>
      </c>
      <c r="AY122" s="221" t="s">
        <v>135</v>
      </c>
      <c r="BK122" s="223">
        <f>BK123+BK134+BK139+BK145</f>
        <v>0</v>
      </c>
    </row>
    <row r="123" s="12" customFormat="1" ht="22.8" customHeight="1">
      <c r="A123" s="12"/>
      <c r="B123" s="210"/>
      <c r="C123" s="211"/>
      <c r="D123" s="212" t="s">
        <v>74</v>
      </c>
      <c r="E123" s="224" t="s">
        <v>80</v>
      </c>
      <c r="F123" s="224" t="s">
        <v>136</v>
      </c>
      <c r="G123" s="211"/>
      <c r="H123" s="211"/>
      <c r="I123" s="214"/>
      <c r="J123" s="225">
        <f>BK123</f>
        <v>0</v>
      </c>
      <c r="K123" s="211"/>
      <c r="L123" s="216"/>
      <c r="M123" s="217"/>
      <c r="N123" s="218"/>
      <c r="O123" s="218"/>
      <c r="P123" s="219">
        <f>SUM(P124:P133)</f>
        <v>0</v>
      </c>
      <c r="Q123" s="218"/>
      <c r="R123" s="219">
        <f>SUM(R124:R133)</f>
        <v>0</v>
      </c>
      <c r="S123" s="218"/>
      <c r="T123" s="220">
        <f>SUM(T124:T133)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80</v>
      </c>
      <c r="AT123" s="222" t="s">
        <v>74</v>
      </c>
      <c r="AU123" s="222" t="s">
        <v>80</v>
      </c>
      <c r="AY123" s="221" t="s">
        <v>135</v>
      </c>
      <c r="BK123" s="223">
        <f>SUM(BK124:BK133)</f>
        <v>0</v>
      </c>
    </row>
    <row r="124" s="2" customFormat="1" ht="33" customHeight="1">
      <c r="A124" s="35"/>
      <c r="B124" s="36"/>
      <c r="C124" s="226" t="s">
        <v>80</v>
      </c>
      <c r="D124" s="226" t="s">
        <v>137</v>
      </c>
      <c r="E124" s="227" t="s">
        <v>271</v>
      </c>
      <c r="F124" s="228" t="s">
        <v>272</v>
      </c>
      <c r="G124" s="229" t="s">
        <v>140</v>
      </c>
      <c r="H124" s="230">
        <v>36.649999999999999</v>
      </c>
      <c r="I124" s="231"/>
      <c r="J124" s="232">
        <f>ROUND(I124*H124,2)</f>
        <v>0</v>
      </c>
      <c r="K124" s="233"/>
      <c r="L124" s="41"/>
      <c r="M124" s="234" t="s">
        <v>1</v>
      </c>
      <c r="N124" s="235" t="s">
        <v>41</v>
      </c>
      <c r="O124" s="94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8" t="s">
        <v>90</v>
      </c>
      <c r="AT124" s="238" t="s">
        <v>137</v>
      </c>
      <c r="AU124" s="238" t="s">
        <v>84</v>
      </c>
      <c r="AY124" s="14" t="s">
        <v>135</v>
      </c>
      <c r="BE124" s="239">
        <f>IF(N124="základná",J124,0)</f>
        <v>0</v>
      </c>
      <c r="BF124" s="239">
        <f>IF(N124="znížená",J124,0)</f>
        <v>0</v>
      </c>
      <c r="BG124" s="239">
        <f>IF(N124="zákl. prenesená",J124,0)</f>
        <v>0</v>
      </c>
      <c r="BH124" s="239">
        <f>IF(N124="zníž. prenesená",J124,0)</f>
        <v>0</v>
      </c>
      <c r="BI124" s="239">
        <f>IF(N124="nulová",J124,0)</f>
        <v>0</v>
      </c>
      <c r="BJ124" s="14" t="s">
        <v>84</v>
      </c>
      <c r="BK124" s="239">
        <f>ROUND(I124*H124,2)</f>
        <v>0</v>
      </c>
      <c r="BL124" s="14" t="s">
        <v>90</v>
      </c>
      <c r="BM124" s="238" t="s">
        <v>273</v>
      </c>
    </row>
    <row r="125" s="2" customFormat="1" ht="24.15" customHeight="1">
      <c r="A125" s="35"/>
      <c r="B125" s="36"/>
      <c r="C125" s="226" t="s">
        <v>84</v>
      </c>
      <c r="D125" s="226" t="s">
        <v>137</v>
      </c>
      <c r="E125" s="227" t="s">
        <v>138</v>
      </c>
      <c r="F125" s="228" t="s">
        <v>139</v>
      </c>
      <c r="G125" s="229" t="s">
        <v>140</v>
      </c>
      <c r="H125" s="230">
        <v>54.975000000000001</v>
      </c>
      <c r="I125" s="231"/>
      <c r="J125" s="232">
        <f>ROUND(I125*H125,2)</f>
        <v>0</v>
      </c>
      <c r="K125" s="233"/>
      <c r="L125" s="41"/>
      <c r="M125" s="234" t="s">
        <v>1</v>
      </c>
      <c r="N125" s="235" t="s">
        <v>41</v>
      </c>
      <c r="O125" s="94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90</v>
      </c>
      <c r="AT125" s="238" t="s">
        <v>137</v>
      </c>
      <c r="AU125" s="238" t="s">
        <v>84</v>
      </c>
      <c r="AY125" s="14" t="s">
        <v>135</v>
      </c>
      <c r="BE125" s="239">
        <f>IF(N125="základná",J125,0)</f>
        <v>0</v>
      </c>
      <c r="BF125" s="239">
        <f>IF(N125="znížená",J125,0)</f>
        <v>0</v>
      </c>
      <c r="BG125" s="239">
        <f>IF(N125="zákl. prenesená",J125,0)</f>
        <v>0</v>
      </c>
      <c r="BH125" s="239">
        <f>IF(N125="zníž. prenesená",J125,0)</f>
        <v>0</v>
      </c>
      <c r="BI125" s="239">
        <f>IF(N125="nulová",J125,0)</f>
        <v>0</v>
      </c>
      <c r="BJ125" s="14" t="s">
        <v>84</v>
      </c>
      <c r="BK125" s="239">
        <f>ROUND(I125*H125,2)</f>
        <v>0</v>
      </c>
      <c r="BL125" s="14" t="s">
        <v>90</v>
      </c>
      <c r="BM125" s="238" t="s">
        <v>274</v>
      </c>
    </row>
    <row r="126" s="2" customFormat="1" ht="24.15" customHeight="1">
      <c r="A126" s="35"/>
      <c r="B126" s="36"/>
      <c r="C126" s="226" t="s">
        <v>87</v>
      </c>
      <c r="D126" s="226" t="s">
        <v>137</v>
      </c>
      <c r="E126" s="227" t="s">
        <v>142</v>
      </c>
      <c r="F126" s="228" t="s">
        <v>143</v>
      </c>
      <c r="G126" s="229" t="s">
        <v>140</v>
      </c>
      <c r="H126" s="230">
        <v>16.492999999999999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41</v>
      </c>
      <c r="O126" s="94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90</v>
      </c>
      <c r="AT126" s="238" t="s">
        <v>137</v>
      </c>
      <c r="AU126" s="238" t="s">
        <v>84</v>
      </c>
      <c r="AY126" s="14" t="s">
        <v>135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84</v>
      </c>
      <c r="BK126" s="239">
        <f>ROUND(I126*H126,2)</f>
        <v>0</v>
      </c>
      <c r="BL126" s="14" t="s">
        <v>90</v>
      </c>
      <c r="BM126" s="238" t="s">
        <v>275</v>
      </c>
    </row>
    <row r="127" s="2" customFormat="1" ht="21.75" customHeight="1">
      <c r="A127" s="35"/>
      <c r="B127" s="36"/>
      <c r="C127" s="226" t="s">
        <v>90</v>
      </c>
      <c r="D127" s="226" t="s">
        <v>137</v>
      </c>
      <c r="E127" s="227" t="s">
        <v>276</v>
      </c>
      <c r="F127" s="228" t="s">
        <v>277</v>
      </c>
      <c r="G127" s="229" t="s">
        <v>140</v>
      </c>
      <c r="H127" s="230">
        <v>22.079999999999998</v>
      </c>
      <c r="I127" s="231"/>
      <c r="J127" s="232">
        <f>ROUND(I127*H127,2)</f>
        <v>0</v>
      </c>
      <c r="K127" s="233"/>
      <c r="L127" s="41"/>
      <c r="M127" s="234" t="s">
        <v>1</v>
      </c>
      <c r="N127" s="235" t="s">
        <v>41</v>
      </c>
      <c r="O127" s="94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90</v>
      </c>
      <c r="AT127" s="238" t="s">
        <v>137</v>
      </c>
      <c r="AU127" s="238" t="s">
        <v>84</v>
      </c>
      <c r="AY127" s="14" t="s">
        <v>135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84</v>
      </c>
      <c r="BK127" s="239">
        <f>ROUND(I127*H127,2)</f>
        <v>0</v>
      </c>
      <c r="BL127" s="14" t="s">
        <v>90</v>
      </c>
      <c r="BM127" s="238" t="s">
        <v>278</v>
      </c>
    </row>
    <row r="128" s="2" customFormat="1" ht="37.8" customHeight="1">
      <c r="A128" s="35"/>
      <c r="B128" s="36"/>
      <c r="C128" s="226" t="s">
        <v>93</v>
      </c>
      <c r="D128" s="226" t="s">
        <v>137</v>
      </c>
      <c r="E128" s="227" t="s">
        <v>279</v>
      </c>
      <c r="F128" s="228" t="s">
        <v>280</v>
      </c>
      <c r="G128" s="229" t="s">
        <v>140</v>
      </c>
      <c r="H128" s="230">
        <v>6.6239999999999997</v>
      </c>
      <c r="I128" s="231"/>
      <c r="J128" s="232">
        <f>ROUND(I128*H128,2)</f>
        <v>0</v>
      </c>
      <c r="K128" s="233"/>
      <c r="L128" s="41"/>
      <c r="M128" s="234" t="s">
        <v>1</v>
      </c>
      <c r="N128" s="235" t="s">
        <v>41</v>
      </c>
      <c r="O128" s="94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90</v>
      </c>
      <c r="AT128" s="238" t="s">
        <v>137</v>
      </c>
      <c r="AU128" s="238" t="s">
        <v>84</v>
      </c>
      <c r="AY128" s="14" t="s">
        <v>135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84</v>
      </c>
      <c r="BK128" s="239">
        <f>ROUND(I128*H128,2)</f>
        <v>0</v>
      </c>
      <c r="BL128" s="14" t="s">
        <v>90</v>
      </c>
      <c r="BM128" s="238" t="s">
        <v>281</v>
      </c>
    </row>
    <row r="129" s="2" customFormat="1" ht="37.8" customHeight="1">
      <c r="A129" s="35"/>
      <c r="B129" s="36"/>
      <c r="C129" s="226" t="s">
        <v>96</v>
      </c>
      <c r="D129" s="226" t="s">
        <v>137</v>
      </c>
      <c r="E129" s="227" t="s">
        <v>145</v>
      </c>
      <c r="F129" s="228" t="s">
        <v>146</v>
      </c>
      <c r="G129" s="229" t="s">
        <v>140</v>
      </c>
      <c r="H129" s="230">
        <v>99.980000000000004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41</v>
      </c>
      <c r="O129" s="94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90</v>
      </c>
      <c r="AT129" s="238" t="s">
        <v>137</v>
      </c>
      <c r="AU129" s="238" t="s">
        <v>84</v>
      </c>
      <c r="AY129" s="14" t="s">
        <v>135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84</v>
      </c>
      <c r="BK129" s="239">
        <f>ROUND(I129*H129,2)</f>
        <v>0</v>
      </c>
      <c r="BL129" s="14" t="s">
        <v>90</v>
      </c>
      <c r="BM129" s="238" t="s">
        <v>282</v>
      </c>
    </row>
    <row r="130" s="2" customFormat="1" ht="44.25" customHeight="1">
      <c r="A130" s="35"/>
      <c r="B130" s="36"/>
      <c r="C130" s="226" t="s">
        <v>99</v>
      </c>
      <c r="D130" s="226" t="s">
        <v>137</v>
      </c>
      <c r="E130" s="227" t="s">
        <v>148</v>
      </c>
      <c r="F130" s="228" t="s">
        <v>149</v>
      </c>
      <c r="G130" s="229" t="s">
        <v>140</v>
      </c>
      <c r="H130" s="230">
        <v>199.96000000000001</v>
      </c>
      <c r="I130" s="231"/>
      <c r="J130" s="232">
        <f>ROUND(I130*H130,2)</f>
        <v>0</v>
      </c>
      <c r="K130" s="233"/>
      <c r="L130" s="41"/>
      <c r="M130" s="234" t="s">
        <v>1</v>
      </c>
      <c r="N130" s="235" t="s">
        <v>41</v>
      </c>
      <c r="O130" s="94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90</v>
      </c>
      <c r="AT130" s="238" t="s">
        <v>137</v>
      </c>
      <c r="AU130" s="238" t="s">
        <v>84</v>
      </c>
      <c r="AY130" s="14" t="s">
        <v>135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84</v>
      </c>
      <c r="BK130" s="239">
        <f>ROUND(I130*H130,2)</f>
        <v>0</v>
      </c>
      <c r="BL130" s="14" t="s">
        <v>90</v>
      </c>
      <c r="BM130" s="238" t="s">
        <v>283</v>
      </c>
    </row>
    <row r="131" s="2" customFormat="1" ht="16.5" customHeight="1">
      <c r="A131" s="35"/>
      <c r="B131" s="36"/>
      <c r="C131" s="226" t="s">
        <v>102</v>
      </c>
      <c r="D131" s="226" t="s">
        <v>137</v>
      </c>
      <c r="E131" s="227" t="s">
        <v>151</v>
      </c>
      <c r="F131" s="228" t="s">
        <v>152</v>
      </c>
      <c r="G131" s="229" t="s">
        <v>140</v>
      </c>
      <c r="H131" s="230">
        <v>99.980000000000004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41</v>
      </c>
      <c r="O131" s="94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90</v>
      </c>
      <c r="AT131" s="238" t="s">
        <v>137</v>
      </c>
      <c r="AU131" s="238" t="s">
        <v>84</v>
      </c>
      <c r="AY131" s="14" t="s">
        <v>135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84</v>
      </c>
      <c r="BK131" s="239">
        <f>ROUND(I131*H131,2)</f>
        <v>0</v>
      </c>
      <c r="BL131" s="14" t="s">
        <v>90</v>
      </c>
      <c r="BM131" s="238" t="s">
        <v>284</v>
      </c>
    </row>
    <row r="132" s="2" customFormat="1" ht="24.15" customHeight="1">
      <c r="A132" s="35"/>
      <c r="B132" s="36"/>
      <c r="C132" s="226" t="s">
        <v>105</v>
      </c>
      <c r="D132" s="226" t="s">
        <v>137</v>
      </c>
      <c r="E132" s="227" t="s">
        <v>285</v>
      </c>
      <c r="F132" s="228" t="s">
        <v>286</v>
      </c>
      <c r="G132" s="229" t="s">
        <v>140</v>
      </c>
      <c r="H132" s="230">
        <v>13.725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41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90</v>
      </c>
      <c r="AT132" s="238" t="s">
        <v>137</v>
      </c>
      <c r="AU132" s="238" t="s">
        <v>84</v>
      </c>
      <c r="AY132" s="14" t="s">
        <v>135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84</v>
      </c>
      <c r="BK132" s="239">
        <f>ROUND(I132*H132,2)</f>
        <v>0</v>
      </c>
      <c r="BL132" s="14" t="s">
        <v>90</v>
      </c>
      <c r="BM132" s="238" t="s">
        <v>287</v>
      </c>
    </row>
    <row r="133" s="2" customFormat="1" ht="21.75" customHeight="1">
      <c r="A133" s="35"/>
      <c r="B133" s="36"/>
      <c r="C133" s="226" t="s">
        <v>170</v>
      </c>
      <c r="D133" s="226" t="s">
        <v>137</v>
      </c>
      <c r="E133" s="227" t="s">
        <v>163</v>
      </c>
      <c r="F133" s="228" t="s">
        <v>164</v>
      </c>
      <c r="G133" s="229" t="s">
        <v>156</v>
      </c>
      <c r="H133" s="230">
        <v>288.22500000000002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41</v>
      </c>
      <c r="O133" s="94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90</v>
      </c>
      <c r="AT133" s="238" t="s">
        <v>137</v>
      </c>
      <c r="AU133" s="238" t="s">
        <v>84</v>
      </c>
      <c r="AY133" s="14" t="s">
        <v>135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84</v>
      </c>
      <c r="BK133" s="239">
        <f>ROUND(I133*H133,2)</f>
        <v>0</v>
      </c>
      <c r="BL133" s="14" t="s">
        <v>90</v>
      </c>
      <c r="BM133" s="238" t="s">
        <v>288</v>
      </c>
    </row>
    <row r="134" s="12" customFormat="1" ht="22.8" customHeight="1">
      <c r="A134" s="12"/>
      <c r="B134" s="210"/>
      <c r="C134" s="211"/>
      <c r="D134" s="212" t="s">
        <v>74</v>
      </c>
      <c r="E134" s="224" t="s">
        <v>93</v>
      </c>
      <c r="F134" s="224" t="s">
        <v>169</v>
      </c>
      <c r="G134" s="211"/>
      <c r="H134" s="211"/>
      <c r="I134" s="214"/>
      <c r="J134" s="225">
        <f>BK134</f>
        <v>0</v>
      </c>
      <c r="K134" s="211"/>
      <c r="L134" s="216"/>
      <c r="M134" s="217"/>
      <c r="N134" s="218"/>
      <c r="O134" s="218"/>
      <c r="P134" s="219">
        <f>SUM(P135:P138)</f>
        <v>0</v>
      </c>
      <c r="Q134" s="218"/>
      <c r="R134" s="219">
        <f>SUM(R135:R138)</f>
        <v>138.63348000000002</v>
      </c>
      <c r="S134" s="218"/>
      <c r="T134" s="220">
        <f>SUM(T135:T138)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1" t="s">
        <v>80</v>
      </c>
      <c r="AT134" s="222" t="s">
        <v>74</v>
      </c>
      <c r="AU134" s="222" t="s">
        <v>80</v>
      </c>
      <c r="AY134" s="221" t="s">
        <v>135</v>
      </c>
      <c r="BK134" s="223">
        <f>SUM(BK135:BK138)</f>
        <v>0</v>
      </c>
    </row>
    <row r="135" s="2" customFormat="1" ht="33" customHeight="1">
      <c r="A135" s="35"/>
      <c r="B135" s="36"/>
      <c r="C135" s="226" t="s">
        <v>174</v>
      </c>
      <c r="D135" s="226" t="s">
        <v>137</v>
      </c>
      <c r="E135" s="227" t="s">
        <v>289</v>
      </c>
      <c r="F135" s="228" t="s">
        <v>290</v>
      </c>
      <c r="G135" s="229" t="s">
        <v>156</v>
      </c>
      <c r="H135" s="230">
        <v>274.5</v>
      </c>
      <c r="I135" s="231"/>
      <c r="J135" s="232">
        <f>ROUND(I135*H135,2)</f>
        <v>0</v>
      </c>
      <c r="K135" s="233"/>
      <c r="L135" s="41"/>
      <c r="M135" s="234" t="s">
        <v>1</v>
      </c>
      <c r="N135" s="235" t="s">
        <v>41</v>
      </c>
      <c r="O135" s="94"/>
      <c r="P135" s="236">
        <f>O135*H135</f>
        <v>0</v>
      </c>
      <c r="Q135" s="236">
        <v>0.27994000000000002</v>
      </c>
      <c r="R135" s="236">
        <f>Q135*H135</f>
        <v>76.843530000000001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90</v>
      </c>
      <c r="AT135" s="238" t="s">
        <v>137</v>
      </c>
      <c r="AU135" s="238" t="s">
        <v>84</v>
      </c>
      <c r="AY135" s="14" t="s">
        <v>135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84</v>
      </c>
      <c r="BK135" s="239">
        <f>ROUND(I135*H135,2)</f>
        <v>0</v>
      </c>
      <c r="BL135" s="14" t="s">
        <v>90</v>
      </c>
      <c r="BM135" s="238" t="s">
        <v>291</v>
      </c>
    </row>
    <row r="136" s="2" customFormat="1" ht="44.25" customHeight="1">
      <c r="A136" s="35"/>
      <c r="B136" s="36"/>
      <c r="C136" s="226" t="s">
        <v>178</v>
      </c>
      <c r="D136" s="226" t="s">
        <v>137</v>
      </c>
      <c r="E136" s="227" t="s">
        <v>292</v>
      </c>
      <c r="F136" s="228" t="s">
        <v>293</v>
      </c>
      <c r="G136" s="229" t="s">
        <v>156</v>
      </c>
      <c r="H136" s="230">
        <v>274.5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41</v>
      </c>
      <c r="O136" s="94"/>
      <c r="P136" s="236">
        <f>O136*H136</f>
        <v>0</v>
      </c>
      <c r="Q136" s="236">
        <v>0.092499999999999999</v>
      </c>
      <c r="R136" s="236">
        <f>Q136*H136</f>
        <v>25.391249999999999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90</v>
      </c>
      <c r="AT136" s="238" t="s">
        <v>137</v>
      </c>
      <c r="AU136" s="238" t="s">
        <v>84</v>
      </c>
      <c r="AY136" s="14" t="s">
        <v>135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84</v>
      </c>
      <c r="BK136" s="239">
        <f>ROUND(I136*H136,2)</f>
        <v>0</v>
      </c>
      <c r="BL136" s="14" t="s">
        <v>90</v>
      </c>
      <c r="BM136" s="238" t="s">
        <v>294</v>
      </c>
    </row>
    <row r="137" s="2" customFormat="1" ht="16.5" customHeight="1">
      <c r="A137" s="35"/>
      <c r="B137" s="36"/>
      <c r="C137" s="240" t="s">
        <v>182</v>
      </c>
      <c r="D137" s="240" t="s">
        <v>158</v>
      </c>
      <c r="E137" s="241" t="s">
        <v>295</v>
      </c>
      <c r="F137" s="242" t="s">
        <v>296</v>
      </c>
      <c r="G137" s="243" t="s">
        <v>156</v>
      </c>
      <c r="H137" s="244">
        <v>279.99000000000001</v>
      </c>
      <c r="I137" s="245"/>
      <c r="J137" s="246">
        <f>ROUND(I137*H137,2)</f>
        <v>0</v>
      </c>
      <c r="K137" s="247"/>
      <c r="L137" s="248"/>
      <c r="M137" s="249" t="s">
        <v>1</v>
      </c>
      <c r="N137" s="250" t="s">
        <v>41</v>
      </c>
      <c r="O137" s="94"/>
      <c r="P137" s="236">
        <f>O137*H137</f>
        <v>0</v>
      </c>
      <c r="Q137" s="236">
        <v>0.13</v>
      </c>
      <c r="R137" s="236">
        <f>Q137*H137</f>
        <v>36.398700000000005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102</v>
      </c>
      <c r="AT137" s="238" t="s">
        <v>158</v>
      </c>
      <c r="AU137" s="238" t="s">
        <v>84</v>
      </c>
      <c r="AY137" s="14" t="s">
        <v>135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84</v>
      </c>
      <c r="BK137" s="239">
        <f>ROUND(I137*H137,2)</f>
        <v>0</v>
      </c>
      <c r="BL137" s="14" t="s">
        <v>90</v>
      </c>
      <c r="BM137" s="238" t="s">
        <v>297</v>
      </c>
    </row>
    <row r="138" s="2" customFormat="1" ht="21.75" customHeight="1">
      <c r="A138" s="35"/>
      <c r="B138" s="36"/>
      <c r="C138" s="226" t="s">
        <v>186</v>
      </c>
      <c r="D138" s="226" t="s">
        <v>137</v>
      </c>
      <c r="E138" s="227" t="s">
        <v>298</v>
      </c>
      <c r="F138" s="228" t="s">
        <v>299</v>
      </c>
      <c r="G138" s="229" t="s">
        <v>300</v>
      </c>
      <c r="H138" s="230">
        <v>3.8999999999999999</v>
      </c>
      <c r="I138" s="231"/>
      <c r="J138" s="232">
        <f>ROUND(I138*H138,2)</f>
        <v>0</v>
      </c>
      <c r="K138" s="233"/>
      <c r="L138" s="41"/>
      <c r="M138" s="234" t="s">
        <v>1</v>
      </c>
      <c r="N138" s="235" t="s">
        <v>41</v>
      </c>
      <c r="O138" s="94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90</v>
      </c>
      <c r="AT138" s="238" t="s">
        <v>137</v>
      </c>
      <c r="AU138" s="238" t="s">
        <v>84</v>
      </c>
      <c r="AY138" s="14" t="s">
        <v>135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84</v>
      </c>
      <c r="BK138" s="239">
        <f>ROUND(I138*H138,2)</f>
        <v>0</v>
      </c>
      <c r="BL138" s="14" t="s">
        <v>90</v>
      </c>
      <c r="BM138" s="238" t="s">
        <v>325</v>
      </c>
    </row>
    <row r="139" s="12" customFormat="1" ht="22.8" customHeight="1">
      <c r="A139" s="12"/>
      <c r="B139" s="210"/>
      <c r="C139" s="211"/>
      <c r="D139" s="212" t="s">
        <v>74</v>
      </c>
      <c r="E139" s="224" t="s">
        <v>105</v>
      </c>
      <c r="F139" s="224" t="s">
        <v>198</v>
      </c>
      <c r="G139" s="211"/>
      <c r="H139" s="211"/>
      <c r="I139" s="214"/>
      <c r="J139" s="225">
        <f>BK139</f>
        <v>0</v>
      </c>
      <c r="K139" s="211"/>
      <c r="L139" s="216"/>
      <c r="M139" s="217"/>
      <c r="N139" s="218"/>
      <c r="O139" s="218"/>
      <c r="P139" s="219">
        <f>SUM(P140:P144)</f>
        <v>0</v>
      </c>
      <c r="Q139" s="218"/>
      <c r="R139" s="219">
        <f>SUM(R140:R144)</f>
        <v>46.075099999999999</v>
      </c>
      <c r="S139" s="218"/>
      <c r="T139" s="220">
        <f>SUM(T140:T144)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80</v>
      </c>
      <c r="AT139" s="222" t="s">
        <v>74</v>
      </c>
      <c r="AU139" s="222" t="s">
        <v>80</v>
      </c>
      <c r="AY139" s="221" t="s">
        <v>135</v>
      </c>
      <c r="BK139" s="223">
        <f>SUM(BK140:BK144)</f>
        <v>0</v>
      </c>
    </row>
    <row r="140" s="2" customFormat="1" ht="33" customHeight="1">
      <c r="A140" s="35"/>
      <c r="B140" s="36"/>
      <c r="C140" s="226" t="s">
        <v>190</v>
      </c>
      <c r="D140" s="226" t="s">
        <v>137</v>
      </c>
      <c r="E140" s="227" t="s">
        <v>302</v>
      </c>
      <c r="F140" s="228" t="s">
        <v>303</v>
      </c>
      <c r="G140" s="229" t="s">
        <v>300</v>
      </c>
      <c r="H140" s="230">
        <v>11</v>
      </c>
      <c r="I140" s="231"/>
      <c r="J140" s="232">
        <f>ROUND(I140*H140,2)</f>
        <v>0</v>
      </c>
      <c r="K140" s="233"/>
      <c r="L140" s="41"/>
      <c r="M140" s="234" t="s">
        <v>1</v>
      </c>
      <c r="N140" s="235" t="s">
        <v>41</v>
      </c>
      <c r="O140" s="94"/>
      <c r="P140" s="236">
        <f>O140*H140</f>
        <v>0</v>
      </c>
      <c r="Q140" s="236">
        <v>0.15112999999999999</v>
      </c>
      <c r="R140" s="236">
        <f>Q140*H140</f>
        <v>1.6624299999999999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90</v>
      </c>
      <c r="AT140" s="238" t="s">
        <v>137</v>
      </c>
      <c r="AU140" s="238" t="s">
        <v>84</v>
      </c>
      <c r="AY140" s="14" t="s">
        <v>135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84</v>
      </c>
      <c r="BK140" s="239">
        <f>ROUND(I140*H140,2)</f>
        <v>0</v>
      </c>
      <c r="BL140" s="14" t="s">
        <v>90</v>
      </c>
      <c r="BM140" s="238" t="s">
        <v>304</v>
      </c>
    </row>
    <row r="141" s="2" customFormat="1" ht="16.5" customHeight="1">
      <c r="A141" s="35"/>
      <c r="B141" s="36"/>
      <c r="C141" s="240" t="s">
        <v>194</v>
      </c>
      <c r="D141" s="240" t="s">
        <v>158</v>
      </c>
      <c r="E141" s="241" t="s">
        <v>305</v>
      </c>
      <c r="F141" s="242" t="s">
        <v>306</v>
      </c>
      <c r="G141" s="243" t="s">
        <v>232</v>
      </c>
      <c r="H141" s="244">
        <v>11.109999999999999</v>
      </c>
      <c r="I141" s="245"/>
      <c r="J141" s="246">
        <f>ROUND(I141*H141,2)</f>
        <v>0</v>
      </c>
      <c r="K141" s="247"/>
      <c r="L141" s="248"/>
      <c r="M141" s="249" t="s">
        <v>1</v>
      </c>
      <c r="N141" s="250" t="s">
        <v>41</v>
      </c>
      <c r="O141" s="94"/>
      <c r="P141" s="236">
        <f>O141*H141</f>
        <v>0</v>
      </c>
      <c r="Q141" s="236">
        <v>0.085000000000000006</v>
      </c>
      <c r="R141" s="236">
        <f>Q141*H141</f>
        <v>0.94435000000000002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102</v>
      </c>
      <c r="AT141" s="238" t="s">
        <v>158</v>
      </c>
      <c r="AU141" s="238" t="s">
        <v>84</v>
      </c>
      <c r="AY141" s="14" t="s">
        <v>135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84</v>
      </c>
      <c r="BK141" s="239">
        <f>ROUND(I141*H141,2)</f>
        <v>0</v>
      </c>
      <c r="BL141" s="14" t="s">
        <v>90</v>
      </c>
      <c r="BM141" s="238" t="s">
        <v>307</v>
      </c>
    </row>
    <row r="142" s="2" customFormat="1" ht="37.8" customHeight="1">
      <c r="A142" s="35"/>
      <c r="B142" s="36"/>
      <c r="C142" s="226" t="s">
        <v>199</v>
      </c>
      <c r="D142" s="226" t="s">
        <v>137</v>
      </c>
      <c r="E142" s="227" t="s">
        <v>308</v>
      </c>
      <c r="F142" s="228" t="s">
        <v>309</v>
      </c>
      <c r="G142" s="229" t="s">
        <v>300</v>
      </c>
      <c r="H142" s="230">
        <v>357</v>
      </c>
      <c r="I142" s="231"/>
      <c r="J142" s="232">
        <f>ROUND(I142*H142,2)</f>
        <v>0</v>
      </c>
      <c r="K142" s="233"/>
      <c r="L142" s="41"/>
      <c r="M142" s="234" t="s">
        <v>1</v>
      </c>
      <c r="N142" s="235" t="s">
        <v>41</v>
      </c>
      <c r="O142" s="94"/>
      <c r="P142" s="236">
        <f>O142*H142</f>
        <v>0</v>
      </c>
      <c r="Q142" s="236">
        <v>0.098530000000000006</v>
      </c>
      <c r="R142" s="236">
        <f>Q142*H142</f>
        <v>35.17521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90</v>
      </c>
      <c r="AT142" s="238" t="s">
        <v>137</v>
      </c>
      <c r="AU142" s="238" t="s">
        <v>84</v>
      </c>
      <c r="AY142" s="14" t="s">
        <v>135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84</v>
      </c>
      <c r="BK142" s="239">
        <f>ROUND(I142*H142,2)</f>
        <v>0</v>
      </c>
      <c r="BL142" s="14" t="s">
        <v>90</v>
      </c>
      <c r="BM142" s="238" t="s">
        <v>310</v>
      </c>
    </row>
    <row r="143" s="2" customFormat="1" ht="16.5" customHeight="1">
      <c r="A143" s="35"/>
      <c r="B143" s="36"/>
      <c r="C143" s="240" t="s">
        <v>204</v>
      </c>
      <c r="D143" s="240" t="s">
        <v>158</v>
      </c>
      <c r="E143" s="241" t="s">
        <v>311</v>
      </c>
      <c r="F143" s="242" t="s">
        <v>312</v>
      </c>
      <c r="G143" s="243" t="s">
        <v>232</v>
      </c>
      <c r="H143" s="244">
        <v>360.56999999999999</v>
      </c>
      <c r="I143" s="245"/>
      <c r="J143" s="246">
        <f>ROUND(I143*H143,2)</f>
        <v>0</v>
      </c>
      <c r="K143" s="247"/>
      <c r="L143" s="248"/>
      <c r="M143" s="249" t="s">
        <v>1</v>
      </c>
      <c r="N143" s="250" t="s">
        <v>41</v>
      </c>
      <c r="O143" s="94"/>
      <c r="P143" s="236">
        <f>O143*H143</f>
        <v>0</v>
      </c>
      <c r="Q143" s="236">
        <v>0.023</v>
      </c>
      <c r="R143" s="236">
        <f>Q143*H143</f>
        <v>8.2931100000000004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102</v>
      </c>
      <c r="AT143" s="238" t="s">
        <v>158</v>
      </c>
      <c r="AU143" s="238" t="s">
        <v>84</v>
      </c>
      <c r="AY143" s="14" t="s">
        <v>135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84</v>
      </c>
      <c r="BK143" s="239">
        <f>ROUND(I143*H143,2)</f>
        <v>0</v>
      </c>
      <c r="BL143" s="14" t="s">
        <v>90</v>
      </c>
      <c r="BM143" s="238" t="s">
        <v>313</v>
      </c>
    </row>
    <row r="144" s="2" customFormat="1" ht="24.15" customHeight="1">
      <c r="A144" s="35"/>
      <c r="B144" s="36"/>
      <c r="C144" s="226" t="s">
        <v>210</v>
      </c>
      <c r="D144" s="226" t="s">
        <v>137</v>
      </c>
      <c r="E144" s="227" t="s">
        <v>314</v>
      </c>
      <c r="F144" s="228" t="s">
        <v>315</v>
      </c>
      <c r="G144" s="229" t="s">
        <v>300</v>
      </c>
      <c r="H144" s="230">
        <v>11</v>
      </c>
      <c r="I144" s="231"/>
      <c r="J144" s="232">
        <f>ROUND(I144*H144,2)</f>
        <v>0</v>
      </c>
      <c r="K144" s="233"/>
      <c r="L144" s="41"/>
      <c r="M144" s="234" t="s">
        <v>1</v>
      </c>
      <c r="N144" s="235" t="s">
        <v>41</v>
      </c>
      <c r="O144" s="94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90</v>
      </c>
      <c r="AT144" s="238" t="s">
        <v>137</v>
      </c>
      <c r="AU144" s="238" t="s">
        <v>84</v>
      </c>
      <c r="AY144" s="14" t="s">
        <v>135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84</v>
      </c>
      <c r="BK144" s="239">
        <f>ROUND(I144*H144,2)</f>
        <v>0</v>
      </c>
      <c r="BL144" s="14" t="s">
        <v>90</v>
      </c>
      <c r="BM144" s="238" t="s">
        <v>316</v>
      </c>
    </row>
    <row r="145" s="12" customFormat="1" ht="22.8" customHeight="1">
      <c r="A145" s="12"/>
      <c r="B145" s="210"/>
      <c r="C145" s="211"/>
      <c r="D145" s="212" t="s">
        <v>74</v>
      </c>
      <c r="E145" s="224" t="s">
        <v>208</v>
      </c>
      <c r="F145" s="224" t="s">
        <v>209</v>
      </c>
      <c r="G145" s="211"/>
      <c r="H145" s="211"/>
      <c r="I145" s="214"/>
      <c r="J145" s="225">
        <f>BK145</f>
        <v>0</v>
      </c>
      <c r="K145" s="211"/>
      <c r="L145" s="216"/>
      <c r="M145" s="217"/>
      <c r="N145" s="218"/>
      <c r="O145" s="218"/>
      <c r="P145" s="219">
        <f>P146</f>
        <v>0</v>
      </c>
      <c r="Q145" s="218"/>
      <c r="R145" s="219">
        <f>R146</f>
        <v>0</v>
      </c>
      <c r="S145" s="218"/>
      <c r="T145" s="220">
        <f>T146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1" t="s">
        <v>80</v>
      </c>
      <c r="AT145" s="222" t="s">
        <v>74</v>
      </c>
      <c r="AU145" s="222" t="s">
        <v>80</v>
      </c>
      <c r="AY145" s="221" t="s">
        <v>135</v>
      </c>
      <c r="BK145" s="223">
        <f>BK146</f>
        <v>0</v>
      </c>
    </row>
    <row r="146" s="2" customFormat="1" ht="33" customHeight="1">
      <c r="A146" s="35"/>
      <c r="B146" s="36"/>
      <c r="C146" s="226" t="s">
        <v>7</v>
      </c>
      <c r="D146" s="226" t="s">
        <v>137</v>
      </c>
      <c r="E146" s="227" t="s">
        <v>322</v>
      </c>
      <c r="F146" s="228" t="s">
        <v>323</v>
      </c>
      <c r="G146" s="229" t="s">
        <v>213</v>
      </c>
      <c r="H146" s="230">
        <v>184.709</v>
      </c>
      <c r="I146" s="231"/>
      <c r="J146" s="232">
        <f>ROUND(I146*H146,2)</f>
        <v>0</v>
      </c>
      <c r="K146" s="233"/>
      <c r="L146" s="41"/>
      <c r="M146" s="251" t="s">
        <v>1</v>
      </c>
      <c r="N146" s="252" t="s">
        <v>41</v>
      </c>
      <c r="O146" s="253"/>
      <c r="P146" s="254">
        <f>O146*H146</f>
        <v>0</v>
      </c>
      <c r="Q146" s="254">
        <v>0</v>
      </c>
      <c r="R146" s="254">
        <f>Q146*H146</f>
        <v>0</v>
      </c>
      <c r="S146" s="254">
        <v>0</v>
      </c>
      <c r="T146" s="25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90</v>
      </c>
      <c r="AT146" s="238" t="s">
        <v>137</v>
      </c>
      <c r="AU146" s="238" t="s">
        <v>84</v>
      </c>
      <c r="AY146" s="14" t="s">
        <v>135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84</v>
      </c>
      <c r="BK146" s="239">
        <f>ROUND(I146*H146,2)</f>
        <v>0</v>
      </c>
      <c r="BL146" s="14" t="s">
        <v>90</v>
      </c>
      <c r="BM146" s="238" t="s">
        <v>214</v>
      </c>
    </row>
    <row r="147" s="2" customFormat="1" ht="6.96" customHeight="1">
      <c r="A147" s="35"/>
      <c r="B147" s="69"/>
      <c r="C147" s="70"/>
      <c r="D147" s="70"/>
      <c r="E147" s="70"/>
      <c r="F147" s="70"/>
      <c r="G147" s="70"/>
      <c r="H147" s="70"/>
      <c r="I147" s="70"/>
      <c r="J147" s="70"/>
      <c r="K147" s="70"/>
      <c r="L147" s="41"/>
      <c r="M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</row>
  </sheetData>
  <sheetProtection sheet="1" autoFilter="0" formatColumns="0" formatRows="0" objects="1" scenarios="1" spinCount="100000" saltValue="F6P2LxWjlvuMZcXYnNvDLf0DMDeI2Lj7XWkzdUsXEfWPj5ELaWlB9C8hl8a34B+SXF3iZ2RZYsFa6ps6l5X4Tw==" hashValue="4YW1aV9DFcArKLynWC35x+bF3CD9P9LLFXRg+IEm6I1AM3uFWVhXvonCZfC8V78+azR47c3qS6C/S+t0Jou64g==" algorithmName="SHA-512" password="CC35"/>
  <autoFilter ref="C120:K146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75</v>
      </c>
    </row>
    <row r="4" s="1" customFormat="1" ht="24.96" customHeight="1">
      <c r="B4" s="17"/>
      <c r="D4" s="141" t="s">
        <v>108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26.25" customHeight="1">
      <c r="B7" s="17"/>
      <c r="E7" s="144" t="str">
        <f>'Rekapitulácia stavby'!K6</f>
        <v>DOBUDOVANIE MIESTNYCH KOMUNIKÁCIÍ PRE MRK V OBCI BREZINA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109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326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24. 1. 2022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">
        <v>1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">
        <v>25</v>
      </c>
      <c r="F15" s="35"/>
      <c r="G15" s="35"/>
      <c r="H15" s="35"/>
      <c r="I15" s="143" t="s">
        <v>26</v>
      </c>
      <c r="J15" s="146" t="s">
        <v>1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27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26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29</v>
      </c>
      <c r="E20" s="35"/>
      <c r="F20" s="35"/>
      <c r="G20" s="35"/>
      <c r="H20" s="35"/>
      <c r="I20" s="143" t="s">
        <v>24</v>
      </c>
      <c r="J20" s="146" t="s">
        <v>1</v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">
        <v>30</v>
      </c>
      <c r="F21" s="35"/>
      <c r="G21" s="35"/>
      <c r="H21" s="35"/>
      <c r="I21" s="143" t="s">
        <v>26</v>
      </c>
      <c r="J21" s="146" t="s">
        <v>1</v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32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26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34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35</v>
      </c>
      <c r="E30" s="35"/>
      <c r="F30" s="35"/>
      <c r="G30" s="35"/>
      <c r="H30" s="35"/>
      <c r="I30" s="35"/>
      <c r="J30" s="154">
        <f>ROUND(J121,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37</v>
      </c>
      <c r="G32" s="35"/>
      <c r="H32" s="35"/>
      <c r="I32" s="155" t="s">
        <v>36</v>
      </c>
      <c r="J32" s="155" t="s">
        <v>38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39</v>
      </c>
      <c r="E33" s="157" t="s">
        <v>40</v>
      </c>
      <c r="F33" s="158">
        <f>ROUND((SUM(BE121:BE149)),  2)</f>
        <v>0</v>
      </c>
      <c r="G33" s="159"/>
      <c r="H33" s="159"/>
      <c r="I33" s="160">
        <v>0.20000000000000001</v>
      </c>
      <c r="J33" s="158">
        <f>ROUND(((SUM(BE121:BE149))*I33),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41</v>
      </c>
      <c r="F34" s="158">
        <f>ROUND((SUM(BF121:BF149)),  2)</f>
        <v>0</v>
      </c>
      <c r="G34" s="159"/>
      <c r="H34" s="159"/>
      <c r="I34" s="160">
        <v>0.20000000000000001</v>
      </c>
      <c r="J34" s="158">
        <f>ROUND(((SUM(BF121:BF149))*I34),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42</v>
      </c>
      <c r="F35" s="161">
        <f>ROUND((SUM(BG121:BG149)),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43</v>
      </c>
      <c r="F36" s="161">
        <f>ROUND((SUM(BH121:BH149)),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44</v>
      </c>
      <c r="F37" s="158">
        <f>ROUND((SUM(BI121:BI149)),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111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81" t="str">
        <f>E7</f>
        <v>DOBUDOVANIE MIESTNYCH KOMUNIKÁCIÍ PRE MRK V OBCI BREZINA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109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5 - Chodník č.3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BREZINA</v>
      </c>
      <c r="G89" s="37"/>
      <c r="H89" s="37"/>
      <c r="I89" s="29" t="s">
        <v>21</v>
      </c>
      <c r="J89" s="82" t="str">
        <f>IF(J12="","",J12)</f>
        <v>24. 1. 2022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23</v>
      </c>
      <c r="D91" s="37"/>
      <c r="E91" s="37"/>
      <c r="F91" s="24" t="str">
        <f>E15</f>
        <v>OBEC BREZINA</v>
      </c>
      <c r="G91" s="37"/>
      <c r="H91" s="37"/>
      <c r="I91" s="29" t="s">
        <v>29</v>
      </c>
      <c r="J91" s="33" t="str">
        <f>E21</f>
        <v>VÁHOPROJEKT s.r.o.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112</v>
      </c>
      <c r="D94" s="183"/>
      <c r="E94" s="183"/>
      <c r="F94" s="183"/>
      <c r="G94" s="183"/>
      <c r="H94" s="183"/>
      <c r="I94" s="183"/>
      <c r="J94" s="184" t="s">
        <v>113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114</v>
      </c>
      <c r="D96" s="37"/>
      <c r="E96" s="37"/>
      <c r="F96" s="37"/>
      <c r="G96" s="37"/>
      <c r="H96" s="37"/>
      <c r="I96" s="37"/>
      <c r="J96" s="113">
        <f>J121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115</v>
      </c>
    </row>
    <row r="97" s="9" customFormat="1" ht="24.96" customHeight="1">
      <c r="A97" s="9"/>
      <c r="B97" s="186"/>
      <c r="C97" s="187"/>
      <c r="D97" s="188" t="s">
        <v>116</v>
      </c>
      <c r="E97" s="189"/>
      <c r="F97" s="189"/>
      <c r="G97" s="189"/>
      <c r="H97" s="189"/>
      <c r="I97" s="189"/>
      <c r="J97" s="190">
        <f>J122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117</v>
      </c>
      <c r="E98" s="195"/>
      <c r="F98" s="195"/>
      <c r="G98" s="195"/>
      <c r="H98" s="195"/>
      <c r="I98" s="195"/>
      <c r="J98" s="196">
        <f>J123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118</v>
      </c>
      <c r="E99" s="195"/>
      <c r="F99" s="195"/>
      <c r="G99" s="195"/>
      <c r="H99" s="195"/>
      <c r="I99" s="195"/>
      <c r="J99" s="196">
        <f>J134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119</v>
      </c>
      <c r="E100" s="195"/>
      <c r="F100" s="195"/>
      <c r="G100" s="195"/>
      <c r="H100" s="195"/>
      <c r="I100" s="195"/>
      <c r="J100" s="196">
        <f>J139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93"/>
      <c r="D101" s="194" t="s">
        <v>120</v>
      </c>
      <c r="E101" s="195"/>
      <c r="F101" s="195"/>
      <c r="G101" s="195"/>
      <c r="H101" s="195"/>
      <c r="I101" s="195"/>
      <c r="J101" s="196">
        <f>J148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6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71"/>
      <c r="C107" s="72"/>
      <c r="D107" s="72"/>
      <c r="E107" s="72"/>
      <c r="F107" s="72"/>
      <c r="G107" s="72"/>
      <c r="H107" s="72"/>
      <c r="I107" s="72"/>
      <c r="J107" s="72"/>
      <c r="K107" s="72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121</v>
      </c>
      <c r="D108" s="37"/>
      <c r="E108" s="37"/>
      <c r="F108" s="37"/>
      <c r="G108" s="37"/>
      <c r="H108" s="37"/>
      <c r="I108" s="37"/>
      <c r="J108" s="37"/>
      <c r="K108" s="37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15</v>
      </c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6.25" customHeight="1">
      <c r="A111" s="35"/>
      <c r="B111" s="36"/>
      <c r="C111" s="37"/>
      <c r="D111" s="37"/>
      <c r="E111" s="181" t="str">
        <f>E7</f>
        <v>DOBUDOVANIE MIESTNYCH KOMUNIKÁCIÍ PRE MRK V OBCI BREZINA</v>
      </c>
      <c r="F111" s="29"/>
      <c r="G111" s="29"/>
      <c r="H111" s="29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109</v>
      </c>
      <c r="D112" s="37"/>
      <c r="E112" s="37"/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9" t="str">
        <f>E9</f>
        <v>5 - Chodník č.3</v>
      </c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19</v>
      </c>
      <c r="D115" s="37"/>
      <c r="E115" s="37"/>
      <c r="F115" s="24" t="str">
        <f>F12</f>
        <v>BREZINA</v>
      </c>
      <c r="G115" s="37"/>
      <c r="H115" s="37"/>
      <c r="I115" s="29" t="s">
        <v>21</v>
      </c>
      <c r="J115" s="82" t="str">
        <f>IF(J12="","",J12)</f>
        <v>24. 1. 2022</v>
      </c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5.65" customHeight="1">
      <c r="A117" s="35"/>
      <c r="B117" s="36"/>
      <c r="C117" s="29" t="s">
        <v>23</v>
      </c>
      <c r="D117" s="37"/>
      <c r="E117" s="37"/>
      <c r="F117" s="24" t="str">
        <f>E15</f>
        <v>OBEC BREZINA</v>
      </c>
      <c r="G117" s="37"/>
      <c r="H117" s="37"/>
      <c r="I117" s="29" t="s">
        <v>29</v>
      </c>
      <c r="J117" s="33" t="str">
        <f>E21</f>
        <v>VÁHOPROJEKT s.r.o.</v>
      </c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IF(E18="","",E18)</f>
        <v>Vyplň údaj</v>
      </c>
      <c r="G118" s="37"/>
      <c r="H118" s="37"/>
      <c r="I118" s="29" t="s">
        <v>32</v>
      </c>
      <c r="J118" s="33" t="str">
        <f>E24</f>
        <v xml:space="preserve"> </v>
      </c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98"/>
      <c r="B120" s="199"/>
      <c r="C120" s="200" t="s">
        <v>122</v>
      </c>
      <c r="D120" s="201" t="s">
        <v>60</v>
      </c>
      <c r="E120" s="201" t="s">
        <v>56</v>
      </c>
      <c r="F120" s="201" t="s">
        <v>57</v>
      </c>
      <c r="G120" s="201" t="s">
        <v>123</v>
      </c>
      <c r="H120" s="201" t="s">
        <v>124</v>
      </c>
      <c r="I120" s="201" t="s">
        <v>125</v>
      </c>
      <c r="J120" s="202" t="s">
        <v>113</v>
      </c>
      <c r="K120" s="203" t="s">
        <v>126</v>
      </c>
      <c r="L120" s="204"/>
      <c r="M120" s="103" t="s">
        <v>1</v>
      </c>
      <c r="N120" s="104" t="s">
        <v>39</v>
      </c>
      <c r="O120" s="104" t="s">
        <v>127</v>
      </c>
      <c r="P120" s="104" t="s">
        <v>128</v>
      </c>
      <c r="Q120" s="104" t="s">
        <v>129</v>
      </c>
      <c r="R120" s="104" t="s">
        <v>130</v>
      </c>
      <c r="S120" s="104" t="s">
        <v>131</v>
      </c>
      <c r="T120" s="105" t="s">
        <v>132</v>
      </c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</row>
    <row r="121" s="2" customFormat="1" ht="22.8" customHeight="1">
      <c r="A121" s="35"/>
      <c r="B121" s="36"/>
      <c r="C121" s="110" t="s">
        <v>114</v>
      </c>
      <c r="D121" s="37"/>
      <c r="E121" s="37"/>
      <c r="F121" s="37"/>
      <c r="G121" s="37"/>
      <c r="H121" s="37"/>
      <c r="I121" s="37"/>
      <c r="J121" s="205">
        <f>BK121</f>
        <v>0</v>
      </c>
      <c r="K121" s="37"/>
      <c r="L121" s="41"/>
      <c r="M121" s="106"/>
      <c r="N121" s="206"/>
      <c r="O121" s="107"/>
      <c r="P121" s="207">
        <f>P122</f>
        <v>0</v>
      </c>
      <c r="Q121" s="107"/>
      <c r="R121" s="207">
        <f>R122</f>
        <v>252.05940999999999</v>
      </c>
      <c r="S121" s="107"/>
      <c r="T121" s="208">
        <f>T122</f>
        <v>84.86399999999999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74</v>
      </c>
      <c r="AU121" s="14" t="s">
        <v>115</v>
      </c>
      <c r="BK121" s="209">
        <f>BK122</f>
        <v>0</v>
      </c>
    </row>
    <row r="122" s="12" customFormat="1" ht="25.92" customHeight="1">
      <c r="A122" s="12"/>
      <c r="B122" s="210"/>
      <c r="C122" s="211"/>
      <c r="D122" s="212" t="s">
        <v>74</v>
      </c>
      <c r="E122" s="213" t="s">
        <v>133</v>
      </c>
      <c r="F122" s="213" t="s">
        <v>134</v>
      </c>
      <c r="G122" s="211"/>
      <c r="H122" s="211"/>
      <c r="I122" s="214"/>
      <c r="J122" s="215">
        <f>BK122</f>
        <v>0</v>
      </c>
      <c r="K122" s="211"/>
      <c r="L122" s="216"/>
      <c r="M122" s="217"/>
      <c r="N122" s="218"/>
      <c r="O122" s="218"/>
      <c r="P122" s="219">
        <f>P123+P134+P139+P148</f>
        <v>0</v>
      </c>
      <c r="Q122" s="218"/>
      <c r="R122" s="219">
        <f>R123+R134+R139+R148</f>
        <v>252.05940999999999</v>
      </c>
      <c r="S122" s="218"/>
      <c r="T122" s="220">
        <f>T123+T134+T139+T148</f>
        <v>84.86399999999999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80</v>
      </c>
      <c r="AT122" s="222" t="s">
        <v>74</v>
      </c>
      <c r="AU122" s="222" t="s">
        <v>75</v>
      </c>
      <c r="AY122" s="221" t="s">
        <v>135</v>
      </c>
      <c r="BK122" s="223">
        <f>BK123+BK134+BK139+BK148</f>
        <v>0</v>
      </c>
    </row>
    <row r="123" s="12" customFormat="1" ht="22.8" customHeight="1">
      <c r="A123" s="12"/>
      <c r="B123" s="210"/>
      <c r="C123" s="211"/>
      <c r="D123" s="212" t="s">
        <v>74</v>
      </c>
      <c r="E123" s="224" t="s">
        <v>80</v>
      </c>
      <c r="F123" s="224" t="s">
        <v>136</v>
      </c>
      <c r="G123" s="211"/>
      <c r="H123" s="211"/>
      <c r="I123" s="214"/>
      <c r="J123" s="225">
        <f>BK123</f>
        <v>0</v>
      </c>
      <c r="K123" s="211"/>
      <c r="L123" s="216"/>
      <c r="M123" s="217"/>
      <c r="N123" s="218"/>
      <c r="O123" s="218"/>
      <c r="P123" s="219">
        <f>SUM(P124:P133)</f>
        <v>0</v>
      </c>
      <c r="Q123" s="218"/>
      <c r="R123" s="219">
        <f>SUM(R124:R133)</f>
        <v>0</v>
      </c>
      <c r="S123" s="218"/>
      <c r="T123" s="220">
        <f>SUM(T124:T133)</f>
        <v>84.86399999999999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80</v>
      </c>
      <c r="AT123" s="222" t="s">
        <v>74</v>
      </c>
      <c r="AU123" s="222" t="s">
        <v>80</v>
      </c>
      <c r="AY123" s="221" t="s">
        <v>135</v>
      </c>
      <c r="BK123" s="223">
        <f>SUM(BK124:BK133)</f>
        <v>0</v>
      </c>
    </row>
    <row r="124" s="2" customFormat="1" ht="37.8" customHeight="1">
      <c r="A124" s="35"/>
      <c r="B124" s="36"/>
      <c r="C124" s="226" t="s">
        <v>80</v>
      </c>
      <c r="D124" s="226" t="s">
        <v>137</v>
      </c>
      <c r="E124" s="227" t="s">
        <v>327</v>
      </c>
      <c r="F124" s="228" t="s">
        <v>328</v>
      </c>
      <c r="G124" s="229" t="s">
        <v>156</v>
      </c>
      <c r="H124" s="230">
        <v>208</v>
      </c>
      <c r="I124" s="231"/>
      <c r="J124" s="232">
        <f>ROUND(I124*H124,2)</f>
        <v>0</v>
      </c>
      <c r="K124" s="233"/>
      <c r="L124" s="41"/>
      <c r="M124" s="234" t="s">
        <v>1</v>
      </c>
      <c r="N124" s="235" t="s">
        <v>41</v>
      </c>
      <c r="O124" s="94"/>
      <c r="P124" s="236">
        <f>O124*H124</f>
        <v>0</v>
      </c>
      <c r="Q124" s="236">
        <v>0</v>
      </c>
      <c r="R124" s="236">
        <f>Q124*H124</f>
        <v>0</v>
      </c>
      <c r="S124" s="236">
        <v>0.40799999999999997</v>
      </c>
      <c r="T124" s="237">
        <f>S124*H124</f>
        <v>84.86399999999999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8" t="s">
        <v>90</v>
      </c>
      <c r="AT124" s="238" t="s">
        <v>137</v>
      </c>
      <c r="AU124" s="238" t="s">
        <v>84</v>
      </c>
      <c r="AY124" s="14" t="s">
        <v>135</v>
      </c>
      <c r="BE124" s="239">
        <f>IF(N124="základná",J124,0)</f>
        <v>0</v>
      </c>
      <c r="BF124" s="239">
        <f>IF(N124="znížená",J124,0)</f>
        <v>0</v>
      </c>
      <c r="BG124" s="239">
        <f>IF(N124="zákl. prenesená",J124,0)</f>
        <v>0</v>
      </c>
      <c r="BH124" s="239">
        <f>IF(N124="zníž. prenesená",J124,0)</f>
        <v>0</v>
      </c>
      <c r="BI124" s="239">
        <f>IF(N124="nulová",J124,0)</f>
        <v>0</v>
      </c>
      <c r="BJ124" s="14" t="s">
        <v>84</v>
      </c>
      <c r="BK124" s="239">
        <f>ROUND(I124*H124,2)</f>
        <v>0</v>
      </c>
      <c r="BL124" s="14" t="s">
        <v>90</v>
      </c>
      <c r="BM124" s="238" t="s">
        <v>329</v>
      </c>
    </row>
    <row r="125" s="2" customFormat="1" ht="24.15" customHeight="1">
      <c r="A125" s="35"/>
      <c r="B125" s="36"/>
      <c r="C125" s="226" t="s">
        <v>84</v>
      </c>
      <c r="D125" s="226" t="s">
        <v>137</v>
      </c>
      <c r="E125" s="227" t="s">
        <v>138</v>
      </c>
      <c r="F125" s="228" t="s">
        <v>139</v>
      </c>
      <c r="G125" s="229" t="s">
        <v>140</v>
      </c>
      <c r="H125" s="230">
        <v>66.299999999999997</v>
      </c>
      <c r="I125" s="231"/>
      <c r="J125" s="232">
        <f>ROUND(I125*H125,2)</f>
        <v>0</v>
      </c>
      <c r="K125" s="233"/>
      <c r="L125" s="41"/>
      <c r="M125" s="234" t="s">
        <v>1</v>
      </c>
      <c r="N125" s="235" t="s">
        <v>41</v>
      </c>
      <c r="O125" s="94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90</v>
      </c>
      <c r="AT125" s="238" t="s">
        <v>137</v>
      </c>
      <c r="AU125" s="238" t="s">
        <v>84</v>
      </c>
      <c r="AY125" s="14" t="s">
        <v>135</v>
      </c>
      <c r="BE125" s="239">
        <f>IF(N125="základná",J125,0)</f>
        <v>0</v>
      </c>
      <c r="BF125" s="239">
        <f>IF(N125="znížená",J125,0)</f>
        <v>0</v>
      </c>
      <c r="BG125" s="239">
        <f>IF(N125="zákl. prenesená",J125,0)</f>
        <v>0</v>
      </c>
      <c r="BH125" s="239">
        <f>IF(N125="zníž. prenesená",J125,0)</f>
        <v>0</v>
      </c>
      <c r="BI125" s="239">
        <f>IF(N125="nulová",J125,0)</f>
        <v>0</v>
      </c>
      <c r="BJ125" s="14" t="s">
        <v>84</v>
      </c>
      <c r="BK125" s="239">
        <f>ROUND(I125*H125,2)</f>
        <v>0</v>
      </c>
      <c r="BL125" s="14" t="s">
        <v>90</v>
      </c>
      <c r="BM125" s="238" t="s">
        <v>274</v>
      </c>
    </row>
    <row r="126" s="2" customFormat="1" ht="24.15" customHeight="1">
      <c r="A126" s="35"/>
      <c r="B126" s="36"/>
      <c r="C126" s="226" t="s">
        <v>87</v>
      </c>
      <c r="D126" s="226" t="s">
        <v>137</v>
      </c>
      <c r="E126" s="227" t="s">
        <v>142</v>
      </c>
      <c r="F126" s="228" t="s">
        <v>143</v>
      </c>
      <c r="G126" s="229" t="s">
        <v>140</v>
      </c>
      <c r="H126" s="230">
        <v>19.890000000000001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41</v>
      </c>
      <c r="O126" s="94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90</v>
      </c>
      <c r="AT126" s="238" t="s">
        <v>137</v>
      </c>
      <c r="AU126" s="238" t="s">
        <v>84</v>
      </c>
      <c r="AY126" s="14" t="s">
        <v>135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84</v>
      </c>
      <c r="BK126" s="239">
        <f>ROUND(I126*H126,2)</f>
        <v>0</v>
      </c>
      <c r="BL126" s="14" t="s">
        <v>90</v>
      </c>
      <c r="BM126" s="238" t="s">
        <v>275</v>
      </c>
    </row>
    <row r="127" s="2" customFormat="1" ht="21.75" customHeight="1">
      <c r="A127" s="35"/>
      <c r="B127" s="36"/>
      <c r="C127" s="226" t="s">
        <v>90</v>
      </c>
      <c r="D127" s="226" t="s">
        <v>137</v>
      </c>
      <c r="E127" s="227" t="s">
        <v>276</v>
      </c>
      <c r="F127" s="228" t="s">
        <v>277</v>
      </c>
      <c r="G127" s="229" t="s">
        <v>140</v>
      </c>
      <c r="H127" s="230">
        <v>14.970000000000001</v>
      </c>
      <c r="I127" s="231"/>
      <c r="J127" s="232">
        <f>ROUND(I127*H127,2)</f>
        <v>0</v>
      </c>
      <c r="K127" s="233"/>
      <c r="L127" s="41"/>
      <c r="M127" s="234" t="s">
        <v>1</v>
      </c>
      <c r="N127" s="235" t="s">
        <v>41</v>
      </c>
      <c r="O127" s="94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90</v>
      </c>
      <c r="AT127" s="238" t="s">
        <v>137</v>
      </c>
      <c r="AU127" s="238" t="s">
        <v>84</v>
      </c>
      <c r="AY127" s="14" t="s">
        <v>135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84</v>
      </c>
      <c r="BK127" s="239">
        <f>ROUND(I127*H127,2)</f>
        <v>0</v>
      </c>
      <c r="BL127" s="14" t="s">
        <v>90</v>
      </c>
      <c r="BM127" s="238" t="s">
        <v>278</v>
      </c>
    </row>
    <row r="128" s="2" customFormat="1" ht="37.8" customHeight="1">
      <c r="A128" s="35"/>
      <c r="B128" s="36"/>
      <c r="C128" s="226" t="s">
        <v>93</v>
      </c>
      <c r="D128" s="226" t="s">
        <v>137</v>
      </c>
      <c r="E128" s="227" t="s">
        <v>279</v>
      </c>
      <c r="F128" s="228" t="s">
        <v>280</v>
      </c>
      <c r="G128" s="229" t="s">
        <v>140</v>
      </c>
      <c r="H128" s="230">
        <v>4.4909999999999997</v>
      </c>
      <c r="I128" s="231"/>
      <c r="J128" s="232">
        <f>ROUND(I128*H128,2)</f>
        <v>0</v>
      </c>
      <c r="K128" s="233"/>
      <c r="L128" s="41"/>
      <c r="M128" s="234" t="s">
        <v>1</v>
      </c>
      <c r="N128" s="235" t="s">
        <v>41</v>
      </c>
      <c r="O128" s="94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90</v>
      </c>
      <c r="AT128" s="238" t="s">
        <v>137</v>
      </c>
      <c r="AU128" s="238" t="s">
        <v>84</v>
      </c>
      <c r="AY128" s="14" t="s">
        <v>135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84</v>
      </c>
      <c r="BK128" s="239">
        <f>ROUND(I128*H128,2)</f>
        <v>0</v>
      </c>
      <c r="BL128" s="14" t="s">
        <v>90</v>
      </c>
      <c r="BM128" s="238" t="s">
        <v>281</v>
      </c>
    </row>
    <row r="129" s="2" customFormat="1" ht="37.8" customHeight="1">
      <c r="A129" s="35"/>
      <c r="B129" s="36"/>
      <c r="C129" s="226" t="s">
        <v>96</v>
      </c>
      <c r="D129" s="226" t="s">
        <v>137</v>
      </c>
      <c r="E129" s="227" t="s">
        <v>145</v>
      </c>
      <c r="F129" s="228" t="s">
        <v>146</v>
      </c>
      <c r="G129" s="229" t="s">
        <v>140</v>
      </c>
      <c r="H129" s="230">
        <v>79.956999999999994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41</v>
      </c>
      <c r="O129" s="94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90</v>
      </c>
      <c r="AT129" s="238" t="s">
        <v>137</v>
      </c>
      <c r="AU129" s="238" t="s">
        <v>84</v>
      </c>
      <c r="AY129" s="14" t="s">
        <v>135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84</v>
      </c>
      <c r="BK129" s="239">
        <f>ROUND(I129*H129,2)</f>
        <v>0</v>
      </c>
      <c r="BL129" s="14" t="s">
        <v>90</v>
      </c>
      <c r="BM129" s="238" t="s">
        <v>282</v>
      </c>
    </row>
    <row r="130" s="2" customFormat="1" ht="44.25" customHeight="1">
      <c r="A130" s="35"/>
      <c r="B130" s="36"/>
      <c r="C130" s="226" t="s">
        <v>99</v>
      </c>
      <c r="D130" s="226" t="s">
        <v>137</v>
      </c>
      <c r="E130" s="227" t="s">
        <v>148</v>
      </c>
      <c r="F130" s="228" t="s">
        <v>149</v>
      </c>
      <c r="G130" s="229" t="s">
        <v>140</v>
      </c>
      <c r="H130" s="230">
        <v>159.91399999999999</v>
      </c>
      <c r="I130" s="231"/>
      <c r="J130" s="232">
        <f>ROUND(I130*H130,2)</f>
        <v>0</v>
      </c>
      <c r="K130" s="233"/>
      <c r="L130" s="41"/>
      <c r="M130" s="234" t="s">
        <v>1</v>
      </c>
      <c r="N130" s="235" t="s">
        <v>41</v>
      </c>
      <c r="O130" s="94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90</v>
      </c>
      <c r="AT130" s="238" t="s">
        <v>137</v>
      </c>
      <c r="AU130" s="238" t="s">
        <v>84</v>
      </c>
      <c r="AY130" s="14" t="s">
        <v>135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84</v>
      </c>
      <c r="BK130" s="239">
        <f>ROUND(I130*H130,2)</f>
        <v>0</v>
      </c>
      <c r="BL130" s="14" t="s">
        <v>90</v>
      </c>
      <c r="BM130" s="238" t="s">
        <v>283</v>
      </c>
    </row>
    <row r="131" s="2" customFormat="1" ht="16.5" customHeight="1">
      <c r="A131" s="35"/>
      <c r="B131" s="36"/>
      <c r="C131" s="226" t="s">
        <v>102</v>
      </c>
      <c r="D131" s="226" t="s">
        <v>137</v>
      </c>
      <c r="E131" s="227" t="s">
        <v>151</v>
      </c>
      <c r="F131" s="228" t="s">
        <v>152</v>
      </c>
      <c r="G131" s="229" t="s">
        <v>140</v>
      </c>
      <c r="H131" s="230">
        <v>79.956999999999994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41</v>
      </c>
      <c r="O131" s="94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90</v>
      </c>
      <c r="AT131" s="238" t="s">
        <v>137</v>
      </c>
      <c r="AU131" s="238" t="s">
        <v>84</v>
      </c>
      <c r="AY131" s="14" t="s">
        <v>135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84</v>
      </c>
      <c r="BK131" s="239">
        <f>ROUND(I131*H131,2)</f>
        <v>0</v>
      </c>
      <c r="BL131" s="14" t="s">
        <v>90</v>
      </c>
      <c r="BM131" s="238" t="s">
        <v>284</v>
      </c>
    </row>
    <row r="132" s="2" customFormat="1" ht="24.15" customHeight="1">
      <c r="A132" s="35"/>
      <c r="B132" s="36"/>
      <c r="C132" s="226" t="s">
        <v>105</v>
      </c>
      <c r="D132" s="226" t="s">
        <v>137</v>
      </c>
      <c r="E132" s="227" t="s">
        <v>285</v>
      </c>
      <c r="F132" s="228" t="s">
        <v>286</v>
      </c>
      <c r="G132" s="229" t="s">
        <v>140</v>
      </c>
      <c r="H132" s="230">
        <v>1.3129999999999999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41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90</v>
      </c>
      <c r="AT132" s="238" t="s">
        <v>137</v>
      </c>
      <c r="AU132" s="238" t="s">
        <v>84</v>
      </c>
      <c r="AY132" s="14" t="s">
        <v>135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84</v>
      </c>
      <c r="BK132" s="239">
        <f>ROUND(I132*H132,2)</f>
        <v>0</v>
      </c>
      <c r="BL132" s="14" t="s">
        <v>90</v>
      </c>
      <c r="BM132" s="238" t="s">
        <v>287</v>
      </c>
    </row>
    <row r="133" s="2" customFormat="1" ht="21.75" customHeight="1">
      <c r="A133" s="35"/>
      <c r="B133" s="36"/>
      <c r="C133" s="226" t="s">
        <v>170</v>
      </c>
      <c r="D133" s="226" t="s">
        <v>137</v>
      </c>
      <c r="E133" s="227" t="s">
        <v>163</v>
      </c>
      <c r="F133" s="228" t="s">
        <v>164</v>
      </c>
      <c r="G133" s="229" t="s">
        <v>156</v>
      </c>
      <c r="H133" s="230">
        <v>409.5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41</v>
      </c>
      <c r="O133" s="94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90</v>
      </c>
      <c r="AT133" s="238" t="s">
        <v>137</v>
      </c>
      <c r="AU133" s="238" t="s">
        <v>84</v>
      </c>
      <c r="AY133" s="14" t="s">
        <v>135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84</v>
      </c>
      <c r="BK133" s="239">
        <f>ROUND(I133*H133,2)</f>
        <v>0</v>
      </c>
      <c r="BL133" s="14" t="s">
        <v>90</v>
      </c>
      <c r="BM133" s="238" t="s">
        <v>288</v>
      </c>
    </row>
    <row r="134" s="12" customFormat="1" ht="22.8" customHeight="1">
      <c r="A134" s="12"/>
      <c r="B134" s="210"/>
      <c r="C134" s="211"/>
      <c r="D134" s="212" t="s">
        <v>74</v>
      </c>
      <c r="E134" s="224" t="s">
        <v>93</v>
      </c>
      <c r="F134" s="224" t="s">
        <v>169</v>
      </c>
      <c r="G134" s="211"/>
      <c r="H134" s="211"/>
      <c r="I134" s="214"/>
      <c r="J134" s="225">
        <f>BK134</f>
        <v>0</v>
      </c>
      <c r="K134" s="211"/>
      <c r="L134" s="216"/>
      <c r="M134" s="217"/>
      <c r="N134" s="218"/>
      <c r="O134" s="218"/>
      <c r="P134" s="219">
        <f>SUM(P135:P138)</f>
        <v>0</v>
      </c>
      <c r="Q134" s="218"/>
      <c r="R134" s="219">
        <f>SUM(R135:R138)</f>
        <v>196.9656</v>
      </c>
      <c r="S134" s="218"/>
      <c r="T134" s="220">
        <f>SUM(T135:T138)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1" t="s">
        <v>80</v>
      </c>
      <c r="AT134" s="222" t="s">
        <v>74</v>
      </c>
      <c r="AU134" s="222" t="s">
        <v>80</v>
      </c>
      <c r="AY134" s="221" t="s">
        <v>135</v>
      </c>
      <c r="BK134" s="223">
        <f>SUM(BK135:BK138)</f>
        <v>0</v>
      </c>
    </row>
    <row r="135" s="2" customFormat="1" ht="33" customHeight="1">
      <c r="A135" s="35"/>
      <c r="B135" s="36"/>
      <c r="C135" s="226" t="s">
        <v>174</v>
      </c>
      <c r="D135" s="226" t="s">
        <v>137</v>
      </c>
      <c r="E135" s="227" t="s">
        <v>289</v>
      </c>
      <c r="F135" s="228" t="s">
        <v>290</v>
      </c>
      <c r="G135" s="229" t="s">
        <v>156</v>
      </c>
      <c r="H135" s="230">
        <v>390</v>
      </c>
      <c r="I135" s="231"/>
      <c r="J135" s="232">
        <f>ROUND(I135*H135,2)</f>
        <v>0</v>
      </c>
      <c r="K135" s="233"/>
      <c r="L135" s="41"/>
      <c r="M135" s="234" t="s">
        <v>1</v>
      </c>
      <c r="N135" s="235" t="s">
        <v>41</v>
      </c>
      <c r="O135" s="94"/>
      <c r="P135" s="236">
        <f>O135*H135</f>
        <v>0</v>
      </c>
      <c r="Q135" s="236">
        <v>0.27994000000000002</v>
      </c>
      <c r="R135" s="236">
        <f>Q135*H135</f>
        <v>109.17660000000001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90</v>
      </c>
      <c r="AT135" s="238" t="s">
        <v>137</v>
      </c>
      <c r="AU135" s="238" t="s">
        <v>84</v>
      </c>
      <c r="AY135" s="14" t="s">
        <v>135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84</v>
      </c>
      <c r="BK135" s="239">
        <f>ROUND(I135*H135,2)</f>
        <v>0</v>
      </c>
      <c r="BL135" s="14" t="s">
        <v>90</v>
      </c>
      <c r="BM135" s="238" t="s">
        <v>291</v>
      </c>
    </row>
    <row r="136" s="2" customFormat="1" ht="37.8" customHeight="1">
      <c r="A136" s="35"/>
      <c r="B136" s="36"/>
      <c r="C136" s="226" t="s">
        <v>178</v>
      </c>
      <c r="D136" s="226" t="s">
        <v>137</v>
      </c>
      <c r="E136" s="227" t="s">
        <v>330</v>
      </c>
      <c r="F136" s="228" t="s">
        <v>331</v>
      </c>
      <c r="G136" s="229" t="s">
        <v>156</v>
      </c>
      <c r="H136" s="230">
        <v>390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41</v>
      </c>
      <c r="O136" s="94"/>
      <c r="P136" s="236">
        <f>O136*H136</f>
        <v>0</v>
      </c>
      <c r="Q136" s="236">
        <v>0.092499999999999999</v>
      </c>
      <c r="R136" s="236">
        <f>Q136*H136</f>
        <v>36.075000000000003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90</v>
      </c>
      <c r="AT136" s="238" t="s">
        <v>137</v>
      </c>
      <c r="AU136" s="238" t="s">
        <v>84</v>
      </c>
      <c r="AY136" s="14" t="s">
        <v>135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84</v>
      </c>
      <c r="BK136" s="239">
        <f>ROUND(I136*H136,2)</f>
        <v>0</v>
      </c>
      <c r="BL136" s="14" t="s">
        <v>90</v>
      </c>
      <c r="BM136" s="238" t="s">
        <v>294</v>
      </c>
    </row>
    <row r="137" s="2" customFormat="1" ht="16.5" customHeight="1">
      <c r="A137" s="35"/>
      <c r="B137" s="36"/>
      <c r="C137" s="240" t="s">
        <v>182</v>
      </c>
      <c r="D137" s="240" t="s">
        <v>158</v>
      </c>
      <c r="E137" s="241" t="s">
        <v>295</v>
      </c>
      <c r="F137" s="242" t="s">
        <v>296</v>
      </c>
      <c r="G137" s="243" t="s">
        <v>156</v>
      </c>
      <c r="H137" s="244">
        <v>397.80000000000001</v>
      </c>
      <c r="I137" s="245"/>
      <c r="J137" s="246">
        <f>ROUND(I137*H137,2)</f>
        <v>0</v>
      </c>
      <c r="K137" s="247"/>
      <c r="L137" s="248"/>
      <c r="M137" s="249" t="s">
        <v>1</v>
      </c>
      <c r="N137" s="250" t="s">
        <v>41</v>
      </c>
      <c r="O137" s="94"/>
      <c r="P137" s="236">
        <f>O137*H137</f>
        <v>0</v>
      </c>
      <c r="Q137" s="236">
        <v>0.13</v>
      </c>
      <c r="R137" s="236">
        <f>Q137*H137</f>
        <v>51.714000000000006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102</v>
      </c>
      <c r="AT137" s="238" t="s">
        <v>158</v>
      </c>
      <c r="AU137" s="238" t="s">
        <v>84</v>
      </c>
      <c r="AY137" s="14" t="s">
        <v>135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84</v>
      </c>
      <c r="BK137" s="239">
        <f>ROUND(I137*H137,2)</f>
        <v>0</v>
      </c>
      <c r="BL137" s="14" t="s">
        <v>90</v>
      </c>
      <c r="BM137" s="238" t="s">
        <v>297</v>
      </c>
    </row>
    <row r="138" s="2" customFormat="1" ht="21.75" customHeight="1">
      <c r="A138" s="35"/>
      <c r="B138" s="36"/>
      <c r="C138" s="226" t="s">
        <v>186</v>
      </c>
      <c r="D138" s="226" t="s">
        <v>137</v>
      </c>
      <c r="E138" s="227" t="s">
        <v>298</v>
      </c>
      <c r="F138" s="228" t="s">
        <v>299</v>
      </c>
      <c r="G138" s="229" t="s">
        <v>300</v>
      </c>
      <c r="H138" s="230">
        <v>3.8999999999999999</v>
      </c>
      <c r="I138" s="231"/>
      <c r="J138" s="232">
        <f>ROUND(I138*H138,2)</f>
        <v>0</v>
      </c>
      <c r="K138" s="233"/>
      <c r="L138" s="41"/>
      <c r="M138" s="234" t="s">
        <v>1</v>
      </c>
      <c r="N138" s="235" t="s">
        <v>41</v>
      </c>
      <c r="O138" s="94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90</v>
      </c>
      <c r="AT138" s="238" t="s">
        <v>137</v>
      </c>
      <c r="AU138" s="238" t="s">
        <v>84</v>
      </c>
      <c r="AY138" s="14" t="s">
        <v>135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84</v>
      </c>
      <c r="BK138" s="239">
        <f>ROUND(I138*H138,2)</f>
        <v>0</v>
      </c>
      <c r="BL138" s="14" t="s">
        <v>90</v>
      </c>
      <c r="BM138" s="238" t="s">
        <v>332</v>
      </c>
    </row>
    <row r="139" s="12" customFormat="1" ht="22.8" customHeight="1">
      <c r="A139" s="12"/>
      <c r="B139" s="210"/>
      <c r="C139" s="211"/>
      <c r="D139" s="212" t="s">
        <v>74</v>
      </c>
      <c r="E139" s="224" t="s">
        <v>105</v>
      </c>
      <c r="F139" s="224" t="s">
        <v>198</v>
      </c>
      <c r="G139" s="211"/>
      <c r="H139" s="211"/>
      <c r="I139" s="214"/>
      <c r="J139" s="225">
        <f>BK139</f>
        <v>0</v>
      </c>
      <c r="K139" s="211"/>
      <c r="L139" s="216"/>
      <c r="M139" s="217"/>
      <c r="N139" s="218"/>
      <c r="O139" s="218"/>
      <c r="P139" s="219">
        <f>SUM(P140:P147)</f>
        <v>0</v>
      </c>
      <c r="Q139" s="218"/>
      <c r="R139" s="219">
        <f>SUM(R140:R147)</f>
        <v>55.093809999999991</v>
      </c>
      <c r="S139" s="218"/>
      <c r="T139" s="220">
        <f>SUM(T140:T147)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80</v>
      </c>
      <c r="AT139" s="222" t="s">
        <v>74</v>
      </c>
      <c r="AU139" s="222" t="s">
        <v>80</v>
      </c>
      <c r="AY139" s="221" t="s">
        <v>135</v>
      </c>
      <c r="BK139" s="223">
        <f>SUM(BK140:BK147)</f>
        <v>0</v>
      </c>
    </row>
    <row r="140" s="2" customFormat="1" ht="33" customHeight="1">
      <c r="A140" s="35"/>
      <c r="B140" s="36"/>
      <c r="C140" s="226" t="s">
        <v>190</v>
      </c>
      <c r="D140" s="226" t="s">
        <v>137</v>
      </c>
      <c r="E140" s="227" t="s">
        <v>302</v>
      </c>
      <c r="F140" s="228" t="s">
        <v>303</v>
      </c>
      <c r="G140" s="229" t="s">
        <v>300</v>
      </c>
      <c r="H140" s="230">
        <v>214.5</v>
      </c>
      <c r="I140" s="231"/>
      <c r="J140" s="232">
        <f>ROUND(I140*H140,2)</f>
        <v>0</v>
      </c>
      <c r="K140" s="233"/>
      <c r="L140" s="41"/>
      <c r="M140" s="234" t="s">
        <v>1</v>
      </c>
      <c r="N140" s="235" t="s">
        <v>41</v>
      </c>
      <c r="O140" s="94"/>
      <c r="P140" s="236">
        <f>O140*H140</f>
        <v>0</v>
      </c>
      <c r="Q140" s="236">
        <v>0.15112999999999999</v>
      </c>
      <c r="R140" s="236">
        <f>Q140*H140</f>
        <v>32.417384999999996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90</v>
      </c>
      <c r="AT140" s="238" t="s">
        <v>137</v>
      </c>
      <c r="AU140" s="238" t="s">
        <v>84</v>
      </c>
      <c r="AY140" s="14" t="s">
        <v>135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84</v>
      </c>
      <c r="BK140" s="239">
        <f>ROUND(I140*H140,2)</f>
        <v>0</v>
      </c>
      <c r="BL140" s="14" t="s">
        <v>90</v>
      </c>
      <c r="BM140" s="238" t="s">
        <v>304</v>
      </c>
    </row>
    <row r="141" s="2" customFormat="1" ht="16.5" customHeight="1">
      <c r="A141" s="35"/>
      <c r="B141" s="36"/>
      <c r="C141" s="240" t="s">
        <v>194</v>
      </c>
      <c r="D141" s="240" t="s">
        <v>158</v>
      </c>
      <c r="E141" s="241" t="s">
        <v>305</v>
      </c>
      <c r="F141" s="242" t="s">
        <v>306</v>
      </c>
      <c r="G141" s="243" t="s">
        <v>232</v>
      </c>
      <c r="H141" s="244">
        <v>216.64500000000001</v>
      </c>
      <c r="I141" s="245"/>
      <c r="J141" s="246">
        <f>ROUND(I141*H141,2)</f>
        <v>0</v>
      </c>
      <c r="K141" s="247"/>
      <c r="L141" s="248"/>
      <c r="M141" s="249" t="s">
        <v>1</v>
      </c>
      <c r="N141" s="250" t="s">
        <v>41</v>
      </c>
      <c r="O141" s="94"/>
      <c r="P141" s="236">
        <f>O141*H141</f>
        <v>0</v>
      </c>
      <c r="Q141" s="236">
        <v>0.085000000000000006</v>
      </c>
      <c r="R141" s="236">
        <f>Q141*H141</f>
        <v>18.414825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102</v>
      </c>
      <c r="AT141" s="238" t="s">
        <v>158</v>
      </c>
      <c r="AU141" s="238" t="s">
        <v>84</v>
      </c>
      <c r="AY141" s="14" t="s">
        <v>135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84</v>
      </c>
      <c r="BK141" s="239">
        <f>ROUND(I141*H141,2)</f>
        <v>0</v>
      </c>
      <c r="BL141" s="14" t="s">
        <v>90</v>
      </c>
      <c r="BM141" s="238" t="s">
        <v>307</v>
      </c>
    </row>
    <row r="142" s="2" customFormat="1" ht="37.8" customHeight="1">
      <c r="A142" s="35"/>
      <c r="B142" s="36"/>
      <c r="C142" s="226" t="s">
        <v>199</v>
      </c>
      <c r="D142" s="226" t="s">
        <v>137</v>
      </c>
      <c r="E142" s="227" t="s">
        <v>308</v>
      </c>
      <c r="F142" s="228" t="s">
        <v>309</v>
      </c>
      <c r="G142" s="229" t="s">
        <v>300</v>
      </c>
      <c r="H142" s="230">
        <v>35</v>
      </c>
      <c r="I142" s="231"/>
      <c r="J142" s="232">
        <f>ROUND(I142*H142,2)</f>
        <v>0</v>
      </c>
      <c r="K142" s="233"/>
      <c r="L142" s="41"/>
      <c r="M142" s="234" t="s">
        <v>1</v>
      </c>
      <c r="N142" s="235" t="s">
        <v>41</v>
      </c>
      <c r="O142" s="94"/>
      <c r="P142" s="236">
        <f>O142*H142</f>
        <v>0</v>
      </c>
      <c r="Q142" s="236">
        <v>0.098530000000000006</v>
      </c>
      <c r="R142" s="236">
        <f>Q142*H142</f>
        <v>3.44855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90</v>
      </c>
      <c r="AT142" s="238" t="s">
        <v>137</v>
      </c>
      <c r="AU142" s="238" t="s">
        <v>84</v>
      </c>
      <c r="AY142" s="14" t="s">
        <v>135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84</v>
      </c>
      <c r="BK142" s="239">
        <f>ROUND(I142*H142,2)</f>
        <v>0</v>
      </c>
      <c r="BL142" s="14" t="s">
        <v>90</v>
      </c>
      <c r="BM142" s="238" t="s">
        <v>310</v>
      </c>
    </row>
    <row r="143" s="2" customFormat="1" ht="16.5" customHeight="1">
      <c r="A143" s="35"/>
      <c r="B143" s="36"/>
      <c r="C143" s="240" t="s">
        <v>204</v>
      </c>
      <c r="D143" s="240" t="s">
        <v>158</v>
      </c>
      <c r="E143" s="241" t="s">
        <v>311</v>
      </c>
      <c r="F143" s="242" t="s">
        <v>312</v>
      </c>
      <c r="G143" s="243" t="s">
        <v>232</v>
      </c>
      <c r="H143" s="244">
        <v>35.350000000000001</v>
      </c>
      <c r="I143" s="245"/>
      <c r="J143" s="246">
        <f>ROUND(I143*H143,2)</f>
        <v>0</v>
      </c>
      <c r="K143" s="247"/>
      <c r="L143" s="248"/>
      <c r="M143" s="249" t="s">
        <v>1</v>
      </c>
      <c r="N143" s="250" t="s">
        <v>41</v>
      </c>
      <c r="O143" s="94"/>
      <c r="P143" s="236">
        <f>O143*H143</f>
        <v>0</v>
      </c>
      <c r="Q143" s="236">
        <v>0.023</v>
      </c>
      <c r="R143" s="236">
        <f>Q143*H143</f>
        <v>0.81305000000000005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102</v>
      </c>
      <c r="AT143" s="238" t="s">
        <v>158</v>
      </c>
      <c r="AU143" s="238" t="s">
        <v>84</v>
      </c>
      <c r="AY143" s="14" t="s">
        <v>135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84</v>
      </c>
      <c r="BK143" s="239">
        <f>ROUND(I143*H143,2)</f>
        <v>0</v>
      </c>
      <c r="BL143" s="14" t="s">
        <v>90</v>
      </c>
      <c r="BM143" s="238" t="s">
        <v>313</v>
      </c>
    </row>
    <row r="144" s="2" customFormat="1" ht="24.15" customHeight="1">
      <c r="A144" s="35"/>
      <c r="B144" s="36"/>
      <c r="C144" s="226" t="s">
        <v>210</v>
      </c>
      <c r="D144" s="226" t="s">
        <v>137</v>
      </c>
      <c r="E144" s="227" t="s">
        <v>314</v>
      </c>
      <c r="F144" s="228" t="s">
        <v>315</v>
      </c>
      <c r="G144" s="229" t="s">
        <v>300</v>
      </c>
      <c r="H144" s="230">
        <v>200</v>
      </c>
      <c r="I144" s="231"/>
      <c r="J144" s="232">
        <f>ROUND(I144*H144,2)</f>
        <v>0</v>
      </c>
      <c r="K144" s="233"/>
      <c r="L144" s="41"/>
      <c r="M144" s="234" t="s">
        <v>1</v>
      </c>
      <c r="N144" s="235" t="s">
        <v>41</v>
      </c>
      <c r="O144" s="94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90</v>
      </c>
      <c r="AT144" s="238" t="s">
        <v>137</v>
      </c>
      <c r="AU144" s="238" t="s">
        <v>84</v>
      </c>
      <c r="AY144" s="14" t="s">
        <v>135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84</v>
      </c>
      <c r="BK144" s="239">
        <f>ROUND(I144*H144,2)</f>
        <v>0</v>
      </c>
      <c r="BL144" s="14" t="s">
        <v>90</v>
      </c>
      <c r="BM144" s="238" t="s">
        <v>316</v>
      </c>
    </row>
    <row r="145" s="2" customFormat="1" ht="33" customHeight="1">
      <c r="A145" s="35"/>
      <c r="B145" s="36"/>
      <c r="C145" s="226" t="s">
        <v>7</v>
      </c>
      <c r="D145" s="226" t="s">
        <v>137</v>
      </c>
      <c r="E145" s="227" t="s">
        <v>333</v>
      </c>
      <c r="F145" s="228" t="s">
        <v>334</v>
      </c>
      <c r="G145" s="229" t="s">
        <v>213</v>
      </c>
      <c r="H145" s="230">
        <v>84.864000000000004</v>
      </c>
      <c r="I145" s="231"/>
      <c r="J145" s="232">
        <f>ROUND(I145*H145,2)</f>
        <v>0</v>
      </c>
      <c r="K145" s="233"/>
      <c r="L145" s="41"/>
      <c r="M145" s="234" t="s">
        <v>1</v>
      </c>
      <c r="N145" s="235" t="s">
        <v>41</v>
      </c>
      <c r="O145" s="94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90</v>
      </c>
      <c r="AT145" s="238" t="s">
        <v>137</v>
      </c>
      <c r="AU145" s="238" t="s">
        <v>84</v>
      </c>
      <c r="AY145" s="14" t="s">
        <v>135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84</v>
      </c>
      <c r="BK145" s="239">
        <f>ROUND(I145*H145,2)</f>
        <v>0</v>
      </c>
      <c r="BL145" s="14" t="s">
        <v>90</v>
      </c>
      <c r="BM145" s="238" t="s">
        <v>335</v>
      </c>
    </row>
    <row r="146" s="2" customFormat="1" ht="24.15" customHeight="1">
      <c r="A146" s="35"/>
      <c r="B146" s="36"/>
      <c r="C146" s="226" t="s">
        <v>246</v>
      </c>
      <c r="D146" s="226" t="s">
        <v>137</v>
      </c>
      <c r="E146" s="227" t="s">
        <v>336</v>
      </c>
      <c r="F146" s="228" t="s">
        <v>337</v>
      </c>
      <c r="G146" s="229" t="s">
        <v>213</v>
      </c>
      <c r="H146" s="230">
        <v>254.59200000000001</v>
      </c>
      <c r="I146" s="231"/>
      <c r="J146" s="232">
        <f>ROUND(I146*H146,2)</f>
        <v>0</v>
      </c>
      <c r="K146" s="233"/>
      <c r="L146" s="41"/>
      <c r="M146" s="234" t="s">
        <v>1</v>
      </c>
      <c r="N146" s="235" t="s">
        <v>41</v>
      </c>
      <c r="O146" s="94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90</v>
      </c>
      <c r="AT146" s="238" t="s">
        <v>137</v>
      </c>
      <c r="AU146" s="238" t="s">
        <v>84</v>
      </c>
      <c r="AY146" s="14" t="s">
        <v>135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84</v>
      </c>
      <c r="BK146" s="239">
        <f>ROUND(I146*H146,2)</f>
        <v>0</v>
      </c>
      <c r="BL146" s="14" t="s">
        <v>90</v>
      </c>
      <c r="BM146" s="238" t="s">
        <v>338</v>
      </c>
    </row>
    <row r="147" s="2" customFormat="1" ht="24.15" customHeight="1">
      <c r="A147" s="35"/>
      <c r="B147" s="36"/>
      <c r="C147" s="226" t="s">
        <v>250</v>
      </c>
      <c r="D147" s="226" t="s">
        <v>137</v>
      </c>
      <c r="E147" s="227" t="s">
        <v>319</v>
      </c>
      <c r="F147" s="228" t="s">
        <v>320</v>
      </c>
      <c r="G147" s="229" t="s">
        <v>213</v>
      </c>
      <c r="H147" s="230">
        <v>84.864000000000004</v>
      </c>
      <c r="I147" s="231"/>
      <c r="J147" s="232">
        <f>ROUND(I147*H147,2)</f>
        <v>0</v>
      </c>
      <c r="K147" s="233"/>
      <c r="L147" s="41"/>
      <c r="M147" s="234" t="s">
        <v>1</v>
      </c>
      <c r="N147" s="235" t="s">
        <v>41</v>
      </c>
      <c r="O147" s="94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90</v>
      </c>
      <c r="AT147" s="238" t="s">
        <v>137</v>
      </c>
      <c r="AU147" s="238" t="s">
        <v>84</v>
      </c>
      <c r="AY147" s="14" t="s">
        <v>135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84</v>
      </c>
      <c r="BK147" s="239">
        <f>ROUND(I147*H147,2)</f>
        <v>0</v>
      </c>
      <c r="BL147" s="14" t="s">
        <v>90</v>
      </c>
      <c r="BM147" s="238" t="s">
        <v>339</v>
      </c>
    </row>
    <row r="148" s="12" customFormat="1" ht="22.8" customHeight="1">
      <c r="A148" s="12"/>
      <c r="B148" s="210"/>
      <c r="C148" s="211"/>
      <c r="D148" s="212" t="s">
        <v>74</v>
      </c>
      <c r="E148" s="224" t="s">
        <v>208</v>
      </c>
      <c r="F148" s="224" t="s">
        <v>209</v>
      </c>
      <c r="G148" s="211"/>
      <c r="H148" s="211"/>
      <c r="I148" s="214"/>
      <c r="J148" s="225">
        <f>BK148</f>
        <v>0</v>
      </c>
      <c r="K148" s="211"/>
      <c r="L148" s="216"/>
      <c r="M148" s="217"/>
      <c r="N148" s="218"/>
      <c r="O148" s="218"/>
      <c r="P148" s="219">
        <f>P149</f>
        <v>0</v>
      </c>
      <c r="Q148" s="218"/>
      <c r="R148" s="219">
        <f>R149</f>
        <v>0</v>
      </c>
      <c r="S148" s="218"/>
      <c r="T148" s="220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1" t="s">
        <v>80</v>
      </c>
      <c r="AT148" s="222" t="s">
        <v>74</v>
      </c>
      <c r="AU148" s="222" t="s">
        <v>80</v>
      </c>
      <c r="AY148" s="221" t="s">
        <v>135</v>
      </c>
      <c r="BK148" s="223">
        <f>BK149</f>
        <v>0</v>
      </c>
    </row>
    <row r="149" s="2" customFormat="1" ht="33" customHeight="1">
      <c r="A149" s="35"/>
      <c r="B149" s="36"/>
      <c r="C149" s="226" t="s">
        <v>254</v>
      </c>
      <c r="D149" s="226" t="s">
        <v>137</v>
      </c>
      <c r="E149" s="227" t="s">
        <v>322</v>
      </c>
      <c r="F149" s="228" t="s">
        <v>323</v>
      </c>
      <c r="G149" s="229" t="s">
        <v>213</v>
      </c>
      <c r="H149" s="230">
        <v>252.059</v>
      </c>
      <c r="I149" s="231"/>
      <c r="J149" s="232">
        <f>ROUND(I149*H149,2)</f>
        <v>0</v>
      </c>
      <c r="K149" s="233"/>
      <c r="L149" s="41"/>
      <c r="M149" s="251" t="s">
        <v>1</v>
      </c>
      <c r="N149" s="252" t="s">
        <v>41</v>
      </c>
      <c r="O149" s="253"/>
      <c r="P149" s="254">
        <f>O149*H149</f>
        <v>0</v>
      </c>
      <c r="Q149" s="254">
        <v>0</v>
      </c>
      <c r="R149" s="254">
        <f>Q149*H149</f>
        <v>0</v>
      </c>
      <c r="S149" s="254">
        <v>0</v>
      </c>
      <c r="T149" s="25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90</v>
      </c>
      <c r="AT149" s="238" t="s">
        <v>137</v>
      </c>
      <c r="AU149" s="238" t="s">
        <v>84</v>
      </c>
      <c r="AY149" s="14" t="s">
        <v>135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84</v>
      </c>
      <c r="BK149" s="239">
        <f>ROUND(I149*H149,2)</f>
        <v>0</v>
      </c>
      <c r="BL149" s="14" t="s">
        <v>90</v>
      </c>
      <c r="BM149" s="238" t="s">
        <v>214</v>
      </c>
    </row>
    <row r="150" s="2" customFormat="1" ht="6.96" customHeight="1">
      <c r="A150" s="35"/>
      <c r="B150" s="69"/>
      <c r="C150" s="70"/>
      <c r="D150" s="70"/>
      <c r="E150" s="70"/>
      <c r="F150" s="70"/>
      <c r="G150" s="70"/>
      <c r="H150" s="70"/>
      <c r="I150" s="70"/>
      <c r="J150" s="70"/>
      <c r="K150" s="70"/>
      <c r="L150" s="41"/>
      <c r="M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</row>
  </sheetData>
  <sheetProtection sheet="1" autoFilter="0" formatColumns="0" formatRows="0" objects="1" scenarios="1" spinCount="100000" saltValue="EMaUepMesr7ih2au5wMJnOB+vXRphODhhgdsHSdC49AU1TktmBD1pgo05uRPH7cek7gxcxsneVQ9MSqDcG2JbQ==" hashValue="Qkno7ndCHv+c2tFccw3MUhMYxriwHplZs2okQXdM7DCeTeiN8Lw8di8Lt8ZqBc7jTrLrZOVmdxhIt4JD20C/Gw==" algorithmName="SHA-512" password="CC35"/>
  <autoFilter ref="C120:K14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75</v>
      </c>
    </row>
    <row r="4" s="1" customFormat="1" ht="24.96" customHeight="1">
      <c r="B4" s="17"/>
      <c r="D4" s="141" t="s">
        <v>108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26.25" customHeight="1">
      <c r="B7" s="17"/>
      <c r="E7" s="144" t="str">
        <f>'Rekapitulácia stavby'!K6</f>
        <v>DOBUDOVANIE MIESTNYCH KOMUNIKÁCIÍ PRE MRK V OBCI BREZINA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109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340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24. 1. 2022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">
        <v>1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">
        <v>25</v>
      </c>
      <c r="F15" s="35"/>
      <c r="G15" s="35"/>
      <c r="H15" s="35"/>
      <c r="I15" s="143" t="s">
        <v>26</v>
      </c>
      <c r="J15" s="146" t="s">
        <v>1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27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26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29</v>
      </c>
      <c r="E20" s="35"/>
      <c r="F20" s="35"/>
      <c r="G20" s="35"/>
      <c r="H20" s="35"/>
      <c r="I20" s="143" t="s">
        <v>24</v>
      </c>
      <c r="J20" s="146" t="s">
        <v>1</v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">
        <v>30</v>
      </c>
      <c r="F21" s="35"/>
      <c r="G21" s="35"/>
      <c r="H21" s="35"/>
      <c r="I21" s="143" t="s">
        <v>26</v>
      </c>
      <c r="J21" s="146" t="s">
        <v>1</v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32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26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34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35</v>
      </c>
      <c r="E30" s="35"/>
      <c r="F30" s="35"/>
      <c r="G30" s="35"/>
      <c r="H30" s="35"/>
      <c r="I30" s="35"/>
      <c r="J30" s="154">
        <f>ROUND(J122,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37</v>
      </c>
      <c r="G32" s="35"/>
      <c r="H32" s="35"/>
      <c r="I32" s="155" t="s">
        <v>36</v>
      </c>
      <c r="J32" s="155" t="s">
        <v>38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39</v>
      </c>
      <c r="E33" s="157" t="s">
        <v>40</v>
      </c>
      <c r="F33" s="158">
        <f>ROUND((SUM(BE122:BE154)),  2)</f>
        <v>0</v>
      </c>
      <c r="G33" s="159"/>
      <c r="H33" s="159"/>
      <c r="I33" s="160">
        <v>0.20000000000000001</v>
      </c>
      <c r="J33" s="158">
        <f>ROUND(((SUM(BE122:BE154))*I33),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41</v>
      </c>
      <c r="F34" s="158">
        <f>ROUND((SUM(BF122:BF154)),  2)</f>
        <v>0</v>
      </c>
      <c r="G34" s="159"/>
      <c r="H34" s="159"/>
      <c r="I34" s="160">
        <v>0.20000000000000001</v>
      </c>
      <c r="J34" s="158">
        <f>ROUND(((SUM(BF122:BF154))*I34),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42</v>
      </c>
      <c r="F35" s="161">
        <f>ROUND((SUM(BG122:BG154)),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43</v>
      </c>
      <c r="F36" s="161">
        <f>ROUND((SUM(BH122:BH154)),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44</v>
      </c>
      <c r="F37" s="158">
        <f>ROUND((SUM(BI122:BI154)),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111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81" t="str">
        <f>E7</f>
        <v>DOBUDOVANIE MIESTNYCH KOMUNIKÁCIÍ PRE MRK V OBCI BREZINA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109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6 - Chodník č.4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BREZINA</v>
      </c>
      <c r="G89" s="37"/>
      <c r="H89" s="37"/>
      <c r="I89" s="29" t="s">
        <v>21</v>
      </c>
      <c r="J89" s="82" t="str">
        <f>IF(J12="","",J12)</f>
        <v>24. 1. 2022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23</v>
      </c>
      <c r="D91" s="37"/>
      <c r="E91" s="37"/>
      <c r="F91" s="24" t="str">
        <f>E15</f>
        <v>OBEC BREZINA</v>
      </c>
      <c r="G91" s="37"/>
      <c r="H91" s="37"/>
      <c r="I91" s="29" t="s">
        <v>29</v>
      </c>
      <c r="J91" s="33" t="str">
        <f>E21</f>
        <v>VÁHOPROJEKT s.r.o.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112</v>
      </c>
      <c r="D94" s="183"/>
      <c r="E94" s="183"/>
      <c r="F94" s="183"/>
      <c r="G94" s="183"/>
      <c r="H94" s="183"/>
      <c r="I94" s="183"/>
      <c r="J94" s="184" t="s">
        <v>113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114</v>
      </c>
      <c r="D96" s="37"/>
      <c r="E96" s="37"/>
      <c r="F96" s="37"/>
      <c r="G96" s="37"/>
      <c r="H96" s="37"/>
      <c r="I96" s="37"/>
      <c r="J96" s="113">
        <f>J122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115</v>
      </c>
    </row>
    <row r="97" s="9" customFormat="1" ht="24.96" customHeight="1">
      <c r="A97" s="9"/>
      <c r="B97" s="186"/>
      <c r="C97" s="187"/>
      <c r="D97" s="188" t="s">
        <v>116</v>
      </c>
      <c r="E97" s="189"/>
      <c r="F97" s="189"/>
      <c r="G97" s="189"/>
      <c r="H97" s="189"/>
      <c r="I97" s="189"/>
      <c r="J97" s="190">
        <f>J123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117</v>
      </c>
      <c r="E98" s="195"/>
      <c r="F98" s="195"/>
      <c r="G98" s="195"/>
      <c r="H98" s="195"/>
      <c r="I98" s="195"/>
      <c r="J98" s="196">
        <f>J124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118</v>
      </c>
      <c r="E99" s="195"/>
      <c r="F99" s="195"/>
      <c r="G99" s="195"/>
      <c r="H99" s="195"/>
      <c r="I99" s="195"/>
      <c r="J99" s="196">
        <f>J135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341</v>
      </c>
      <c r="E100" s="195"/>
      <c r="F100" s="195"/>
      <c r="G100" s="195"/>
      <c r="H100" s="195"/>
      <c r="I100" s="195"/>
      <c r="J100" s="196">
        <f>J140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93"/>
      <c r="D101" s="194" t="s">
        <v>119</v>
      </c>
      <c r="E101" s="195"/>
      <c r="F101" s="195"/>
      <c r="G101" s="195"/>
      <c r="H101" s="195"/>
      <c r="I101" s="195"/>
      <c r="J101" s="196">
        <f>J144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2"/>
      <c r="C102" s="193"/>
      <c r="D102" s="194" t="s">
        <v>120</v>
      </c>
      <c r="E102" s="195"/>
      <c r="F102" s="195"/>
      <c r="G102" s="195"/>
      <c r="H102" s="195"/>
      <c r="I102" s="195"/>
      <c r="J102" s="196">
        <f>J153</f>
        <v>0</v>
      </c>
      <c r="K102" s="193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71"/>
      <c r="C108" s="72"/>
      <c r="D108" s="72"/>
      <c r="E108" s="72"/>
      <c r="F108" s="72"/>
      <c r="G108" s="72"/>
      <c r="H108" s="72"/>
      <c r="I108" s="72"/>
      <c r="J108" s="72"/>
      <c r="K108" s="72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121</v>
      </c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15</v>
      </c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6.25" customHeight="1">
      <c r="A112" s="35"/>
      <c r="B112" s="36"/>
      <c r="C112" s="37"/>
      <c r="D112" s="37"/>
      <c r="E112" s="181" t="str">
        <f>E7</f>
        <v>DOBUDOVANIE MIESTNYCH KOMUNIKÁCIÍ PRE MRK V OBCI BREZINA</v>
      </c>
      <c r="F112" s="29"/>
      <c r="G112" s="29"/>
      <c r="H112" s="29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109</v>
      </c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9" t="str">
        <f>E9</f>
        <v>6 - Chodník č.4</v>
      </c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19</v>
      </c>
      <c r="D116" s="37"/>
      <c r="E116" s="37"/>
      <c r="F116" s="24" t="str">
        <f>F12</f>
        <v>BREZINA</v>
      </c>
      <c r="G116" s="37"/>
      <c r="H116" s="37"/>
      <c r="I116" s="29" t="s">
        <v>21</v>
      </c>
      <c r="J116" s="82" t="str">
        <f>IF(J12="","",J12)</f>
        <v>24. 1. 2022</v>
      </c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5.65" customHeight="1">
      <c r="A118" s="35"/>
      <c r="B118" s="36"/>
      <c r="C118" s="29" t="s">
        <v>23</v>
      </c>
      <c r="D118" s="37"/>
      <c r="E118" s="37"/>
      <c r="F118" s="24" t="str">
        <f>E15</f>
        <v>OBEC BREZINA</v>
      </c>
      <c r="G118" s="37"/>
      <c r="H118" s="37"/>
      <c r="I118" s="29" t="s">
        <v>29</v>
      </c>
      <c r="J118" s="33" t="str">
        <f>E21</f>
        <v>VÁHOPROJEKT s.r.o.</v>
      </c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27</v>
      </c>
      <c r="D119" s="37"/>
      <c r="E119" s="37"/>
      <c r="F119" s="24" t="str">
        <f>IF(E18="","",E18)</f>
        <v>Vyplň údaj</v>
      </c>
      <c r="G119" s="37"/>
      <c r="H119" s="37"/>
      <c r="I119" s="29" t="s">
        <v>32</v>
      </c>
      <c r="J119" s="33" t="str">
        <f>E24</f>
        <v xml:space="preserve"> </v>
      </c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98"/>
      <c r="B121" s="199"/>
      <c r="C121" s="200" t="s">
        <v>122</v>
      </c>
      <c r="D121" s="201" t="s">
        <v>60</v>
      </c>
      <c r="E121" s="201" t="s">
        <v>56</v>
      </c>
      <c r="F121" s="201" t="s">
        <v>57</v>
      </c>
      <c r="G121" s="201" t="s">
        <v>123</v>
      </c>
      <c r="H121" s="201" t="s">
        <v>124</v>
      </c>
      <c r="I121" s="201" t="s">
        <v>125</v>
      </c>
      <c r="J121" s="202" t="s">
        <v>113</v>
      </c>
      <c r="K121" s="203" t="s">
        <v>126</v>
      </c>
      <c r="L121" s="204"/>
      <c r="M121" s="103" t="s">
        <v>1</v>
      </c>
      <c r="N121" s="104" t="s">
        <v>39</v>
      </c>
      <c r="O121" s="104" t="s">
        <v>127</v>
      </c>
      <c r="P121" s="104" t="s">
        <v>128</v>
      </c>
      <c r="Q121" s="104" t="s">
        <v>129</v>
      </c>
      <c r="R121" s="104" t="s">
        <v>130</v>
      </c>
      <c r="S121" s="104" t="s">
        <v>131</v>
      </c>
      <c r="T121" s="105" t="s">
        <v>132</v>
      </c>
      <c r="U121" s="198"/>
      <c r="V121" s="198"/>
      <c r="W121" s="198"/>
      <c r="X121" s="198"/>
      <c r="Y121" s="198"/>
      <c r="Z121" s="198"/>
      <c r="AA121" s="198"/>
      <c r="AB121" s="198"/>
      <c r="AC121" s="198"/>
      <c r="AD121" s="198"/>
      <c r="AE121" s="198"/>
    </row>
    <row r="122" s="2" customFormat="1" ht="22.8" customHeight="1">
      <c r="A122" s="35"/>
      <c r="B122" s="36"/>
      <c r="C122" s="110" t="s">
        <v>114</v>
      </c>
      <c r="D122" s="37"/>
      <c r="E122" s="37"/>
      <c r="F122" s="37"/>
      <c r="G122" s="37"/>
      <c r="H122" s="37"/>
      <c r="I122" s="37"/>
      <c r="J122" s="205">
        <f>BK122</f>
        <v>0</v>
      </c>
      <c r="K122" s="37"/>
      <c r="L122" s="41"/>
      <c r="M122" s="106"/>
      <c r="N122" s="206"/>
      <c r="O122" s="107"/>
      <c r="P122" s="207">
        <f>P123</f>
        <v>0</v>
      </c>
      <c r="Q122" s="107"/>
      <c r="R122" s="207">
        <f>R123</f>
        <v>175.98158000000001</v>
      </c>
      <c r="S122" s="107"/>
      <c r="T122" s="208">
        <f>T123</f>
        <v>51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74</v>
      </c>
      <c r="AU122" s="14" t="s">
        <v>115</v>
      </c>
      <c r="BK122" s="209">
        <f>BK123</f>
        <v>0</v>
      </c>
    </row>
    <row r="123" s="12" customFormat="1" ht="25.92" customHeight="1">
      <c r="A123" s="12"/>
      <c r="B123" s="210"/>
      <c r="C123" s="211"/>
      <c r="D123" s="212" t="s">
        <v>74</v>
      </c>
      <c r="E123" s="213" t="s">
        <v>133</v>
      </c>
      <c r="F123" s="213" t="s">
        <v>134</v>
      </c>
      <c r="G123" s="211"/>
      <c r="H123" s="211"/>
      <c r="I123" s="214"/>
      <c r="J123" s="215">
        <f>BK123</f>
        <v>0</v>
      </c>
      <c r="K123" s="211"/>
      <c r="L123" s="216"/>
      <c r="M123" s="217"/>
      <c r="N123" s="218"/>
      <c r="O123" s="218"/>
      <c r="P123" s="219">
        <f>P124+P135+P140+P144+P153</f>
        <v>0</v>
      </c>
      <c r="Q123" s="218"/>
      <c r="R123" s="219">
        <f>R124+R135+R140+R144+R153</f>
        <v>175.98158000000001</v>
      </c>
      <c r="S123" s="218"/>
      <c r="T123" s="220">
        <f>T124+T135+T140+T144+T153</f>
        <v>51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80</v>
      </c>
      <c r="AT123" s="222" t="s">
        <v>74</v>
      </c>
      <c r="AU123" s="222" t="s">
        <v>75</v>
      </c>
      <c r="AY123" s="221" t="s">
        <v>135</v>
      </c>
      <c r="BK123" s="223">
        <f>BK124+BK135+BK140+BK144+BK153</f>
        <v>0</v>
      </c>
    </row>
    <row r="124" s="12" customFormat="1" ht="22.8" customHeight="1">
      <c r="A124" s="12"/>
      <c r="B124" s="210"/>
      <c r="C124" s="211"/>
      <c r="D124" s="212" t="s">
        <v>74</v>
      </c>
      <c r="E124" s="224" t="s">
        <v>80</v>
      </c>
      <c r="F124" s="224" t="s">
        <v>136</v>
      </c>
      <c r="G124" s="211"/>
      <c r="H124" s="211"/>
      <c r="I124" s="214"/>
      <c r="J124" s="225">
        <f>BK124</f>
        <v>0</v>
      </c>
      <c r="K124" s="211"/>
      <c r="L124" s="216"/>
      <c r="M124" s="217"/>
      <c r="N124" s="218"/>
      <c r="O124" s="218"/>
      <c r="P124" s="219">
        <f>SUM(P125:P134)</f>
        <v>0</v>
      </c>
      <c r="Q124" s="218"/>
      <c r="R124" s="219">
        <f>SUM(R125:R134)</f>
        <v>0</v>
      </c>
      <c r="S124" s="218"/>
      <c r="T124" s="220">
        <f>SUM(T125:T134)</f>
        <v>51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80</v>
      </c>
      <c r="AT124" s="222" t="s">
        <v>74</v>
      </c>
      <c r="AU124" s="222" t="s">
        <v>80</v>
      </c>
      <c r="AY124" s="221" t="s">
        <v>135</v>
      </c>
      <c r="BK124" s="223">
        <f>SUM(BK125:BK134)</f>
        <v>0</v>
      </c>
    </row>
    <row r="125" s="2" customFormat="1" ht="37.8" customHeight="1">
      <c r="A125" s="35"/>
      <c r="B125" s="36"/>
      <c r="C125" s="226" t="s">
        <v>80</v>
      </c>
      <c r="D125" s="226" t="s">
        <v>137</v>
      </c>
      <c r="E125" s="227" t="s">
        <v>327</v>
      </c>
      <c r="F125" s="228" t="s">
        <v>328</v>
      </c>
      <c r="G125" s="229" t="s">
        <v>156</v>
      </c>
      <c r="H125" s="230">
        <v>125</v>
      </c>
      <c r="I125" s="231"/>
      <c r="J125" s="232">
        <f>ROUND(I125*H125,2)</f>
        <v>0</v>
      </c>
      <c r="K125" s="233"/>
      <c r="L125" s="41"/>
      <c r="M125" s="234" t="s">
        <v>1</v>
      </c>
      <c r="N125" s="235" t="s">
        <v>41</v>
      </c>
      <c r="O125" s="94"/>
      <c r="P125" s="236">
        <f>O125*H125</f>
        <v>0</v>
      </c>
      <c r="Q125" s="236">
        <v>0</v>
      </c>
      <c r="R125" s="236">
        <f>Q125*H125</f>
        <v>0</v>
      </c>
      <c r="S125" s="236">
        <v>0.40799999999999997</v>
      </c>
      <c r="T125" s="237">
        <f>S125*H125</f>
        <v>51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90</v>
      </c>
      <c r="AT125" s="238" t="s">
        <v>137</v>
      </c>
      <c r="AU125" s="238" t="s">
        <v>84</v>
      </c>
      <c r="AY125" s="14" t="s">
        <v>135</v>
      </c>
      <c r="BE125" s="239">
        <f>IF(N125="základná",J125,0)</f>
        <v>0</v>
      </c>
      <c r="BF125" s="239">
        <f>IF(N125="znížená",J125,0)</f>
        <v>0</v>
      </c>
      <c r="BG125" s="239">
        <f>IF(N125="zákl. prenesená",J125,0)</f>
        <v>0</v>
      </c>
      <c r="BH125" s="239">
        <f>IF(N125="zníž. prenesená",J125,0)</f>
        <v>0</v>
      </c>
      <c r="BI125" s="239">
        <f>IF(N125="nulová",J125,0)</f>
        <v>0</v>
      </c>
      <c r="BJ125" s="14" t="s">
        <v>84</v>
      </c>
      <c r="BK125" s="239">
        <f>ROUND(I125*H125,2)</f>
        <v>0</v>
      </c>
      <c r="BL125" s="14" t="s">
        <v>90</v>
      </c>
      <c r="BM125" s="238" t="s">
        <v>329</v>
      </c>
    </row>
    <row r="126" s="2" customFormat="1" ht="24.15" customHeight="1">
      <c r="A126" s="35"/>
      <c r="B126" s="36"/>
      <c r="C126" s="226" t="s">
        <v>84</v>
      </c>
      <c r="D126" s="226" t="s">
        <v>137</v>
      </c>
      <c r="E126" s="227" t="s">
        <v>138</v>
      </c>
      <c r="F126" s="228" t="s">
        <v>139</v>
      </c>
      <c r="G126" s="229" t="s">
        <v>140</v>
      </c>
      <c r="H126" s="230">
        <v>49.5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41</v>
      </c>
      <c r="O126" s="94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90</v>
      </c>
      <c r="AT126" s="238" t="s">
        <v>137</v>
      </c>
      <c r="AU126" s="238" t="s">
        <v>84</v>
      </c>
      <c r="AY126" s="14" t="s">
        <v>135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84</v>
      </c>
      <c r="BK126" s="239">
        <f>ROUND(I126*H126,2)</f>
        <v>0</v>
      </c>
      <c r="BL126" s="14" t="s">
        <v>90</v>
      </c>
      <c r="BM126" s="238" t="s">
        <v>274</v>
      </c>
    </row>
    <row r="127" s="2" customFormat="1" ht="24.15" customHeight="1">
      <c r="A127" s="35"/>
      <c r="B127" s="36"/>
      <c r="C127" s="226" t="s">
        <v>87</v>
      </c>
      <c r="D127" s="226" t="s">
        <v>137</v>
      </c>
      <c r="E127" s="227" t="s">
        <v>142</v>
      </c>
      <c r="F127" s="228" t="s">
        <v>143</v>
      </c>
      <c r="G127" s="229" t="s">
        <v>140</v>
      </c>
      <c r="H127" s="230">
        <v>14.85</v>
      </c>
      <c r="I127" s="231"/>
      <c r="J127" s="232">
        <f>ROUND(I127*H127,2)</f>
        <v>0</v>
      </c>
      <c r="K127" s="233"/>
      <c r="L127" s="41"/>
      <c r="M127" s="234" t="s">
        <v>1</v>
      </c>
      <c r="N127" s="235" t="s">
        <v>41</v>
      </c>
      <c r="O127" s="94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90</v>
      </c>
      <c r="AT127" s="238" t="s">
        <v>137</v>
      </c>
      <c r="AU127" s="238" t="s">
        <v>84</v>
      </c>
      <c r="AY127" s="14" t="s">
        <v>135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84</v>
      </c>
      <c r="BK127" s="239">
        <f>ROUND(I127*H127,2)</f>
        <v>0</v>
      </c>
      <c r="BL127" s="14" t="s">
        <v>90</v>
      </c>
      <c r="BM127" s="238" t="s">
        <v>275</v>
      </c>
    </row>
    <row r="128" s="2" customFormat="1" ht="21.75" customHeight="1">
      <c r="A128" s="35"/>
      <c r="B128" s="36"/>
      <c r="C128" s="226" t="s">
        <v>90</v>
      </c>
      <c r="D128" s="226" t="s">
        <v>137</v>
      </c>
      <c r="E128" s="227" t="s">
        <v>276</v>
      </c>
      <c r="F128" s="228" t="s">
        <v>277</v>
      </c>
      <c r="G128" s="229" t="s">
        <v>140</v>
      </c>
      <c r="H128" s="230">
        <v>11.16</v>
      </c>
      <c r="I128" s="231"/>
      <c r="J128" s="232">
        <f>ROUND(I128*H128,2)</f>
        <v>0</v>
      </c>
      <c r="K128" s="233"/>
      <c r="L128" s="41"/>
      <c r="M128" s="234" t="s">
        <v>1</v>
      </c>
      <c r="N128" s="235" t="s">
        <v>41</v>
      </c>
      <c r="O128" s="94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90</v>
      </c>
      <c r="AT128" s="238" t="s">
        <v>137</v>
      </c>
      <c r="AU128" s="238" t="s">
        <v>84</v>
      </c>
      <c r="AY128" s="14" t="s">
        <v>135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84</v>
      </c>
      <c r="BK128" s="239">
        <f>ROUND(I128*H128,2)</f>
        <v>0</v>
      </c>
      <c r="BL128" s="14" t="s">
        <v>90</v>
      </c>
      <c r="BM128" s="238" t="s">
        <v>278</v>
      </c>
    </row>
    <row r="129" s="2" customFormat="1" ht="37.8" customHeight="1">
      <c r="A129" s="35"/>
      <c r="B129" s="36"/>
      <c r="C129" s="226" t="s">
        <v>93</v>
      </c>
      <c r="D129" s="226" t="s">
        <v>137</v>
      </c>
      <c r="E129" s="227" t="s">
        <v>279</v>
      </c>
      <c r="F129" s="228" t="s">
        <v>280</v>
      </c>
      <c r="G129" s="229" t="s">
        <v>140</v>
      </c>
      <c r="H129" s="230">
        <v>3.3479999999999999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41</v>
      </c>
      <c r="O129" s="94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90</v>
      </c>
      <c r="AT129" s="238" t="s">
        <v>137</v>
      </c>
      <c r="AU129" s="238" t="s">
        <v>84</v>
      </c>
      <c r="AY129" s="14" t="s">
        <v>135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84</v>
      </c>
      <c r="BK129" s="239">
        <f>ROUND(I129*H129,2)</f>
        <v>0</v>
      </c>
      <c r="BL129" s="14" t="s">
        <v>90</v>
      </c>
      <c r="BM129" s="238" t="s">
        <v>281</v>
      </c>
    </row>
    <row r="130" s="2" customFormat="1" ht="37.8" customHeight="1">
      <c r="A130" s="35"/>
      <c r="B130" s="36"/>
      <c r="C130" s="226" t="s">
        <v>96</v>
      </c>
      <c r="D130" s="226" t="s">
        <v>137</v>
      </c>
      <c r="E130" s="227" t="s">
        <v>145</v>
      </c>
      <c r="F130" s="228" t="s">
        <v>146</v>
      </c>
      <c r="G130" s="229" t="s">
        <v>140</v>
      </c>
      <c r="H130" s="230">
        <v>58.296999999999997</v>
      </c>
      <c r="I130" s="231"/>
      <c r="J130" s="232">
        <f>ROUND(I130*H130,2)</f>
        <v>0</v>
      </c>
      <c r="K130" s="233"/>
      <c r="L130" s="41"/>
      <c r="M130" s="234" t="s">
        <v>1</v>
      </c>
      <c r="N130" s="235" t="s">
        <v>41</v>
      </c>
      <c r="O130" s="94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90</v>
      </c>
      <c r="AT130" s="238" t="s">
        <v>137</v>
      </c>
      <c r="AU130" s="238" t="s">
        <v>84</v>
      </c>
      <c r="AY130" s="14" t="s">
        <v>135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84</v>
      </c>
      <c r="BK130" s="239">
        <f>ROUND(I130*H130,2)</f>
        <v>0</v>
      </c>
      <c r="BL130" s="14" t="s">
        <v>90</v>
      </c>
      <c r="BM130" s="238" t="s">
        <v>282</v>
      </c>
    </row>
    <row r="131" s="2" customFormat="1" ht="44.25" customHeight="1">
      <c r="A131" s="35"/>
      <c r="B131" s="36"/>
      <c r="C131" s="226" t="s">
        <v>99</v>
      </c>
      <c r="D131" s="226" t="s">
        <v>137</v>
      </c>
      <c r="E131" s="227" t="s">
        <v>148</v>
      </c>
      <c r="F131" s="228" t="s">
        <v>149</v>
      </c>
      <c r="G131" s="229" t="s">
        <v>140</v>
      </c>
      <c r="H131" s="230">
        <v>116.59399999999999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41</v>
      </c>
      <c r="O131" s="94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90</v>
      </c>
      <c r="AT131" s="238" t="s">
        <v>137</v>
      </c>
      <c r="AU131" s="238" t="s">
        <v>84</v>
      </c>
      <c r="AY131" s="14" t="s">
        <v>135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84</v>
      </c>
      <c r="BK131" s="239">
        <f>ROUND(I131*H131,2)</f>
        <v>0</v>
      </c>
      <c r="BL131" s="14" t="s">
        <v>90</v>
      </c>
      <c r="BM131" s="238" t="s">
        <v>283</v>
      </c>
    </row>
    <row r="132" s="2" customFormat="1" ht="16.5" customHeight="1">
      <c r="A132" s="35"/>
      <c r="B132" s="36"/>
      <c r="C132" s="226" t="s">
        <v>102</v>
      </c>
      <c r="D132" s="226" t="s">
        <v>137</v>
      </c>
      <c r="E132" s="227" t="s">
        <v>151</v>
      </c>
      <c r="F132" s="228" t="s">
        <v>152</v>
      </c>
      <c r="G132" s="229" t="s">
        <v>140</v>
      </c>
      <c r="H132" s="230">
        <v>58.296999999999997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41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90</v>
      </c>
      <c r="AT132" s="238" t="s">
        <v>137</v>
      </c>
      <c r="AU132" s="238" t="s">
        <v>84</v>
      </c>
      <c r="AY132" s="14" t="s">
        <v>135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84</v>
      </c>
      <c r="BK132" s="239">
        <f>ROUND(I132*H132,2)</f>
        <v>0</v>
      </c>
      <c r="BL132" s="14" t="s">
        <v>90</v>
      </c>
      <c r="BM132" s="238" t="s">
        <v>284</v>
      </c>
    </row>
    <row r="133" s="2" customFormat="1" ht="24.15" customHeight="1">
      <c r="A133" s="35"/>
      <c r="B133" s="36"/>
      <c r="C133" s="226" t="s">
        <v>105</v>
      </c>
      <c r="D133" s="226" t="s">
        <v>137</v>
      </c>
      <c r="E133" s="227" t="s">
        <v>285</v>
      </c>
      <c r="F133" s="228" t="s">
        <v>286</v>
      </c>
      <c r="G133" s="229" t="s">
        <v>140</v>
      </c>
      <c r="H133" s="230">
        <v>2.363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41</v>
      </c>
      <c r="O133" s="94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90</v>
      </c>
      <c r="AT133" s="238" t="s">
        <v>137</v>
      </c>
      <c r="AU133" s="238" t="s">
        <v>84</v>
      </c>
      <c r="AY133" s="14" t="s">
        <v>135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84</v>
      </c>
      <c r="BK133" s="239">
        <f>ROUND(I133*H133,2)</f>
        <v>0</v>
      </c>
      <c r="BL133" s="14" t="s">
        <v>90</v>
      </c>
      <c r="BM133" s="238" t="s">
        <v>287</v>
      </c>
    </row>
    <row r="134" s="2" customFormat="1" ht="21.75" customHeight="1">
      <c r="A134" s="35"/>
      <c r="B134" s="36"/>
      <c r="C134" s="226" t="s">
        <v>170</v>
      </c>
      <c r="D134" s="226" t="s">
        <v>137</v>
      </c>
      <c r="E134" s="227" t="s">
        <v>163</v>
      </c>
      <c r="F134" s="228" t="s">
        <v>164</v>
      </c>
      <c r="G134" s="229" t="s">
        <v>156</v>
      </c>
      <c r="H134" s="230">
        <v>286.64999999999998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41</v>
      </c>
      <c r="O134" s="94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90</v>
      </c>
      <c r="AT134" s="238" t="s">
        <v>137</v>
      </c>
      <c r="AU134" s="238" t="s">
        <v>84</v>
      </c>
      <c r="AY134" s="14" t="s">
        <v>135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84</v>
      </c>
      <c r="BK134" s="239">
        <f>ROUND(I134*H134,2)</f>
        <v>0</v>
      </c>
      <c r="BL134" s="14" t="s">
        <v>90</v>
      </c>
      <c r="BM134" s="238" t="s">
        <v>288</v>
      </c>
    </row>
    <row r="135" s="12" customFormat="1" ht="22.8" customHeight="1">
      <c r="A135" s="12"/>
      <c r="B135" s="210"/>
      <c r="C135" s="211"/>
      <c r="D135" s="212" t="s">
        <v>74</v>
      </c>
      <c r="E135" s="224" t="s">
        <v>93</v>
      </c>
      <c r="F135" s="224" t="s">
        <v>169</v>
      </c>
      <c r="G135" s="211"/>
      <c r="H135" s="211"/>
      <c r="I135" s="214"/>
      <c r="J135" s="225">
        <f>BK135</f>
        <v>0</v>
      </c>
      <c r="K135" s="211"/>
      <c r="L135" s="216"/>
      <c r="M135" s="217"/>
      <c r="N135" s="218"/>
      <c r="O135" s="218"/>
      <c r="P135" s="219">
        <f>SUM(P136:P139)</f>
        <v>0</v>
      </c>
      <c r="Q135" s="218"/>
      <c r="R135" s="219">
        <f>SUM(R136:R139)</f>
        <v>137.87592000000001</v>
      </c>
      <c r="S135" s="218"/>
      <c r="T135" s="220">
        <f>SUM(T136:T139)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1" t="s">
        <v>80</v>
      </c>
      <c r="AT135" s="222" t="s">
        <v>74</v>
      </c>
      <c r="AU135" s="222" t="s">
        <v>80</v>
      </c>
      <c r="AY135" s="221" t="s">
        <v>135</v>
      </c>
      <c r="BK135" s="223">
        <f>SUM(BK136:BK139)</f>
        <v>0</v>
      </c>
    </row>
    <row r="136" s="2" customFormat="1" ht="33" customHeight="1">
      <c r="A136" s="35"/>
      <c r="B136" s="36"/>
      <c r="C136" s="226" t="s">
        <v>174</v>
      </c>
      <c r="D136" s="226" t="s">
        <v>137</v>
      </c>
      <c r="E136" s="227" t="s">
        <v>289</v>
      </c>
      <c r="F136" s="228" t="s">
        <v>290</v>
      </c>
      <c r="G136" s="229" t="s">
        <v>156</v>
      </c>
      <c r="H136" s="230">
        <v>273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41</v>
      </c>
      <c r="O136" s="94"/>
      <c r="P136" s="236">
        <f>O136*H136</f>
        <v>0</v>
      </c>
      <c r="Q136" s="236">
        <v>0.27994000000000002</v>
      </c>
      <c r="R136" s="236">
        <f>Q136*H136</f>
        <v>76.42362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90</v>
      </c>
      <c r="AT136" s="238" t="s">
        <v>137</v>
      </c>
      <c r="AU136" s="238" t="s">
        <v>84</v>
      </c>
      <c r="AY136" s="14" t="s">
        <v>135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84</v>
      </c>
      <c r="BK136" s="239">
        <f>ROUND(I136*H136,2)</f>
        <v>0</v>
      </c>
      <c r="BL136" s="14" t="s">
        <v>90</v>
      </c>
      <c r="BM136" s="238" t="s">
        <v>291</v>
      </c>
    </row>
    <row r="137" s="2" customFormat="1" ht="44.25" customHeight="1">
      <c r="A137" s="35"/>
      <c r="B137" s="36"/>
      <c r="C137" s="226" t="s">
        <v>178</v>
      </c>
      <c r="D137" s="226" t="s">
        <v>137</v>
      </c>
      <c r="E137" s="227" t="s">
        <v>292</v>
      </c>
      <c r="F137" s="228" t="s">
        <v>293</v>
      </c>
      <c r="G137" s="229" t="s">
        <v>156</v>
      </c>
      <c r="H137" s="230">
        <v>273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41</v>
      </c>
      <c r="O137" s="94"/>
      <c r="P137" s="236">
        <f>O137*H137</f>
        <v>0</v>
      </c>
      <c r="Q137" s="236">
        <v>0.092499999999999999</v>
      </c>
      <c r="R137" s="236">
        <f>Q137*H137</f>
        <v>25.252500000000001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90</v>
      </c>
      <c r="AT137" s="238" t="s">
        <v>137</v>
      </c>
      <c r="AU137" s="238" t="s">
        <v>84</v>
      </c>
      <c r="AY137" s="14" t="s">
        <v>135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84</v>
      </c>
      <c r="BK137" s="239">
        <f>ROUND(I137*H137,2)</f>
        <v>0</v>
      </c>
      <c r="BL137" s="14" t="s">
        <v>90</v>
      </c>
      <c r="BM137" s="238" t="s">
        <v>294</v>
      </c>
    </row>
    <row r="138" s="2" customFormat="1" ht="16.5" customHeight="1">
      <c r="A138" s="35"/>
      <c r="B138" s="36"/>
      <c r="C138" s="240" t="s">
        <v>182</v>
      </c>
      <c r="D138" s="240" t="s">
        <v>158</v>
      </c>
      <c r="E138" s="241" t="s">
        <v>295</v>
      </c>
      <c r="F138" s="242" t="s">
        <v>296</v>
      </c>
      <c r="G138" s="243" t="s">
        <v>156</v>
      </c>
      <c r="H138" s="244">
        <v>278.45999999999998</v>
      </c>
      <c r="I138" s="245"/>
      <c r="J138" s="246">
        <f>ROUND(I138*H138,2)</f>
        <v>0</v>
      </c>
      <c r="K138" s="247"/>
      <c r="L138" s="248"/>
      <c r="M138" s="249" t="s">
        <v>1</v>
      </c>
      <c r="N138" s="250" t="s">
        <v>41</v>
      </c>
      <c r="O138" s="94"/>
      <c r="P138" s="236">
        <f>O138*H138</f>
        <v>0</v>
      </c>
      <c r="Q138" s="236">
        <v>0.13</v>
      </c>
      <c r="R138" s="236">
        <f>Q138*H138</f>
        <v>36.199799999999996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102</v>
      </c>
      <c r="AT138" s="238" t="s">
        <v>158</v>
      </c>
      <c r="AU138" s="238" t="s">
        <v>84</v>
      </c>
      <c r="AY138" s="14" t="s">
        <v>135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84</v>
      </c>
      <c r="BK138" s="239">
        <f>ROUND(I138*H138,2)</f>
        <v>0</v>
      </c>
      <c r="BL138" s="14" t="s">
        <v>90</v>
      </c>
      <c r="BM138" s="238" t="s">
        <v>297</v>
      </c>
    </row>
    <row r="139" s="2" customFormat="1" ht="21.75" customHeight="1">
      <c r="A139" s="35"/>
      <c r="B139" s="36"/>
      <c r="C139" s="226" t="s">
        <v>186</v>
      </c>
      <c r="D139" s="226" t="s">
        <v>137</v>
      </c>
      <c r="E139" s="227" t="s">
        <v>298</v>
      </c>
      <c r="F139" s="228" t="s">
        <v>299</v>
      </c>
      <c r="G139" s="229" t="s">
        <v>300</v>
      </c>
      <c r="H139" s="230">
        <v>3</v>
      </c>
      <c r="I139" s="231"/>
      <c r="J139" s="232">
        <f>ROUND(I139*H139,2)</f>
        <v>0</v>
      </c>
      <c r="K139" s="233"/>
      <c r="L139" s="41"/>
      <c r="M139" s="234" t="s">
        <v>1</v>
      </c>
      <c r="N139" s="235" t="s">
        <v>41</v>
      </c>
      <c r="O139" s="94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90</v>
      </c>
      <c r="AT139" s="238" t="s">
        <v>137</v>
      </c>
      <c r="AU139" s="238" t="s">
        <v>84</v>
      </c>
      <c r="AY139" s="14" t="s">
        <v>135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84</v>
      </c>
      <c r="BK139" s="239">
        <f>ROUND(I139*H139,2)</f>
        <v>0</v>
      </c>
      <c r="BL139" s="14" t="s">
        <v>90</v>
      </c>
      <c r="BM139" s="238" t="s">
        <v>332</v>
      </c>
    </row>
    <row r="140" s="12" customFormat="1" ht="22.8" customHeight="1">
      <c r="A140" s="12"/>
      <c r="B140" s="210"/>
      <c r="C140" s="211"/>
      <c r="D140" s="212" t="s">
        <v>74</v>
      </c>
      <c r="E140" s="224" t="s">
        <v>102</v>
      </c>
      <c r="F140" s="224" t="s">
        <v>342</v>
      </c>
      <c r="G140" s="211"/>
      <c r="H140" s="211"/>
      <c r="I140" s="214"/>
      <c r="J140" s="225">
        <f>BK140</f>
        <v>0</v>
      </c>
      <c r="K140" s="211"/>
      <c r="L140" s="216"/>
      <c r="M140" s="217"/>
      <c r="N140" s="218"/>
      <c r="O140" s="218"/>
      <c r="P140" s="219">
        <f>SUM(P141:P143)</f>
        <v>0</v>
      </c>
      <c r="Q140" s="218"/>
      <c r="R140" s="219">
        <f>SUM(R141:R143)</f>
        <v>1.2862399999999998</v>
      </c>
      <c r="S140" s="218"/>
      <c r="T140" s="220">
        <f>SUM(T141:T143)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1" t="s">
        <v>80</v>
      </c>
      <c r="AT140" s="222" t="s">
        <v>74</v>
      </c>
      <c r="AU140" s="222" t="s">
        <v>80</v>
      </c>
      <c r="AY140" s="221" t="s">
        <v>135</v>
      </c>
      <c r="BK140" s="223">
        <f>SUM(BK141:BK143)</f>
        <v>0</v>
      </c>
    </row>
    <row r="141" s="2" customFormat="1" ht="16.5" customHeight="1">
      <c r="A141" s="35"/>
      <c r="B141" s="36"/>
      <c r="C141" s="226" t="s">
        <v>190</v>
      </c>
      <c r="D141" s="226" t="s">
        <v>137</v>
      </c>
      <c r="E141" s="227" t="s">
        <v>343</v>
      </c>
      <c r="F141" s="228" t="s">
        <v>344</v>
      </c>
      <c r="G141" s="229" t="s">
        <v>232</v>
      </c>
      <c r="H141" s="230">
        <v>2</v>
      </c>
      <c r="I141" s="231"/>
      <c r="J141" s="232">
        <f>ROUND(I141*H141,2)</f>
        <v>0</v>
      </c>
      <c r="K141" s="233"/>
      <c r="L141" s="41"/>
      <c r="M141" s="234" t="s">
        <v>1</v>
      </c>
      <c r="N141" s="235" t="s">
        <v>41</v>
      </c>
      <c r="O141" s="94"/>
      <c r="P141" s="236">
        <f>O141*H141</f>
        <v>0</v>
      </c>
      <c r="Q141" s="236">
        <v>0.32973999999999998</v>
      </c>
      <c r="R141" s="236">
        <f>Q141*H141</f>
        <v>0.65947999999999996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90</v>
      </c>
      <c r="AT141" s="238" t="s">
        <v>137</v>
      </c>
      <c r="AU141" s="238" t="s">
        <v>84</v>
      </c>
      <c r="AY141" s="14" t="s">
        <v>135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84</v>
      </c>
      <c r="BK141" s="239">
        <f>ROUND(I141*H141,2)</f>
        <v>0</v>
      </c>
      <c r="BL141" s="14" t="s">
        <v>90</v>
      </c>
      <c r="BM141" s="238" t="s">
        <v>345</v>
      </c>
    </row>
    <row r="142" s="2" customFormat="1" ht="24.15" customHeight="1">
      <c r="A142" s="35"/>
      <c r="B142" s="36"/>
      <c r="C142" s="226" t="s">
        <v>194</v>
      </c>
      <c r="D142" s="226" t="s">
        <v>137</v>
      </c>
      <c r="E142" s="227" t="s">
        <v>346</v>
      </c>
      <c r="F142" s="228" t="s">
        <v>347</v>
      </c>
      <c r="G142" s="229" t="s">
        <v>232</v>
      </c>
      <c r="H142" s="230">
        <v>2</v>
      </c>
      <c r="I142" s="231"/>
      <c r="J142" s="232">
        <f>ROUND(I142*H142,2)</f>
        <v>0</v>
      </c>
      <c r="K142" s="233"/>
      <c r="L142" s="41"/>
      <c r="M142" s="234" t="s">
        <v>1</v>
      </c>
      <c r="N142" s="235" t="s">
        <v>41</v>
      </c>
      <c r="O142" s="94"/>
      <c r="P142" s="236">
        <f>O142*H142</f>
        <v>0</v>
      </c>
      <c r="Q142" s="236">
        <v>0.30587999999999999</v>
      </c>
      <c r="R142" s="236">
        <f>Q142*H142</f>
        <v>0.61175999999999997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90</v>
      </c>
      <c r="AT142" s="238" t="s">
        <v>137</v>
      </c>
      <c r="AU142" s="238" t="s">
        <v>84</v>
      </c>
      <c r="AY142" s="14" t="s">
        <v>135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84</v>
      </c>
      <c r="BK142" s="239">
        <f>ROUND(I142*H142,2)</f>
        <v>0</v>
      </c>
      <c r="BL142" s="14" t="s">
        <v>90</v>
      </c>
      <c r="BM142" s="238" t="s">
        <v>348</v>
      </c>
    </row>
    <row r="143" s="2" customFormat="1" ht="16.5" customHeight="1">
      <c r="A143" s="35"/>
      <c r="B143" s="36"/>
      <c r="C143" s="240" t="s">
        <v>199</v>
      </c>
      <c r="D143" s="240" t="s">
        <v>158</v>
      </c>
      <c r="E143" s="241" t="s">
        <v>349</v>
      </c>
      <c r="F143" s="242" t="s">
        <v>350</v>
      </c>
      <c r="G143" s="243" t="s">
        <v>232</v>
      </c>
      <c r="H143" s="244">
        <v>2</v>
      </c>
      <c r="I143" s="245"/>
      <c r="J143" s="246">
        <f>ROUND(I143*H143,2)</f>
        <v>0</v>
      </c>
      <c r="K143" s="247"/>
      <c r="L143" s="248"/>
      <c r="M143" s="249" t="s">
        <v>1</v>
      </c>
      <c r="N143" s="250" t="s">
        <v>41</v>
      </c>
      <c r="O143" s="94"/>
      <c r="P143" s="236">
        <f>O143*H143</f>
        <v>0</v>
      </c>
      <c r="Q143" s="236">
        <v>0.0074999999999999997</v>
      </c>
      <c r="R143" s="236">
        <f>Q143*H143</f>
        <v>0.014999999999999999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102</v>
      </c>
      <c r="AT143" s="238" t="s">
        <v>158</v>
      </c>
      <c r="AU143" s="238" t="s">
        <v>84</v>
      </c>
      <c r="AY143" s="14" t="s">
        <v>135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84</v>
      </c>
      <c r="BK143" s="239">
        <f>ROUND(I143*H143,2)</f>
        <v>0</v>
      </c>
      <c r="BL143" s="14" t="s">
        <v>90</v>
      </c>
      <c r="BM143" s="238" t="s">
        <v>351</v>
      </c>
    </row>
    <row r="144" s="12" customFormat="1" ht="22.8" customHeight="1">
      <c r="A144" s="12"/>
      <c r="B144" s="210"/>
      <c r="C144" s="211"/>
      <c r="D144" s="212" t="s">
        <v>74</v>
      </c>
      <c r="E144" s="224" t="s">
        <v>105</v>
      </c>
      <c r="F144" s="224" t="s">
        <v>198</v>
      </c>
      <c r="G144" s="211"/>
      <c r="H144" s="211"/>
      <c r="I144" s="214"/>
      <c r="J144" s="225">
        <f>BK144</f>
        <v>0</v>
      </c>
      <c r="K144" s="211"/>
      <c r="L144" s="216"/>
      <c r="M144" s="217"/>
      <c r="N144" s="218"/>
      <c r="O144" s="218"/>
      <c r="P144" s="219">
        <f>SUM(P145:P152)</f>
        <v>0</v>
      </c>
      <c r="Q144" s="218"/>
      <c r="R144" s="219">
        <f>SUM(R145:R152)</f>
        <v>36.819420000000001</v>
      </c>
      <c r="S144" s="218"/>
      <c r="T144" s="220">
        <f>SUM(T145:T152)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1" t="s">
        <v>80</v>
      </c>
      <c r="AT144" s="222" t="s">
        <v>74</v>
      </c>
      <c r="AU144" s="222" t="s">
        <v>80</v>
      </c>
      <c r="AY144" s="221" t="s">
        <v>135</v>
      </c>
      <c r="BK144" s="223">
        <f>SUM(BK145:BK152)</f>
        <v>0</v>
      </c>
    </row>
    <row r="145" s="2" customFormat="1" ht="33" customHeight="1">
      <c r="A145" s="35"/>
      <c r="B145" s="36"/>
      <c r="C145" s="226" t="s">
        <v>204</v>
      </c>
      <c r="D145" s="226" t="s">
        <v>137</v>
      </c>
      <c r="E145" s="227" t="s">
        <v>302</v>
      </c>
      <c r="F145" s="228" t="s">
        <v>303</v>
      </c>
      <c r="G145" s="229" t="s">
        <v>300</v>
      </c>
      <c r="H145" s="230">
        <v>123</v>
      </c>
      <c r="I145" s="231"/>
      <c r="J145" s="232">
        <f>ROUND(I145*H145,2)</f>
        <v>0</v>
      </c>
      <c r="K145" s="233"/>
      <c r="L145" s="41"/>
      <c r="M145" s="234" t="s">
        <v>1</v>
      </c>
      <c r="N145" s="235" t="s">
        <v>41</v>
      </c>
      <c r="O145" s="94"/>
      <c r="P145" s="236">
        <f>O145*H145</f>
        <v>0</v>
      </c>
      <c r="Q145" s="236">
        <v>0.15112999999999999</v>
      </c>
      <c r="R145" s="236">
        <f>Q145*H145</f>
        <v>18.588989999999999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90</v>
      </c>
      <c r="AT145" s="238" t="s">
        <v>137</v>
      </c>
      <c r="AU145" s="238" t="s">
        <v>84</v>
      </c>
      <c r="AY145" s="14" t="s">
        <v>135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84</v>
      </c>
      <c r="BK145" s="239">
        <f>ROUND(I145*H145,2)</f>
        <v>0</v>
      </c>
      <c r="BL145" s="14" t="s">
        <v>90</v>
      </c>
      <c r="BM145" s="238" t="s">
        <v>304</v>
      </c>
    </row>
    <row r="146" s="2" customFormat="1" ht="16.5" customHeight="1">
      <c r="A146" s="35"/>
      <c r="B146" s="36"/>
      <c r="C146" s="240" t="s">
        <v>210</v>
      </c>
      <c r="D146" s="240" t="s">
        <v>158</v>
      </c>
      <c r="E146" s="241" t="s">
        <v>305</v>
      </c>
      <c r="F146" s="242" t="s">
        <v>306</v>
      </c>
      <c r="G146" s="243" t="s">
        <v>232</v>
      </c>
      <c r="H146" s="244">
        <v>124.23</v>
      </c>
      <c r="I146" s="245"/>
      <c r="J146" s="246">
        <f>ROUND(I146*H146,2)</f>
        <v>0</v>
      </c>
      <c r="K146" s="247"/>
      <c r="L146" s="248"/>
      <c r="M146" s="249" t="s">
        <v>1</v>
      </c>
      <c r="N146" s="250" t="s">
        <v>41</v>
      </c>
      <c r="O146" s="94"/>
      <c r="P146" s="236">
        <f>O146*H146</f>
        <v>0</v>
      </c>
      <c r="Q146" s="236">
        <v>0.085000000000000006</v>
      </c>
      <c r="R146" s="236">
        <f>Q146*H146</f>
        <v>10.559550000000002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102</v>
      </c>
      <c r="AT146" s="238" t="s">
        <v>158</v>
      </c>
      <c r="AU146" s="238" t="s">
        <v>84</v>
      </c>
      <c r="AY146" s="14" t="s">
        <v>135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84</v>
      </c>
      <c r="BK146" s="239">
        <f>ROUND(I146*H146,2)</f>
        <v>0</v>
      </c>
      <c r="BL146" s="14" t="s">
        <v>90</v>
      </c>
      <c r="BM146" s="238" t="s">
        <v>307</v>
      </c>
    </row>
    <row r="147" s="2" customFormat="1" ht="37.8" customHeight="1">
      <c r="A147" s="35"/>
      <c r="B147" s="36"/>
      <c r="C147" s="226" t="s">
        <v>7</v>
      </c>
      <c r="D147" s="226" t="s">
        <v>137</v>
      </c>
      <c r="E147" s="227" t="s">
        <v>308</v>
      </c>
      <c r="F147" s="228" t="s">
        <v>309</v>
      </c>
      <c r="G147" s="229" t="s">
        <v>300</v>
      </c>
      <c r="H147" s="230">
        <v>63</v>
      </c>
      <c r="I147" s="231"/>
      <c r="J147" s="232">
        <f>ROUND(I147*H147,2)</f>
        <v>0</v>
      </c>
      <c r="K147" s="233"/>
      <c r="L147" s="41"/>
      <c r="M147" s="234" t="s">
        <v>1</v>
      </c>
      <c r="N147" s="235" t="s">
        <v>41</v>
      </c>
      <c r="O147" s="94"/>
      <c r="P147" s="236">
        <f>O147*H147</f>
        <v>0</v>
      </c>
      <c r="Q147" s="236">
        <v>0.098530000000000006</v>
      </c>
      <c r="R147" s="236">
        <f>Q147*H147</f>
        <v>6.2073900000000002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90</v>
      </c>
      <c r="AT147" s="238" t="s">
        <v>137</v>
      </c>
      <c r="AU147" s="238" t="s">
        <v>84</v>
      </c>
      <c r="AY147" s="14" t="s">
        <v>135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84</v>
      </c>
      <c r="BK147" s="239">
        <f>ROUND(I147*H147,2)</f>
        <v>0</v>
      </c>
      <c r="BL147" s="14" t="s">
        <v>90</v>
      </c>
      <c r="BM147" s="238" t="s">
        <v>310</v>
      </c>
    </row>
    <row r="148" s="2" customFormat="1" ht="16.5" customHeight="1">
      <c r="A148" s="35"/>
      <c r="B148" s="36"/>
      <c r="C148" s="240" t="s">
        <v>246</v>
      </c>
      <c r="D148" s="240" t="s">
        <v>158</v>
      </c>
      <c r="E148" s="241" t="s">
        <v>311</v>
      </c>
      <c r="F148" s="242" t="s">
        <v>312</v>
      </c>
      <c r="G148" s="243" t="s">
        <v>232</v>
      </c>
      <c r="H148" s="244">
        <v>63.630000000000003</v>
      </c>
      <c r="I148" s="245"/>
      <c r="J148" s="246">
        <f>ROUND(I148*H148,2)</f>
        <v>0</v>
      </c>
      <c r="K148" s="247"/>
      <c r="L148" s="248"/>
      <c r="M148" s="249" t="s">
        <v>1</v>
      </c>
      <c r="N148" s="250" t="s">
        <v>41</v>
      </c>
      <c r="O148" s="94"/>
      <c r="P148" s="236">
        <f>O148*H148</f>
        <v>0</v>
      </c>
      <c r="Q148" s="236">
        <v>0.023</v>
      </c>
      <c r="R148" s="236">
        <f>Q148*H148</f>
        <v>1.46349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102</v>
      </c>
      <c r="AT148" s="238" t="s">
        <v>158</v>
      </c>
      <c r="AU148" s="238" t="s">
        <v>84</v>
      </c>
      <c r="AY148" s="14" t="s">
        <v>135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84</v>
      </c>
      <c r="BK148" s="239">
        <f>ROUND(I148*H148,2)</f>
        <v>0</v>
      </c>
      <c r="BL148" s="14" t="s">
        <v>90</v>
      </c>
      <c r="BM148" s="238" t="s">
        <v>313</v>
      </c>
    </row>
    <row r="149" s="2" customFormat="1" ht="24.15" customHeight="1">
      <c r="A149" s="35"/>
      <c r="B149" s="36"/>
      <c r="C149" s="226" t="s">
        <v>250</v>
      </c>
      <c r="D149" s="226" t="s">
        <v>137</v>
      </c>
      <c r="E149" s="227" t="s">
        <v>314</v>
      </c>
      <c r="F149" s="228" t="s">
        <v>315</v>
      </c>
      <c r="G149" s="229" t="s">
        <v>300</v>
      </c>
      <c r="H149" s="230">
        <v>123</v>
      </c>
      <c r="I149" s="231"/>
      <c r="J149" s="232">
        <f>ROUND(I149*H149,2)</f>
        <v>0</v>
      </c>
      <c r="K149" s="233"/>
      <c r="L149" s="41"/>
      <c r="M149" s="234" t="s">
        <v>1</v>
      </c>
      <c r="N149" s="235" t="s">
        <v>41</v>
      </c>
      <c r="O149" s="94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90</v>
      </c>
      <c r="AT149" s="238" t="s">
        <v>137</v>
      </c>
      <c r="AU149" s="238" t="s">
        <v>84</v>
      </c>
      <c r="AY149" s="14" t="s">
        <v>135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84</v>
      </c>
      <c r="BK149" s="239">
        <f>ROUND(I149*H149,2)</f>
        <v>0</v>
      </c>
      <c r="BL149" s="14" t="s">
        <v>90</v>
      </c>
      <c r="BM149" s="238" t="s">
        <v>316</v>
      </c>
    </row>
    <row r="150" s="2" customFormat="1" ht="33" customHeight="1">
      <c r="A150" s="35"/>
      <c r="B150" s="36"/>
      <c r="C150" s="226" t="s">
        <v>254</v>
      </c>
      <c r="D150" s="226" t="s">
        <v>137</v>
      </c>
      <c r="E150" s="227" t="s">
        <v>333</v>
      </c>
      <c r="F150" s="228" t="s">
        <v>334</v>
      </c>
      <c r="G150" s="229" t="s">
        <v>213</v>
      </c>
      <c r="H150" s="230">
        <v>51</v>
      </c>
      <c r="I150" s="231"/>
      <c r="J150" s="232">
        <f>ROUND(I150*H150,2)</f>
        <v>0</v>
      </c>
      <c r="K150" s="233"/>
      <c r="L150" s="41"/>
      <c r="M150" s="234" t="s">
        <v>1</v>
      </c>
      <c r="N150" s="235" t="s">
        <v>41</v>
      </c>
      <c r="O150" s="94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90</v>
      </c>
      <c r="AT150" s="238" t="s">
        <v>137</v>
      </c>
      <c r="AU150" s="238" t="s">
        <v>84</v>
      </c>
      <c r="AY150" s="14" t="s">
        <v>135</v>
      </c>
      <c r="BE150" s="239">
        <f>IF(N150="základná",J150,0)</f>
        <v>0</v>
      </c>
      <c r="BF150" s="239">
        <f>IF(N150="znížená",J150,0)</f>
        <v>0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84</v>
      </c>
      <c r="BK150" s="239">
        <f>ROUND(I150*H150,2)</f>
        <v>0</v>
      </c>
      <c r="BL150" s="14" t="s">
        <v>90</v>
      </c>
      <c r="BM150" s="238" t="s">
        <v>335</v>
      </c>
    </row>
    <row r="151" s="2" customFormat="1" ht="24.15" customHeight="1">
      <c r="A151" s="35"/>
      <c r="B151" s="36"/>
      <c r="C151" s="226" t="s">
        <v>258</v>
      </c>
      <c r="D151" s="226" t="s">
        <v>137</v>
      </c>
      <c r="E151" s="227" t="s">
        <v>336</v>
      </c>
      <c r="F151" s="228" t="s">
        <v>337</v>
      </c>
      <c r="G151" s="229" t="s">
        <v>213</v>
      </c>
      <c r="H151" s="230">
        <v>153</v>
      </c>
      <c r="I151" s="231"/>
      <c r="J151" s="232">
        <f>ROUND(I151*H151,2)</f>
        <v>0</v>
      </c>
      <c r="K151" s="233"/>
      <c r="L151" s="41"/>
      <c r="M151" s="234" t="s">
        <v>1</v>
      </c>
      <c r="N151" s="235" t="s">
        <v>41</v>
      </c>
      <c r="O151" s="94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90</v>
      </c>
      <c r="AT151" s="238" t="s">
        <v>137</v>
      </c>
      <c r="AU151" s="238" t="s">
        <v>84</v>
      </c>
      <c r="AY151" s="14" t="s">
        <v>135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84</v>
      </c>
      <c r="BK151" s="239">
        <f>ROUND(I151*H151,2)</f>
        <v>0</v>
      </c>
      <c r="BL151" s="14" t="s">
        <v>90</v>
      </c>
      <c r="BM151" s="238" t="s">
        <v>338</v>
      </c>
    </row>
    <row r="152" s="2" customFormat="1" ht="24.15" customHeight="1">
      <c r="A152" s="35"/>
      <c r="B152" s="36"/>
      <c r="C152" s="226" t="s">
        <v>262</v>
      </c>
      <c r="D152" s="226" t="s">
        <v>137</v>
      </c>
      <c r="E152" s="227" t="s">
        <v>319</v>
      </c>
      <c r="F152" s="228" t="s">
        <v>320</v>
      </c>
      <c r="G152" s="229" t="s">
        <v>213</v>
      </c>
      <c r="H152" s="230">
        <v>51</v>
      </c>
      <c r="I152" s="231"/>
      <c r="J152" s="232">
        <f>ROUND(I152*H152,2)</f>
        <v>0</v>
      </c>
      <c r="K152" s="233"/>
      <c r="L152" s="41"/>
      <c r="M152" s="234" t="s">
        <v>1</v>
      </c>
      <c r="N152" s="235" t="s">
        <v>41</v>
      </c>
      <c r="O152" s="94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90</v>
      </c>
      <c r="AT152" s="238" t="s">
        <v>137</v>
      </c>
      <c r="AU152" s="238" t="s">
        <v>84</v>
      </c>
      <c r="AY152" s="14" t="s">
        <v>135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84</v>
      </c>
      <c r="BK152" s="239">
        <f>ROUND(I152*H152,2)</f>
        <v>0</v>
      </c>
      <c r="BL152" s="14" t="s">
        <v>90</v>
      </c>
      <c r="BM152" s="238" t="s">
        <v>339</v>
      </c>
    </row>
    <row r="153" s="12" customFormat="1" ht="22.8" customHeight="1">
      <c r="A153" s="12"/>
      <c r="B153" s="210"/>
      <c r="C153" s="211"/>
      <c r="D153" s="212" t="s">
        <v>74</v>
      </c>
      <c r="E153" s="224" t="s">
        <v>208</v>
      </c>
      <c r="F153" s="224" t="s">
        <v>209</v>
      </c>
      <c r="G153" s="211"/>
      <c r="H153" s="211"/>
      <c r="I153" s="214"/>
      <c r="J153" s="225">
        <f>BK153</f>
        <v>0</v>
      </c>
      <c r="K153" s="211"/>
      <c r="L153" s="216"/>
      <c r="M153" s="217"/>
      <c r="N153" s="218"/>
      <c r="O153" s="218"/>
      <c r="P153" s="219">
        <f>P154</f>
        <v>0</v>
      </c>
      <c r="Q153" s="218"/>
      <c r="R153" s="219">
        <f>R154</f>
        <v>0</v>
      </c>
      <c r="S153" s="218"/>
      <c r="T153" s="220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1" t="s">
        <v>80</v>
      </c>
      <c r="AT153" s="222" t="s">
        <v>74</v>
      </c>
      <c r="AU153" s="222" t="s">
        <v>80</v>
      </c>
      <c r="AY153" s="221" t="s">
        <v>135</v>
      </c>
      <c r="BK153" s="223">
        <f>BK154</f>
        <v>0</v>
      </c>
    </row>
    <row r="154" s="2" customFormat="1" ht="33" customHeight="1">
      <c r="A154" s="35"/>
      <c r="B154" s="36"/>
      <c r="C154" s="226" t="s">
        <v>266</v>
      </c>
      <c r="D154" s="226" t="s">
        <v>137</v>
      </c>
      <c r="E154" s="227" t="s">
        <v>322</v>
      </c>
      <c r="F154" s="228" t="s">
        <v>323</v>
      </c>
      <c r="G154" s="229" t="s">
        <v>213</v>
      </c>
      <c r="H154" s="230">
        <v>175.982</v>
      </c>
      <c r="I154" s="231"/>
      <c r="J154" s="232">
        <f>ROUND(I154*H154,2)</f>
        <v>0</v>
      </c>
      <c r="K154" s="233"/>
      <c r="L154" s="41"/>
      <c r="M154" s="251" t="s">
        <v>1</v>
      </c>
      <c r="N154" s="252" t="s">
        <v>41</v>
      </c>
      <c r="O154" s="253"/>
      <c r="P154" s="254">
        <f>O154*H154</f>
        <v>0</v>
      </c>
      <c r="Q154" s="254">
        <v>0</v>
      </c>
      <c r="R154" s="254">
        <f>Q154*H154</f>
        <v>0</v>
      </c>
      <c r="S154" s="254">
        <v>0</v>
      </c>
      <c r="T154" s="25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90</v>
      </c>
      <c r="AT154" s="238" t="s">
        <v>137</v>
      </c>
      <c r="AU154" s="238" t="s">
        <v>84</v>
      </c>
      <c r="AY154" s="14" t="s">
        <v>135</v>
      </c>
      <c r="BE154" s="239">
        <f>IF(N154="základná",J154,0)</f>
        <v>0</v>
      </c>
      <c r="BF154" s="239">
        <f>IF(N154="znížená",J154,0)</f>
        <v>0</v>
      </c>
      <c r="BG154" s="239">
        <f>IF(N154="zákl. prenesená",J154,0)</f>
        <v>0</v>
      </c>
      <c r="BH154" s="239">
        <f>IF(N154="zníž. prenesená",J154,0)</f>
        <v>0</v>
      </c>
      <c r="BI154" s="239">
        <f>IF(N154="nulová",J154,0)</f>
        <v>0</v>
      </c>
      <c r="BJ154" s="14" t="s">
        <v>84</v>
      </c>
      <c r="BK154" s="239">
        <f>ROUND(I154*H154,2)</f>
        <v>0</v>
      </c>
      <c r="BL154" s="14" t="s">
        <v>90</v>
      </c>
      <c r="BM154" s="238" t="s">
        <v>214</v>
      </c>
    </row>
    <row r="155" s="2" customFormat="1" ht="6.96" customHeight="1">
      <c r="A155" s="35"/>
      <c r="B155" s="69"/>
      <c r="C155" s="70"/>
      <c r="D155" s="70"/>
      <c r="E155" s="70"/>
      <c r="F155" s="70"/>
      <c r="G155" s="70"/>
      <c r="H155" s="70"/>
      <c r="I155" s="70"/>
      <c r="J155" s="70"/>
      <c r="K155" s="70"/>
      <c r="L155" s="41"/>
      <c r="M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</row>
  </sheetData>
  <sheetProtection sheet="1" autoFilter="0" formatColumns="0" formatRows="0" objects="1" scenarios="1" spinCount="100000" saltValue="mNGQ73LKLcbSDNK8tcBSuhGyOR7s7YvvxPOnq6NyGqJgkyulu8/+1ypQZs8DtgTLXI/8hThBIDceUz3uMrcJlw==" hashValue="6Yu1pbvVY9jpLEHb2wucPkUaxmvEUG6Pd5qd2l/xM+6w2+S0GAQcwPW+A6HVciLvudxTusw5fFh++4I1HpzA+g==" algorithmName="SHA-512" password="CC35"/>
  <autoFilter ref="C121:K154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75</v>
      </c>
    </row>
    <row r="4" s="1" customFormat="1" ht="24.96" customHeight="1">
      <c r="B4" s="17"/>
      <c r="D4" s="141" t="s">
        <v>108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26.25" customHeight="1">
      <c r="B7" s="17"/>
      <c r="E7" s="144" t="str">
        <f>'Rekapitulácia stavby'!K6</f>
        <v>DOBUDOVANIE MIESTNYCH KOMUNIKÁCIÍ PRE MRK V OBCI BREZINA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109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352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24. 1. 2022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">
        <v>1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">
        <v>25</v>
      </c>
      <c r="F15" s="35"/>
      <c r="G15" s="35"/>
      <c r="H15" s="35"/>
      <c r="I15" s="143" t="s">
        <v>26</v>
      </c>
      <c r="J15" s="146" t="s">
        <v>1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27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26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29</v>
      </c>
      <c r="E20" s="35"/>
      <c r="F20" s="35"/>
      <c r="G20" s="35"/>
      <c r="H20" s="35"/>
      <c r="I20" s="143" t="s">
        <v>24</v>
      </c>
      <c r="J20" s="146" t="s">
        <v>1</v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">
        <v>30</v>
      </c>
      <c r="F21" s="35"/>
      <c r="G21" s="35"/>
      <c r="H21" s="35"/>
      <c r="I21" s="143" t="s">
        <v>26</v>
      </c>
      <c r="J21" s="146" t="s">
        <v>1</v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32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26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34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35</v>
      </c>
      <c r="E30" s="35"/>
      <c r="F30" s="35"/>
      <c r="G30" s="35"/>
      <c r="H30" s="35"/>
      <c r="I30" s="35"/>
      <c r="J30" s="154">
        <f>ROUND(J122,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37</v>
      </c>
      <c r="G32" s="35"/>
      <c r="H32" s="35"/>
      <c r="I32" s="155" t="s">
        <v>36</v>
      </c>
      <c r="J32" s="155" t="s">
        <v>38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39</v>
      </c>
      <c r="E33" s="157" t="s">
        <v>40</v>
      </c>
      <c r="F33" s="158">
        <f>ROUND((SUM(BE122:BE149)),  2)</f>
        <v>0</v>
      </c>
      <c r="G33" s="159"/>
      <c r="H33" s="159"/>
      <c r="I33" s="160">
        <v>0.20000000000000001</v>
      </c>
      <c r="J33" s="158">
        <f>ROUND(((SUM(BE122:BE149))*I33),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41</v>
      </c>
      <c r="F34" s="158">
        <f>ROUND((SUM(BF122:BF149)),  2)</f>
        <v>0</v>
      </c>
      <c r="G34" s="159"/>
      <c r="H34" s="159"/>
      <c r="I34" s="160">
        <v>0.20000000000000001</v>
      </c>
      <c r="J34" s="158">
        <f>ROUND(((SUM(BF122:BF149))*I34),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42</v>
      </c>
      <c r="F35" s="161">
        <f>ROUND((SUM(BG122:BG149)),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43</v>
      </c>
      <c r="F36" s="161">
        <f>ROUND((SUM(BH122:BH149)),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44</v>
      </c>
      <c r="F37" s="158">
        <f>ROUND((SUM(BI122:BI149)),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111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81" t="str">
        <f>E7</f>
        <v>DOBUDOVANIE MIESTNYCH KOMUNIKÁCIÍ PRE MRK V OBCI BREZINA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109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7 - Chodník č.5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BREZINA</v>
      </c>
      <c r="G89" s="37"/>
      <c r="H89" s="37"/>
      <c r="I89" s="29" t="s">
        <v>21</v>
      </c>
      <c r="J89" s="82" t="str">
        <f>IF(J12="","",J12)</f>
        <v>24. 1. 2022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23</v>
      </c>
      <c r="D91" s="37"/>
      <c r="E91" s="37"/>
      <c r="F91" s="24" t="str">
        <f>E15</f>
        <v>OBEC BREZINA</v>
      </c>
      <c r="G91" s="37"/>
      <c r="H91" s="37"/>
      <c r="I91" s="29" t="s">
        <v>29</v>
      </c>
      <c r="J91" s="33" t="str">
        <f>E21</f>
        <v>VÁHOPROJEKT s.r.o.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112</v>
      </c>
      <c r="D94" s="183"/>
      <c r="E94" s="183"/>
      <c r="F94" s="183"/>
      <c r="G94" s="183"/>
      <c r="H94" s="183"/>
      <c r="I94" s="183"/>
      <c r="J94" s="184" t="s">
        <v>113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114</v>
      </c>
      <c r="D96" s="37"/>
      <c r="E96" s="37"/>
      <c r="F96" s="37"/>
      <c r="G96" s="37"/>
      <c r="H96" s="37"/>
      <c r="I96" s="37"/>
      <c r="J96" s="113">
        <f>J122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115</v>
      </c>
    </row>
    <row r="97" s="9" customFormat="1" ht="24.96" customHeight="1">
      <c r="A97" s="9"/>
      <c r="B97" s="186"/>
      <c r="C97" s="187"/>
      <c r="D97" s="188" t="s">
        <v>116</v>
      </c>
      <c r="E97" s="189"/>
      <c r="F97" s="189"/>
      <c r="G97" s="189"/>
      <c r="H97" s="189"/>
      <c r="I97" s="189"/>
      <c r="J97" s="190">
        <f>J123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117</v>
      </c>
      <c r="E98" s="195"/>
      <c r="F98" s="195"/>
      <c r="G98" s="195"/>
      <c r="H98" s="195"/>
      <c r="I98" s="195"/>
      <c r="J98" s="196">
        <f>J124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118</v>
      </c>
      <c r="E99" s="195"/>
      <c r="F99" s="195"/>
      <c r="G99" s="195"/>
      <c r="H99" s="195"/>
      <c r="I99" s="195"/>
      <c r="J99" s="196">
        <f>J134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341</v>
      </c>
      <c r="E100" s="195"/>
      <c r="F100" s="195"/>
      <c r="G100" s="195"/>
      <c r="H100" s="195"/>
      <c r="I100" s="195"/>
      <c r="J100" s="196">
        <f>J139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93"/>
      <c r="D101" s="194" t="s">
        <v>119</v>
      </c>
      <c r="E101" s="195"/>
      <c r="F101" s="195"/>
      <c r="G101" s="195"/>
      <c r="H101" s="195"/>
      <c r="I101" s="195"/>
      <c r="J101" s="196">
        <f>J142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2"/>
      <c r="C102" s="193"/>
      <c r="D102" s="194" t="s">
        <v>120</v>
      </c>
      <c r="E102" s="195"/>
      <c r="F102" s="195"/>
      <c r="G102" s="195"/>
      <c r="H102" s="195"/>
      <c r="I102" s="195"/>
      <c r="J102" s="196">
        <f>J148</f>
        <v>0</v>
      </c>
      <c r="K102" s="193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71"/>
      <c r="C108" s="72"/>
      <c r="D108" s="72"/>
      <c r="E108" s="72"/>
      <c r="F108" s="72"/>
      <c r="G108" s="72"/>
      <c r="H108" s="72"/>
      <c r="I108" s="72"/>
      <c r="J108" s="72"/>
      <c r="K108" s="72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121</v>
      </c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15</v>
      </c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6.25" customHeight="1">
      <c r="A112" s="35"/>
      <c r="B112" s="36"/>
      <c r="C112" s="37"/>
      <c r="D112" s="37"/>
      <c r="E112" s="181" t="str">
        <f>E7</f>
        <v>DOBUDOVANIE MIESTNYCH KOMUNIKÁCIÍ PRE MRK V OBCI BREZINA</v>
      </c>
      <c r="F112" s="29"/>
      <c r="G112" s="29"/>
      <c r="H112" s="29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109</v>
      </c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9" t="str">
        <f>E9</f>
        <v>7 - Chodník č.5</v>
      </c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19</v>
      </c>
      <c r="D116" s="37"/>
      <c r="E116" s="37"/>
      <c r="F116" s="24" t="str">
        <f>F12</f>
        <v>BREZINA</v>
      </c>
      <c r="G116" s="37"/>
      <c r="H116" s="37"/>
      <c r="I116" s="29" t="s">
        <v>21</v>
      </c>
      <c r="J116" s="82" t="str">
        <f>IF(J12="","",J12)</f>
        <v>24. 1. 2022</v>
      </c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5.65" customHeight="1">
      <c r="A118" s="35"/>
      <c r="B118" s="36"/>
      <c r="C118" s="29" t="s">
        <v>23</v>
      </c>
      <c r="D118" s="37"/>
      <c r="E118" s="37"/>
      <c r="F118" s="24" t="str">
        <f>E15</f>
        <v>OBEC BREZINA</v>
      </c>
      <c r="G118" s="37"/>
      <c r="H118" s="37"/>
      <c r="I118" s="29" t="s">
        <v>29</v>
      </c>
      <c r="J118" s="33" t="str">
        <f>E21</f>
        <v>VÁHOPROJEKT s.r.o.</v>
      </c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27</v>
      </c>
      <c r="D119" s="37"/>
      <c r="E119" s="37"/>
      <c r="F119" s="24" t="str">
        <f>IF(E18="","",E18)</f>
        <v>Vyplň údaj</v>
      </c>
      <c r="G119" s="37"/>
      <c r="H119" s="37"/>
      <c r="I119" s="29" t="s">
        <v>32</v>
      </c>
      <c r="J119" s="33" t="str">
        <f>E24</f>
        <v xml:space="preserve"> </v>
      </c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98"/>
      <c r="B121" s="199"/>
      <c r="C121" s="200" t="s">
        <v>122</v>
      </c>
      <c r="D121" s="201" t="s">
        <v>60</v>
      </c>
      <c r="E121" s="201" t="s">
        <v>56</v>
      </c>
      <c r="F121" s="201" t="s">
        <v>57</v>
      </c>
      <c r="G121" s="201" t="s">
        <v>123</v>
      </c>
      <c r="H121" s="201" t="s">
        <v>124</v>
      </c>
      <c r="I121" s="201" t="s">
        <v>125</v>
      </c>
      <c r="J121" s="202" t="s">
        <v>113</v>
      </c>
      <c r="K121" s="203" t="s">
        <v>126</v>
      </c>
      <c r="L121" s="204"/>
      <c r="M121" s="103" t="s">
        <v>1</v>
      </c>
      <c r="N121" s="104" t="s">
        <v>39</v>
      </c>
      <c r="O121" s="104" t="s">
        <v>127</v>
      </c>
      <c r="P121" s="104" t="s">
        <v>128</v>
      </c>
      <c r="Q121" s="104" t="s">
        <v>129</v>
      </c>
      <c r="R121" s="104" t="s">
        <v>130</v>
      </c>
      <c r="S121" s="104" t="s">
        <v>131</v>
      </c>
      <c r="T121" s="105" t="s">
        <v>132</v>
      </c>
      <c r="U121" s="198"/>
      <c r="V121" s="198"/>
      <c r="W121" s="198"/>
      <c r="X121" s="198"/>
      <c r="Y121" s="198"/>
      <c r="Z121" s="198"/>
      <c r="AA121" s="198"/>
      <c r="AB121" s="198"/>
      <c r="AC121" s="198"/>
      <c r="AD121" s="198"/>
      <c r="AE121" s="198"/>
    </row>
    <row r="122" s="2" customFormat="1" ht="22.8" customHeight="1">
      <c r="A122" s="35"/>
      <c r="B122" s="36"/>
      <c r="C122" s="110" t="s">
        <v>114</v>
      </c>
      <c r="D122" s="37"/>
      <c r="E122" s="37"/>
      <c r="F122" s="37"/>
      <c r="G122" s="37"/>
      <c r="H122" s="37"/>
      <c r="I122" s="37"/>
      <c r="J122" s="205">
        <f>BK122</f>
        <v>0</v>
      </c>
      <c r="K122" s="37"/>
      <c r="L122" s="41"/>
      <c r="M122" s="106"/>
      <c r="N122" s="206"/>
      <c r="O122" s="107"/>
      <c r="P122" s="207">
        <f>P123</f>
        <v>0</v>
      </c>
      <c r="Q122" s="107"/>
      <c r="R122" s="207">
        <f>R123</f>
        <v>177.81613999999999</v>
      </c>
      <c r="S122" s="107"/>
      <c r="T122" s="208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74</v>
      </c>
      <c r="AU122" s="14" t="s">
        <v>115</v>
      </c>
      <c r="BK122" s="209">
        <f>BK123</f>
        <v>0</v>
      </c>
    </row>
    <row r="123" s="12" customFormat="1" ht="25.92" customHeight="1">
      <c r="A123" s="12"/>
      <c r="B123" s="210"/>
      <c r="C123" s="211"/>
      <c r="D123" s="212" t="s">
        <v>74</v>
      </c>
      <c r="E123" s="213" t="s">
        <v>133</v>
      </c>
      <c r="F123" s="213" t="s">
        <v>134</v>
      </c>
      <c r="G123" s="211"/>
      <c r="H123" s="211"/>
      <c r="I123" s="214"/>
      <c r="J123" s="215">
        <f>BK123</f>
        <v>0</v>
      </c>
      <c r="K123" s="211"/>
      <c r="L123" s="216"/>
      <c r="M123" s="217"/>
      <c r="N123" s="218"/>
      <c r="O123" s="218"/>
      <c r="P123" s="219">
        <f>P124+P134+P139+P142+P148</f>
        <v>0</v>
      </c>
      <c r="Q123" s="218"/>
      <c r="R123" s="219">
        <f>R124+R134+R139+R142+R148</f>
        <v>177.81613999999999</v>
      </c>
      <c r="S123" s="218"/>
      <c r="T123" s="220">
        <f>T124+T134+T139+T142+T148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80</v>
      </c>
      <c r="AT123" s="222" t="s">
        <v>74</v>
      </c>
      <c r="AU123" s="222" t="s">
        <v>75</v>
      </c>
      <c r="AY123" s="221" t="s">
        <v>135</v>
      </c>
      <c r="BK123" s="223">
        <f>BK124+BK134+BK139+BK142+BK148</f>
        <v>0</v>
      </c>
    </row>
    <row r="124" s="12" customFormat="1" ht="22.8" customHeight="1">
      <c r="A124" s="12"/>
      <c r="B124" s="210"/>
      <c r="C124" s="211"/>
      <c r="D124" s="212" t="s">
        <v>74</v>
      </c>
      <c r="E124" s="224" t="s">
        <v>80</v>
      </c>
      <c r="F124" s="224" t="s">
        <v>136</v>
      </c>
      <c r="G124" s="211"/>
      <c r="H124" s="211"/>
      <c r="I124" s="214"/>
      <c r="J124" s="225">
        <f>BK124</f>
        <v>0</v>
      </c>
      <c r="K124" s="211"/>
      <c r="L124" s="216"/>
      <c r="M124" s="217"/>
      <c r="N124" s="218"/>
      <c r="O124" s="218"/>
      <c r="P124" s="219">
        <f>SUM(P125:P133)</f>
        <v>0</v>
      </c>
      <c r="Q124" s="218"/>
      <c r="R124" s="219">
        <f>SUM(R125:R133)</f>
        <v>0</v>
      </c>
      <c r="S124" s="218"/>
      <c r="T124" s="220">
        <f>SUM(T125:T133)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80</v>
      </c>
      <c r="AT124" s="222" t="s">
        <v>74</v>
      </c>
      <c r="AU124" s="222" t="s">
        <v>80</v>
      </c>
      <c r="AY124" s="221" t="s">
        <v>135</v>
      </c>
      <c r="BK124" s="223">
        <f>SUM(BK125:BK133)</f>
        <v>0</v>
      </c>
    </row>
    <row r="125" s="2" customFormat="1" ht="24.15" customHeight="1">
      <c r="A125" s="35"/>
      <c r="B125" s="36"/>
      <c r="C125" s="226" t="s">
        <v>80</v>
      </c>
      <c r="D125" s="226" t="s">
        <v>137</v>
      </c>
      <c r="E125" s="227" t="s">
        <v>138</v>
      </c>
      <c r="F125" s="228" t="s">
        <v>139</v>
      </c>
      <c r="G125" s="229" t="s">
        <v>140</v>
      </c>
      <c r="H125" s="230">
        <v>60.25</v>
      </c>
      <c r="I125" s="231"/>
      <c r="J125" s="232">
        <f>ROUND(I125*H125,2)</f>
        <v>0</v>
      </c>
      <c r="K125" s="233"/>
      <c r="L125" s="41"/>
      <c r="M125" s="234" t="s">
        <v>1</v>
      </c>
      <c r="N125" s="235" t="s">
        <v>41</v>
      </c>
      <c r="O125" s="94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90</v>
      </c>
      <c r="AT125" s="238" t="s">
        <v>137</v>
      </c>
      <c r="AU125" s="238" t="s">
        <v>84</v>
      </c>
      <c r="AY125" s="14" t="s">
        <v>135</v>
      </c>
      <c r="BE125" s="239">
        <f>IF(N125="základná",J125,0)</f>
        <v>0</v>
      </c>
      <c r="BF125" s="239">
        <f>IF(N125="znížená",J125,0)</f>
        <v>0</v>
      </c>
      <c r="BG125" s="239">
        <f>IF(N125="zákl. prenesená",J125,0)</f>
        <v>0</v>
      </c>
      <c r="BH125" s="239">
        <f>IF(N125="zníž. prenesená",J125,0)</f>
        <v>0</v>
      </c>
      <c r="BI125" s="239">
        <f>IF(N125="nulová",J125,0)</f>
        <v>0</v>
      </c>
      <c r="BJ125" s="14" t="s">
        <v>84</v>
      </c>
      <c r="BK125" s="239">
        <f>ROUND(I125*H125,2)</f>
        <v>0</v>
      </c>
      <c r="BL125" s="14" t="s">
        <v>90</v>
      </c>
      <c r="BM125" s="238" t="s">
        <v>274</v>
      </c>
    </row>
    <row r="126" s="2" customFormat="1" ht="24.15" customHeight="1">
      <c r="A126" s="35"/>
      <c r="B126" s="36"/>
      <c r="C126" s="226" t="s">
        <v>84</v>
      </c>
      <c r="D126" s="226" t="s">
        <v>137</v>
      </c>
      <c r="E126" s="227" t="s">
        <v>142</v>
      </c>
      <c r="F126" s="228" t="s">
        <v>143</v>
      </c>
      <c r="G126" s="229" t="s">
        <v>140</v>
      </c>
      <c r="H126" s="230">
        <v>18.074999999999999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41</v>
      </c>
      <c r="O126" s="94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90</v>
      </c>
      <c r="AT126" s="238" t="s">
        <v>137</v>
      </c>
      <c r="AU126" s="238" t="s">
        <v>84</v>
      </c>
      <c r="AY126" s="14" t="s">
        <v>135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84</v>
      </c>
      <c r="BK126" s="239">
        <f>ROUND(I126*H126,2)</f>
        <v>0</v>
      </c>
      <c r="BL126" s="14" t="s">
        <v>90</v>
      </c>
      <c r="BM126" s="238" t="s">
        <v>275</v>
      </c>
    </row>
    <row r="127" s="2" customFormat="1" ht="21.75" customHeight="1">
      <c r="A127" s="35"/>
      <c r="B127" s="36"/>
      <c r="C127" s="226" t="s">
        <v>87</v>
      </c>
      <c r="D127" s="226" t="s">
        <v>137</v>
      </c>
      <c r="E127" s="227" t="s">
        <v>276</v>
      </c>
      <c r="F127" s="228" t="s">
        <v>277</v>
      </c>
      <c r="G127" s="229" t="s">
        <v>140</v>
      </c>
      <c r="H127" s="230">
        <v>18</v>
      </c>
      <c r="I127" s="231"/>
      <c r="J127" s="232">
        <f>ROUND(I127*H127,2)</f>
        <v>0</v>
      </c>
      <c r="K127" s="233"/>
      <c r="L127" s="41"/>
      <c r="M127" s="234" t="s">
        <v>1</v>
      </c>
      <c r="N127" s="235" t="s">
        <v>41</v>
      </c>
      <c r="O127" s="94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90</v>
      </c>
      <c r="AT127" s="238" t="s">
        <v>137</v>
      </c>
      <c r="AU127" s="238" t="s">
        <v>84</v>
      </c>
      <c r="AY127" s="14" t="s">
        <v>135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84</v>
      </c>
      <c r="BK127" s="239">
        <f>ROUND(I127*H127,2)</f>
        <v>0</v>
      </c>
      <c r="BL127" s="14" t="s">
        <v>90</v>
      </c>
      <c r="BM127" s="238" t="s">
        <v>278</v>
      </c>
    </row>
    <row r="128" s="2" customFormat="1" ht="37.8" customHeight="1">
      <c r="A128" s="35"/>
      <c r="B128" s="36"/>
      <c r="C128" s="226" t="s">
        <v>90</v>
      </c>
      <c r="D128" s="226" t="s">
        <v>137</v>
      </c>
      <c r="E128" s="227" t="s">
        <v>279</v>
      </c>
      <c r="F128" s="228" t="s">
        <v>280</v>
      </c>
      <c r="G128" s="229" t="s">
        <v>140</v>
      </c>
      <c r="H128" s="230">
        <v>5.4000000000000004</v>
      </c>
      <c r="I128" s="231"/>
      <c r="J128" s="232">
        <f>ROUND(I128*H128,2)</f>
        <v>0</v>
      </c>
      <c r="K128" s="233"/>
      <c r="L128" s="41"/>
      <c r="M128" s="234" t="s">
        <v>1</v>
      </c>
      <c r="N128" s="235" t="s">
        <v>41</v>
      </c>
      <c r="O128" s="94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90</v>
      </c>
      <c r="AT128" s="238" t="s">
        <v>137</v>
      </c>
      <c r="AU128" s="238" t="s">
        <v>84</v>
      </c>
      <c r="AY128" s="14" t="s">
        <v>135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84</v>
      </c>
      <c r="BK128" s="239">
        <f>ROUND(I128*H128,2)</f>
        <v>0</v>
      </c>
      <c r="BL128" s="14" t="s">
        <v>90</v>
      </c>
      <c r="BM128" s="238" t="s">
        <v>281</v>
      </c>
    </row>
    <row r="129" s="2" customFormat="1" ht="37.8" customHeight="1">
      <c r="A129" s="35"/>
      <c r="B129" s="36"/>
      <c r="C129" s="226" t="s">
        <v>93</v>
      </c>
      <c r="D129" s="226" t="s">
        <v>137</v>
      </c>
      <c r="E129" s="227" t="s">
        <v>145</v>
      </c>
      <c r="F129" s="228" t="s">
        <v>146</v>
      </c>
      <c r="G129" s="229" t="s">
        <v>140</v>
      </c>
      <c r="H129" s="230">
        <v>72.962000000000003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41</v>
      </c>
      <c r="O129" s="94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90</v>
      </c>
      <c r="AT129" s="238" t="s">
        <v>137</v>
      </c>
      <c r="AU129" s="238" t="s">
        <v>84</v>
      </c>
      <c r="AY129" s="14" t="s">
        <v>135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84</v>
      </c>
      <c r="BK129" s="239">
        <f>ROUND(I129*H129,2)</f>
        <v>0</v>
      </c>
      <c r="BL129" s="14" t="s">
        <v>90</v>
      </c>
      <c r="BM129" s="238" t="s">
        <v>282</v>
      </c>
    </row>
    <row r="130" s="2" customFormat="1" ht="44.25" customHeight="1">
      <c r="A130" s="35"/>
      <c r="B130" s="36"/>
      <c r="C130" s="226" t="s">
        <v>96</v>
      </c>
      <c r="D130" s="226" t="s">
        <v>137</v>
      </c>
      <c r="E130" s="227" t="s">
        <v>148</v>
      </c>
      <c r="F130" s="228" t="s">
        <v>149</v>
      </c>
      <c r="G130" s="229" t="s">
        <v>140</v>
      </c>
      <c r="H130" s="230">
        <v>145.92400000000001</v>
      </c>
      <c r="I130" s="231"/>
      <c r="J130" s="232">
        <f>ROUND(I130*H130,2)</f>
        <v>0</v>
      </c>
      <c r="K130" s="233"/>
      <c r="L130" s="41"/>
      <c r="M130" s="234" t="s">
        <v>1</v>
      </c>
      <c r="N130" s="235" t="s">
        <v>41</v>
      </c>
      <c r="O130" s="94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90</v>
      </c>
      <c r="AT130" s="238" t="s">
        <v>137</v>
      </c>
      <c r="AU130" s="238" t="s">
        <v>84</v>
      </c>
      <c r="AY130" s="14" t="s">
        <v>135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84</v>
      </c>
      <c r="BK130" s="239">
        <f>ROUND(I130*H130,2)</f>
        <v>0</v>
      </c>
      <c r="BL130" s="14" t="s">
        <v>90</v>
      </c>
      <c r="BM130" s="238" t="s">
        <v>283</v>
      </c>
    </row>
    <row r="131" s="2" customFormat="1" ht="16.5" customHeight="1">
      <c r="A131" s="35"/>
      <c r="B131" s="36"/>
      <c r="C131" s="226" t="s">
        <v>99</v>
      </c>
      <c r="D131" s="226" t="s">
        <v>137</v>
      </c>
      <c r="E131" s="227" t="s">
        <v>151</v>
      </c>
      <c r="F131" s="228" t="s">
        <v>152</v>
      </c>
      <c r="G131" s="229" t="s">
        <v>140</v>
      </c>
      <c r="H131" s="230">
        <v>72.962000000000003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41</v>
      </c>
      <c r="O131" s="94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90</v>
      </c>
      <c r="AT131" s="238" t="s">
        <v>137</v>
      </c>
      <c r="AU131" s="238" t="s">
        <v>84</v>
      </c>
      <c r="AY131" s="14" t="s">
        <v>135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84</v>
      </c>
      <c r="BK131" s="239">
        <f>ROUND(I131*H131,2)</f>
        <v>0</v>
      </c>
      <c r="BL131" s="14" t="s">
        <v>90</v>
      </c>
      <c r="BM131" s="238" t="s">
        <v>284</v>
      </c>
    </row>
    <row r="132" s="2" customFormat="1" ht="24.15" customHeight="1">
      <c r="A132" s="35"/>
      <c r="B132" s="36"/>
      <c r="C132" s="226" t="s">
        <v>102</v>
      </c>
      <c r="D132" s="226" t="s">
        <v>137</v>
      </c>
      <c r="E132" s="227" t="s">
        <v>285</v>
      </c>
      <c r="F132" s="228" t="s">
        <v>286</v>
      </c>
      <c r="G132" s="229" t="s">
        <v>140</v>
      </c>
      <c r="H132" s="230">
        <v>5.2880000000000003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41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90</v>
      </c>
      <c r="AT132" s="238" t="s">
        <v>137</v>
      </c>
      <c r="AU132" s="238" t="s">
        <v>84</v>
      </c>
      <c r="AY132" s="14" t="s">
        <v>135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84</v>
      </c>
      <c r="BK132" s="239">
        <f>ROUND(I132*H132,2)</f>
        <v>0</v>
      </c>
      <c r="BL132" s="14" t="s">
        <v>90</v>
      </c>
      <c r="BM132" s="238" t="s">
        <v>287</v>
      </c>
    </row>
    <row r="133" s="2" customFormat="1" ht="21.75" customHeight="1">
      <c r="A133" s="35"/>
      <c r="B133" s="36"/>
      <c r="C133" s="226" t="s">
        <v>105</v>
      </c>
      <c r="D133" s="226" t="s">
        <v>137</v>
      </c>
      <c r="E133" s="227" t="s">
        <v>163</v>
      </c>
      <c r="F133" s="228" t="s">
        <v>164</v>
      </c>
      <c r="G133" s="229" t="s">
        <v>156</v>
      </c>
      <c r="H133" s="230">
        <v>253.05000000000001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41</v>
      </c>
      <c r="O133" s="94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90</v>
      </c>
      <c r="AT133" s="238" t="s">
        <v>137</v>
      </c>
      <c r="AU133" s="238" t="s">
        <v>84</v>
      </c>
      <c r="AY133" s="14" t="s">
        <v>135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84</v>
      </c>
      <c r="BK133" s="239">
        <f>ROUND(I133*H133,2)</f>
        <v>0</v>
      </c>
      <c r="BL133" s="14" t="s">
        <v>90</v>
      </c>
      <c r="BM133" s="238" t="s">
        <v>288</v>
      </c>
    </row>
    <row r="134" s="12" customFormat="1" ht="22.8" customHeight="1">
      <c r="A134" s="12"/>
      <c r="B134" s="210"/>
      <c r="C134" s="211"/>
      <c r="D134" s="212" t="s">
        <v>74</v>
      </c>
      <c r="E134" s="224" t="s">
        <v>93</v>
      </c>
      <c r="F134" s="224" t="s">
        <v>169</v>
      </c>
      <c r="G134" s="211"/>
      <c r="H134" s="211"/>
      <c r="I134" s="214"/>
      <c r="J134" s="225">
        <f>BK134</f>
        <v>0</v>
      </c>
      <c r="K134" s="211"/>
      <c r="L134" s="216"/>
      <c r="M134" s="217"/>
      <c r="N134" s="218"/>
      <c r="O134" s="218"/>
      <c r="P134" s="219">
        <f>SUM(P135:P138)</f>
        <v>0</v>
      </c>
      <c r="Q134" s="218"/>
      <c r="R134" s="219">
        <f>SUM(R135:R138)</f>
        <v>121.71464</v>
      </c>
      <c r="S134" s="218"/>
      <c r="T134" s="220">
        <f>SUM(T135:T138)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1" t="s">
        <v>80</v>
      </c>
      <c r="AT134" s="222" t="s">
        <v>74</v>
      </c>
      <c r="AU134" s="222" t="s">
        <v>80</v>
      </c>
      <c r="AY134" s="221" t="s">
        <v>135</v>
      </c>
      <c r="BK134" s="223">
        <f>SUM(BK135:BK138)</f>
        <v>0</v>
      </c>
    </row>
    <row r="135" s="2" customFormat="1" ht="33" customHeight="1">
      <c r="A135" s="35"/>
      <c r="B135" s="36"/>
      <c r="C135" s="226" t="s">
        <v>170</v>
      </c>
      <c r="D135" s="226" t="s">
        <v>137</v>
      </c>
      <c r="E135" s="227" t="s">
        <v>289</v>
      </c>
      <c r="F135" s="228" t="s">
        <v>290</v>
      </c>
      <c r="G135" s="229" t="s">
        <v>156</v>
      </c>
      <c r="H135" s="230">
        <v>241</v>
      </c>
      <c r="I135" s="231"/>
      <c r="J135" s="232">
        <f>ROUND(I135*H135,2)</f>
        <v>0</v>
      </c>
      <c r="K135" s="233"/>
      <c r="L135" s="41"/>
      <c r="M135" s="234" t="s">
        <v>1</v>
      </c>
      <c r="N135" s="235" t="s">
        <v>41</v>
      </c>
      <c r="O135" s="94"/>
      <c r="P135" s="236">
        <f>O135*H135</f>
        <v>0</v>
      </c>
      <c r="Q135" s="236">
        <v>0.27994000000000002</v>
      </c>
      <c r="R135" s="236">
        <f>Q135*H135</f>
        <v>67.465540000000004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90</v>
      </c>
      <c r="AT135" s="238" t="s">
        <v>137</v>
      </c>
      <c r="AU135" s="238" t="s">
        <v>84</v>
      </c>
      <c r="AY135" s="14" t="s">
        <v>135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84</v>
      </c>
      <c r="BK135" s="239">
        <f>ROUND(I135*H135,2)</f>
        <v>0</v>
      </c>
      <c r="BL135" s="14" t="s">
        <v>90</v>
      </c>
      <c r="BM135" s="238" t="s">
        <v>291</v>
      </c>
    </row>
    <row r="136" s="2" customFormat="1" ht="44.25" customHeight="1">
      <c r="A136" s="35"/>
      <c r="B136" s="36"/>
      <c r="C136" s="226" t="s">
        <v>174</v>
      </c>
      <c r="D136" s="226" t="s">
        <v>137</v>
      </c>
      <c r="E136" s="227" t="s">
        <v>292</v>
      </c>
      <c r="F136" s="228" t="s">
        <v>293</v>
      </c>
      <c r="G136" s="229" t="s">
        <v>156</v>
      </c>
      <c r="H136" s="230">
        <v>241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41</v>
      </c>
      <c r="O136" s="94"/>
      <c r="P136" s="236">
        <f>O136*H136</f>
        <v>0</v>
      </c>
      <c r="Q136" s="236">
        <v>0.092499999999999999</v>
      </c>
      <c r="R136" s="236">
        <f>Q136*H136</f>
        <v>22.2925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90</v>
      </c>
      <c r="AT136" s="238" t="s">
        <v>137</v>
      </c>
      <c r="AU136" s="238" t="s">
        <v>84</v>
      </c>
      <c r="AY136" s="14" t="s">
        <v>135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84</v>
      </c>
      <c r="BK136" s="239">
        <f>ROUND(I136*H136,2)</f>
        <v>0</v>
      </c>
      <c r="BL136" s="14" t="s">
        <v>90</v>
      </c>
      <c r="BM136" s="238" t="s">
        <v>294</v>
      </c>
    </row>
    <row r="137" s="2" customFormat="1" ht="16.5" customHeight="1">
      <c r="A137" s="35"/>
      <c r="B137" s="36"/>
      <c r="C137" s="240" t="s">
        <v>178</v>
      </c>
      <c r="D137" s="240" t="s">
        <v>158</v>
      </c>
      <c r="E137" s="241" t="s">
        <v>295</v>
      </c>
      <c r="F137" s="242" t="s">
        <v>296</v>
      </c>
      <c r="G137" s="243" t="s">
        <v>156</v>
      </c>
      <c r="H137" s="244">
        <v>245.81999999999999</v>
      </c>
      <c r="I137" s="245"/>
      <c r="J137" s="246">
        <f>ROUND(I137*H137,2)</f>
        <v>0</v>
      </c>
      <c r="K137" s="247"/>
      <c r="L137" s="248"/>
      <c r="M137" s="249" t="s">
        <v>1</v>
      </c>
      <c r="N137" s="250" t="s">
        <v>41</v>
      </c>
      <c r="O137" s="94"/>
      <c r="P137" s="236">
        <f>O137*H137</f>
        <v>0</v>
      </c>
      <c r="Q137" s="236">
        <v>0.13</v>
      </c>
      <c r="R137" s="236">
        <f>Q137*H137</f>
        <v>31.956600000000002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102</v>
      </c>
      <c r="AT137" s="238" t="s">
        <v>158</v>
      </c>
      <c r="AU137" s="238" t="s">
        <v>84</v>
      </c>
      <c r="AY137" s="14" t="s">
        <v>135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84</v>
      </c>
      <c r="BK137" s="239">
        <f>ROUND(I137*H137,2)</f>
        <v>0</v>
      </c>
      <c r="BL137" s="14" t="s">
        <v>90</v>
      </c>
      <c r="BM137" s="238" t="s">
        <v>297</v>
      </c>
    </row>
    <row r="138" s="2" customFormat="1" ht="21.75" customHeight="1">
      <c r="A138" s="35"/>
      <c r="B138" s="36"/>
      <c r="C138" s="226" t="s">
        <v>182</v>
      </c>
      <c r="D138" s="226" t="s">
        <v>137</v>
      </c>
      <c r="E138" s="227" t="s">
        <v>298</v>
      </c>
      <c r="F138" s="228" t="s">
        <v>299</v>
      </c>
      <c r="G138" s="229" t="s">
        <v>300</v>
      </c>
      <c r="H138" s="230">
        <v>2.5</v>
      </c>
      <c r="I138" s="231"/>
      <c r="J138" s="232">
        <f>ROUND(I138*H138,2)</f>
        <v>0</v>
      </c>
      <c r="K138" s="233"/>
      <c r="L138" s="41"/>
      <c r="M138" s="234" t="s">
        <v>1</v>
      </c>
      <c r="N138" s="235" t="s">
        <v>41</v>
      </c>
      <c r="O138" s="94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90</v>
      </c>
      <c r="AT138" s="238" t="s">
        <v>137</v>
      </c>
      <c r="AU138" s="238" t="s">
        <v>84</v>
      </c>
      <c r="AY138" s="14" t="s">
        <v>135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84</v>
      </c>
      <c r="BK138" s="239">
        <f>ROUND(I138*H138,2)</f>
        <v>0</v>
      </c>
      <c r="BL138" s="14" t="s">
        <v>90</v>
      </c>
      <c r="BM138" s="238" t="s">
        <v>332</v>
      </c>
    </row>
    <row r="139" s="12" customFormat="1" ht="22.8" customHeight="1">
      <c r="A139" s="12"/>
      <c r="B139" s="210"/>
      <c r="C139" s="211"/>
      <c r="D139" s="212" t="s">
        <v>74</v>
      </c>
      <c r="E139" s="224" t="s">
        <v>102</v>
      </c>
      <c r="F139" s="224" t="s">
        <v>342</v>
      </c>
      <c r="G139" s="211"/>
      <c r="H139" s="211"/>
      <c r="I139" s="214"/>
      <c r="J139" s="225">
        <f>BK139</f>
        <v>0</v>
      </c>
      <c r="K139" s="211"/>
      <c r="L139" s="216"/>
      <c r="M139" s="217"/>
      <c r="N139" s="218"/>
      <c r="O139" s="218"/>
      <c r="P139" s="219">
        <f>SUM(P140:P141)</f>
        <v>0</v>
      </c>
      <c r="Q139" s="218"/>
      <c r="R139" s="219">
        <f>SUM(R140:R141)</f>
        <v>1.25352</v>
      </c>
      <c r="S139" s="218"/>
      <c r="T139" s="220">
        <f>SUM(T140:T141)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80</v>
      </c>
      <c r="AT139" s="222" t="s">
        <v>74</v>
      </c>
      <c r="AU139" s="222" t="s">
        <v>80</v>
      </c>
      <c r="AY139" s="221" t="s">
        <v>135</v>
      </c>
      <c r="BK139" s="223">
        <f>SUM(BK140:BK141)</f>
        <v>0</v>
      </c>
    </row>
    <row r="140" s="2" customFormat="1" ht="24.15" customHeight="1">
      <c r="A140" s="35"/>
      <c r="B140" s="36"/>
      <c r="C140" s="226" t="s">
        <v>186</v>
      </c>
      <c r="D140" s="226" t="s">
        <v>137</v>
      </c>
      <c r="E140" s="227" t="s">
        <v>346</v>
      </c>
      <c r="F140" s="228" t="s">
        <v>347</v>
      </c>
      <c r="G140" s="229" t="s">
        <v>232</v>
      </c>
      <c r="H140" s="230">
        <v>4</v>
      </c>
      <c r="I140" s="231"/>
      <c r="J140" s="232">
        <f>ROUND(I140*H140,2)</f>
        <v>0</v>
      </c>
      <c r="K140" s="233"/>
      <c r="L140" s="41"/>
      <c r="M140" s="234" t="s">
        <v>1</v>
      </c>
      <c r="N140" s="235" t="s">
        <v>41</v>
      </c>
      <c r="O140" s="94"/>
      <c r="P140" s="236">
        <f>O140*H140</f>
        <v>0</v>
      </c>
      <c r="Q140" s="236">
        <v>0.30587999999999999</v>
      </c>
      <c r="R140" s="236">
        <f>Q140*H140</f>
        <v>1.2235199999999999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90</v>
      </c>
      <c r="AT140" s="238" t="s">
        <v>137</v>
      </c>
      <c r="AU140" s="238" t="s">
        <v>84</v>
      </c>
      <c r="AY140" s="14" t="s">
        <v>135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84</v>
      </c>
      <c r="BK140" s="239">
        <f>ROUND(I140*H140,2)</f>
        <v>0</v>
      </c>
      <c r="BL140" s="14" t="s">
        <v>90</v>
      </c>
      <c r="BM140" s="238" t="s">
        <v>348</v>
      </c>
    </row>
    <row r="141" s="2" customFormat="1" ht="16.5" customHeight="1">
      <c r="A141" s="35"/>
      <c r="B141" s="36"/>
      <c r="C141" s="240" t="s">
        <v>190</v>
      </c>
      <c r="D141" s="240" t="s">
        <v>158</v>
      </c>
      <c r="E141" s="241" t="s">
        <v>349</v>
      </c>
      <c r="F141" s="242" t="s">
        <v>350</v>
      </c>
      <c r="G141" s="243" t="s">
        <v>232</v>
      </c>
      <c r="H141" s="244">
        <v>4</v>
      </c>
      <c r="I141" s="245"/>
      <c r="J141" s="246">
        <f>ROUND(I141*H141,2)</f>
        <v>0</v>
      </c>
      <c r="K141" s="247"/>
      <c r="L141" s="248"/>
      <c r="M141" s="249" t="s">
        <v>1</v>
      </c>
      <c r="N141" s="250" t="s">
        <v>41</v>
      </c>
      <c r="O141" s="94"/>
      <c r="P141" s="236">
        <f>O141*H141</f>
        <v>0</v>
      </c>
      <c r="Q141" s="236">
        <v>0.0074999999999999997</v>
      </c>
      <c r="R141" s="236">
        <f>Q141*H141</f>
        <v>0.029999999999999999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102</v>
      </c>
      <c r="AT141" s="238" t="s">
        <v>158</v>
      </c>
      <c r="AU141" s="238" t="s">
        <v>84</v>
      </c>
      <c r="AY141" s="14" t="s">
        <v>135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84</v>
      </c>
      <c r="BK141" s="239">
        <f>ROUND(I141*H141,2)</f>
        <v>0</v>
      </c>
      <c r="BL141" s="14" t="s">
        <v>90</v>
      </c>
      <c r="BM141" s="238" t="s">
        <v>351</v>
      </c>
    </row>
    <row r="142" s="12" customFormat="1" ht="22.8" customHeight="1">
      <c r="A142" s="12"/>
      <c r="B142" s="210"/>
      <c r="C142" s="211"/>
      <c r="D142" s="212" t="s">
        <v>74</v>
      </c>
      <c r="E142" s="224" t="s">
        <v>105</v>
      </c>
      <c r="F142" s="224" t="s">
        <v>198</v>
      </c>
      <c r="G142" s="211"/>
      <c r="H142" s="211"/>
      <c r="I142" s="214"/>
      <c r="J142" s="225">
        <f>BK142</f>
        <v>0</v>
      </c>
      <c r="K142" s="211"/>
      <c r="L142" s="216"/>
      <c r="M142" s="217"/>
      <c r="N142" s="218"/>
      <c r="O142" s="218"/>
      <c r="P142" s="219">
        <f>SUM(P143:P147)</f>
        <v>0</v>
      </c>
      <c r="Q142" s="218"/>
      <c r="R142" s="219">
        <f>SUM(R143:R147)</f>
        <v>54.84798</v>
      </c>
      <c r="S142" s="218"/>
      <c r="T142" s="220">
        <f>SUM(T143:T147)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1" t="s">
        <v>80</v>
      </c>
      <c r="AT142" s="222" t="s">
        <v>74</v>
      </c>
      <c r="AU142" s="222" t="s">
        <v>80</v>
      </c>
      <c r="AY142" s="221" t="s">
        <v>135</v>
      </c>
      <c r="BK142" s="223">
        <f>SUM(BK143:BK147)</f>
        <v>0</v>
      </c>
    </row>
    <row r="143" s="2" customFormat="1" ht="33" customHeight="1">
      <c r="A143" s="35"/>
      <c r="B143" s="36"/>
      <c r="C143" s="226" t="s">
        <v>194</v>
      </c>
      <c r="D143" s="226" t="s">
        <v>137</v>
      </c>
      <c r="E143" s="227" t="s">
        <v>302</v>
      </c>
      <c r="F143" s="228" t="s">
        <v>303</v>
      </c>
      <c r="G143" s="229" t="s">
        <v>300</v>
      </c>
      <c r="H143" s="230">
        <v>159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41</v>
      </c>
      <c r="O143" s="94"/>
      <c r="P143" s="236">
        <f>O143*H143</f>
        <v>0</v>
      </c>
      <c r="Q143" s="236">
        <v>0.15112999999999999</v>
      </c>
      <c r="R143" s="236">
        <f>Q143*H143</f>
        <v>24.029669999999999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90</v>
      </c>
      <c r="AT143" s="238" t="s">
        <v>137</v>
      </c>
      <c r="AU143" s="238" t="s">
        <v>84</v>
      </c>
      <c r="AY143" s="14" t="s">
        <v>135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84</v>
      </c>
      <c r="BK143" s="239">
        <f>ROUND(I143*H143,2)</f>
        <v>0</v>
      </c>
      <c r="BL143" s="14" t="s">
        <v>90</v>
      </c>
      <c r="BM143" s="238" t="s">
        <v>304</v>
      </c>
    </row>
    <row r="144" s="2" customFormat="1" ht="16.5" customHeight="1">
      <c r="A144" s="35"/>
      <c r="B144" s="36"/>
      <c r="C144" s="240" t="s">
        <v>199</v>
      </c>
      <c r="D144" s="240" t="s">
        <v>158</v>
      </c>
      <c r="E144" s="241" t="s">
        <v>305</v>
      </c>
      <c r="F144" s="242" t="s">
        <v>306</v>
      </c>
      <c r="G144" s="243" t="s">
        <v>232</v>
      </c>
      <c r="H144" s="244">
        <v>160.59</v>
      </c>
      <c r="I144" s="245"/>
      <c r="J144" s="246">
        <f>ROUND(I144*H144,2)</f>
        <v>0</v>
      </c>
      <c r="K144" s="247"/>
      <c r="L144" s="248"/>
      <c r="M144" s="249" t="s">
        <v>1</v>
      </c>
      <c r="N144" s="250" t="s">
        <v>41</v>
      </c>
      <c r="O144" s="94"/>
      <c r="P144" s="236">
        <f>O144*H144</f>
        <v>0</v>
      </c>
      <c r="Q144" s="236">
        <v>0.085000000000000006</v>
      </c>
      <c r="R144" s="236">
        <f>Q144*H144</f>
        <v>13.650150000000002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102</v>
      </c>
      <c r="AT144" s="238" t="s">
        <v>158</v>
      </c>
      <c r="AU144" s="238" t="s">
        <v>84</v>
      </c>
      <c r="AY144" s="14" t="s">
        <v>135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84</v>
      </c>
      <c r="BK144" s="239">
        <f>ROUND(I144*H144,2)</f>
        <v>0</v>
      </c>
      <c r="BL144" s="14" t="s">
        <v>90</v>
      </c>
      <c r="BM144" s="238" t="s">
        <v>307</v>
      </c>
    </row>
    <row r="145" s="2" customFormat="1" ht="37.8" customHeight="1">
      <c r="A145" s="35"/>
      <c r="B145" s="36"/>
      <c r="C145" s="226" t="s">
        <v>204</v>
      </c>
      <c r="D145" s="226" t="s">
        <v>137</v>
      </c>
      <c r="E145" s="227" t="s">
        <v>308</v>
      </c>
      <c r="F145" s="228" t="s">
        <v>309</v>
      </c>
      <c r="G145" s="229" t="s">
        <v>300</v>
      </c>
      <c r="H145" s="230">
        <v>141</v>
      </c>
      <c r="I145" s="231"/>
      <c r="J145" s="232">
        <f>ROUND(I145*H145,2)</f>
        <v>0</v>
      </c>
      <c r="K145" s="233"/>
      <c r="L145" s="41"/>
      <c r="M145" s="234" t="s">
        <v>1</v>
      </c>
      <c r="N145" s="235" t="s">
        <v>41</v>
      </c>
      <c r="O145" s="94"/>
      <c r="P145" s="236">
        <f>O145*H145</f>
        <v>0</v>
      </c>
      <c r="Q145" s="236">
        <v>0.098530000000000006</v>
      </c>
      <c r="R145" s="236">
        <f>Q145*H145</f>
        <v>13.89273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90</v>
      </c>
      <c r="AT145" s="238" t="s">
        <v>137</v>
      </c>
      <c r="AU145" s="238" t="s">
        <v>84</v>
      </c>
      <c r="AY145" s="14" t="s">
        <v>135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84</v>
      </c>
      <c r="BK145" s="239">
        <f>ROUND(I145*H145,2)</f>
        <v>0</v>
      </c>
      <c r="BL145" s="14" t="s">
        <v>90</v>
      </c>
      <c r="BM145" s="238" t="s">
        <v>310</v>
      </c>
    </row>
    <row r="146" s="2" customFormat="1" ht="16.5" customHeight="1">
      <c r="A146" s="35"/>
      <c r="B146" s="36"/>
      <c r="C146" s="240" t="s">
        <v>210</v>
      </c>
      <c r="D146" s="240" t="s">
        <v>158</v>
      </c>
      <c r="E146" s="241" t="s">
        <v>311</v>
      </c>
      <c r="F146" s="242" t="s">
        <v>312</v>
      </c>
      <c r="G146" s="243" t="s">
        <v>232</v>
      </c>
      <c r="H146" s="244">
        <v>142.41</v>
      </c>
      <c r="I146" s="245"/>
      <c r="J146" s="246">
        <f>ROUND(I146*H146,2)</f>
        <v>0</v>
      </c>
      <c r="K146" s="247"/>
      <c r="L146" s="248"/>
      <c r="M146" s="249" t="s">
        <v>1</v>
      </c>
      <c r="N146" s="250" t="s">
        <v>41</v>
      </c>
      <c r="O146" s="94"/>
      <c r="P146" s="236">
        <f>O146*H146</f>
        <v>0</v>
      </c>
      <c r="Q146" s="236">
        <v>0.023</v>
      </c>
      <c r="R146" s="236">
        <f>Q146*H146</f>
        <v>3.2754300000000001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102</v>
      </c>
      <c r="AT146" s="238" t="s">
        <v>158</v>
      </c>
      <c r="AU146" s="238" t="s">
        <v>84</v>
      </c>
      <c r="AY146" s="14" t="s">
        <v>135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84</v>
      </c>
      <c r="BK146" s="239">
        <f>ROUND(I146*H146,2)</f>
        <v>0</v>
      </c>
      <c r="BL146" s="14" t="s">
        <v>90</v>
      </c>
      <c r="BM146" s="238" t="s">
        <v>313</v>
      </c>
    </row>
    <row r="147" s="2" customFormat="1" ht="24.15" customHeight="1">
      <c r="A147" s="35"/>
      <c r="B147" s="36"/>
      <c r="C147" s="226" t="s">
        <v>7</v>
      </c>
      <c r="D147" s="226" t="s">
        <v>137</v>
      </c>
      <c r="E147" s="227" t="s">
        <v>314</v>
      </c>
      <c r="F147" s="228" t="s">
        <v>315</v>
      </c>
      <c r="G147" s="229" t="s">
        <v>300</v>
      </c>
      <c r="H147" s="230">
        <v>84</v>
      </c>
      <c r="I147" s="231"/>
      <c r="J147" s="232">
        <f>ROUND(I147*H147,2)</f>
        <v>0</v>
      </c>
      <c r="K147" s="233"/>
      <c r="L147" s="41"/>
      <c r="M147" s="234" t="s">
        <v>1</v>
      </c>
      <c r="N147" s="235" t="s">
        <v>41</v>
      </c>
      <c r="O147" s="94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90</v>
      </c>
      <c r="AT147" s="238" t="s">
        <v>137</v>
      </c>
      <c r="AU147" s="238" t="s">
        <v>84</v>
      </c>
      <c r="AY147" s="14" t="s">
        <v>135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84</v>
      </c>
      <c r="BK147" s="239">
        <f>ROUND(I147*H147,2)</f>
        <v>0</v>
      </c>
      <c r="BL147" s="14" t="s">
        <v>90</v>
      </c>
      <c r="BM147" s="238" t="s">
        <v>316</v>
      </c>
    </row>
    <row r="148" s="12" customFormat="1" ht="22.8" customHeight="1">
      <c r="A148" s="12"/>
      <c r="B148" s="210"/>
      <c r="C148" s="211"/>
      <c r="D148" s="212" t="s">
        <v>74</v>
      </c>
      <c r="E148" s="224" t="s">
        <v>208</v>
      </c>
      <c r="F148" s="224" t="s">
        <v>209</v>
      </c>
      <c r="G148" s="211"/>
      <c r="H148" s="211"/>
      <c r="I148" s="214"/>
      <c r="J148" s="225">
        <f>BK148</f>
        <v>0</v>
      </c>
      <c r="K148" s="211"/>
      <c r="L148" s="216"/>
      <c r="M148" s="217"/>
      <c r="N148" s="218"/>
      <c r="O148" s="218"/>
      <c r="P148" s="219">
        <f>P149</f>
        <v>0</v>
      </c>
      <c r="Q148" s="218"/>
      <c r="R148" s="219">
        <f>R149</f>
        <v>0</v>
      </c>
      <c r="S148" s="218"/>
      <c r="T148" s="220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1" t="s">
        <v>80</v>
      </c>
      <c r="AT148" s="222" t="s">
        <v>74</v>
      </c>
      <c r="AU148" s="222" t="s">
        <v>80</v>
      </c>
      <c r="AY148" s="221" t="s">
        <v>135</v>
      </c>
      <c r="BK148" s="223">
        <f>BK149</f>
        <v>0</v>
      </c>
    </row>
    <row r="149" s="2" customFormat="1" ht="33" customHeight="1">
      <c r="A149" s="35"/>
      <c r="B149" s="36"/>
      <c r="C149" s="226" t="s">
        <v>246</v>
      </c>
      <c r="D149" s="226" t="s">
        <v>137</v>
      </c>
      <c r="E149" s="227" t="s">
        <v>322</v>
      </c>
      <c r="F149" s="228" t="s">
        <v>323</v>
      </c>
      <c r="G149" s="229" t="s">
        <v>213</v>
      </c>
      <c r="H149" s="230">
        <v>177.816</v>
      </c>
      <c r="I149" s="231"/>
      <c r="J149" s="232">
        <f>ROUND(I149*H149,2)</f>
        <v>0</v>
      </c>
      <c r="K149" s="233"/>
      <c r="L149" s="41"/>
      <c r="M149" s="251" t="s">
        <v>1</v>
      </c>
      <c r="N149" s="252" t="s">
        <v>41</v>
      </c>
      <c r="O149" s="253"/>
      <c r="P149" s="254">
        <f>O149*H149</f>
        <v>0</v>
      </c>
      <c r="Q149" s="254">
        <v>0</v>
      </c>
      <c r="R149" s="254">
        <f>Q149*H149</f>
        <v>0</v>
      </c>
      <c r="S149" s="254">
        <v>0</v>
      </c>
      <c r="T149" s="25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90</v>
      </c>
      <c r="AT149" s="238" t="s">
        <v>137</v>
      </c>
      <c r="AU149" s="238" t="s">
        <v>84</v>
      </c>
      <c r="AY149" s="14" t="s">
        <v>135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84</v>
      </c>
      <c r="BK149" s="239">
        <f>ROUND(I149*H149,2)</f>
        <v>0</v>
      </c>
      <c r="BL149" s="14" t="s">
        <v>90</v>
      </c>
      <c r="BM149" s="238" t="s">
        <v>214</v>
      </c>
    </row>
    <row r="150" s="2" customFormat="1" ht="6.96" customHeight="1">
      <c r="A150" s="35"/>
      <c r="B150" s="69"/>
      <c r="C150" s="70"/>
      <c r="D150" s="70"/>
      <c r="E150" s="70"/>
      <c r="F150" s="70"/>
      <c r="G150" s="70"/>
      <c r="H150" s="70"/>
      <c r="I150" s="70"/>
      <c r="J150" s="70"/>
      <c r="K150" s="70"/>
      <c r="L150" s="41"/>
      <c r="M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</row>
  </sheetData>
  <sheetProtection sheet="1" autoFilter="0" formatColumns="0" formatRows="0" objects="1" scenarios="1" spinCount="100000" saltValue="4sqH4qhiEkU3XkMVLK1a5ysI7KSNA/kfxsL31JsHeSd+8thsCVXisPdnB9zO6gpI+knJwMqo1DVmqKCFnEdV+w==" hashValue="NV5WiaO91vRqPGYC6E1uK5HF58n+33LeNAXsZIbO08iLIxrx0lgK0uRYDi2JpGZ7fdFUjWRpBpkzpnWj5u8qkA==" algorithmName="SHA-512" password="CC35"/>
  <autoFilter ref="C121:K149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75</v>
      </c>
    </row>
    <row r="4" s="1" customFormat="1" ht="24.96" customHeight="1">
      <c r="B4" s="17"/>
      <c r="D4" s="141" t="s">
        <v>108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26.25" customHeight="1">
      <c r="B7" s="17"/>
      <c r="E7" s="144" t="str">
        <f>'Rekapitulácia stavby'!K6</f>
        <v>DOBUDOVANIE MIESTNYCH KOMUNIKÁCIÍ PRE MRK V OBCI BREZINA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109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353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24. 1. 2022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">
        <v>1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">
        <v>25</v>
      </c>
      <c r="F15" s="35"/>
      <c r="G15" s="35"/>
      <c r="H15" s="35"/>
      <c r="I15" s="143" t="s">
        <v>26</v>
      </c>
      <c r="J15" s="146" t="s">
        <v>1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27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26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29</v>
      </c>
      <c r="E20" s="35"/>
      <c r="F20" s="35"/>
      <c r="G20" s="35"/>
      <c r="H20" s="35"/>
      <c r="I20" s="143" t="s">
        <v>24</v>
      </c>
      <c r="J20" s="146" t="s">
        <v>1</v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">
        <v>30</v>
      </c>
      <c r="F21" s="35"/>
      <c r="G21" s="35"/>
      <c r="H21" s="35"/>
      <c r="I21" s="143" t="s">
        <v>26</v>
      </c>
      <c r="J21" s="146" t="s">
        <v>1</v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32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26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34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35</v>
      </c>
      <c r="E30" s="35"/>
      <c r="F30" s="35"/>
      <c r="G30" s="35"/>
      <c r="H30" s="35"/>
      <c r="I30" s="35"/>
      <c r="J30" s="154">
        <f>ROUND(J121,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37</v>
      </c>
      <c r="G32" s="35"/>
      <c r="H32" s="35"/>
      <c r="I32" s="155" t="s">
        <v>36</v>
      </c>
      <c r="J32" s="155" t="s">
        <v>38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39</v>
      </c>
      <c r="E33" s="157" t="s">
        <v>40</v>
      </c>
      <c r="F33" s="158">
        <f>ROUND((SUM(BE121:BE148)),  2)</f>
        <v>0</v>
      </c>
      <c r="G33" s="159"/>
      <c r="H33" s="159"/>
      <c r="I33" s="160">
        <v>0.20000000000000001</v>
      </c>
      <c r="J33" s="158">
        <f>ROUND(((SUM(BE121:BE148))*I33),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41</v>
      </c>
      <c r="F34" s="158">
        <f>ROUND((SUM(BF121:BF148)),  2)</f>
        <v>0</v>
      </c>
      <c r="G34" s="159"/>
      <c r="H34" s="159"/>
      <c r="I34" s="160">
        <v>0.20000000000000001</v>
      </c>
      <c r="J34" s="158">
        <f>ROUND(((SUM(BF121:BF148))*I34),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42</v>
      </c>
      <c r="F35" s="161">
        <f>ROUND((SUM(BG121:BG148)),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43</v>
      </c>
      <c r="F36" s="161">
        <f>ROUND((SUM(BH121:BH148)),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44</v>
      </c>
      <c r="F37" s="158">
        <f>ROUND((SUM(BI121:BI148)),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111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81" t="str">
        <f>E7</f>
        <v>DOBUDOVANIE MIESTNYCH KOMUNIKÁCIÍ PRE MRK V OBCI BREZINA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109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8 - Chodník č.6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BREZINA</v>
      </c>
      <c r="G89" s="37"/>
      <c r="H89" s="37"/>
      <c r="I89" s="29" t="s">
        <v>21</v>
      </c>
      <c r="J89" s="82" t="str">
        <f>IF(J12="","",J12)</f>
        <v>24. 1. 2022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23</v>
      </c>
      <c r="D91" s="37"/>
      <c r="E91" s="37"/>
      <c r="F91" s="24" t="str">
        <f>E15</f>
        <v>OBEC BREZINA</v>
      </c>
      <c r="G91" s="37"/>
      <c r="H91" s="37"/>
      <c r="I91" s="29" t="s">
        <v>29</v>
      </c>
      <c r="J91" s="33" t="str">
        <f>E21</f>
        <v>VÁHOPROJEKT s.r.o.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112</v>
      </c>
      <c r="D94" s="183"/>
      <c r="E94" s="183"/>
      <c r="F94" s="183"/>
      <c r="G94" s="183"/>
      <c r="H94" s="183"/>
      <c r="I94" s="183"/>
      <c r="J94" s="184" t="s">
        <v>113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114</v>
      </c>
      <c r="D96" s="37"/>
      <c r="E96" s="37"/>
      <c r="F96" s="37"/>
      <c r="G96" s="37"/>
      <c r="H96" s="37"/>
      <c r="I96" s="37"/>
      <c r="J96" s="113">
        <f>J121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115</v>
      </c>
    </row>
    <row r="97" s="9" customFormat="1" ht="24.96" customHeight="1">
      <c r="A97" s="9"/>
      <c r="B97" s="186"/>
      <c r="C97" s="187"/>
      <c r="D97" s="188" t="s">
        <v>116</v>
      </c>
      <c r="E97" s="189"/>
      <c r="F97" s="189"/>
      <c r="G97" s="189"/>
      <c r="H97" s="189"/>
      <c r="I97" s="189"/>
      <c r="J97" s="190">
        <f>J122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117</v>
      </c>
      <c r="E98" s="195"/>
      <c r="F98" s="195"/>
      <c r="G98" s="195"/>
      <c r="H98" s="195"/>
      <c r="I98" s="195"/>
      <c r="J98" s="196">
        <f>J123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118</v>
      </c>
      <c r="E99" s="195"/>
      <c r="F99" s="195"/>
      <c r="G99" s="195"/>
      <c r="H99" s="195"/>
      <c r="I99" s="195"/>
      <c r="J99" s="196">
        <f>J134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119</v>
      </c>
      <c r="E100" s="195"/>
      <c r="F100" s="195"/>
      <c r="G100" s="195"/>
      <c r="H100" s="195"/>
      <c r="I100" s="195"/>
      <c r="J100" s="196">
        <f>J139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93"/>
      <c r="D101" s="194" t="s">
        <v>120</v>
      </c>
      <c r="E101" s="195"/>
      <c r="F101" s="195"/>
      <c r="G101" s="195"/>
      <c r="H101" s="195"/>
      <c r="I101" s="195"/>
      <c r="J101" s="196">
        <f>J147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6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71"/>
      <c r="C107" s="72"/>
      <c r="D107" s="72"/>
      <c r="E107" s="72"/>
      <c r="F107" s="72"/>
      <c r="G107" s="72"/>
      <c r="H107" s="72"/>
      <c r="I107" s="72"/>
      <c r="J107" s="72"/>
      <c r="K107" s="72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121</v>
      </c>
      <c r="D108" s="37"/>
      <c r="E108" s="37"/>
      <c r="F108" s="37"/>
      <c r="G108" s="37"/>
      <c r="H108" s="37"/>
      <c r="I108" s="37"/>
      <c r="J108" s="37"/>
      <c r="K108" s="37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15</v>
      </c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6.25" customHeight="1">
      <c r="A111" s="35"/>
      <c r="B111" s="36"/>
      <c r="C111" s="37"/>
      <c r="D111" s="37"/>
      <c r="E111" s="181" t="str">
        <f>E7</f>
        <v>DOBUDOVANIE MIESTNYCH KOMUNIKÁCIÍ PRE MRK V OBCI BREZINA</v>
      </c>
      <c r="F111" s="29"/>
      <c r="G111" s="29"/>
      <c r="H111" s="29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109</v>
      </c>
      <c r="D112" s="37"/>
      <c r="E112" s="37"/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9" t="str">
        <f>E9</f>
        <v>8 - Chodník č.6</v>
      </c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19</v>
      </c>
      <c r="D115" s="37"/>
      <c r="E115" s="37"/>
      <c r="F115" s="24" t="str">
        <f>F12</f>
        <v>BREZINA</v>
      </c>
      <c r="G115" s="37"/>
      <c r="H115" s="37"/>
      <c r="I115" s="29" t="s">
        <v>21</v>
      </c>
      <c r="J115" s="82" t="str">
        <f>IF(J12="","",J12)</f>
        <v>24. 1. 2022</v>
      </c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5.65" customHeight="1">
      <c r="A117" s="35"/>
      <c r="B117" s="36"/>
      <c r="C117" s="29" t="s">
        <v>23</v>
      </c>
      <c r="D117" s="37"/>
      <c r="E117" s="37"/>
      <c r="F117" s="24" t="str">
        <f>E15</f>
        <v>OBEC BREZINA</v>
      </c>
      <c r="G117" s="37"/>
      <c r="H117" s="37"/>
      <c r="I117" s="29" t="s">
        <v>29</v>
      </c>
      <c r="J117" s="33" t="str">
        <f>E21</f>
        <v>VÁHOPROJEKT s.r.o.</v>
      </c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IF(E18="","",E18)</f>
        <v>Vyplň údaj</v>
      </c>
      <c r="G118" s="37"/>
      <c r="H118" s="37"/>
      <c r="I118" s="29" t="s">
        <v>32</v>
      </c>
      <c r="J118" s="33" t="str">
        <f>E24</f>
        <v xml:space="preserve"> </v>
      </c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98"/>
      <c r="B120" s="199"/>
      <c r="C120" s="200" t="s">
        <v>122</v>
      </c>
      <c r="D120" s="201" t="s">
        <v>60</v>
      </c>
      <c r="E120" s="201" t="s">
        <v>56</v>
      </c>
      <c r="F120" s="201" t="s">
        <v>57</v>
      </c>
      <c r="G120" s="201" t="s">
        <v>123</v>
      </c>
      <c r="H120" s="201" t="s">
        <v>124</v>
      </c>
      <c r="I120" s="201" t="s">
        <v>125</v>
      </c>
      <c r="J120" s="202" t="s">
        <v>113</v>
      </c>
      <c r="K120" s="203" t="s">
        <v>126</v>
      </c>
      <c r="L120" s="204"/>
      <c r="M120" s="103" t="s">
        <v>1</v>
      </c>
      <c r="N120" s="104" t="s">
        <v>39</v>
      </c>
      <c r="O120" s="104" t="s">
        <v>127</v>
      </c>
      <c r="P120" s="104" t="s">
        <v>128</v>
      </c>
      <c r="Q120" s="104" t="s">
        <v>129</v>
      </c>
      <c r="R120" s="104" t="s">
        <v>130</v>
      </c>
      <c r="S120" s="104" t="s">
        <v>131</v>
      </c>
      <c r="T120" s="105" t="s">
        <v>132</v>
      </c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</row>
    <row r="121" s="2" customFormat="1" ht="22.8" customHeight="1">
      <c r="A121" s="35"/>
      <c r="B121" s="36"/>
      <c r="C121" s="110" t="s">
        <v>114</v>
      </c>
      <c r="D121" s="37"/>
      <c r="E121" s="37"/>
      <c r="F121" s="37"/>
      <c r="G121" s="37"/>
      <c r="H121" s="37"/>
      <c r="I121" s="37"/>
      <c r="J121" s="205">
        <f>BK121</f>
        <v>0</v>
      </c>
      <c r="K121" s="37"/>
      <c r="L121" s="41"/>
      <c r="M121" s="106"/>
      <c r="N121" s="206"/>
      <c r="O121" s="107"/>
      <c r="P121" s="207">
        <f>P122</f>
        <v>0</v>
      </c>
      <c r="Q121" s="107"/>
      <c r="R121" s="207">
        <f>R122</f>
        <v>29.504300000000001</v>
      </c>
      <c r="S121" s="107"/>
      <c r="T121" s="208">
        <f>T122</f>
        <v>2.6000000000000001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74</v>
      </c>
      <c r="AU121" s="14" t="s">
        <v>115</v>
      </c>
      <c r="BK121" s="209">
        <f>BK122</f>
        <v>0</v>
      </c>
    </row>
    <row r="122" s="12" customFormat="1" ht="25.92" customHeight="1">
      <c r="A122" s="12"/>
      <c r="B122" s="210"/>
      <c r="C122" s="211"/>
      <c r="D122" s="212" t="s">
        <v>74</v>
      </c>
      <c r="E122" s="213" t="s">
        <v>133</v>
      </c>
      <c r="F122" s="213" t="s">
        <v>134</v>
      </c>
      <c r="G122" s="211"/>
      <c r="H122" s="211"/>
      <c r="I122" s="214"/>
      <c r="J122" s="215">
        <f>BK122</f>
        <v>0</v>
      </c>
      <c r="K122" s="211"/>
      <c r="L122" s="216"/>
      <c r="M122" s="217"/>
      <c r="N122" s="218"/>
      <c r="O122" s="218"/>
      <c r="P122" s="219">
        <f>P123+P134+P139+P147</f>
        <v>0</v>
      </c>
      <c r="Q122" s="218"/>
      <c r="R122" s="219">
        <f>R123+R134+R139+R147</f>
        <v>29.504300000000001</v>
      </c>
      <c r="S122" s="218"/>
      <c r="T122" s="220">
        <f>T123+T134+T139+T147</f>
        <v>2.6000000000000001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80</v>
      </c>
      <c r="AT122" s="222" t="s">
        <v>74</v>
      </c>
      <c r="AU122" s="222" t="s">
        <v>75</v>
      </c>
      <c r="AY122" s="221" t="s">
        <v>135</v>
      </c>
      <c r="BK122" s="223">
        <f>BK123+BK134+BK139+BK147</f>
        <v>0</v>
      </c>
    </row>
    <row r="123" s="12" customFormat="1" ht="22.8" customHeight="1">
      <c r="A123" s="12"/>
      <c r="B123" s="210"/>
      <c r="C123" s="211"/>
      <c r="D123" s="212" t="s">
        <v>74</v>
      </c>
      <c r="E123" s="224" t="s">
        <v>80</v>
      </c>
      <c r="F123" s="224" t="s">
        <v>136</v>
      </c>
      <c r="G123" s="211"/>
      <c r="H123" s="211"/>
      <c r="I123" s="214"/>
      <c r="J123" s="225">
        <f>BK123</f>
        <v>0</v>
      </c>
      <c r="K123" s="211"/>
      <c r="L123" s="216"/>
      <c r="M123" s="217"/>
      <c r="N123" s="218"/>
      <c r="O123" s="218"/>
      <c r="P123" s="219">
        <f>SUM(P124:P133)</f>
        <v>0</v>
      </c>
      <c r="Q123" s="218"/>
      <c r="R123" s="219">
        <f>SUM(R124:R133)</f>
        <v>0</v>
      </c>
      <c r="S123" s="218"/>
      <c r="T123" s="220">
        <f>SUM(T124:T133)</f>
        <v>2.6000000000000001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80</v>
      </c>
      <c r="AT123" s="222" t="s">
        <v>74</v>
      </c>
      <c r="AU123" s="222" t="s">
        <v>80</v>
      </c>
      <c r="AY123" s="221" t="s">
        <v>135</v>
      </c>
      <c r="BK123" s="223">
        <f>SUM(BK124:BK133)</f>
        <v>0</v>
      </c>
    </row>
    <row r="124" s="2" customFormat="1" ht="24.15" customHeight="1">
      <c r="A124" s="35"/>
      <c r="B124" s="36"/>
      <c r="C124" s="226" t="s">
        <v>80</v>
      </c>
      <c r="D124" s="226" t="s">
        <v>137</v>
      </c>
      <c r="E124" s="227" t="s">
        <v>354</v>
      </c>
      <c r="F124" s="228" t="s">
        <v>355</v>
      </c>
      <c r="G124" s="229" t="s">
        <v>156</v>
      </c>
      <c r="H124" s="230">
        <v>10</v>
      </c>
      <c r="I124" s="231"/>
      <c r="J124" s="232">
        <f>ROUND(I124*H124,2)</f>
        <v>0</v>
      </c>
      <c r="K124" s="233"/>
      <c r="L124" s="41"/>
      <c r="M124" s="234" t="s">
        <v>1</v>
      </c>
      <c r="N124" s="235" t="s">
        <v>41</v>
      </c>
      <c r="O124" s="94"/>
      <c r="P124" s="236">
        <f>O124*H124</f>
        <v>0</v>
      </c>
      <c r="Q124" s="236">
        <v>0</v>
      </c>
      <c r="R124" s="236">
        <f>Q124*H124</f>
        <v>0</v>
      </c>
      <c r="S124" s="236">
        <v>0.26000000000000001</v>
      </c>
      <c r="T124" s="237">
        <f>S124*H124</f>
        <v>2.6000000000000001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8" t="s">
        <v>90</v>
      </c>
      <c r="AT124" s="238" t="s">
        <v>137</v>
      </c>
      <c r="AU124" s="238" t="s">
        <v>84</v>
      </c>
      <c r="AY124" s="14" t="s">
        <v>135</v>
      </c>
      <c r="BE124" s="239">
        <f>IF(N124="základná",J124,0)</f>
        <v>0</v>
      </c>
      <c r="BF124" s="239">
        <f>IF(N124="znížená",J124,0)</f>
        <v>0</v>
      </c>
      <c r="BG124" s="239">
        <f>IF(N124="zákl. prenesená",J124,0)</f>
        <v>0</v>
      </c>
      <c r="BH124" s="239">
        <f>IF(N124="zníž. prenesená",J124,0)</f>
        <v>0</v>
      </c>
      <c r="BI124" s="239">
        <f>IF(N124="nulová",J124,0)</f>
        <v>0</v>
      </c>
      <c r="BJ124" s="14" t="s">
        <v>84</v>
      </c>
      <c r="BK124" s="239">
        <f>ROUND(I124*H124,2)</f>
        <v>0</v>
      </c>
      <c r="BL124" s="14" t="s">
        <v>90</v>
      </c>
      <c r="BM124" s="238" t="s">
        <v>329</v>
      </c>
    </row>
    <row r="125" s="2" customFormat="1" ht="24.15" customHeight="1">
      <c r="A125" s="35"/>
      <c r="B125" s="36"/>
      <c r="C125" s="226" t="s">
        <v>84</v>
      </c>
      <c r="D125" s="226" t="s">
        <v>137</v>
      </c>
      <c r="E125" s="227" t="s">
        <v>138</v>
      </c>
      <c r="F125" s="228" t="s">
        <v>139</v>
      </c>
      <c r="G125" s="229" t="s">
        <v>140</v>
      </c>
      <c r="H125" s="230">
        <v>9.75</v>
      </c>
      <c r="I125" s="231"/>
      <c r="J125" s="232">
        <f>ROUND(I125*H125,2)</f>
        <v>0</v>
      </c>
      <c r="K125" s="233"/>
      <c r="L125" s="41"/>
      <c r="M125" s="234" t="s">
        <v>1</v>
      </c>
      <c r="N125" s="235" t="s">
        <v>41</v>
      </c>
      <c r="O125" s="94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90</v>
      </c>
      <c r="AT125" s="238" t="s">
        <v>137</v>
      </c>
      <c r="AU125" s="238" t="s">
        <v>84</v>
      </c>
      <c r="AY125" s="14" t="s">
        <v>135</v>
      </c>
      <c r="BE125" s="239">
        <f>IF(N125="základná",J125,0)</f>
        <v>0</v>
      </c>
      <c r="BF125" s="239">
        <f>IF(N125="znížená",J125,0)</f>
        <v>0</v>
      </c>
      <c r="BG125" s="239">
        <f>IF(N125="zákl. prenesená",J125,0)</f>
        <v>0</v>
      </c>
      <c r="BH125" s="239">
        <f>IF(N125="zníž. prenesená",J125,0)</f>
        <v>0</v>
      </c>
      <c r="BI125" s="239">
        <f>IF(N125="nulová",J125,0)</f>
        <v>0</v>
      </c>
      <c r="BJ125" s="14" t="s">
        <v>84</v>
      </c>
      <c r="BK125" s="239">
        <f>ROUND(I125*H125,2)</f>
        <v>0</v>
      </c>
      <c r="BL125" s="14" t="s">
        <v>90</v>
      </c>
      <c r="BM125" s="238" t="s">
        <v>274</v>
      </c>
    </row>
    <row r="126" s="2" customFormat="1" ht="24.15" customHeight="1">
      <c r="A126" s="35"/>
      <c r="B126" s="36"/>
      <c r="C126" s="226" t="s">
        <v>87</v>
      </c>
      <c r="D126" s="226" t="s">
        <v>137</v>
      </c>
      <c r="E126" s="227" t="s">
        <v>142</v>
      </c>
      <c r="F126" s="228" t="s">
        <v>143</v>
      </c>
      <c r="G126" s="229" t="s">
        <v>140</v>
      </c>
      <c r="H126" s="230">
        <v>2.9249999999999998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41</v>
      </c>
      <c r="O126" s="94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90</v>
      </c>
      <c r="AT126" s="238" t="s">
        <v>137</v>
      </c>
      <c r="AU126" s="238" t="s">
        <v>84</v>
      </c>
      <c r="AY126" s="14" t="s">
        <v>135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84</v>
      </c>
      <c r="BK126" s="239">
        <f>ROUND(I126*H126,2)</f>
        <v>0</v>
      </c>
      <c r="BL126" s="14" t="s">
        <v>90</v>
      </c>
      <c r="BM126" s="238" t="s">
        <v>275</v>
      </c>
    </row>
    <row r="127" s="2" customFormat="1" ht="21.75" customHeight="1">
      <c r="A127" s="35"/>
      <c r="B127" s="36"/>
      <c r="C127" s="226" t="s">
        <v>90</v>
      </c>
      <c r="D127" s="226" t="s">
        <v>137</v>
      </c>
      <c r="E127" s="227" t="s">
        <v>276</v>
      </c>
      <c r="F127" s="228" t="s">
        <v>277</v>
      </c>
      <c r="G127" s="229" t="s">
        <v>140</v>
      </c>
      <c r="H127" s="230">
        <v>3.2999999999999998</v>
      </c>
      <c r="I127" s="231"/>
      <c r="J127" s="232">
        <f>ROUND(I127*H127,2)</f>
        <v>0</v>
      </c>
      <c r="K127" s="233"/>
      <c r="L127" s="41"/>
      <c r="M127" s="234" t="s">
        <v>1</v>
      </c>
      <c r="N127" s="235" t="s">
        <v>41</v>
      </c>
      <c r="O127" s="94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90</v>
      </c>
      <c r="AT127" s="238" t="s">
        <v>137</v>
      </c>
      <c r="AU127" s="238" t="s">
        <v>84</v>
      </c>
      <c r="AY127" s="14" t="s">
        <v>135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84</v>
      </c>
      <c r="BK127" s="239">
        <f>ROUND(I127*H127,2)</f>
        <v>0</v>
      </c>
      <c r="BL127" s="14" t="s">
        <v>90</v>
      </c>
      <c r="BM127" s="238" t="s">
        <v>278</v>
      </c>
    </row>
    <row r="128" s="2" customFormat="1" ht="37.8" customHeight="1">
      <c r="A128" s="35"/>
      <c r="B128" s="36"/>
      <c r="C128" s="226" t="s">
        <v>93</v>
      </c>
      <c r="D128" s="226" t="s">
        <v>137</v>
      </c>
      <c r="E128" s="227" t="s">
        <v>279</v>
      </c>
      <c r="F128" s="228" t="s">
        <v>280</v>
      </c>
      <c r="G128" s="229" t="s">
        <v>140</v>
      </c>
      <c r="H128" s="230">
        <v>0.98999999999999999</v>
      </c>
      <c r="I128" s="231"/>
      <c r="J128" s="232">
        <f>ROUND(I128*H128,2)</f>
        <v>0</v>
      </c>
      <c r="K128" s="233"/>
      <c r="L128" s="41"/>
      <c r="M128" s="234" t="s">
        <v>1</v>
      </c>
      <c r="N128" s="235" t="s">
        <v>41</v>
      </c>
      <c r="O128" s="94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90</v>
      </c>
      <c r="AT128" s="238" t="s">
        <v>137</v>
      </c>
      <c r="AU128" s="238" t="s">
        <v>84</v>
      </c>
      <c r="AY128" s="14" t="s">
        <v>135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84</v>
      </c>
      <c r="BK128" s="239">
        <f>ROUND(I128*H128,2)</f>
        <v>0</v>
      </c>
      <c r="BL128" s="14" t="s">
        <v>90</v>
      </c>
      <c r="BM128" s="238" t="s">
        <v>281</v>
      </c>
    </row>
    <row r="129" s="2" customFormat="1" ht="37.8" customHeight="1">
      <c r="A129" s="35"/>
      <c r="B129" s="36"/>
      <c r="C129" s="226" t="s">
        <v>96</v>
      </c>
      <c r="D129" s="226" t="s">
        <v>137</v>
      </c>
      <c r="E129" s="227" t="s">
        <v>145</v>
      </c>
      <c r="F129" s="228" t="s">
        <v>146</v>
      </c>
      <c r="G129" s="229" t="s">
        <v>140</v>
      </c>
      <c r="H129" s="230">
        <v>12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41</v>
      </c>
      <c r="O129" s="94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90</v>
      </c>
      <c r="AT129" s="238" t="s">
        <v>137</v>
      </c>
      <c r="AU129" s="238" t="s">
        <v>84</v>
      </c>
      <c r="AY129" s="14" t="s">
        <v>135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84</v>
      </c>
      <c r="BK129" s="239">
        <f>ROUND(I129*H129,2)</f>
        <v>0</v>
      </c>
      <c r="BL129" s="14" t="s">
        <v>90</v>
      </c>
      <c r="BM129" s="238" t="s">
        <v>282</v>
      </c>
    </row>
    <row r="130" s="2" customFormat="1" ht="44.25" customHeight="1">
      <c r="A130" s="35"/>
      <c r="B130" s="36"/>
      <c r="C130" s="226" t="s">
        <v>99</v>
      </c>
      <c r="D130" s="226" t="s">
        <v>137</v>
      </c>
      <c r="E130" s="227" t="s">
        <v>148</v>
      </c>
      <c r="F130" s="228" t="s">
        <v>149</v>
      </c>
      <c r="G130" s="229" t="s">
        <v>140</v>
      </c>
      <c r="H130" s="230">
        <v>24</v>
      </c>
      <c r="I130" s="231"/>
      <c r="J130" s="232">
        <f>ROUND(I130*H130,2)</f>
        <v>0</v>
      </c>
      <c r="K130" s="233"/>
      <c r="L130" s="41"/>
      <c r="M130" s="234" t="s">
        <v>1</v>
      </c>
      <c r="N130" s="235" t="s">
        <v>41</v>
      </c>
      <c r="O130" s="94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90</v>
      </c>
      <c r="AT130" s="238" t="s">
        <v>137</v>
      </c>
      <c r="AU130" s="238" t="s">
        <v>84</v>
      </c>
      <c r="AY130" s="14" t="s">
        <v>135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84</v>
      </c>
      <c r="BK130" s="239">
        <f>ROUND(I130*H130,2)</f>
        <v>0</v>
      </c>
      <c r="BL130" s="14" t="s">
        <v>90</v>
      </c>
      <c r="BM130" s="238" t="s">
        <v>283</v>
      </c>
    </row>
    <row r="131" s="2" customFormat="1" ht="16.5" customHeight="1">
      <c r="A131" s="35"/>
      <c r="B131" s="36"/>
      <c r="C131" s="226" t="s">
        <v>102</v>
      </c>
      <c r="D131" s="226" t="s">
        <v>137</v>
      </c>
      <c r="E131" s="227" t="s">
        <v>151</v>
      </c>
      <c r="F131" s="228" t="s">
        <v>152</v>
      </c>
      <c r="G131" s="229" t="s">
        <v>140</v>
      </c>
      <c r="H131" s="230">
        <v>12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41</v>
      </c>
      <c r="O131" s="94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90</v>
      </c>
      <c r="AT131" s="238" t="s">
        <v>137</v>
      </c>
      <c r="AU131" s="238" t="s">
        <v>84</v>
      </c>
      <c r="AY131" s="14" t="s">
        <v>135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84</v>
      </c>
      <c r="BK131" s="239">
        <f>ROUND(I131*H131,2)</f>
        <v>0</v>
      </c>
      <c r="BL131" s="14" t="s">
        <v>90</v>
      </c>
      <c r="BM131" s="238" t="s">
        <v>284</v>
      </c>
    </row>
    <row r="132" s="2" customFormat="1" ht="24.15" customHeight="1">
      <c r="A132" s="35"/>
      <c r="B132" s="36"/>
      <c r="C132" s="226" t="s">
        <v>105</v>
      </c>
      <c r="D132" s="226" t="s">
        <v>137</v>
      </c>
      <c r="E132" s="227" t="s">
        <v>285</v>
      </c>
      <c r="F132" s="228" t="s">
        <v>286</v>
      </c>
      <c r="G132" s="229" t="s">
        <v>140</v>
      </c>
      <c r="H132" s="230">
        <v>1.05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41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90</v>
      </c>
      <c r="AT132" s="238" t="s">
        <v>137</v>
      </c>
      <c r="AU132" s="238" t="s">
        <v>84</v>
      </c>
      <c r="AY132" s="14" t="s">
        <v>135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84</v>
      </c>
      <c r="BK132" s="239">
        <f>ROUND(I132*H132,2)</f>
        <v>0</v>
      </c>
      <c r="BL132" s="14" t="s">
        <v>90</v>
      </c>
      <c r="BM132" s="238" t="s">
        <v>287</v>
      </c>
    </row>
    <row r="133" s="2" customFormat="1" ht="21.75" customHeight="1">
      <c r="A133" s="35"/>
      <c r="B133" s="36"/>
      <c r="C133" s="226" t="s">
        <v>170</v>
      </c>
      <c r="D133" s="226" t="s">
        <v>137</v>
      </c>
      <c r="E133" s="227" t="s">
        <v>163</v>
      </c>
      <c r="F133" s="228" t="s">
        <v>164</v>
      </c>
      <c r="G133" s="229" t="s">
        <v>156</v>
      </c>
      <c r="H133" s="230">
        <v>40.950000000000003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41</v>
      </c>
      <c r="O133" s="94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90</v>
      </c>
      <c r="AT133" s="238" t="s">
        <v>137</v>
      </c>
      <c r="AU133" s="238" t="s">
        <v>84</v>
      </c>
      <c r="AY133" s="14" t="s">
        <v>135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84</v>
      </c>
      <c r="BK133" s="239">
        <f>ROUND(I133*H133,2)</f>
        <v>0</v>
      </c>
      <c r="BL133" s="14" t="s">
        <v>90</v>
      </c>
      <c r="BM133" s="238" t="s">
        <v>288</v>
      </c>
    </row>
    <row r="134" s="12" customFormat="1" ht="22.8" customHeight="1">
      <c r="A134" s="12"/>
      <c r="B134" s="210"/>
      <c r="C134" s="211"/>
      <c r="D134" s="212" t="s">
        <v>74</v>
      </c>
      <c r="E134" s="224" t="s">
        <v>93</v>
      </c>
      <c r="F134" s="224" t="s">
        <v>169</v>
      </c>
      <c r="G134" s="211"/>
      <c r="H134" s="211"/>
      <c r="I134" s="214"/>
      <c r="J134" s="225">
        <f>BK134</f>
        <v>0</v>
      </c>
      <c r="K134" s="211"/>
      <c r="L134" s="216"/>
      <c r="M134" s="217"/>
      <c r="N134" s="218"/>
      <c r="O134" s="218"/>
      <c r="P134" s="219">
        <f>SUM(P135:P138)</f>
        <v>0</v>
      </c>
      <c r="Q134" s="218"/>
      <c r="R134" s="219">
        <f>SUM(R135:R138)</f>
        <v>19.696560000000002</v>
      </c>
      <c r="S134" s="218"/>
      <c r="T134" s="220">
        <f>SUM(T135:T138)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1" t="s">
        <v>80</v>
      </c>
      <c r="AT134" s="222" t="s">
        <v>74</v>
      </c>
      <c r="AU134" s="222" t="s">
        <v>80</v>
      </c>
      <c r="AY134" s="221" t="s">
        <v>135</v>
      </c>
      <c r="BK134" s="223">
        <f>SUM(BK135:BK138)</f>
        <v>0</v>
      </c>
    </row>
    <row r="135" s="2" customFormat="1" ht="33" customHeight="1">
      <c r="A135" s="35"/>
      <c r="B135" s="36"/>
      <c r="C135" s="226" t="s">
        <v>174</v>
      </c>
      <c r="D135" s="226" t="s">
        <v>137</v>
      </c>
      <c r="E135" s="227" t="s">
        <v>289</v>
      </c>
      <c r="F135" s="228" t="s">
        <v>290</v>
      </c>
      <c r="G135" s="229" t="s">
        <v>156</v>
      </c>
      <c r="H135" s="230">
        <v>39</v>
      </c>
      <c r="I135" s="231"/>
      <c r="J135" s="232">
        <f>ROUND(I135*H135,2)</f>
        <v>0</v>
      </c>
      <c r="K135" s="233"/>
      <c r="L135" s="41"/>
      <c r="M135" s="234" t="s">
        <v>1</v>
      </c>
      <c r="N135" s="235" t="s">
        <v>41</v>
      </c>
      <c r="O135" s="94"/>
      <c r="P135" s="236">
        <f>O135*H135</f>
        <v>0</v>
      </c>
      <c r="Q135" s="236">
        <v>0.27994000000000002</v>
      </c>
      <c r="R135" s="236">
        <f>Q135*H135</f>
        <v>10.917660000000002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90</v>
      </c>
      <c r="AT135" s="238" t="s">
        <v>137</v>
      </c>
      <c r="AU135" s="238" t="s">
        <v>84</v>
      </c>
      <c r="AY135" s="14" t="s">
        <v>135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84</v>
      </c>
      <c r="BK135" s="239">
        <f>ROUND(I135*H135,2)</f>
        <v>0</v>
      </c>
      <c r="BL135" s="14" t="s">
        <v>90</v>
      </c>
      <c r="BM135" s="238" t="s">
        <v>291</v>
      </c>
    </row>
    <row r="136" s="2" customFormat="1" ht="37.8" customHeight="1">
      <c r="A136" s="35"/>
      <c r="B136" s="36"/>
      <c r="C136" s="226" t="s">
        <v>178</v>
      </c>
      <c r="D136" s="226" t="s">
        <v>137</v>
      </c>
      <c r="E136" s="227" t="s">
        <v>356</v>
      </c>
      <c r="F136" s="228" t="s">
        <v>357</v>
      </c>
      <c r="G136" s="229" t="s">
        <v>156</v>
      </c>
      <c r="H136" s="230">
        <v>39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41</v>
      </c>
      <c r="O136" s="94"/>
      <c r="P136" s="236">
        <f>O136*H136</f>
        <v>0</v>
      </c>
      <c r="Q136" s="236">
        <v>0.092499999999999999</v>
      </c>
      <c r="R136" s="236">
        <f>Q136*H136</f>
        <v>3.6074999999999999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90</v>
      </c>
      <c r="AT136" s="238" t="s">
        <v>137</v>
      </c>
      <c r="AU136" s="238" t="s">
        <v>84</v>
      </c>
      <c r="AY136" s="14" t="s">
        <v>135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84</v>
      </c>
      <c r="BK136" s="239">
        <f>ROUND(I136*H136,2)</f>
        <v>0</v>
      </c>
      <c r="BL136" s="14" t="s">
        <v>90</v>
      </c>
      <c r="BM136" s="238" t="s">
        <v>294</v>
      </c>
    </row>
    <row r="137" s="2" customFormat="1" ht="16.5" customHeight="1">
      <c r="A137" s="35"/>
      <c r="B137" s="36"/>
      <c r="C137" s="240" t="s">
        <v>182</v>
      </c>
      <c r="D137" s="240" t="s">
        <v>158</v>
      </c>
      <c r="E137" s="241" t="s">
        <v>295</v>
      </c>
      <c r="F137" s="242" t="s">
        <v>296</v>
      </c>
      <c r="G137" s="243" t="s">
        <v>156</v>
      </c>
      <c r="H137" s="244">
        <v>39.780000000000001</v>
      </c>
      <c r="I137" s="245"/>
      <c r="J137" s="246">
        <f>ROUND(I137*H137,2)</f>
        <v>0</v>
      </c>
      <c r="K137" s="247"/>
      <c r="L137" s="248"/>
      <c r="M137" s="249" t="s">
        <v>1</v>
      </c>
      <c r="N137" s="250" t="s">
        <v>41</v>
      </c>
      <c r="O137" s="94"/>
      <c r="P137" s="236">
        <f>O137*H137</f>
        <v>0</v>
      </c>
      <c r="Q137" s="236">
        <v>0.13</v>
      </c>
      <c r="R137" s="236">
        <f>Q137*H137</f>
        <v>5.1714000000000002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102</v>
      </c>
      <c r="AT137" s="238" t="s">
        <v>158</v>
      </c>
      <c r="AU137" s="238" t="s">
        <v>84</v>
      </c>
      <c r="AY137" s="14" t="s">
        <v>135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84</v>
      </c>
      <c r="BK137" s="239">
        <f>ROUND(I137*H137,2)</f>
        <v>0</v>
      </c>
      <c r="BL137" s="14" t="s">
        <v>90</v>
      </c>
      <c r="BM137" s="238" t="s">
        <v>297</v>
      </c>
    </row>
    <row r="138" s="2" customFormat="1" ht="21.75" customHeight="1">
      <c r="A138" s="35"/>
      <c r="B138" s="36"/>
      <c r="C138" s="226" t="s">
        <v>186</v>
      </c>
      <c r="D138" s="226" t="s">
        <v>137</v>
      </c>
      <c r="E138" s="227" t="s">
        <v>298</v>
      </c>
      <c r="F138" s="228" t="s">
        <v>299</v>
      </c>
      <c r="G138" s="229" t="s">
        <v>300</v>
      </c>
      <c r="H138" s="230">
        <v>0.5</v>
      </c>
      <c r="I138" s="231"/>
      <c r="J138" s="232">
        <f>ROUND(I138*H138,2)</f>
        <v>0</v>
      </c>
      <c r="K138" s="233"/>
      <c r="L138" s="41"/>
      <c r="M138" s="234" t="s">
        <v>1</v>
      </c>
      <c r="N138" s="235" t="s">
        <v>41</v>
      </c>
      <c r="O138" s="94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90</v>
      </c>
      <c r="AT138" s="238" t="s">
        <v>137</v>
      </c>
      <c r="AU138" s="238" t="s">
        <v>84</v>
      </c>
      <c r="AY138" s="14" t="s">
        <v>135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84</v>
      </c>
      <c r="BK138" s="239">
        <f>ROUND(I138*H138,2)</f>
        <v>0</v>
      </c>
      <c r="BL138" s="14" t="s">
        <v>90</v>
      </c>
      <c r="BM138" s="238" t="s">
        <v>332</v>
      </c>
    </row>
    <row r="139" s="12" customFormat="1" ht="22.8" customHeight="1">
      <c r="A139" s="12"/>
      <c r="B139" s="210"/>
      <c r="C139" s="211"/>
      <c r="D139" s="212" t="s">
        <v>74</v>
      </c>
      <c r="E139" s="224" t="s">
        <v>105</v>
      </c>
      <c r="F139" s="224" t="s">
        <v>198</v>
      </c>
      <c r="G139" s="211"/>
      <c r="H139" s="211"/>
      <c r="I139" s="214"/>
      <c r="J139" s="225">
        <f>BK139</f>
        <v>0</v>
      </c>
      <c r="K139" s="211"/>
      <c r="L139" s="216"/>
      <c r="M139" s="217"/>
      <c r="N139" s="218"/>
      <c r="O139" s="218"/>
      <c r="P139" s="219">
        <f>SUM(P140:P146)</f>
        <v>0</v>
      </c>
      <c r="Q139" s="218"/>
      <c r="R139" s="219">
        <f>SUM(R140:R146)</f>
        <v>9.807739999999999</v>
      </c>
      <c r="S139" s="218"/>
      <c r="T139" s="220">
        <f>SUM(T140:T146)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80</v>
      </c>
      <c r="AT139" s="222" t="s">
        <v>74</v>
      </c>
      <c r="AU139" s="222" t="s">
        <v>80</v>
      </c>
      <c r="AY139" s="221" t="s">
        <v>135</v>
      </c>
      <c r="BK139" s="223">
        <f>SUM(BK140:BK146)</f>
        <v>0</v>
      </c>
    </row>
    <row r="140" s="2" customFormat="1" ht="33" customHeight="1">
      <c r="A140" s="35"/>
      <c r="B140" s="36"/>
      <c r="C140" s="226" t="s">
        <v>190</v>
      </c>
      <c r="D140" s="226" t="s">
        <v>137</v>
      </c>
      <c r="E140" s="227" t="s">
        <v>302</v>
      </c>
      <c r="F140" s="228" t="s">
        <v>303</v>
      </c>
      <c r="G140" s="229" t="s">
        <v>300</v>
      </c>
      <c r="H140" s="230">
        <v>27</v>
      </c>
      <c r="I140" s="231"/>
      <c r="J140" s="232">
        <f>ROUND(I140*H140,2)</f>
        <v>0</v>
      </c>
      <c r="K140" s="233"/>
      <c r="L140" s="41"/>
      <c r="M140" s="234" t="s">
        <v>1</v>
      </c>
      <c r="N140" s="235" t="s">
        <v>41</v>
      </c>
      <c r="O140" s="94"/>
      <c r="P140" s="236">
        <f>O140*H140</f>
        <v>0</v>
      </c>
      <c r="Q140" s="236">
        <v>0.15112999999999999</v>
      </c>
      <c r="R140" s="236">
        <f>Q140*H140</f>
        <v>4.0805099999999994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90</v>
      </c>
      <c r="AT140" s="238" t="s">
        <v>137</v>
      </c>
      <c r="AU140" s="238" t="s">
        <v>84</v>
      </c>
      <c r="AY140" s="14" t="s">
        <v>135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84</v>
      </c>
      <c r="BK140" s="239">
        <f>ROUND(I140*H140,2)</f>
        <v>0</v>
      </c>
      <c r="BL140" s="14" t="s">
        <v>90</v>
      </c>
      <c r="BM140" s="238" t="s">
        <v>304</v>
      </c>
    </row>
    <row r="141" s="2" customFormat="1" ht="16.5" customHeight="1">
      <c r="A141" s="35"/>
      <c r="B141" s="36"/>
      <c r="C141" s="240" t="s">
        <v>194</v>
      </c>
      <c r="D141" s="240" t="s">
        <v>158</v>
      </c>
      <c r="E141" s="241" t="s">
        <v>305</v>
      </c>
      <c r="F141" s="242" t="s">
        <v>306</v>
      </c>
      <c r="G141" s="243" t="s">
        <v>232</v>
      </c>
      <c r="H141" s="244">
        <v>27.27</v>
      </c>
      <c r="I141" s="245"/>
      <c r="J141" s="246">
        <f>ROUND(I141*H141,2)</f>
        <v>0</v>
      </c>
      <c r="K141" s="247"/>
      <c r="L141" s="248"/>
      <c r="M141" s="249" t="s">
        <v>1</v>
      </c>
      <c r="N141" s="250" t="s">
        <v>41</v>
      </c>
      <c r="O141" s="94"/>
      <c r="P141" s="236">
        <f>O141*H141</f>
        <v>0</v>
      </c>
      <c r="Q141" s="236">
        <v>0.085000000000000006</v>
      </c>
      <c r="R141" s="236">
        <f>Q141*H141</f>
        <v>2.3179500000000002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102</v>
      </c>
      <c r="AT141" s="238" t="s">
        <v>158</v>
      </c>
      <c r="AU141" s="238" t="s">
        <v>84</v>
      </c>
      <c r="AY141" s="14" t="s">
        <v>135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84</v>
      </c>
      <c r="BK141" s="239">
        <f>ROUND(I141*H141,2)</f>
        <v>0</v>
      </c>
      <c r="BL141" s="14" t="s">
        <v>90</v>
      </c>
      <c r="BM141" s="238" t="s">
        <v>307</v>
      </c>
    </row>
    <row r="142" s="2" customFormat="1" ht="37.8" customHeight="1">
      <c r="A142" s="35"/>
      <c r="B142" s="36"/>
      <c r="C142" s="226" t="s">
        <v>199</v>
      </c>
      <c r="D142" s="226" t="s">
        <v>137</v>
      </c>
      <c r="E142" s="227" t="s">
        <v>308</v>
      </c>
      <c r="F142" s="228" t="s">
        <v>309</v>
      </c>
      <c r="G142" s="229" t="s">
        <v>300</v>
      </c>
      <c r="H142" s="230">
        <v>28</v>
      </c>
      <c r="I142" s="231"/>
      <c r="J142" s="232">
        <f>ROUND(I142*H142,2)</f>
        <v>0</v>
      </c>
      <c r="K142" s="233"/>
      <c r="L142" s="41"/>
      <c r="M142" s="234" t="s">
        <v>1</v>
      </c>
      <c r="N142" s="235" t="s">
        <v>41</v>
      </c>
      <c r="O142" s="94"/>
      <c r="P142" s="236">
        <f>O142*H142</f>
        <v>0</v>
      </c>
      <c r="Q142" s="236">
        <v>0.098530000000000006</v>
      </c>
      <c r="R142" s="236">
        <f>Q142*H142</f>
        <v>2.7588400000000002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90</v>
      </c>
      <c r="AT142" s="238" t="s">
        <v>137</v>
      </c>
      <c r="AU142" s="238" t="s">
        <v>84</v>
      </c>
      <c r="AY142" s="14" t="s">
        <v>135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84</v>
      </c>
      <c r="BK142" s="239">
        <f>ROUND(I142*H142,2)</f>
        <v>0</v>
      </c>
      <c r="BL142" s="14" t="s">
        <v>90</v>
      </c>
      <c r="BM142" s="238" t="s">
        <v>310</v>
      </c>
    </row>
    <row r="143" s="2" customFormat="1" ht="16.5" customHeight="1">
      <c r="A143" s="35"/>
      <c r="B143" s="36"/>
      <c r="C143" s="240" t="s">
        <v>204</v>
      </c>
      <c r="D143" s="240" t="s">
        <v>158</v>
      </c>
      <c r="E143" s="241" t="s">
        <v>311</v>
      </c>
      <c r="F143" s="242" t="s">
        <v>312</v>
      </c>
      <c r="G143" s="243" t="s">
        <v>232</v>
      </c>
      <c r="H143" s="244">
        <v>28.280000000000001</v>
      </c>
      <c r="I143" s="245"/>
      <c r="J143" s="246">
        <f>ROUND(I143*H143,2)</f>
        <v>0</v>
      </c>
      <c r="K143" s="247"/>
      <c r="L143" s="248"/>
      <c r="M143" s="249" t="s">
        <v>1</v>
      </c>
      <c r="N143" s="250" t="s">
        <v>41</v>
      </c>
      <c r="O143" s="94"/>
      <c r="P143" s="236">
        <f>O143*H143</f>
        <v>0</v>
      </c>
      <c r="Q143" s="236">
        <v>0.023</v>
      </c>
      <c r="R143" s="236">
        <f>Q143*H143</f>
        <v>0.65044000000000002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102</v>
      </c>
      <c r="AT143" s="238" t="s">
        <v>158</v>
      </c>
      <c r="AU143" s="238" t="s">
        <v>84</v>
      </c>
      <c r="AY143" s="14" t="s">
        <v>135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84</v>
      </c>
      <c r="BK143" s="239">
        <f>ROUND(I143*H143,2)</f>
        <v>0</v>
      </c>
      <c r="BL143" s="14" t="s">
        <v>90</v>
      </c>
      <c r="BM143" s="238" t="s">
        <v>313</v>
      </c>
    </row>
    <row r="144" s="2" customFormat="1" ht="24.15" customHeight="1">
      <c r="A144" s="35"/>
      <c r="B144" s="36"/>
      <c r="C144" s="226" t="s">
        <v>210</v>
      </c>
      <c r="D144" s="226" t="s">
        <v>137</v>
      </c>
      <c r="E144" s="227" t="s">
        <v>255</v>
      </c>
      <c r="F144" s="228" t="s">
        <v>256</v>
      </c>
      <c r="G144" s="229" t="s">
        <v>213</v>
      </c>
      <c r="H144" s="230">
        <v>2.6000000000000001</v>
      </c>
      <c r="I144" s="231"/>
      <c r="J144" s="232">
        <f>ROUND(I144*H144,2)</f>
        <v>0</v>
      </c>
      <c r="K144" s="233"/>
      <c r="L144" s="41"/>
      <c r="M144" s="234" t="s">
        <v>1</v>
      </c>
      <c r="N144" s="235" t="s">
        <v>41</v>
      </c>
      <c r="O144" s="94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90</v>
      </c>
      <c r="AT144" s="238" t="s">
        <v>137</v>
      </c>
      <c r="AU144" s="238" t="s">
        <v>84</v>
      </c>
      <c r="AY144" s="14" t="s">
        <v>135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84</v>
      </c>
      <c r="BK144" s="239">
        <f>ROUND(I144*H144,2)</f>
        <v>0</v>
      </c>
      <c r="BL144" s="14" t="s">
        <v>90</v>
      </c>
      <c r="BM144" s="238" t="s">
        <v>335</v>
      </c>
    </row>
    <row r="145" s="2" customFormat="1" ht="24.15" customHeight="1">
      <c r="A145" s="35"/>
      <c r="B145" s="36"/>
      <c r="C145" s="226" t="s">
        <v>7</v>
      </c>
      <c r="D145" s="226" t="s">
        <v>137</v>
      </c>
      <c r="E145" s="227" t="s">
        <v>259</v>
      </c>
      <c r="F145" s="228" t="s">
        <v>358</v>
      </c>
      <c r="G145" s="229" t="s">
        <v>213</v>
      </c>
      <c r="H145" s="230">
        <v>49.399999999999999</v>
      </c>
      <c r="I145" s="231"/>
      <c r="J145" s="232">
        <f>ROUND(I145*H145,2)</f>
        <v>0</v>
      </c>
      <c r="K145" s="233"/>
      <c r="L145" s="41"/>
      <c r="M145" s="234" t="s">
        <v>1</v>
      </c>
      <c r="N145" s="235" t="s">
        <v>41</v>
      </c>
      <c r="O145" s="94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90</v>
      </c>
      <c r="AT145" s="238" t="s">
        <v>137</v>
      </c>
      <c r="AU145" s="238" t="s">
        <v>84</v>
      </c>
      <c r="AY145" s="14" t="s">
        <v>135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84</v>
      </c>
      <c r="BK145" s="239">
        <f>ROUND(I145*H145,2)</f>
        <v>0</v>
      </c>
      <c r="BL145" s="14" t="s">
        <v>90</v>
      </c>
      <c r="BM145" s="238" t="s">
        <v>338</v>
      </c>
    </row>
    <row r="146" s="2" customFormat="1" ht="24.15" customHeight="1">
      <c r="A146" s="35"/>
      <c r="B146" s="36"/>
      <c r="C146" s="226" t="s">
        <v>246</v>
      </c>
      <c r="D146" s="226" t="s">
        <v>137</v>
      </c>
      <c r="E146" s="227" t="s">
        <v>319</v>
      </c>
      <c r="F146" s="228" t="s">
        <v>320</v>
      </c>
      <c r="G146" s="229" t="s">
        <v>213</v>
      </c>
      <c r="H146" s="230">
        <v>2.6000000000000001</v>
      </c>
      <c r="I146" s="231"/>
      <c r="J146" s="232">
        <f>ROUND(I146*H146,2)</f>
        <v>0</v>
      </c>
      <c r="K146" s="233"/>
      <c r="L146" s="41"/>
      <c r="M146" s="234" t="s">
        <v>1</v>
      </c>
      <c r="N146" s="235" t="s">
        <v>41</v>
      </c>
      <c r="O146" s="94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90</v>
      </c>
      <c r="AT146" s="238" t="s">
        <v>137</v>
      </c>
      <c r="AU146" s="238" t="s">
        <v>84</v>
      </c>
      <c r="AY146" s="14" t="s">
        <v>135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84</v>
      </c>
      <c r="BK146" s="239">
        <f>ROUND(I146*H146,2)</f>
        <v>0</v>
      </c>
      <c r="BL146" s="14" t="s">
        <v>90</v>
      </c>
      <c r="BM146" s="238" t="s">
        <v>339</v>
      </c>
    </row>
    <row r="147" s="12" customFormat="1" ht="22.8" customHeight="1">
      <c r="A147" s="12"/>
      <c r="B147" s="210"/>
      <c r="C147" s="211"/>
      <c r="D147" s="212" t="s">
        <v>74</v>
      </c>
      <c r="E147" s="224" t="s">
        <v>208</v>
      </c>
      <c r="F147" s="224" t="s">
        <v>209</v>
      </c>
      <c r="G147" s="211"/>
      <c r="H147" s="211"/>
      <c r="I147" s="214"/>
      <c r="J147" s="225">
        <f>BK147</f>
        <v>0</v>
      </c>
      <c r="K147" s="211"/>
      <c r="L147" s="216"/>
      <c r="M147" s="217"/>
      <c r="N147" s="218"/>
      <c r="O147" s="218"/>
      <c r="P147" s="219">
        <f>P148</f>
        <v>0</v>
      </c>
      <c r="Q147" s="218"/>
      <c r="R147" s="219">
        <f>R148</f>
        <v>0</v>
      </c>
      <c r="S147" s="218"/>
      <c r="T147" s="220">
        <f>T148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1" t="s">
        <v>80</v>
      </c>
      <c r="AT147" s="222" t="s">
        <v>74</v>
      </c>
      <c r="AU147" s="222" t="s">
        <v>80</v>
      </c>
      <c r="AY147" s="221" t="s">
        <v>135</v>
      </c>
      <c r="BK147" s="223">
        <f>BK148</f>
        <v>0</v>
      </c>
    </row>
    <row r="148" s="2" customFormat="1" ht="33" customHeight="1">
      <c r="A148" s="35"/>
      <c r="B148" s="36"/>
      <c r="C148" s="226" t="s">
        <v>250</v>
      </c>
      <c r="D148" s="226" t="s">
        <v>137</v>
      </c>
      <c r="E148" s="227" t="s">
        <v>322</v>
      </c>
      <c r="F148" s="228" t="s">
        <v>323</v>
      </c>
      <c r="G148" s="229" t="s">
        <v>213</v>
      </c>
      <c r="H148" s="230">
        <v>29.504000000000001</v>
      </c>
      <c r="I148" s="231"/>
      <c r="J148" s="232">
        <f>ROUND(I148*H148,2)</f>
        <v>0</v>
      </c>
      <c r="K148" s="233"/>
      <c r="L148" s="41"/>
      <c r="M148" s="251" t="s">
        <v>1</v>
      </c>
      <c r="N148" s="252" t="s">
        <v>41</v>
      </c>
      <c r="O148" s="253"/>
      <c r="P148" s="254">
        <f>O148*H148</f>
        <v>0</v>
      </c>
      <c r="Q148" s="254">
        <v>0</v>
      </c>
      <c r="R148" s="254">
        <f>Q148*H148</f>
        <v>0</v>
      </c>
      <c r="S148" s="254">
        <v>0</v>
      </c>
      <c r="T148" s="25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90</v>
      </c>
      <c r="AT148" s="238" t="s">
        <v>137</v>
      </c>
      <c r="AU148" s="238" t="s">
        <v>84</v>
      </c>
      <c r="AY148" s="14" t="s">
        <v>135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84</v>
      </c>
      <c r="BK148" s="239">
        <f>ROUND(I148*H148,2)</f>
        <v>0</v>
      </c>
      <c r="BL148" s="14" t="s">
        <v>90</v>
      </c>
      <c r="BM148" s="238" t="s">
        <v>214</v>
      </c>
    </row>
    <row r="149" s="2" customFormat="1" ht="6.96" customHeight="1">
      <c r="A149" s="35"/>
      <c r="B149" s="69"/>
      <c r="C149" s="70"/>
      <c r="D149" s="70"/>
      <c r="E149" s="70"/>
      <c r="F149" s="70"/>
      <c r="G149" s="70"/>
      <c r="H149" s="70"/>
      <c r="I149" s="70"/>
      <c r="J149" s="70"/>
      <c r="K149" s="70"/>
      <c r="L149" s="41"/>
      <c r="M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</row>
  </sheetData>
  <sheetProtection sheet="1" autoFilter="0" formatColumns="0" formatRows="0" objects="1" scenarios="1" spinCount="100000" saltValue="gkzUihG0imZaqEFH2xQiPlbDnxcCN837eCPSzjCdVUr4NT6GkOjc66jkGsJekQGFlZlOncofN4gqo4Xtgu6TBg==" hashValue="Dtz5S4VUmTpWmleVrsmWSbSpi7Cl2cVNJiTC0zek/MTZXAEtLd2Jlvvm8BN5fztCvByNY0na+sQhKrnIYxZo5w==" algorithmName="SHA-512" password="CC35"/>
  <autoFilter ref="C120:K148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DESKTOP-2OLC6KV\Michal Macura</dc:creator>
  <cp:lastModifiedBy>DESKTOP-2OLC6KV\Michal Macura</cp:lastModifiedBy>
  <dcterms:created xsi:type="dcterms:W3CDTF">2022-01-25T12:08:04Z</dcterms:created>
  <dcterms:modified xsi:type="dcterms:W3CDTF">2022-01-25T12:08:32Z</dcterms:modified>
</cp:coreProperties>
</file>