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00" tabRatio="500" activeTab="0"/>
  </bookViews>
  <sheets>
    <sheet name="Prehlad" sheetId="1" r:id="rId1"/>
    <sheet name="Figury" sheetId="2" r:id="rId2"/>
    <sheet name="Rekapitulacia" sheetId="3" r:id="rId3"/>
    <sheet name="Kryci list" sheetId="4" r:id="rId4"/>
  </sheets>
  <definedNames>
    <definedName name="Excel_BuiltIn__FilterDatabase">#REF!</definedName>
    <definedName name="Excel_BuiltIn_Print_Area" localSheetId="1">'Figury'!$A:$D</definedName>
    <definedName name="Excel_BuiltIn_Print_Area" localSheetId="3">'Kryci list'!$A:$J</definedName>
    <definedName name="Excel_BuiltIn_Print_Area" localSheetId="0">'Prehlad'!$A:$O</definedName>
    <definedName name="Excel_BuiltIn_Print_Area" localSheetId="2">'Rekapitulacia'!$A:$G</definedName>
    <definedName name="fakt1R">#REF!</definedName>
    <definedName name="_xlnm.Print_Titles" localSheetId="1">'Figury'!$8:$10</definedName>
    <definedName name="_xlnm.Print_Titles" localSheetId="0">'Prehlad'!$8:$10</definedName>
    <definedName name="_xlnm.Print_Titles" localSheetId="2">'Rekapitulacia'!$8:$10</definedName>
  </definedNames>
  <calcPr fullCalcOnLoad="1"/>
</workbook>
</file>

<file path=xl/sharedStrings.xml><?xml version="1.0" encoding="utf-8"?>
<sst xmlns="http://schemas.openxmlformats.org/spreadsheetml/2006/main" count="3679" uniqueCount="1205">
  <si>
    <t>Montáž strešného výlezu 500x700</t>
  </si>
  <si>
    <t>76667-3100</t>
  </si>
  <si>
    <t>766682112</t>
  </si>
  <si>
    <t>Montáž zárubní obložkových pre dvere jednokrídl. hr. steny 100- 350 mm</t>
  </si>
  <si>
    <t>76668-2112</t>
  </si>
  <si>
    <t>14+21+1+1+3+7+1+1 =   49,000</t>
  </si>
  <si>
    <t>766682212</t>
  </si>
  <si>
    <t>Montáž zárubní obložkových protipož pre dvere jednokrídl. hr. steny do 100-350mm</t>
  </si>
  <si>
    <t>76668-2212</t>
  </si>
  <si>
    <t>22+1+1 =   24,000</t>
  </si>
  <si>
    <t>6116G0201</t>
  </si>
  <si>
    <t>Zárubňa obložková fóliovaná šírky 60-90 cm a hr. steny 10-30cm</t>
  </si>
  <si>
    <t>20.30.11</t>
  </si>
  <si>
    <t>24+49 =   73,000</t>
  </si>
  <si>
    <t>766695213</t>
  </si>
  <si>
    <t>Montáž prahov dvier 1-krídl. š. nad 10cm</t>
  </si>
  <si>
    <t>76669-5213</t>
  </si>
  <si>
    <t>611874210</t>
  </si>
  <si>
    <t>Prah bukový dĺžka 92 šírka 15cm</t>
  </si>
  <si>
    <t>766812111</t>
  </si>
  <si>
    <t>Montáž kuchynských liniek drev. na stenu dl. do 120cm</t>
  </si>
  <si>
    <t>76681-2111</t>
  </si>
  <si>
    <t>615812361</t>
  </si>
  <si>
    <t>Odk.51 Súbor kuchynský z laminátu dl.1200mm s nerez drezom a pracovnou doskou</t>
  </si>
  <si>
    <t>615812360</t>
  </si>
  <si>
    <t>36.13.10</t>
  </si>
  <si>
    <t>615816121</t>
  </si>
  <si>
    <t>Odk.50 Súbor kuchynský z laminátu dl-.2250 mm s nerez.drezom a pracovnou doskou</t>
  </si>
  <si>
    <t>615816120</t>
  </si>
  <si>
    <t>615816161</t>
  </si>
  <si>
    <t>Odk.52 Súbor kuchynský z laminátu 2250+1600mm s nerez.drezom a pracovnou doskou</t>
  </si>
  <si>
    <t>615816160</t>
  </si>
  <si>
    <t>766812115</t>
  </si>
  <si>
    <t>Montáž kuchynských liniek drev. na stenu dl. do 240cm</t>
  </si>
  <si>
    <t>76681-2115</t>
  </si>
  <si>
    <t>766812117</t>
  </si>
  <si>
    <t>Montáž kuchynských liniek drev. na stenu dl. nad 240cm</t>
  </si>
  <si>
    <t>998766204</t>
  </si>
  <si>
    <t>Presun hmôt pre konštr. stolárske v objektoch výšky do 36 m</t>
  </si>
  <si>
    <t>99876-6204</t>
  </si>
  <si>
    <t xml:space="preserve">766 - Konštrukcie stolárske  spolu: </t>
  </si>
  <si>
    <t>767 - Konštrukcie doplnk. kovové stavebné</t>
  </si>
  <si>
    <t>767</t>
  </si>
  <si>
    <t>767-002</t>
  </si>
  <si>
    <t>Odk.46 Plechové revízne dvierka 600x600 s pož.odol.EI45 vč.rámu,kompl.D+M</t>
  </si>
  <si>
    <t>45.42.12</t>
  </si>
  <si>
    <t>767-003</t>
  </si>
  <si>
    <t>Odk.47 Poštová pl. schránka 325x2380x60, kompl.D+M</t>
  </si>
  <si>
    <t>767-004</t>
  </si>
  <si>
    <t>Odk.48 Rohož na obuv tyčová s rámom 900x450, kompl.D+M</t>
  </si>
  <si>
    <t>767-005</t>
  </si>
  <si>
    <t>767.153.01</t>
  </si>
  <si>
    <t>Zábradlie bálkónové z profilovej ocele ,výplň z dosiek Fundermax Exterir,kompl.D+M</t>
  </si>
  <si>
    <t>767.153</t>
  </si>
  <si>
    <t>(1,30+3,00)*15*1,10 =   70,950</t>
  </si>
  <si>
    <t>767.161</t>
  </si>
  <si>
    <t>Zábradlie schodiskové z profilovej ocele upevnené do muriva s drev. madlom,kompl.D+M</t>
  </si>
  <si>
    <t>"odk.40,42,43" (2,725*14+0,15*14+1,35*1)*1,10 =   45,760</t>
  </si>
  <si>
    <t>767.451.01</t>
  </si>
  <si>
    <t>Odk.13 Vchod.hlin.dvere 1700x2400 vč.rámu,kovania,trojskla,bezbar.prah a el.zámku,kompl.D+M</t>
  </si>
  <si>
    <t>767.451.03</t>
  </si>
  <si>
    <t>767.451.02</t>
  </si>
  <si>
    <t>Odk.14 Vchod.hlin.dvere 1600x2250 vč.rámu,kovania,bezbar.prah a trojskla,kompl.D+M</t>
  </si>
  <si>
    <t>Odk.15 Inter. hlin.dvere 1500x2050 vč.rámu,kovania,bezbar.prah a dvojskla,kompl.D+M</t>
  </si>
  <si>
    <t>767832100</t>
  </si>
  <si>
    <t>Odk.49  Montáž rebríkov do muriva</t>
  </si>
  <si>
    <t>76783-2100</t>
  </si>
  <si>
    <t>553468600</t>
  </si>
  <si>
    <t>Rebrík oceľový dl.1,00m</t>
  </si>
  <si>
    <t>553468601</t>
  </si>
  <si>
    <t>998767204</t>
  </si>
  <si>
    <t>Presun hmôt pre kovové stav. doplnk. konštr. v objektoch výšky do 36 m</t>
  </si>
  <si>
    <t>99876-7204</t>
  </si>
  <si>
    <t xml:space="preserve">767 - Konštrukcie doplnk. kovové stavebné  spolu: </t>
  </si>
  <si>
    <t>771 - Podlahy z dlaždíc  keramických</t>
  </si>
  <si>
    <t>771.443</t>
  </si>
  <si>
    <t>Dlažba z keramických dlaždíc do tmelu a soklík,kompl.D+M</t>
  </si>
  <si>
    <t>"P1" 7*(1,50+4,80+3,80+3,60+1,13)*1,15 =   119,382</t>
  </si>
  <si>
    <t>"P6" 5,07*1,05 =   5,324</t>
  </si>
  <si>
    <t>771</t>
  </si>
  <si>
    <t>771071311</t>
  </si>
  <si>
    <t>Montáž gres. dlažieb mrazuvzdorným elastickým lepiacim tmelom</t>
  </si>
  <si>
    <t>77107-1311</t>
  </si>
  <si>
    <t>"P5" 3,90*2*7 =   54,600</t>
  </si>
  <si>
    <t>"1np" 3,90 =   3,900</t>
  </si>
  <si>
    <t>771271123</t>
  </si>
  <si>
    <t>Montáž obkl.stupňov gresových do lepidla do 30cm</t>
  </si>
  <si>
    <t>45.43.12</t>
  </si>
  <si>
    <t>1,25*0,30*9*2*7 =   47,250</t>
  </si>
  <si>
    <t>1,25*0,20*9*2*7 =   31,500</t>
  </si>
  <si>
    <t>1,20*(0,20+0,30)*8 =   4,800</t>
  </si>
  <si>
    <t>771473113</t>
  </si>
  <si>
    <t>Montáž soklov  gres.rovných do lepidla do 10cm</t>
  </si>
  <si>
    <t>90,00+120,00+7,00 =   217,000</t>
  </si>
  <si>
    <t>(1,50+3,525)*2*7+1,50+3,525 =   75,375</t>
  </si>
  <si>
    <t>(1,25*2+2,55)*8 =   40,400</t>
  </si>
  <si>
    <t>771474133</t>
  </si>
  <si>
    <t>Montáž soklov gresových stupňov.do flexib.lep.do 10cm</t>
  </si>
  <si>
    <t>0,50*9*2*7 =   63,000</t>
  </si>
  <si>
    <t>0,50*8 =   4,000</t>
  </si>
  <si>
    <t>597-2</t>
  </si>
  <si>
    <t>Dlažba gresová mrazuvzdorná protišmyková</t>
  </si>
  <si>
    <t>26.30.10</t>
  </si>
  <si>
    <t>(58,50+75,375*0,10)*1,05 =   69,339</t>
  </si>
  <si>
    <t>597-4</t>
  </si>
  <si>
    <t>Dlažba gresová</t>
  </si>
  <si>
    <t>(212,63+83,55+65,17+(67,00+217,00+40,40)*0,10)*1,05 =   413,480</t>
  </si>
  <si>
    <t>771575202</t>
  </si>
  <si>
    <t>Montáž podláh z dlaždíc GRES do tmelu</t>
  </si>
  <si>
    <t>"P3" 12,68*7 =   88,760</t>
  </si>
  <si>
    <t>"P8" 11,22+12,63+11,55+32,57+6,72+6,55+2,16+14,88+20,60 =   118,880</t>
  </si>
  <si>
    <t>"P9"  2,14+2,85 =   4,990</t>
  </si>
  <si>
    <t>"P4" 2,52+8,95*7 =   65,170</t>
  </si>
  <si>
    <t>771579799</t>
  </si>
  <si>
    <t>Príplatok za mrazuvzdornú lepiacu a špárovaciu hmotu</t>
  </si>
  <si>
    <t>998771204</t>
  </si>
  <si>
    <t>Presun hmôt pre podlahy z dlaždíc v objektoch výšky do 36 m</t>
  </si>
  <si>
    <t>99877-1204</t>
  </si>
  <si>
    <t xml:space="preserve">771 - Podlahy z dlaždíc  keramických  spolu: </t>
  </si>
  <si>
    <t>775 - Podlahy vlysové a parketové</t>
  </si>
  <si>
    <t>775</t>
  </si>
  <si>
    <t>775413123</t>
  </si>
  <si>
    <t>Podlahové sokllová plastová lišty, kompl.D+M</t>
  </si>
  <si>
    <t>45.43.22</t>
  </si>
  <si>
    <t>1200,00*1,05 =   1260,000</t>
  </si>
  <si>
    <t>775479124</t>
  </si>
  <si>
    <t>Podlahová lišta prechodová</t>
  </si>
  <si>
    <t>77542-9124</t>
  </si>
  <si>
    <t>(0,60*14+7+14+3+7+1)*1,10 =   44,440</t>
  </si>
  <si>
    <t>775919115</t>
  </si>
  <si>
    <t>Montáž komplet podláh laminát š.do 200mm plávajúcich</t>
  </si>
  <si>
    <t>77591-9115</t>
  </si>
  <si>
    <t>" P2" (7,70+17,13+12,00+11,80+18,67+1,73+4,08+21,26+10,35+19,25+11,80+11,13)*7 =   1028,300</t>
  </si>
  <si>
    <t>"P7"  10,53+19,25+11,80+11,13 =   52,710</t>
  </si>
  <si>
    <t>611942036</t>
  </si>
  <si>
    <t>20.30.12</t>
  </si>
  <si>
    <t>1081,01*1,05 =   1135,061</t>
  </si>
  <si>
    <t>775973213</t>
  </si>
  <si>
    <t>Podložka polyuretánová hr.3mm pod pláv.podlahu,kompl.D+M</t>
  </si>
  <si>
    <t>998775204</t>
  </si>
  <si>
    <t>Presun hmôt pre podlahy vlysové v objektoch výšky do 36 m</t>
  </si>
  <si>
    <t>99877-5204</t>
  </si>
  <si>
    <t xml:space="preserve">775 - Podlahy vlysové a parketové  spolu: </t>
  </si>
  <si>
    <t>781 - Obklady z obkladačiek a dosiek</t>
  </si>
  <si>
    <t>781.432.01</t>
  </si>
  <si>
    <t>Obklady vnút. keramické do tmelu vč.rohov a líšt,kompl.D+M</t>
  </si>
  <si>
    <t>781.432</t>
  </si>
  <si>
    <t>"1np b" 3,45*0,60*1,05 =   2,174</t>
  </si>
  <si>
    <t>"b1" ((2,00+2,85)*2*2,00*1,05-(1,40*0,20+0,80*1,97)+(0,20*2+1,40)*0,30) =   19,054</t>
  </si>
  <si>
    <t>"2-8np b" 7*(3,45*2+2,55)*0,60*1,05 =   41,675</t>
  </si>
  <si>
    <t>7*(1,075+1,55+0,90+1,40)*2*1,50*1,05-0,60*1,50*2*7 =   95,996</t>
  </si>
  <si>
    <t>7*((2,00+2,40)*2*2,00*1,05-(0,60*1,97+1,40*0,20)+(1,40+0,20*2)*0,30) =   122,906</t>
  </si>
  <si>
    <t>7*((2,00+1,80)*2*2,00*1,05-(0,60*1,97+1,40*0,20)+(1,40+0,20*2)*0,30) =   105,266</t>
  </si>
  <si>
    <t>"b1" 7*(2,65+2,10)*2*2,00*1,05-0,60*1,97*7 =   131,376</t>
  </si>
  <si>
    <t>781644250</t>
  </si>
  <si>
    <t>Montáž obkladov parapetov do flexib.lep.</t>
  </si>
  <si>
    <t>78164-4250</t>
  </si>
  <si>
    <t>1,40*5 =   7,000</t>
  </si>
  <si>
    <t>597-01</t>
  </si>
  <si>
    <t>Dlažba keramická</t>
  </si>
  <si>
    <t>*</t>
  </si>
  <si>
    <t>597</t>
  </si>
  <si>
    <t>7,00*1,05 =   7,350</t>
  </si>
  <si>
    <t>998781204</t>
  </si>
  <si>
    <t>Presun hmôt pre obklady keramické v objektoch výšky do 36 m</t>
  </si>
  <si>
    <t>99878-1204</t>
  </si>
  <si>
    <t xml:space="preserve">781 - Obklady z obkladačiek a dosiek  spolu: </t>
  </si>
  <si>
    <t>783 - Nátery</t>
  </si>
  <si>
    <t>783</t>
  </si>
  <si>
    <t>783222100</t>
  </si>
  <si>
    <t>Nátery kov. stav. doplnk. konštr. syntet. dvojnásobné</t>
  </si>
  <si>
    <t>78322-2100</t>
  </si>
  <si>
    <t>45.44.21</t>
  </si>
  <si>
    <t>1,23*3+1,26*22 =   31,410</t>
  </si>
  <si>
    <t>(70,95+45,76)*1,10*2 =   256,762</t>
  </si>
  <si>
    <t>1,00*0,50*2 =   1,000</t>
  </si>
  <si>
    <t>783226100</t>
  </si>
  <si>
    <t>Nátery kov. stav. doplnk. konštr. syntet. základné</t>
  </si>
  <si>
    <t>78322-6100</t>
  </si>
  <si>
    <t>783626020</t>
  </si>
  <si>
    <t>78362-6020</t>
  </si>
  <si>
    <t>45.44.22</t>
  </si>
  <si>
    <t>1,55*(0,10+0,12)*2+(1,20+1,85+6,10+15,75+6,00+3,00)*(0,07+0,12)*2 =   13,564</t>
  </si>
  <si>
    <t>15,00*2+8,80*(0,12+0,14)*2+68,00*(0,05+0,03)*2 =   45,456</t>
  </si>
  <si>
    <t>783895025</t>
  </si>
  <si>
    <t>Nátery vnút. omiet dvojnásobné umývateľné</t>
  </si>
  <si>
    <t>78389-5025</t>
  </si>
  <si>
    <t>"d 1np" (4,40+2,55+1,25+1,14+2,25+8,90+3,85+5,35+3,85+4,55+10,10+3,225)*2*1,50 =   154,245</t>
  </si>
  <si>
    <t>"2-8np" 7*(8,90+4,40)*2*1,50 =   279,300</t>
  </si>
  <si>
    <t xml:space="preserve">783 - Nátery  spolu: </t>
  </si>
  <si>
    <t>784 - Maľby</t>
  </si>
  <si>
    <t>784</t>
  </si>
  <si>
    <t>784448090</t>
  </si>
  <si>
    <t>Maľba 1 far. miest. do3,8m</t>
  </si>
  <si>
    <t>1359,30+226,575+283,232+68,37+1160,303+1600,865+1174,215+247,12 =   6119,980</t>
  </si>
  <si>
    <t>-"obklady+náter" (518,447+433,545) =   -951,992</t>
  </si>
  <si>
    <t xml:space="preserve">784 - Maľby  spolu: </t>
  </si>
  <si>
    <t xml:space="preserve">PRÁCE A DODÁVKY PSV  spolu: </t>
  </si>
  <si>
    <t>PRÁCE A DODÁVKY M</t>
  </si>
  <si>
    <t>M21 - 155 Elektromontáže</t>
  </si>
  <si>
    <t>921</t>
  </si>
  <si>
    <t>210-01</t>
  </si>
  <si>
    <t>Práškový hasiací prístroj P6 -6kg</t>
  </si>
  <si>
    <t>M</t>
  </si>
  <si>
    <t>MK</t>
  </si>
  <si>
    <t xml:space="preserve">M21 - 155 Elektromontáže  spolu: </t>
  </si>
  <si>
    <t>M41 - 170 Montáž strojov priemyslu chem.,drev.,cel</t>
  </si>
  <si>
    <t>941</t>
  </si>
  <si>
    <t>410-1</t>
  </si>
  <si>
    <t>75700-1160</t>
  </si>
  <si>
    <t>45.34.32</t>
  </si>
  <si>
    <t xml:space="preserve">M41 - 170 Montáž strojov priemyslu chem.,drev.,cel  spolu: </t>
  </si>
  <si>
    <t xml:space="preserve">PRÁCE A DODÁVKY M  spolu: </t>
  </si>
  <si>
    <t>Za rozpočet celkom</t>
  </si>
  <si>
    <t>Figura</t>
  </si>
  <si>
    <t/>
  </si>
  <si>
    <t>f</t>
  </si>
  <si>
    <t>a</t>
  </si>
  <si>
    <t>Dodávateľ:</t>
  </si>
  <si>
    <t>Odberateľ:</t>
  </si>
  <si>
    <t xml:space="preserve"> </t>
  </si>
  <si>
    <t>DPH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</si>
  <si>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</si>
  <si>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</si>
  <si>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</si>
  <si>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</si>
  <si>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</si>
  <si>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</si>
  <si>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</si>
  <si>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>Rozpočet</t>
  </si>
  <si>
    <t>Prehľad rozpočtových nákladov v</t>
  </si>
  <si>
    <t>EUR</t>
  </si>
  <si>
    <t xml:space="preserve">Dodávateľ: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</si>
  <si>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</si>
  <si>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</si>
  <si>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</si>
  <si>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</si>
  <si>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</si>
  <si>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</si>
  <si>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</si>
  <si>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</si>
  <si>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</si>
  <si>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</si>
  <si>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</si>
  <si>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</si>
  <si>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</si>
  <si>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</si>
  <si>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</si>
  <si>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</si>
  <si>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</si>
  <si>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</si>
  <si>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</si>
  <si>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</si>
  <si>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</si>
  <si>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</si>
  <si>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</si>
  <si>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</si>
  <si>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</si>
  <si>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</si>
  <si>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</si>
  <si>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</si>
  <si>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</si>
  <si>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</si>
  <si>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</si>
  <si>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</si>
  <si>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</si>
  <si>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</si>
  <si>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</si>
  <si>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</si>
  <si>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</si>
  <si>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</si>
  <si>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</si>
  <si>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</si>
  <si>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</si>
  <si>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</si>
  <si>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</si>
  <si>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</si>
  <si>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</si>
  <si>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</si>
  <si>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</si>
  <si>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</si>
  <si>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</si>
  <si>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</si>
  <si>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</si>
  <si>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</si>
  <si>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</si>
  <si>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</si>
  <si>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</si>
  <si>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</si>
  <si>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</si>
  <si>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</si>
  <si>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</si>
  <si>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</si>
  <si>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</si>
  <si>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</si>
  <si>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</si>
  <si>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</si>
  <si>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</si>
  <si>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</si>
  <si>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</si>
  <si>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</si>
  <si>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</si>
  <si>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</si>
  <si>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</si>
  <si>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</si>
  <si>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</si>
  <si>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</si>
  <si>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</si>
  <si>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</si>
  <si>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</si>
  <si>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</si>
  <si>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</si>
  <si>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</si>
  <si>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</si>
  <si>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</si>
  <si>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</si>
  <si>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</si>
  <si>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</si>
  <si>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</si>
  <si>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</si>
  <si>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</si>
  <si>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</si>
  <si>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</si>
  <si>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</si>
  <si>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</si>
  <si>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</si>
  <si>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</si>
  <si>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</si>
  <si>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</si>
  <si>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</si>
  <si>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</si>
  <si>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</si>
  <si>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Spracoval:                                         </t>
  </si>
  <si>
    <t xml:space="preserve">Projektant: Stavoprojekt s.r.o.,  Prešov </t>
  </si>
  <si>
    <t xml:space="preserve">JKSO : </t>
  </si>
  <si>
    <t>Dátum: 20.07.2022</t>
  </si>
  <si>
    <t>Stavba :STROPKOV - ul.Hrnčiarská, Bytový dom A3</t>
  </si>
  <si>
    <t>Objekt : SO  01 Bytový dom -ytong</t>
  </si>
  <si>
    <t>Stavoprojekt, s.r.o., Prešov</t>
  </si>
  <si>
    <t xml:space="preserve"> Stavoprojekt, s.r.o., Prešov</t>
  </si>
  <si>
    <t>Stropkov</t>
  </si>
  <si>
    <t>JKSO :</t>
  </si>
  <si>
    <t>Zmluva č.: 21032</t>
  </si>
  <si>
    <t>20.07.2022</t>
  </si>
  <si>
    <t xml:space="preserve">Stavoprojekt s.r.o.,  Prešov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</si>
  <si>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</si>
  <si>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</si>
  <si>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</si>
  <si>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</si>
  <si>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</si>
  <si>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</si>
  <si>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</si>
  <si>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</si>
  <si>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</si>
  <si>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</si>
  <si>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</si>
  <si>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</si>
  <si>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</si>
  <si>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</si>
  <si>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</si>
  <si>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</si>
  <si>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</si>
  <si>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272</t>
  </si>
  <si>
    <t>121101102</t>
  </si>
  <si>
    <t>Odstránenie ornice s premiestnením do 100 m</t>
  </si>
  <si>
    <t>m3</t>
  </si>
  <si>
    <t xml:space="preserve">                    </t>
  </si>
  <si>
    <t>45.11.21</t>
  </si>
  <si>
    <t>EK</t>
  </si>
  <si>
    <t>S</t>
  </si>
  <si>
    <t>20,20*15,10*0,30 =   91,506</t>
  </si>
  <si>
    <t>001</t>
  </si>
  <si>
    <t>122201102</t>
  </si>
  <si>
    <t>Odkopávky a prekopávky nezapaž. v horn. tr. 3 nad 100 do 1 000 m3</t>
  </si>
  <si>
    <t>12220-1102</t>
  </si>
  <si>
    <t>"zrovnávacia rovina (1,50+1,52+0,56+1,30)/4= -1,22"</t>
  </si>
  <si>
    <t>122201109</t>
  </si>
  <si>
    <t>Príplatok za lepivosť horniny tr.3</t>
  </si>
  <si>
    <t>12220-1109</t>
  </si>
  <si>
    <t>132201101</t>
  </si>
  <si>
    <t>Hĺbenie rýh šírka do 60 cm v horn. tr. 3 do 100 m3</t>
  </si>
  <si>
    <t>13220-1101</t>
  </si>
  <si>
    <t>"ležatina" 15,00*0,60*1,00 =   9,000</t>
  </si>
  <si>
    <t>"vstup" (3,30*2*0,40+2,80*0,50)*1,00 =   4,040</t>
  </si>
  <si>
    <t>132201109</t>
  </si>
  <si>
    <t>Príplatok za lepivosť horniny tr. 3 v rýhach š. do 60 cm</t>
  </si>
  <si>
    <t>13220-1109</t>
  </si>
  <si>
    <t>133201102</t>
  </si>
  <si>
    <t>Hĺbenie šachiet v horn. tr. 3 nad 100 m3</t>
  </si>
  <si>
    <t>13320-1102</t>
  </si>
  <si>
    <t>(20,20*15,10-3,50*(1,551+1,15)*2)*0,50 =   143,057</t>
  </si>
  <si>
    <t>(9,50*20,20+14,60*1,551)*0,65 =   139,454</t>
  </si>
  <si>
    <t>6,20*2,00*2,95 =   36,580</t>
  </si>
  <si>
    <t>133201109</t>
  </si>
  <si>
    <t>13320-1109</t>
  </si>
  <si>
    <t>161101101</t>
  </si>
  <si>
    <t>Zvislé premiestnenie výkopu horn. tr. 1-4 od1,00 do 2,5 m</t>
  </si>
  <si>
    <t>16110-1101</t>
  </si>
  <si>
    <t>45.11.24</t>
  </si>
  <si>
    <t>4,04+319,091 =   323,131</t>
  </si>
  <si>
    <t>162701105</t>
  </si>
  <si>
    <t>Vodorovné premiestnenie výkopu do 10000 m horn. tr. 1-4</t>
  </si>
  <si>
    <t>16270-1105</t>
  </si>
  <si>
    <t>91,506+91,506+4,04+319,091 =   506,143</t>
  </si>
  <si>
    <t>171201201</t>
  </si>
  <si>
    <t>Uloženie sypaniny na skládku</t>
  </si>
  <si>
    <t>174101001</t>
  </si>
  <si>
    <t>Zásyp zhutnený jám, šachiet, rýh, zárezov alebo okolo objektov</t>
  </si>
  <si>
    <t>(18,50*11,50+13,65*(1,551+1,15))*1,90 =   474,275</t>
  </si>
  <si>
    <t>(20,50+15,10)*2*1,00*1,40 =   99,680</t>
  </si>
  <si>
    <t>-(38,727+74,571+2,20*2,00*1,00) =   -117,698</t>
  </si>
  <si>
    <t>.</t>
  </si>
  <si>
    <t>MAT</t>
  </si>
  <si>
    <t>5833D0111</t>
  </si>
  <si>
    <t>Štrk netriedený 0-32mm zásypový</t>
  </si>
  <si>
    <t>t</t>
  </si>
  <si>
    <t xml:space="preserve">  .  .  </t>
  </si>
  <si>
    <t>EZ</t>
  </si>
  <si>
    <t>175101101</t>
  </si>
  <si>
    <t>Obsyp potrubia bez prehodenia sypaniny</t>
  </si>
  <si>
    <t>"ležatina"  9,00 =   9,000</t>
  </si>
  <si>
    <t>175101109</t>
  </si>
  <si>
    <t>Obsyp potrubia príplatok za prehodenie sypaniny</t>
  </si>
  <si>
    <t xml:space="preserve">1 - ZEMNE PRÁCE  spolu: </t>
  </si>
  <si>
    <t>2 - ZÁKLADY</t>
  </si>
  <si>
    <t>002</t>
  </si>
  <si>
    <t>224319999</t>
  </si>
  <si>
    <t>Vrtané pilóty DN600 vč.vrtu a výolne C25/30 ,kompl.D+M</t>
  </si>
  <si>
    <t>m</t>
  </si>
  <si>
    <t>22431-0110</t>
  </si>
  <si>
    <t>45.25.21</t>
  </si>
  <si>
    <t>54*6 =   324,000</t>
  </si>
  <si>
    <t>224361114</t>
  </si>
  <si>
    <t>Výstuž pilot betónovaných do zeme z ocele BSt 500 (10505)</t>
  </si>
  <si>
    <t>22436-1114</t>
  </si>
  <si>
    <t>(1621,08+4855,14+1944,00)*0,001 =   8,420</t>
  </si>
  <si>
    <t>011</t>
  </si>
  <si>
    <t>274313711</t>
  </si>
  <si>
    <t>Základové pásy z betónu prostého tr. C25/30</t>
  </si>
  <si>
    <t>27431-3711</t>
  </si>
  <si>
    <t>45.25.32</t>
  </si>
  <si>
    <t>(3,30*2*0,40*1,20+2,80*0,50*1,20)*1,05 =   5,090</t>
  </si>
  <si>
    <t>274321411</t>
  </si>
  <si>
    <t>Základové pásy zo železobetónu tr. C25/30</t>
  </si>
  <si>
    <t>27432-1411</t>
  </si>
  <si>
    <t>"Z1" 72,80*0,40*0,60*1,05 =   18,346</t>
  </si>
  <si>
    <t>"Z2" 31,95*0,40*1,25*1,05 =   16,774</t>
  </si>
  <si>
    <t>"Z3" 11,45*0,50*0,60*1,05 =   3,607</t>
  </si>
  <si>
    <t>274351215</t>
  </si>
  <si>
    <t>Debnenie základových pásov zhotovenie</t>
  </si>
  <si>
    <t>m2</t>
  </si>
  <si>
    <t>27435-1215</t>
  </si>
  <si>
    <t>(72,80*0,60+32,95*1,25+11,45*0,60)*2 =   183,475</t>
  </si>
  <si>
    <t>(3,30*2+3,60)*2*1,20 =   24,480</t>
  </si>
  <si>
    <t>274351216</t>
  </si>
  <si>
    <t>Debnenie základových pásov odstránenie</t>
  </si>
  <si>
    <t>27435-1216</t>
  </si>
  <si>
    <t>274361821</t>
  </si>
  <si>
    <t>Výstuž základových pásov BSt 500 (10505)</t>
  </si>
  <si>
    <t>27436-1821</t>
  </si>
  <si>
    <t>(509,39+404,06+1539,74)*0,001 =   2,453</t>
  </si>
  <si>
    <t>275321411</t>
  </si>
  <si>
    <t>Základové pätky zo železobetónu tr. C25/30</t>
  </si>
  <si>
    <t>27532-1411</t>
  </si>
  <si>
    <t>"H1" 8*1,10*1,10*0,80*1,05 =   8,131</t>
  </si>
  <si>
    <t>"H2" 12*1,10*2,50*0,80*1,05 =   27,720</t>
  </si>
  <si>
    <t>"H3" 2*2,50*2,50*0,80*1,05 =   10,500</t>
  </si>
  <si>
    <t>"H4" 2*2,50*2,80*0,80*1,05 =   11,760</t>
  </si>
  <si>
    <t>"H5" 2,50*2,30*0,80*1,05 =   4,830</t>
  </si>
  <si>
    <t>"H6" 1,10*1,15*0,80*1,05 =   1,063</t>
  </si>
  <si>
    <t>"H7" 3,45*2,50*0,80*1,05 =   7,245</t>
  </si>
  <si>
    <t>"K1-K8" (4*0,70+8*1,35+6*1,35+2*0,70+2*1,95+4*1,35+2*0,70+1,35)*0,30*0,30*1,05 =   3,322</t>
  </si>
  <si>
    <t>275351215</t>
  </si>
  <si>
    <t>Debnenie základových pätiek zhotovenie</t>
  </si>
  <si>
    <t>27535-1215</t>
  </si>
  <si>
    <t>(8*1,10*2+12*1,10+12*2,50+2*2,50*2+2*2,50+2*2,80+2*2,50*2*2,30+1,10+1,15)*2*0,80 =   170,640</t>
  </si>
  <si>
    <t>(3,45+2,50)*2*0,80 =   9,520</t>
  </si>
  <si>
    <t>(4*0,70+8*1,35+6*1,35+2*0,70+2*1,95+4*1,35+2*0,70+1,35)*0,30*4 =   42,180</t>
  </si>
  <si>
    <t>275351216</t>
  </si>
  <si>
    <t>Debnenie základových pätiek odstránenie</t>
  </si>
  <si>
    <t>27535-1216</t>
  </si>
  <si>
    <t>275361821</t>
  </si>
  <si>
    <t>Výstuž základových pätiek BSt 500 (10505)</t>
  </si>
  <si>
    <t>27536-1821</t>
  </si>
  <si>
    <t>(1283,25+4507,36)*0,001 =   5,791</t>
  </si>
  <si>
    <t>(175,03+234,15+51,14+688,70+462,00)*0,001 =   1,611</t>
  </si>
  <si>
    <t xml:space="preserve">2 - ZÁKLADY  spolu: </t>
  </si>
  <si>
    <t>3 - ZVISLÉ A KOMPLETNÉ KONŠTRUKCIE</t>
  </si>
  <si>
    <t>311272202</t>
  </si>
  <si>
    <t>Murivo nosné z betónových tvárnic  hr. 250mm s výplňou C16/20</t>
  </si>
  <si>
    <t>31127-2202</t>
  </si>
  <si>
    <t>45.25.50</t>
  </si>
  <si>
    <t>"rez a-a" (3,525+1,50)*1,25*0,25*1,05 =   1,649</t>
  </si>
  <si>
    <t>311272203</t>
  </si>
  <si>
    <t>Murivo nosné z betónových tvárnic  hr. 300mm s výplňou C16/20</t>
  </si>
  <si>
    <t>31127-2203</t>
  </si>
  <si>
    <t>"rez b-b" 2,55*1,27*0,30*1,05 =   1,020</t>
  </si>
  <si>
    <t>311273312</t>
  </si>
  <si>
    <t>31127-3312</t>
  </si>
  <si>
    <t>327,352+26,377 =   353,729</t>
  </si>
  <si>
    <t>311278124</t>
  </si>
  <si>
    <t>31127-8124</t>
  </si>
  <si>
    <t>012</t>
  </si>
  <si>
    <t>317141107</t>
  </si>
  <si>
    <t>Montáž prekladov nenosných pre svetl. otvoru nad 100 do 180 cm</t>
  </si>
  <si>
    <t>kus</t>
  </si>
  <si>
    <t>31714-1107</t>
  </si>
  <si>
    <t>14+21+32 =   67,000</t>
  </si>
  <si>
    <t>317142220</t>
  </si>
  <si>
    <t>Preklady nenosné porobetonové  100x124x1150</t>
  </si>
  <si>
    <t>31714-2222</t>
  </si>
  <si>
    <t>317142229</t>
  </si>
  <si>
    <t>Preklady nenosné porobetonové 150x124x1150</t>
  </si>
  <si>
    <t>31714-2225</t>
  </si>
  <si>
    <t>317142300</t>
  </si>
  <si>
    <t>Preklady nenosné porobetónové 150x124x1300</t>
  </si>
  <si>
    <t>31714-2227</t>
  </si>
  <si>
    <t>5+28 =   33,000</t>
  </si>
  <si>
    <t>317161130</t>
  </si>
  <si>
    <t>31716-1130</t>
  </si>
  <si>
    <t>317161131</t>
  </si>
  <si>
    <t>31716-1131</t>
  </si>
  <si>
    <t>20+60+12+12 =   104,000</t>
  </si>
  <si>
    <t>317161134</t>
  </si>
  <si>
    <t>31716-1134</t>
  </si>
  <si>
    <t>317169111</t>
  </si>
  <si>
    <t>Montáž prekladov dl.1000 mm</t>
  </si>
  <si>
    <t>31716-9111</t>
  </si>
  <si>
    <t>317169112</t>
  </si>
  <si>
    <t>Montáž prekladov  1250 mm</t>
  </si>
  <si>
    <t>317169115</t>
  </si>
  <si>
    <t>Montáž prekladov  dl.2000 mm</t>
  </si>
  <si>
    <t>31716-9115</t>
  </si>
  <si>
    <t>317321611</t>
  </si>
  <si>
    <t>Preklady zo železobetónu tr. C30/37</t>
  </si>
  <si>
    <t>31732-1611</t>
  </si>
  <si>
    <t>"P101,201,701" 14*10,70*0,30*0,40*1,05 =   18,875</t>
  </si>
  <si>
    <t>"P102,202,702" 14*13,20*0,30*0,40*1,05 =   23,285</t>
  </si>
  <si>
    <t>"P103,203,703" 7*13,20*0,30*0,40*1,05 =   11,642</t>
  </si>
  <si>
    <t>"P104,204,704" 7*13,20*0,30*0,40*1,05 =   11,642</t>
  </si>
  <si>
    <t>"P105,205,705" 48*4,45*0,30*0,40*1,05 =   26,914</t>
  </si>
  <si>
    <t>"P106,206,706,806"25*3,15*0,30*0,40*1,05 =   9,923</t>
  </si>
  <si>
    <t>"P107,207,707,807" 18*3,825*0,30*0,40*1,05 =   8,675</t>
  </si>
  <si>
    <t>"P108,208,708" 14*3,825*0,30*0,40*1,05 =   6,747</t>
  </si>
  <si>
    <t>"P808,709,209" 8*1,55*0,30*0,25*1,05 =   0,977</t>
  </si>
  <si>
    <t>"P801"2*10,70*0,30*0,40*1,05 =   2,696</t>
  </si>
  <si>
    <t>"P802,803,804" 4*13,20*0,30*0,40*1,05 =   6,653</t>
  </si>
  <si>
    <t>317351107</t>
  </si>
  <si>
    <t>Debnenie prekladov s podper. konštr. do 4m zhotovenie</t>
  </si>
  <si>
    <t>31735-1107</t>
  </si>
  <si>
    <t>(14*10,70+14*13,20+7*13,20*2+48*4,45+25*3,15+18*3,825+4*3,825)*(0,30+0,40*2) =   985,490</t>
  </si>
  <si>
    <t>(2*10,70+4*13,20)*(0,30+0,40*2) =   81,620</t>
  </si>
  <si>
    <t>8*1,55*(0,30+0,25*2) =   9,920</t>
  </si>
  <si>
    <t>317351108</t>
  </si>
  <si>
    <t>Debnenie prekladov s podper. konštr. do 4m odstránenie</t>
  </si>
  <si>
    <t>31735-1108</t>
  </si>
  <si>
    <t>317361821</t>
  </si>
  <si>
    <t>Výstuž prekladov, ríms 10505</t>
  </si>
  <si>
    <t>(1454,16+2550,87+1013,96+1568,47+1536,85+1835,20+1461,74)*0,001 =   11,421</t>
  </si>
  <si>
    <t>(153,65+220,25+96,36+34,19+98,73)*0,001 =   0,603</t>
  </si>
  <si>
    <t>330321610</t>
  </si>
  <si>
    <t>Stĺpy a piliere zo železobetónu tr. C30/37</t>
  </si>
  <si>
    <t>33032-1610</t>
  </si>
  <si>
    <t>"S101,102+103+104+105" (12+6+2+5+4)*3,00*0,30*0,30*1,05 =   8,222</t>
  </si>
  <si>
    <t>"S201-205" (60+30+10+25+20)*2,90*0,30*0,30*1,05 =   39,737</t>
  </si>
  <si>
    <t>"S701801,802" (29+12+17)*2,90*0,30*0,30*1,05 =   15,895</t>
  </si>
  <si>
    <t>331351101</t>
  </si>
  <si>
    <t>Debnenie stĺpov prierezu 4-uholníka v. do 4 m zhotovenie</t>
  </si>
  <si>
    <t>33135-1101</t>
  </si>
  <si>
    <t>(12+6+2+5+4)*3,00*0,30*4 =   104,400</t>
  </si>
  <si>
    <t>(60+30+10+25+20+29+12+17)*2,90*0,30*4 =   706,440</t>
  </si>
  <si>
    <t>331351102</t>
  </si>
  <si>
    <t>Debnenie stĺpov prierezu 4-uholníka v. do 4 m odstránenie</t>
  </si>
  <si>
    <t>33135-1102</t>
  </si>
  <si>
    <t>331361821</t>
  </si>
  <si>
    <t>Výstuž stĺpov hranatých BSt 500 (10505)</t>
  </si>
  <si>
    <t>33136-1821</t>
  </si>
  <si>
    <t>(239,15+312,20+62,33+831,93+589,05)*0,001 =   2,035</t>
  </si>
  <si>
    <t>(1581,21+2839,07+4058,24+2875,95)*0,001 =   11,354</t>
  </si>
  <si>
    <t>342272336</t>
  </si>
  <si>
    <t>34227-2336</t>
  </si>
  <si>
    <t>"1np" (1,05+1,25)*2,75*1,05 =   6,641</t>
  </si>
  <si>
    <t>-0,60*1,97 =   -1,182</t>
  </si>
  <si>
    <t>"2-8np" 7*(2,00+1,275+0,60+1,25+1,40+1,60+0,90) =   63,175</t>
  </si>
  <si>
    <t>-7*(0,60*1,97*2) =   -16,548</t>
  </si>
  <si>
    <t>342272536</t>
  </si>
  <si>
    <t>34227-2536</t>
  </si>
  <si>
    <t>"1np" (3,85*3+1,95+1,20*2+2,25+3,50+3,375+3,225+2,85+0,50)*2,75*1,05 =   91,245</t>
  </si>
  <si>
    <t>-(0,80*1,97*5) =   -7,880</t>
  </si>
  <si>
    <t>"2-8np" 7*(3,50*2+3,375*2+3,525+2,85*2+1,00+2,35+2,60+3,85+3,225+2,00)*2,75*1,05 =   768,075</t>
  </si>
  <si>
    <t>-7*(0,80*1,97*4+0,60*1,97*3) =   -68,950</t>
  </si>
  <si>
    <t>346272115</t>
  </si>
  <si>
    <t>Ochranné primurovky hr. 150 mm</t>
  </si>
  <si>
    <t>34627-2115</t>
  </si>
  <si>
    <t>2,55*1,27*1,05 =   3,400</t>
  </si>
  <si>
    <t>(1,90+1,70)*2*1,25 =   9,000</t>
  </si>
  <si>
    <t>015</t>
  </si>
  <si>
    <t>348922310</t>
  </si>
  <si>
    <t>34892-2310</t>
  </si>
  <si>
    <t>(2,85*2,80*0,15+0,30*0,30*2,80)*1,05 =   1,521</t>
  </si>
  <si>
    <t>380321451</t>
  </si>
  <si>
    <t>Kompletné konštr. bet. žel.  tr. C 30/37 hr. 150-300mm</t>
  </si>
  <si>
    <t>38032-1441</t>
  </si>
  <si>
    <t>45.21.64</t>
  </si>
  <si>
    <t>"DŠ1,801+VŠ101-801" (1,90*1,70*(0,20+0,15))*1,05 =   1,187</t>
  </si>
  <si>
    <t>((1,90+1,40)*2*24,80-2,20*1,04*8)*0,15*1,05 =   22,897</t>
  </si>
  <si>
    <t>380356211</t>
  </si>
  <si>
    <t>Debnenie komplet. konštrukcií  zhotovenie</t>
  </si>
  <si>
    <t>38035-6211</t>
  </si>
  <si>
    <t>(1,70+1,40)*2*24,80+(2,20+1,04)*2*0,15*8+0,50 =   162,036</t>
  </si>
  <si>
    <t>380356212</t>
  </si>
  <si>
    <t>Debnenie komplet. konštrukcií  odstránenie</t>
  </si>
  <si>
    <t>38035-6212</t>
  </si>
  <si>
    <t>380361006</t>
  </si>
  <si>
    <t>Výstuž kompletných konštrukcií z ocele 10 505</t>
  </si>
  <si>
    <t>38036-1006</t>
  </si>
  <si>
    <t>(60,25+259,34+843,78+1+924,83)*0,001 =   2,089</t>
  </si>
  <si>
    <t>389381001</t>
  </si>
  <si>
    <t>Dobetónovanie konštrukcií vč.debnenia a výstuže</t>
  </si>
  <si>
    <t>38938-1001</t>
  </si>
  <si>
    <t>2,00+(0,35*2+0,40*2+1,05+1,60+0,25+0,35+1,15*2+3,75+1,05+0,35*5+1,00)*0,40*0,65 =   5,796</t>
  </si>
  <si>
    <t xml:space="preserve">3 - ZVISLÉ A KOMPLETNÉ KONŠTRUKCIE  spolu: </t>
  </si>
  <si>
    <t>4 - VODOROVNÉ KONŠTRUKCIE</t>
  </si>
  <si>
    <t>411321616</t>
  </si>
  <si>
    <t>Stropy doskové zo železobetónu tr. C30/37</t>
  </si>
  <si>
    <t>41132-1616</t>
  </si>
  <si>
    <t>(18,50*10,70+1,00*11,45)*0,15*7*1,05 =   230,864</t>
  </si>
  <si>
    <t>-(2,40*2,35*7+1,40*1,60*8+0,90*0,50*7+0,60*0,90+2,00*0,35*7+1,45*0,45*7)*0,15 =   -10,584</t>
  </si>
  <si>
    <t>20,40*15,10*0,15*1,05 =   48,516</t>
  </si>
  <si>
    <t>-(1,50*3,525*2+1,00*3,525*2)*0,15 =   -2,644</t>
  </si>
  <si>
    <t>411351105</t>
  </si>
  <si>
    <t>Debnenie stropov trámových zhotovenie</t>
  </si>
  <si>
    <t>41135-1105</t>
  </si>
  <si>
    <t>(18,50*10,70+1,00*11,45)*7 =   1465,800</t>
  </si>
  <si>
    <t>(17,50+11,70+1,40*8+1,60*8+(2,40+2,35+1,45+0,45+2,00+0,35+0,90+0,50)*7)*2*0,15 =   37,800</t>
  </si>
  <si>
    <t>20,40*15,10+(20,40+15,10)*2*0,15 =   318,690</t>
  </si>
  <si>
    <t>411351106</t>
  </si>
  <si>
    <t>Debnenie stropov trámových odstránenie</t>
  </si>
  <si>
    <t>41135-1106</t>
  </si>
  <si>
    <t>411354175</t>
  </si>
  <si>
    <t>Podperná konštr. stropov pre zaťaženie do 20 kPa zhotovenie</t>
  </si>
  <si>
    <t>411354176</t>
  </si>
  <si>
    <t>Podperná konštr. stropov pre zaťaženie do 20 kPa odstránenie</t>
  </si>
  <si>
    <t>411361821</t>
  </si>
  <si>
    <t>Výstuž stropov 10505</t>
  </si>
  <si>
    <t>(960,73+15,75+270,05+448,31)*0,001 =   1,695</t>
  </si>
  <si>
    <t>(4839,50+78,76+1350,26+2292,27)*0,001 =   8,561</t>
  </si>
  <si>
    <t>(967,90+15,75+270,05+458,45)*0,001 =   1,712</t>
  </si>
  <si>
    <t>(1016,58+574,41+822,95)*0,001 =   2,414</t>
  </si>
  <si>
    <t>430321616</t>
  </si>
  <si>
    <t>Schodiskové konštrukcie, betón železový tr. C30/37</t>
  </si>
  <si>
    <t>43032-1616</t>
  </si>
  <si>
    <t>"SCH001" (2,60*1,20+3,13*1,25)*0,10*1,05 =   0,738</t>
  </si>
  <si>
    <t>(8*0,161*0,30*0,5*1,20+9*0,160*0,30*0,5*1,25)*1,05 =   0,527</t>
  </si>
  <si>
    <t>"SCH102,202,702+201+701" 3,25*1,10*0,10*7*2*1,05 =   5,255</t>
  </si>
  <si>
    <t>9*1,25*0,16*0,30*0,5*2*1,05 =   0,567</t>
  </si>
  <si>
    <t>"D102,202,702" 1,22*2,55*0,15*1,05 =   0,490</t>
  </si>
  <si>
    <t>430361821</t>
  </si>
  <si>
    <t>Výstuž schodišťových konštrukcií 10505</t>
  </si>
  <si>
    <t>(555,86+147,02)*0,001 =   0,703</t>
  </si>
  <si>
    <t>431351121</t>
  </si>
  <si>
    <t>Debnenie podest priamočiar. s podpernou konštr. do 4 m zhotovenie</t>
  </si>
  <si>
    <t>(1,25*2,55+2,55*0,15)*7 =   24,990</t>
  </si>
  <si>
    <t>431351122</t>
  </si>
  <si>
    <t>Debnenie podest priamočiar. s podpernou konštr. do 4 m odstránenie</t>
  </si>
  <si>
    <t>433351131</t>
  </si>
  <si>
    <t>Debnenie schodníc priamočiarych s podpernou konštr. do 4 m zhotovenie</t>
  </si>
  <si>
    <t>1,25*0,16*9*2*7+0,16*0,30*0,5*9*2*7 =   28,224</t>
  </si>
  <si>
    <t>3,25*1,25*7*2+3,25*0,10*7*2 =   61,425</t>
  </si>
  <si>
    <t>2,60*1,20+3,13*1,25+8*1,20*0,161+9*1,25*0,16+8*0,161*0,30*0,5+9*0,161*0,30*0,5 =   10,789</t>
  </si>
  <si>
    <t>433351132</t>
  </si>
  <si>
    <t>Debnenie schodníc priamočiarych s podpernou konštr. do 4 m odstránenie</t>
  </si>
  <si>
    <t xml:space="preserve">4 - VODOROVNÉ KONŠTRUKCIE  spolu: </t>
  </si>
  <si>
    <t>6 - ÚPRAVY POVRCHOV, PODLAHY, VÝPLNE</t>
  </si>
  <si>
    <t>611421133</t>
  </si>
  <si>
    <t>Omietka vnút. váp. stropov rovných štuková</t>
  </si>
  <si>
    <t>45.41.10</t>
  </si>
  <si>
    <t>"1np"12,63+2,85+2,52+10,53+19,25+11,80+5,07+11,13 =   75,780</t>
  </si>
  <si>
    <t>"2-8np" 7*(8,95+12,68+7,70+17,13+12,00+1,50+4,80+11,80+18,67+1,73+3,80+4,08) =   733,880</t>
  </si>
  <si>
    <t>7*(21,26+10,35+19,25+11,80+3,60+1,13+11,13) =   549,640</t>
  </si>
  <si>
    <t>612475001</t>
  </si>
  <si>
    <t>61247-5001</t>
  </si>
  <si>
    <t>612481118</t>
  </si>
  <si>
    <t>Potiahnutie vnút. stien sklovláknitým pletivom vtlačeným do tmelu</t>
  </si>
  <si>
    <t>61248-1118</t>
  </si>
  <si>
    <t>620991121</t>
  </si>
  <si>
    <t>Zakrývanie výplní vonk. otvorov z lešenia</t>
  </si>
  <si>
    <t>62099-1121</t>
  </si>
  <si>
    <t>(165,30+100,13+8,73)*1,10 =   301,576</t>
  </si>
  <si>
    <t>625158106</t>
  </si>
  <si>
    <t>Zateplenie stien minerál .vlna 6 cm  vč.jemnozrnej omietky,sieťky,tmelenie,kompl.D+M</t>
  </si>
  <si>
    <t>62515-8106</t>
  </si>
  <si>
    <t>"Z2" (5,35+3,75)*2,65 =   24,115</t>
  </si>
  <si>
    <t>1,25*2,53+2,10*(2,53+1,27)*0,5 =   7,153</t>
  </si>
  <si>
    <t>5,45*2,65 =   14,443</t>
  </si>
  <si>
    <t>625258119</t>
  </si>
  <si>
    <t>62525-8110</t>
  </si>
  <si>
    <t>(18,90+13,60)*2*0,30 =   19,500</t>
  </si>
  <si>
    <t>3,225*0,30*15 =   14,513</t>
  </si>
  <si>
    <t>625991102</t>
  </si>
  <si>
    <t>62599-1102</t>
  </si>
  <si>
    <t>77,00*0,31 =   23,870</t>
  </si>
  <si>
    <t>7*2*(3,025*1,30+(3,525+1,50)*0,20) =   69,125</t>
  </si>
  <si>
    <t>625991105</t>
  </si>
  <si>
    <t>62599-1105</t>
  </si>
  <si>
    <t>77,00*0,69 =   53,130</t>
  </si>
  <si>
    <t>625991120</t>
  </si>
  <si>
    <t>62599-1120</t>
  </si>
  <si>
    <t>(18,90+12,60)*2*(22,95+(1,30+0,30)*0,5) =   1496,250</t>
  </si>
  <si>
    <t>-(1,40*0,60*15+1,80*0,75+2,00*0,75*4+1,70*1,50*7+1,80*1,50*15+2,00*1,50*29) =   -165,300</t>
  </si>
  <si>
    <t>-(1,50*1,20*14+0,80*2,30*14+0,90*2,40+1,10*1,50+0,80*2,30*14+1,60*1,75*7) =   -100,130</t>
  </si>
  <si>
    <t>-(1,60*0,65+1,70*2,40+1,60*2,25) =   -8,720</t>
  </si>
  <si>
    <t>631312611</t>
  </si>
  <si>
    <t>Mazanina z betónu prostého tr. C16/20 hr. 5-8 cm</t>
  </si>
  <si>
    <t>63131-2611</t>
  </si>
  <si>
    <t>"P1,P2,P3,P9" (119,382+1028,30+88,86+4,99)*0,05*1,05 =   65,180</t>
  </si>
  <si>
    <t>"P6,P7,P8"(5,324+52,71+118,88)*0,06*1,05 =   11,146</t>
  </si>
  <si>
    <t>631313611</t>
  </si>
  <si>
    <t>Mazanina z betónu prostého tr. C16/20 hr. 8-12 cm</t>
  </si>
  <si>
    <t>63131-3611</t>
  </si>
  <si>
    <t>(18,50*13,20-(3,525*1,50+3,525*1,00*2))*0,10*1,05 =   24,346</t>
  </si>
  <si>
    <t>631315651</t>
  </si>
  <si>
    <t>Mazanina z betónu prostého tr.C 20/25 hr. nad 120 do 240 mm</t>
  </si>
  <si>
    <t>63131-5651</t>
  </si>
  <si>
    <t>2,20*2,0*0,20*1,05 =   0,924</t>
  </si>
  <si>
    <t>3,60*3,35*0,20*1,05 =   2,533</t>
  </si>
  <si>
    <t>631319171</t>
  </si>
  <si>
    <t>Prípl. za stiahnutie povrchu mazaniny pred vlož. výstuže hr. do 8 cm</t>
  </si>
  <si>
    <t>63131-9171</t>
  </si>
  <si>
    <t>"P1,P2,P3,P9" 65,18 =   65,180</t>
  </si>
  <si>
    <t>631319173</t>
  </si>
  <si>
    <t>Prípl. za stiahnutie povrchu mazaniny pred vlož. výstuže hr. do 12 cm</t>
  </si>
  <si>
    <t>63131-9173</t>
  </si>
  <si>
    <t>631351101</t>
  </si>
  <si>
    <t>Debnenie stien, rýh a otvorov v podlahách zhotovenie</t>
  </si>
  <si>
    <t>"podkl.betón"  (18,50+13,20)*2*0,10 =   6,340</t>
  </si>
  <si>
    <t>(2,20+2,00+3,60+3,35)*2*0,20 =   4,460</t>
  </si>
  <si>
    <t>631351102</t>
  </si>
  <si>
    <t>Debnenie stien, rýh a otvorov v podlahách odstránenie</t>
  </si>
  <si>
    <t>631362152</t>
  </si>
  <si>
    <t>Výstuž betónových mazanín zo zvarovaných sietí Kari d drôtu 5 mm, oko 15 cm</t>
  </si>
  <si>
    <t>63136-2152</t>
  </si>
  <si>
    <t>"P1+P2+P3"  (119,382+1027,30+88,76)*1,20 =   1482,530</t>
  </si>
  <si>
    <t>631362162</t>
  </si>
  <si>
    <t>Výstuž betónových mazanín zo zvarovaných sietí Kari d drôtu 6 mm, oko 15 cm</t>
  </si>
  <si>
    <t>63136-2162</t>
  </si>
  <si>
    <t>15,80*13,20*1,20 =   250,272</t>
  </si>
  <si>
    <t>631571001</t>
  </si>
  <si>
    <t>Násyp pod podlahy z kameniva ťaženého 0-4 spevňujúceho</t>
  </si>
  <si>
    <t>63157-1001</t>
  </si>
  <si>
    <t>(18,50*10,70+11,45*(1,50+1,00))*0,15*1,05 =   35,686</t>
  </si>
  <si>
    <t>631571004</t>
  </si>
  <si>
    <t>Násyp zo štrkopiesku 0-32 tr. I</t>
  </si>
  <si>
    <t>63157-1004</t>
  </si>
  <si>
    <t>2*3,14*0,50*0,25*1,05 =   0,824</t>
  </si>
  <si>
    <t>632451055</t>
  </si>
  <si>
    <t>Poter pieskocement. min. 17 MPa ocel. hladený alebo liaty hr. do 5 cm</t>
  </si>
  <si>
    <t>63245-1055</t>
  </si>
  <si>
    <t>1,40*1,60 =   2,240</t>
  </si>
  <si>
    <t>632451062</t>
  </si>
  <si>
    <t>Poter pieskocement. min. 25 MPa ocel. hladený alebo liaty hr. do 2 cm</t>
  </si>
  <si>
    <t>63245-1062</t>
  </si>
  <si>
    <t>"P4" 65,17 =   65,170</t>
  </si>
  <si>
    <t>632477006</t>
  </si>
  <si>
    <t>Nivelačná stierka podlahová  hrúbky 5mm</t>
  </si>
  <si>
    <t>63247-7005</t>
  </si>
  <si>
    <t>"P2+P7" 1028,30+52,71 =   1081,010</t>
  </si>
  <si>
    <t>637121112</t>
  </si>
  <si>
    <t>Odkvapový chodník z dekoračného kameniva hr. 150 mm so zhutnením,kompl.D+M</t>
  </si>
  <si>
    <t>63712-1112</t>
  </si>
  <si>
    <t>(19,90+14,60+3,50)*2*0,50*1,05 =   39,900</t>
  </si>
  <si>
    <t>637311121</t>
  </si>
  <si>
    <t>Odkvapový chodník z betónových chodníkových obrubníkov  do lôžka z betónu,kompl.D+M</t>
  </si>
  <si>
    <t>63731-1121</t>
  </si>
  <si>
    <t>(19,90+14,60+3,50)*2*1,05 =   79,800</t>
  </si>
  <si>
    <t>642945111</t>
  </si>
  <si>
    <t>Osadenie ocel. zárubní protipož. a protiplyn. dvier 1-krídl. do 2,5 m2</t>
  </si>
  <si>
    <t>64294-5111</t>
  </si>
  <si>
    <t>45.42.11</t>
  </si>
  <si>
    <t>553324380</t>
  </si>
  <si>
    <t>Zárubňa oceľová pre dvere 800x1970</t>
  </si>
  <si>
    <t>28.12.10</t>
  </si>
  <si>
    <t>553324400</t>
  </si>
  <si>
    <t>Zárubňa oceľová pre dvere 900x1970</t>
  </si>
  <si>
    <t xml:space="preserve">6 - ÚPRAVY POVRCHOV, PODLAHY, VÝPLNE  spolu: </t>
  </si>
  <si>
    <t>8 - RÚROVÉ VEDENIA</t>
  </si>
  <si>
    <t>271</t>
  </si>
  <si>
    <t>894401111</t>
  </si>
  <si>
    <t>Osadenie betónových dielcov šachiet, skruže rovné TBS 29/80/9</t>
  </si>
  <si>
    <t>89440-1111</t>
  </si>
  <si>
    <t>45.21.41</t>
  </si>
  <si>
    <t>592240000</t>
  </si>
  <si>
    <t>Skruž šachtová TBH 100/25-S 100x25x9</t>
  </si>
  <si>
    <t>26.61.11</t>
  </si>
  <si>
    <t xml:space="preserve">8 - RÚROVÉ VEDENIA  spolu: </t>
  </si>
  <si>
    <t>9 - OSTATNÉ KONŠTRUKCIE A PRÁCE</t>
  </si>
  <si>
    <t>000</t>
  </si>
  <si>
    <t>94.117</t>
  </si>
  <si>
    <t>Lešenie ľahké radové s podlahami š. 1,2m v. do 30m použitie 3 mesiace</t>
  </si>
  <si>
    <t>45.00.00</t>
  </si>
  <si>
    <t>(15,90+13,60+1,20*8)*2*(23,37+(1,30+0,30)*0,5) =   1890,094</t>
  </si>
  <si>
    <t>003</t>
  </si>
  <si>
    <t>941955001</t>
  </si>
  <si>
    <t>Lešenie ľahké prac. pomocné výš. podlahy do 1,2 m</t>
  </si>
  <si>
    <t>45.25.10</t>
  </si>
  <si>
    <t>952901111</t>
  </si>
  <si>
    <t>Vyčistenie budov byt. alebo občian. výstavby pri výške podlažia do 4 m</t>
  </si>
  <si>
    <t>45.45.13</t>
  </si>
  <si>
    <t>8,10+11,22+12,63+2,14+2,85+2,52+11,55+32,57+6,72+6,55+2,24+2,16+14,88+20,60 =   136,730</t>
  </si>
  <si>
    <t>10,53+19,25+11,80+5,07+11,13+3,90 =   61,680</t>
  </si>
  <si>
    <t>7*(8,95+12,68+2,24+7,70+17,13+12,00+1,50+4,80+11,80+18,67+3,90+1,73+3,80+4,08) =   776,860</t>
  </si>
  <si>
    <t>7*(21,26+10,35+19,25+3,90+11,80+3,60+1,13+11,13) =   576,940</t>
  </si>
  <si>
    <t>953511000</t>
  </si>
  <si>
    <t>95351-1111</t>
  </si>
  <si>
    <t>1,60+1,70 =   3,300</t>
  </si>
  <si>
    <t>953945002</t>
  </si>
  <si>
    <t>Profil ochranný rohový so sieťovinou na spevnenie zateplenia</t>
  </si>
  <si>
    <t>2,50*8 =   20,000</t>
  </si>
  <si>
    <t>953945008</t>
  </si>
  <si>
    <t>Profil uzatvárací s odkvapovým nosom pre zateplovací systém</t>
  </si>
  <si>
    <t>77,00*1,05 =   80,850</t>
  </si>
  <si>
    <t>7*2*(3,525+1,50) =   70,350</t>
  </si>
  <si>
    <t>953945112</t>
  </si>
  <si>
    <t>Profil okenný,dverový dilatačný-APU lišta</t>
  </si>
  <si>
    <t>194,25+363,30 =   557,550</t>
  </si>
  <si>
    <t>953945113</t>
  </si>
  <si>
    <t>Lišta rohová okenná a dverná</t>
  </si>
  <si>
    <t>(0,60*14+0,75*5+1,50*(7+15+15+14)+2,30*14+2,40+2,30*14+1,75*7+0,65)*2*1,05 =   353,535</t>
  </si>
  <si>
    <t>(2,40+2,25)*2*1,05 =   9,765</t>
  </si>
  <si>
    <t>953945115</t>
  </si>
  <si>
    <t>Lišta okenná a dverná s odkvapovým nosom</t>
  </si>
  <si>
    <t>(1,40*15+1,80+2,00*4+1,70*7+1,80*15+2,00*29+2,00*15+0,80*14+1,60*8)*1,05 =   190,785</t>
  </si>
  <si>
    <t>(1,70+1,60)*1,05 =   3,465</t>
  </si>
  <si>
    <t>953945213</t>
  </si>
  <si>
    <t>Priamy balkónový hliníkový ukončujúci profil so spojkami</t>
  </si>
  <si>
    <t>95394-5213</t>
  </si>
  <si>
    <t>((1,50+3,525)*2*7+1,50+3,525)*1,05 =   79,144</t>
  </si>
  <si>
    <t>953948101</t>
  </si>
  <si>
    <t>Kotvy chemickým tmelom M 10 hl 90 mm do betónu, ŽB alebo kameňa s vyvŕtaním otvoru</t>
  </si>
  <si>
    <t>95394-8101</t>
  </si>
  <si>
    <t>953949101</t>
  </si>
  <si>
    <t>Kotvy chemickým patrónom M 10 hl 90 mm do betónu, ŽB alebo kameňa s vyvŕtaním otvoru</t>
  </si>
  <si>
    <t>95394-9101</t>
  </si>
  <si>
    <t>979131415</t>
  </si>
  <si>
    <t>Poplatok za uloženie vykopanej zeminy</t>
  </si>
  <si>
    <t>97913-1415</t>
  </si>
  <si>
    <t>45.11.11</t>
  </si>
  <si>
    <t>998011004</t>
  </si>
  <si>
    <t>Presun hmôt pre budovy murované výšky do 36 m</t>
  </si>
  <si>
    <t>99801-1004</t>
  </si>
  <si>
    <t>45.21.6*</t>
  </si>
  <si>
    <t xml:space="preserve">9 - OSTATNÉ KONŠTRUKCIE A PRÁCE  spolu: </t>
  </si>
  <si>
    <t xml:space="preserve">PRÁCE A DODÁVKY HSV  spolu: </t>
  </si>
  <si>
    <t>PRÁCE A DODÁVKY PSV</t>
  </si>
  <si>
    <t>711 - Izolácie proti vode a vlhkosti</t>
  </si>
  <si>
    <t>711</t>
  </si>
  <si>
    <t>711107252</t>
  </si>
  <si>
    <t>Tekutá hydroizolačná stierka,kompl.D+M</t>
  </si>
  <si>
    <t>I</t>
  </si>
  <si>
    <t>71110-7252</t>
  </si>
  <si>
    <t>IK</t>
  </si>
  <si>
    <t>"P5" 58,50*1,15 =   67,275</t>
  </si>
  <si>
    <t>"b1" 131,376+19,054 =   150,430</t>
  </si>
  <si>
    <t>711251131</t>
  </si>
  <si>
    <t>Pružná lepiaca  stierka (bazény, terasy, autoumyvárne)</t>
  </si>
  <si>
    <t>71125-1131</t>
  </si>
  <si>
    <t>45.22.20</t>
  </si>
  <si>
    <t>711832111</t>
  </si>
  <si>
    <t>Izolácia proti vode a  radonu na vodorovnej ploche</t>
  </si>
  <si>
    <t>71183-2111</t>
  </si>
  <si>
    <t>18,50*13,20-(1,50*3,525+1,00*3,525*2) =   231,863</t>
  </si>
  <si>
    <t>(18,50+13,20)*2*0,30 =   19,020</t>
  </si>
  <si>
    <t>6282B1061</t>
  </si>
  <si>
    <t>IZ</t>
  </si>
  <si>
    <t>12,239*1,20+250,883*1,15 =   303,202</t>
  </si>
  <si>
    <t>711832511</t>
  </si>
  <si>
    <t>Izolácia proti radonu na zvislej ploche</t>
  </si>
  <si>
    <t>71183-2511</t>
  </si>
  <si>
    <t>"rez b-b" 2,55*1,27 =   3,239</t>
  </si>
  <si>
    <t>"šachta" (1,90+1,70)*2*1,25 =   9,000</t>
  </si>
  <si>
    <t>998711203</t>
  </si>
  <si>
    <t>Presun hmôt pre izolácie proti vode v objektoch výšky do 36 m</t>
  </si>
  <si>
    <t>99871-1203</t>
  </si>
  <si>
    <t xml:space="preserve">711 - Izolácie proti vode a vlhkosti  spolu: </t>
  </si>
  <si>
    <t>712 - Povlakové krytiny</t>
  </si>
  <si>
    <t>712</t>
  </si>
  <si>
    <t>712461701</t>
  </si>
  <si>
    <t>Zhotovenie povl. krytiny striech do 30° položením gumy voľne</t>
  </si>
  <si>
    <t>71246-1701</t>
  </si>
  <si>
    <t>45.22.12</t>
  </si>
  <si>
    <t>3,50*2,20*2 =   15,400</t>
  </si>
  <si>
    <t>272432100</t>
  </si>
  <si>
    <t>Lepenka</t>
  </si>
  <si>
    <t>25.13.20</t>
  </si>
  <si>
    <t xml:space="preserve">712 - Povlakové krytiny  spolu: </t>
  </si>
  <si>
    <t>713 - Izolácie tepelné</t>
  </si>
  <si>
    <t>713</t>
  </si>
  <si>
    <t>713111111</t>
  </si>
  <si>
    <t>Montáž tep. izolácie stropov, položenie na vrch</t>
  </si>
  <si>
    <t>45.32.11</t>
  </si>
  <si>
    <t>"S"  (18,50*10,70+11,45*(1,50+1,00))*3+(18,50+13,20)*2*1,00 =   743,125</t>
  </si>
  <si>
    <t>(20,40+15,10)*2*1,25 =   88,750</t>
  </si>
  <si>
    <t>631412660</t>
  </si>
  <si>
    <t>Doska minerálna stlačitelnosť 30kP  hr. 10 cm</t>
  </si>
  <si>
    <t>26.82.16</t>
  </si>
  <si>
    <t>743,125*1,02 =   757,988</t>
  </si>
  <si>
    <t>-231,107 =   -231,107</t>
  </si>
  <si>
    <t>631412760</t>
  </si>
  <si>
    <t>Doska minerálna stlačitelnosť 60kPa hr. 10 cm</t>
  </si>
  <si>
    <t>(18,50*10,70+11,45*(1,50+1,00))*1,02 =   231,107</t>
  </si>
  <si>
    <t>6,30*1,02 =   6,426</t>
  </si>
  <si>
    <t>6315CA629</t>
  </si>
  <si>
    <t>Doska izolačná z minerálnej vlny hr.8 cm</t>
  </si>
  <si>
    <t>6315CA622</t>
  </si>
  <si>
    <t>88,75*1,02 =   90,525</t>
  </si>
  <si>
    <t>713111135</t>
  </si>
  <si>
    <t>Montáž tep. izolácie stropov rebrových spodom</t>
  </si>
  <si>
    <t>71311-1135</t>
  </si>
  <si>
    <t>"Z1" 11,22+11,55+32,57+6,72+6,55+2,16+14,88+20,60 =   106,250</t>
  </si>
  <si>
    <t>6315A3664</t>
  </si>
  <si>
    <t>106,25*1,05 =   111,563</t>
  </si>
  <si>
    <t>713121111</t>
  </si>
  <si>
    <t>Montáž tep. izolácie podláh 1 x položenie</t>
  </si>
  <si>
    <t>"P1+P2+P3"  119,382+1028,30+88,76 =   1236,442</t>
  </si>
  <si>
    <t>"P6+P7+P8" 5,324+52,71+118,88 =   176,914</t>
  </si>
  <si>
    <t>"P9"  4,99 =   4,990</t>
  </si>
  <si>
    <t>2831F0802</t>
  </si>
  <si>
    <t>Doska na kročajový útlm - hr.40 mm</t>
  </si>
  <si>
    <t>25.21.41</t>
  </si>
  <si>
    <t>1236,442*1,02 =   1261,171</t>
  </si>
  <si>
    <t>2831LA429</t>
  </si>
  <si>
    <t>Izolácia z polystyrénu EPS 100 S hr.100mm</t>
  </si>
  <si>
    <t>4,99*1,02 =   5,090</t>
  </si>
  <si>
    <t>2831LA430</t>
  </si>
  <si>
    <t>Izolácia z polystyrénu EPS 100 S hr.120mm</t>
  </si>
  <si>
    <t>176,914*1,02 =   180,452</t>
  </si>
  <si>
    <t>713121112</t>
  </si>
  <si>
    <t>Montáž tep. izolácie podláh 1 x prilepenie</t>
  </si>
  <si>
    <t>71312-1111</t>
  </si>
  <si>
    <t>"P5" 58,50 =   58,500</t>
  </si>
  <si>
    <t>2831W0952</t>
  </si>
  <si>
    <t>Doskaz extrudov.polystyrénu spádová 40/65mm potiahnutá z oboch strán skl.tkaninou a stierkou</t>
  </si>
  <si>
    <t>713131135</t>
  </si>
  <si>
    <t>Montáž tep. izolácie stien, doskami nastrelenie vonkajšie</t>
  </si>
  <si>
    <t>71313-1135</t>
  </si>
  <si>
    <t>"v.č.12" (2,00+2,20)*2*0,75 =   6,300</t>
  </si>
  <si>
    <t>713133205</t>
  </si>
  <si>
    <t>Montáž tepel. izolácie podzem. stien a základov extr. polyst. prikotvením a do lepidla</t>
  </si>
  <si>
    <t>71313-3205</t>
  </si>
  <si>
    <t>(18,90+13,60)*2*0,60 =   39,000</t>
  </si>
  <si>
    <t>2831LA333</t>
  </si>
  <si>
    <t>Izolácia z extrudovaného polystyrénu YPS hr.50mm</t>
  </si>
  <si>
    <t>(1,60+1,70)*0,60*1,02 =   2,020</t>
  </si>
  <si>
    <t>2831LA341</t>
  </si>
  <si>
    <t>Izolácia z extrudovaného polystyrénu XPS hr.200mm</t>
  </si>
  <si>
    <t>39,00*1,02 =   39,780</t>
  </si>
  <si>
    <t>-2,02 =   -2,020</t>
  </si>
  <si>
    <t>713191120</t>
  </si>
  <si>
    <t>Izolácia tepelná podláh, stropov, striech vrchom, položením PE fólia so zvarovanými spojmi</t>
  </si>
  <si>
    <t>71319-1120</t>
  </si>
  <si>
    <t>"P1,P2,P3,P6,P7,P8,P9" 119,382+1028,30+88,86+5,324+52,71+118,88+4,99 =   1418,446</t>
  </si>
  <si>
    <t>283221022</t>
  </si>
  <si>
    <t>Fólia PE</t>
  </si>
  <si>
    <t>283221020</t>
  </si>
  <si>
    <t>1418,446*1,15 =   1631,213</t>
  </si>
  <si>
    <t>713191123</t>
  </si>
  <si>
    <t>Izolácia tepelná podláh, stropov, striech vrchom, prilepením parozábrany</t>
  </si>
  <si>
    <t>71319-1123</t>
  </si>
  <si>
    <t>"s" 20,40*12,60+13,35*(1,50+1,00) =   290,415</t>
  </si>
  <si>
    <t>6282B0829</t>
  </si>
  <si>
    <t>Parozábrana-asf.pás</t>
  </si>
  <si>
    <t>6282B0821</t>
  </si>
  <si>
    <t>25.21.42</t>
  </si>
  <si>
    <t>290,415*1,16 =   336,881</t>
  </si>
  <si>
    <t>713191221</t>
  </si>
  <si>
    <t>Izolácia tepelná podláh, obložením stien páskami do 100 mm</t>
  </si>
  <si>
    <t>120,00+1150,00+90,00+70,00+65,00+10,00+60,00+120,00+10,00 =   1695,000</t>
  </si>
  <si>
    <t>631402740</t>
  </si>
  <si>
    <t>Pásik izolačný okrajový</t>
  </si>
  <si>
    <t>1695,00*1,05 =   1779,750</t>
  </si>
  <si>
    <t>713510629</t>
  </si>
  <si>
    <t>Utesnenie prestupu min.vlnov hr.40mm,kompl.D+M</t>
  </si>
  <si>
    <t>71351-0622</t>
  </si>
  <si>
    <t>998713204</t>
  </si>
  <si>
    <t>Presun hmôt pre izolácie tepelné v objektoch výšky do 36 m</t>
  </si>
  <si>
    <t>99871-3204</t>
  </si>
  <si>
    <t xml:space="preserve">713 - Izolácie tepelné  spolu: </t>
  </si>
  <si>
    <t>721 - Vnútorná kanalizácia</t>
  </si>
  <si>
    <t>721</t>
  </si>
  <si>
    <t>721273219</t>
  </si>
  <si>
    <t>Montáž ventilačných hlavíc  DN 150</t>
  </si>
  <si>
    <t>72127-3210</t>
  </si>
  <si>
    <t>721273999</t>
  </si>
  <si>
    <t>Ventilačné hlavice PVC DN 150</t>
  </si>
  <si>
    <t>72127-2116</t>
  </si>
  <si>
    <t>45.33.20</t>
  </si>
  <si>
    <t>998721204</t>
  </si>
  <si>
    <t>Presun hmôt pre vnút. kanalizáciu v objektoch výšky do 36 m</t>
  </si>
  <si>
    <t>99872-1204</t>
  </si>
  <si>
    <t>45.33.30</t>
  </si>
  <si>
    <t xml:space="preserve">721 - Vnútorná kanalizácia  spolu: </t>
  </si>
  <si>
    <t>722 - Vnútorný vodovod</t>
  </si>
  <si>
    <t>722240143</t>
  </si>
  <si>
    <t>Hydrantový systém ( hadicový naviják D 25 x 30 m ),kompl.D+M</t>
  </si>
  <si>
    <t>súbor</t>
  </si>
  <si>
    <t>72224-0143</t>
  </si>
  <si>
    <t>998722204</t>
  </si>
  <si>
    <t>Presun hmôt pre vnút. vodovod v objektoch výšky do 36 m</t>
  </si>
  <si>
    <t>99872-2204</t>
  </si>
  <si>
    <t xml:space="preserve">722 - Vnútorný vodovod  spolu: </t>
  </si>
  <si>
    <t>762 - Konštrukcie tesárske</t>
  </si>
  <si>
    <t>762</t>
  </si>
  <si>
    <t>762-605</t>
  </si>
  <si>
    <t>D+M Drevené str. väzníky so styčnými plechmi vč.kotvenia a náterov</t>
  </si>
  <si>
    <t>kompl</t>
  </si>
  <si>
    <t>45.42.13</t>
  </si>
  <si>
    <t>762311103</t>
  </si>
  <si>
    <t>Montáž kotevných želiez</t>
  </si>
  <si>
    <t>76231-1103</t>
  </si>
  <si>
    <t>5+63 =   68,000</t>
  </si>
  <si>
    <t>762332110</t>
  </si>
  <si>
    <t>Montáž krovov viazaných prierez. plocha do 120 cm2</t>
  </si>
  <si>
    <t>76233-2110</t>
  </si>
  <si>
    <t>45.22.11</t>
  </si>
  <si>
    <t>1,55+1,20+1,85+6,10+15,75+6,00+3,00+10,80 =   46,250</t>
  </si>
  <si>
    <t>762332120</t>
  </si>
  <si>
    <t>Montáž krovov viazaných prierez. plocha nad 120 do 224 cm2</t>
  </si>
  <si>
    <t>76233-2120</t>
  </si>
  <si>
    <t>8,80 =   8,800</t>
  </si>
  <si>
    <t>762332140</t>
  </si>
  <si>
    <t>Montáž krovov viazaných prierez. plocha nad 288 do 450 cm2</t>
  </si>
  <si>
    <t>76233-2140</t>
  </si>
  <si>
    <t>62,20 =   62,200</t>
  </si>
  <si>
    <t>605-1</t>
  </si>
  <si>
    <t>Rezivo vč.impregnácie</t>
  </si>
  <si>
    <t>20.10.10</t>
  </si>
  <si>
    <t>0,92*1,10 =   1,012</t>
  </si>
  <si>
    <t>4,80*1,10 =   5,280</t>
  </si>
  <si>
    <t>762341260</t>
  </si>
  <si>
    <t>Montáž debnenia striech striech rovných a šikmých z palubiek</t>
  </si>
  <si>
    <t>76234-1260</t>
  </si>
  <si>
    <t>611919010</t>
  </si>
  <si>
    <t>Palubovky hr.20mm</t>
  </si>
  <si>
    <t>20.30.13</t>
  </si>
  <si>
    <t>15,00*1,10 =   16,500</t>
  </si>
  <si>
    <t>762341650</t>
  </si>
  <si>
    <t>Montáž debnenia  odkvapových ríms z hoblovaných dosiek</t>
  </si>
  <si>
    <t>76234-1650</t>
  </si>
  <si>
    <t>762342202</t>
  </si>
  <si>
    <t>Montáž latovania striech, rozpätie do 22 cm, vrátane vyrez. otvor. do 0,25 m2</t>
  </si>
  <si>
    <t>"S" 20,40*6,82*2 =   278,256</t>
  </si>
  <si>
    <t>762342204</t>
  </si>
  <si>
    <t>Montáž kontralatí, rozpätie 80-120 cm</t>
  </si>
  <si>
    <t>762395000</t>
  </si>
  <si>
    <t>Spojovacie a ochranné prostriedky k montáži krovov</t>
  </si>
  <si>
    <t>998762204</t>
  </si>
  <si>
    <t>Presun hmôt pre tesárske konštr. v objektoch výšky do 36 m</t>
  </si>
  <si>
    <t>99876-2204</t>
  </si>
  <si>
    <t xml:space="preserve">762 - Konštrukcie tesárske  spolu: </t>
  </si>
  <si>
    <t>763 - Konštrukcie  - drevostavby</t>
  </si>
  <si>
    <t>763</t>
  </si>
  <si>
    <t>763127231</t>
  </si>
  <si>
    <t>76312-7231</t>
  </si>
  <si>
    <t>"odk.53" (1,40+0,35)*2,65*8*1,05 =   38,955</t>
  </si>
  <si>
    <t>763127321</t>
  </si>
  <si>
    <t>SDK inštalačná predsadená stena pre sanitárne zariadenia vč.nos.konštr. a pov.úprav,kompl.D+M</t>
  </si>
  <si>
    <t>76312-7321</t>
  </si>
  <si>
    <t>7*(2,10+1,075+0,90)*1,20*1,05 =   35,942</t>
  </si>
  <si>
    <t>763127719</t>
  </si>
  <si>
    <t>76312-7711</t>
  </si>
  <si>
    <t>"2-8np" 7*(2,50+1,80+0,50)*2,65*1,05 =   93,492</t>
  </si>
  <si>
    <t>763135040</t>
  </si>
  <si>
    <t>Podhľady sadr. kazet  600x600 mm vč.nos.konštr., vyberateľný</t>
  </si>
  <si>
    <t>76313-5040</t>
  </si>
  <si>
    <t>"e" 12,63+11,22 =   23,850</t>
  </si>
  <si>
    <t>763167736</t>
  </si>
  <si>
    <t>Obklad potrubia SDK  z dosiek 2xRB12,5mm vč.no.konštr. a pov.úprav,kompl.D+M</t>
  </si>
  <si>
    <t>76316-7726</t>
  </si>
  <si>
    <t>"odk.54" 2,25*(0,25+0,25*2)*1,05 =   1,772</t>
  </si>
  <si>
    <t>763167740</t>
  </si>
  <si>
    <t>Obklad potrubia SDK z doiek 1xRM hr 12,5 mm vč.nos.konštr. a pov.úprav,kompl.D+M</t>
  </si>
  <si>
    <t>76316-7738</t>
  </si>
  <si>
    <t>"odk.55" 2,10*0,25*2*1,05 =   1,103</t>
  </si>
  <si>
    <t>998763204</t>
  </si>
  <si>
    <t>Presun hmôt pre drevostavby v objektoch výšky do 36 m</t>
  </si>
  <si>
    <t>99876-3201</t>
  </si>
  <si>
    <t xml:space="preserve">763 - Konštrukcie  - drevostavby  spolu: </t>
  </si>
  <si>
    <t>764 - Konštrukcie klampiarske</t>
  </si>
  <si>
    <t>700</t>
  </si>
  <si>
    <t>764.110.01</t>
  </si>
  <si>
    <t>Krytina plechová ROVA alebo ekvivalent vč.lemovania a doplnkov,kompl.D+M</t>
  </si>
  <si>
    <t>764.110</t>
  </si>
  <si>
    <t>20,40*6,82*2*1,10 =   306,082</t>
  </si>
  <si>
    <t>3,50*2,20*2*1,10 =   16,940</t>
  </si>
  <si>
    <t>764</t>
  </si>
  <si>
    <t>764323249</t>
  </si>
  <si>
    <t>K5 Krycí plech odkvapovej dosky z lakoplast.plechu</t>
  </si>
  <si>
    <t>76432-3240</t>
  </si>
  <si>
    <t>45.22.13</t>
  </si>
  <si>
    <t>764335249</t>
  </si>
  <si>
    <t>L4 Klamp. lakoplast. pl. lem. krytiny pri zvislej stene rš 400</t>
  </si>
  <si>
    <t>76433-5240</t>
  </si>
  <si>
    <t>764352200</t>
  </si>
  <si>
    <t>K3 Klamp. lakoplast. pl. žľaby pododkvap. polkruh.š100</t>
  </si>
  <si>
    <t>76435-2201</t>
  </si>
  <si>
    <t>764352203</t>
  </si>
  <si>
    <t>K1 Klamp. lakoplast. pl. žľaby pododkvap. polkruh.š.150</t>
  </si>
  <si>
    <t>764359212</t>
  </si>
  <si>
    <t>K2+K3  Klamp. lakoplst.pl. žľaby kotlík konický</t>
  </si>
  <si>
    <t>4+1 =   5,000</t>
  </si>
  <si>
    <t>764391239</t>
  </si>
  <si>
    <t>K4 Klamp. lakoplast pl. krycia lišta rš 400</t>
  </si>
  <si>
    <t>76439-1230</t>
  </si>
  <si>
    <t>764454209</t>
  </si>
  <si>
    <t>K2 Klamp. lakoplast.pl. rúry odpadové kruhové d-120</t>
  </si>
  <si>
    <t>76445-4203</t>
  </si>
  <si>
    <t>998764204</t>
  </si>
  <si>
    <t>Presun hmôt pre klampiarske konštr. v objektoch výšky do 36 m</t>
  </si>
  <si>
    <t>99876-4204</t>
  </si>
  <si>
    <t xml:space="preserve">764 - Konštrukcie klampiarske  spolu: </t>
  </si>
  <si>
    <t>765 - Krytiny tvrdé</t>
  </si>
  <si>
    <t>765</t>
  </si>
  <si>
    <t>765901145</t>
  </si>
  <si>
    <t>Zakr šikm striech podstr hydroizol fólia ,kompl.D+M</t>
  </si>
  <si>
    <t>76590-1145</t>
  </si>
  <si>
    <t>"S" 20,40*6,82*2*1,15 =   319,994</t>
  </si>
  <si>
    <t>998765204</t>
  </si>
  <si>
    <t>Presun hmôt pre krytiny tvrdé na objektoch výšky do 36 m</t>
  </si>
  <si>
    <t>99876-5204</t>
  </si>
  <si>
    <t xml:space="preserve">765 - Krytiny tvrdé  spolu: </t>
  </si>
  <si>
    <t>766 - Konštrukcie stolárske</t>
  </si>
  <si>
    <t>766</t>
  </si>
  <si>
    <t>766-001</t>
  </si>
  <si>
    <t>Odk.44 Madlo schodišťové drevené  vč.kotv.úchytiek z ner.ocele, kompl.D+M</t>
  </si>
  <si>
    <t>766-008</t>
  </si>
  <si>
    <t>Odk.26 Vn.dvere s polodrážkou plné 800x1970  s madlom vč.kovania, kompl.D+M</t>
  </si>
  <si>
    <t>766-009</t>
  </si>
  <si>
    <t>Odk.20,21,27 Vn.dvere s polodrážkou plné 600,800x1970 vč.kovania,kompl.D+M</t>
  </si>
  <si>
    <t>14+21+1 =   36,000</t>
  </si>
  <si>
    <t>766-010</t>
  </si>
  <si>
    <t>Odk.24,25 Vn. dvere s polodrážkou z 2/3 zasklené 800x1970 vč. kovania, kompl.D+M</t>
  </si>
  <si>
    <t>3+7 =   10,000</t>
  </si>
  <si>
    <t>766-011</t>
  </si>
  <si>
    <t>Odk.30,31,32,33 Vn.dvere pož.EW-30D3-C 800,900x1970 vč. kovania, kompl.D+M</t>
  </si>
  <si>
    <t>22+1+1+1 =   25,000</t>
  </si>
  <si>
    <t>766-012</t>
  </si>
  <si>
    <t>D13 Výlez do pôjdu požiarny 600x900 EI-15D3, kompl.D+M</t>
  </si>
  <si>
    <t>766-013</t>
  </si>
  <si>
    <t>Odk.22,23 Vn dvere 600x1970vč.kovania a vetr. otvorov,kompl.D+M</t>
  </si>
  <si>
    <t>1+1 =   2,000</t>
  </si>
  <si>
    <t>766.611-01</t>
  </si>
  <si>
    <t>Odk.1 Plastové okno 1400x600 vč.von.parapetu a trojskla,kompl.D+M</t>
  </si>
  <si>
    <t>766.611.01</t>
  </si>
  <si>
    <t>766.611-01*</t>
  </si>
  <si>
    <t>Odk.1*Plastové okno 1400x600 vč. von.parapetu,trojskla,pák.uzáver s lankom,kompl.D+M</t>
  </si>
  <si>
    <t>766.611-02</t>
  </si>
  <si>
    <t>766.611-03</t>
  </si>
  <si>
    <t>Odk.3+4 Plastové okno 2000x750 vč. vn.+von.parapetu a trojskla,kompl.D+M</t>
  </si>
  <si>
    <t>3+1 =   4,000</t>
  </si>
  <si>
    <t>766.611-04</t>
  </si>
  <si>
    <t>Odk.5 Plastové okno 1700x1500 vč. vn.+von.parapetu a trojskla,kompl.D+M</t>
  </si>
  <si>
    <t>766.611-05</t>
  </si>
  <si>
    <t>Odk.6 Plastové okno 1800x1500 vč. vn.+von.parapetu a trojskla,kompl.D+M</t>
  </si>
  <si>
    <t>766.611-06</t>
  </si>
  <si>
    <t>Odk.7 Plastové okno 2000x1500 vč. vn.+von.parapetu a trojskla,kompl.D+M</t>
  </si>
  <si>
    <t>766.611-07</t>
  </si>
  <si>
    <t>Odk.8 Plastové okno 1200x1500 vč. vn.+von.parapetu a trojskla,kompl.D+M</t>
  </si>
  <si>
    <t>766.611-08</t>
  </si>
  <si>
    <t>Odk.8+10 Plastové balk.dvere 800x2300 vč. kovania a trojskla,kompl.D+M</t>
  </si>
  <si>
    <t>21+14 =   35,000</t>
  </si>
  <si>
    <t>766.611-09</t>
  </si>
  <si>
    <t>Odk.9 Plastové okno 1100x1500 vč. vn.+von.parapetu a trojskla,kompl.D+M</t>
  </si>
  <si>
    <t>766.611-10</t>
  </si>
  <si>
    <t>Odk.9 Plastové balk.dvere 900x2400 vč. kovania a trojskla,kompl.D+M</t>
  </si>
  <si>
    <t>766.611-11</t>
  </si>
  <si>
    <t>Odk.11 Plastové okno 1600x1750 vč. vn.+von.parapetu a trojskla,kompl.D+M</t>
  </si>
  <si>
    <t>766.611-12</t>
  </si>
  <si>
    <t>Odk.12 Plastové okno 1600x650 vč. vn.+von.parapetu a trojskla,kompl.D+M</t>
  </si>
  <si>
    <t>766672000</t>
  </si>
  <si>
    <t>Výlez na strechu FAKRO WLI 500 x 700 vč. lemovania</t>
  </si>
  <si>
    <t>76667-1200</t>
  </si>
  <si>
    <t>766673100</t>
  </si>
  <si>
    <t>Odk.2 Plastové okno 1800x750 vč. vn.+von.parapetu a trojskla,kompl.D+M</t>
  </si>
  <si>
    <r>
      <t xml:space="preserve">Murivo presné porobet tvárnice  </t>
    </r>
    <r>
      <rPr>
        <sz val="8"/>
        <color indexed="10"/>
        <rFont val="Arial Narrow"/>
        <family val="2"/>
      </rPr>
      <t>obchodný názov a typ uvedie uchádzač</t>
    </r>
    <r>
      <rPr>
        <sz val="8"/>
        <rFont val="Arial Narrow"/>
        <family val="0"/>
      </rPr>
      <t xml:space="preserve"> hr. 300mm</t>
    </r>
  </si>
  <si>
    <r>
      <t>Murivo nosné z VP tvárnic</t>
    </r>
    <r>
      <rPr>
        <sz val="8"/>
        <color indexed="10"/>
        <rFont val="Arial Narrow"/>
        <family val="2"/>
      </rPr>
      <t xml:space="preserve"> obchodný názov a typ uvedie uchádzač</t>
    </r>
    <r>
      <rPr>
        <sz val="8"/>
        <rFont val="Arial Narrow"/>
        <family val="0"/>
      </rPr>
      <t xml:space="preserve">  hr.300mm na MVC  </t>
    </r>
    <r>
      <rPr>
        <sz val="8"/>
        <color indexed="10"/>
        <rFont val="Arial Narrow"/>
        <family val="2"/>
      </rPr>
      <t>maltu obchodný názov a typ uvedie uchádzač</t>
    </r>
  </si>
  <si>
    <t>Preklady keramické  238/70/1000 mm</t>
  </si>
  <si>
    <t>Preklady keramické 238/70/1250 mm</t>
  </si>
  <si>
    <t>Preklady keramické 238/70/2000 mm</t>
  </si>
  <si>
    <r>
      <t xml:space="preserve">Priečky z porobetónových tvárnic </t>
    </r>
    <r>
      <rPr>
        <sz val="8"/>
        <color indexed="10"/>
        <rFont val="Arial Narrow"/>
        <family val="2"/>
      </rPr>
      <t>obchodný názov a typ uvedie uchádza</t>
    </r>
    <r>
      <rPr>
        <sz val="8"/>
        <rFont val="Arial Narrow"/>
        <family val="2"/>
      </rPr>
      <t>č  hr.100mm</t>
    </r>
  </si>
  <si>
    <r>
      <t>Priečky z porobetónových tvárnic o</t>
    </r>
    <r>
      <rPr>
        <sz val="8"/>
        <color indexed="10"/>
        <rFont val="Arial Narrow"/>
        <family val="2"/>
      </rPr>
      <t>bchodný názov a typ uvedie uchádzač</t>
    </r>
    <r>
      <rPr>
        <sz val="8"/>
        <rFont val="Arial Narrow"/>
        <family val="0"/>
      </rPr>
      <t xml:space="preserve"> hr.150mm</t>
    </r>
  </si>
  <si>
    <r>
      <t xml:space="preserve">Plot. múrik zo štiep. bet.tvaroviek </t>
    </r>
    <r>
      <rPr>
        <sz val="8"/>
        <color indexed="10"/>
        <rFont val="Arial Narrow"/>
        <family val="2"/>
      </rPr>
      <t>obchodný názov a typ uvedie uchádzač</t>
    </r>
    <r>
      <rPr>
        <sz val="8"/>
        <rFont val="Arial Narrow"/>
        <family val="0"/>
      </rPr>
      <t xml:space="preserve">  s výplňou z betónu</t>
    </r>
  </si>
  <si>
    <t>Omietka vnút stien zo such  na porobet) hr.10mm</t>
  </si>
  <si>
    <r>
      <t xml:space="preserve">KZS stien omietka,sieťka,tmelenie a min.vlna hr. 50 mm,kompletný </t>
    </r>
    <r>
      <rPr>
        <sz val="8"/>
        <color indexed="10"/>
        <rFont val="Arial Narrow"/>
        <family val="2"/>
      </rPr>
      <t>obchodný názov a typ uvedie uchádzač</t>
    </r>
  </si>
  <si>
    <r>
      <t xml:space="preserve">Zateplenie sokla omietka,sieťka,tmelenie a XPS  hr.200 mm,kompletné </t>
    </r>
    <r>
      <rPr>
        <sz val="8"/>
        <color indexed="10"/>
        <rFont val="Arial Narrow"/>
        <family val="2"/>
      </rPr>
      <t>obchodný názov a typ uvedie uchádzač</t>
    </r>
  </si>
  <si>
    <r>
      <t xml:space="preserve">KZS stien omietka,sieťka,tmelenie a min.vlna hr. 80 mm,kompl.D+M </t>
    </r>
    <r>
      <rPr>
        <sz val="8"/>
        <color indexed="10"/>
        <rFont val="Arial Narrow"/>
        <family val="2"/>
      </rPr>
      <t>obchodný názov a typ uvedie uchádzač</t>
    </r>
  </si>
  <si>
    <r>
      <t xml:space="preserve">KZS stien omietka,sieťka,tmelenie a min.vlna hr.200 mm,kompletný </t>
    </r>
    <r>
      <rPr>
        <sz val="8"/>
        <color indexed="10"/>
        <rFont val="Arial Narrow"/>
        <family val="2"/>
      </rPr>
      <t>obchodný názov a typ uvedie uchádzač</t>
    </r>
  </si>
  <si>
    <t>Kp1 Tepelno-izolačný profil pod prahom dverí "PURENIT" alebo ekvivalent</t>
  </si>
  <si>
    <t>Pás asfaltovaný FUNDAMENT 4.0 Speed Profile SBS alebo ekvivalent</t>
  </si>
  <si>
    <t>Lamela minerálna CLT C1 alebo ekvivalent hr.100mm 220x1200mm</t>
  </si>
  <si>
    <t>Stena šachtová protipožiarna EI45 RIGIPS alebo ekvivalent  na oceľ. konštr.z R-UW,CW vč.pov.úprav,kompl.D+M</t>
  </si>
  <si>
    <t>Predsadená stena sadrok. s tep.izoláciou hr.60mm vč.roštu a pov.úprav,kompl.D+M</t>
  </si>
  <si>
    <t>Odk.56 Pivničné mont. priečky v.2,65m vč.poz.konštr.výplň poz.plech(Gerhard Braun alebo ekvvalent ) a dverí,kompl.D+M</t>
  </si>
  <si>
    <r>
      <t xml:space="preserve">Podlaha laminátová  </t>
    </r>
    <r>
      <rPr>
        <sz val="8"/>
        <color indexed="10"/>
        <rFont val="Arial Narrow"/>
        <family val="2"/>
      </rPr>
      <t>obchodný názov a typ uvedie uchádzač</t>
    </r>
    <r>
      <rPr>
        <sz val="8"/>
        <rFont val="Arial Narrow"/>
        <family val="0"/>
      </rPr>
      <t xml:space="preserve">  hr.7mm</t>
    </r>
  </si>
  <si>
    <t>Nátery stolár. výrobkov  HERBOL alebo ekvivalent</t>
  </si>
  <si>
    <r>
      <t xml:space="preserve">Výťah </t>
    </r>
    <r>
      <rPr>
        <sz val="8"/>
        <color indexed="10"/>
        <rFont val="Arial Narrow"/>
        <family val="2"/>
      </rPr>
      <t xml:space="preserve">obchodný názov a typ uvedie uchádzač  </t>
    </r>
    <r>
      <rPr>
        <sz val="8"/>
        <rFont val="Arial Narrow"/>
        <family val="0"/>
      </rPr>
      <t xml:space="preserve"> - nosnosť 6 osôb 475kg,počet zastávok 8,kompl.D+M, podľa tech. špec. V PD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</si>
</sst>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Sk&quot;;[Red]\-#,##0&quot; Sk&quot;"/>
    <numFmt numFmtId="167" formatCode="_-* #,##0&quot; Sk&quot;_-;\-* #,##0&quot; Sk&quot;_-;_-* &quot;- Sk&quot;_-;_-@_-"/>
    <numFmt numFmtId="168" formatCode="#,##0&quot; Sk&quot;;\-#,##0&quot; Sk&quot;"/>
    <numFmt numFmtId="169" formatCode="#,##0.00&quot; Sk&quot;;\-#,##0.00&quot; Sk&quot;"/>
    <numFmt numFmtId="170" formatCode="0;0;;"/>
    <numFmt numFmtId="171" formatCode="0\ %"/>
    <numFmt numFmtId="172" formatCode="#,##0.00&quot; Sk&quot;;[Red]\-#,##0.00&quot; Sk&quot;"/>
    <numFmt numFmtId="173" formatCode="\ "/>
    <numFmt numFmtId="174" formatCode="0.00;0;0"/>
    <numFmt numFmtId="175" formatCode="0.0%"/>
    <numFmt numFmtId="176" formatCode="#,##0.000"/>
    <numFmt numFmtId="177" formatCode="#,##0.00000"/>
    <numFmt numFmtId="178" formatCode="0.000"/>
    <numFmt numFmtId="179" formatCode="#,##0.00\ "/>
    <numFmt numFmtId="180" formatCode="0.00\ %"/>
    <numFmt numFmtId="181" formatCode="#,##0\ "/>
    <numFmt numFmtId="182" formatCode="#,##0.0000"/>
  </numFmts>
  <fonts count="46">
    <font>
      <sz val="10"/>
      <name val="Arial"/>
      <family val="0"/>
    </font>
    <font>
      <b/>
      <sz val="7"/>
      <name val="Letter Gothic CE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8"/>
      <name val="Calibri"/>
      <family val="0"/>
    </font>
    <font>
      <sz val="10"/>
      <name val="Arial CE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9"/>
      <name val="Arial Narrow"/>
      <family val="0"/>
    </font>
    <font>
      <b/>
      <sz val="8"/>
      <color indexed="9"/>
      <name val="Arial Narrow"/>
      <family val="0"/>
    </font>
    <font>
      <b/>
      <sz val="10"/>
      <name val="Arial Narrow"/>
      <family val="0"/>
    </font>
    <font>
      <sz val="8"/>
      <color indexed="12"/>
      <name val="Arial Narrow"/>
      <family val="0"/>
    </font>
    <font>
      <sz val="8"/>
      <name val="Arial"/>
      <family val="0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55"/>
      <name val="Calibri"/>
      <family val="2"/>
    </font>
    <font>
      <sz val="11"/>
      <color indexed="20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4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6" fontId="1" fillId="0" borderId="1">
      <alignment/>
      <protection/>
    </xf>
    <xf numFmtId="0" fontId="0" fillId="0" borderId="1" applyFill="0">
      <alignment/>
      <protection/>
    </xf>
    <xf numFmtId="167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>
      <alignment/>
      <protection/>
    </xf>
    <xf numFmtId="0" fontId="30" fillId="29" borderId="0" applyNumberFormat="0" applyBorder="0" applyAlignment="0" applyProtection="0"/>
    <xf numFmtId="0" fontId="31" fillId="30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1" fillId="0" borderId="0" applyBorder="0">
      <alignment vertical="center"/>
      <protection/>
    </xf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10">
      <alignment vertical="center"/>
      <protection/>
    </xf>
    <xf numFmtId="0" fontId="40" fillId="33" borderId="11" applyNumberFormat="0" applyAlignment="0" applyProtection="0"/>
    <xf numFmtId="0" fontId="41" fillId="34" borderId="11" applyNumberFormat="0" applyAlignment="0" applyProtection="0"/>
    <xf numFmtId="0" fontId="42" fillId="34" borderId="12" applyNumberFormat="0" applyAlignment="0" applyProtection="0"/>
    <xf numFmtId="0" fontId="4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Alignment="1" applyProtection="1">
      <alignment horizontal="right" vertical="top"/>
      <protection/>
    </xf>
    <xf numFmtId="49" fontId="8" fillId="0" borderId="0" xfId="0" applyNumberFormat="1" applyFont="1" applyAlignment="1" applyProtection="1">
      <alignment horizontal="center" vertical="top"/>
      <protection/>
    </xf>
    <xf numFmtId="49" fontId="8" fillId="0" borderId="0" xfId="0" applyNumberFormat="1" applyFont="1" applyAlignment="1" applyProtection="1">
      <alignment vertical="top"/>
      <protection/>
    </xf>
    <xf numFmtId="49" fontId="8" fillId="0" borderId="0" xfId="0" applyNumberFormat="1" applyFont="1" applyAlignment="1" applyProtection="1">
      <alignment horizontal="left" vertical="top" wrapText="1"/>
      <protection/>
    </xf>
    <xf numFmtId="176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/>
    </xf>
    <xf numFmtId="4" fontId="8" fillId="0" borderId="0" xfId="0" applyNumberFormat="1" applyFont="1" applyAlignment="1" applyProtection="1">
      <alignment vertical="top"/>
      <protection/>
    </xf>
    <xf numFmtId="177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 horizontal="center" vertical="top"/>
      <protection/>
    </xf>
    <xf numFmtId="178" fontId="8" fillId="0" borderId="0" xfId="0" applyNumberFormat="1" applyFont="1" applyAlignment="1" applyProtection="1">
      <alignment vertical="top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4" fontId="8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0" fontId="10" fillId="0" borderId="0" xfId="71" applyFont="1">
      <alignment/>
      <protection/>
    </xf>
    <xf numFmtId="49" fontId="8" fillId="0" borderId="0" xfId="0" applyNumberFormat="1" applyFont="1" applyAlignment="1" applyProtection="1">
      <alignment/>
      <protection/>
    </xf>
    <xf numFmtId="0" fontId="11" fillId="0" borderId="0" xfId="71" applyFont="1">
      <alignment/>
      <protection/>
    </xf>
    <xf numFmtId="49" fontId="11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center"/>
      <protection/>
    </xf>
    <xf numFmtId="49" fontId="8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15" xfId="0" applyNumberFormat="1" applyFont="1" applyBorder="1" applyAlignment="1" applyProtection="1">
      <alignment horizontal="center"/>
      <protection/>
    </xf>
    <xf numFmtId="0" fontId="8" fillId="0" borderId="13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49" fontId="8" fillId="0" borderId="13" xfId="0" applyNumberFormat="1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7" xfId="0" applyNumberFormat="1" applyFont="1" applyBorder="1" applyAlignment="1" applyProtection="1">
      <alignment horizontal="center"/>
      <protection/>
    </xf>
    <xf numFmtId="0" fontId="8" fillId="0" borderId="16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176" fontId="8" fillId="0" borderId="16" xfId="0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49" fontId="8" fillId="0" borderId="16" xfId="0" applyNumberFormat="1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left"/>
      <protection locked="0"/>
    </xf>
    <xf numFmtId="176" fontId="8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5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NumberFormat="1" applyFont="1" applyBorder="1" applyAlignment="1" applyProtection="1">
      <alignment horizontal="center"/>
      <protection locked="0"/>
    </xf>
    <xf numFmtId="0" fontId="8" fillId="0" borderId="0" xfId="72" applyFont="1">
      <alignment/>
      <protection/>
    </xf>
    <xf numFmtId="0" fontId="8" fillId="0" borderId="0" xfId="72" applyFont="1" applyAlignment="1">
      <alignment horizontal="left" vertical="center"/>
      <protection/>
    </xf>
    <xf numFmtId="0" fontId="12" fillId="0" borderId="0" xfId="71" applyFont="1" applyAlignment="1">
      <alignment horizontal="left" vertical="center"/>
      <protection/>
    </xf>
    <xf numFmtId="0" fontId="8" fillId="0" borderId="18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left" vertical="center"/>
      <protection/>
    </xf>
    <xf numFmtId="0" fontId="8" fillId="0" borderId="19" xfId="72" applyFont="1" applyBorder="1" applyAlignment="1">
      <alignment horizontal="right" vertical="center"/>
      <protection/>
    </xf>
    <xf numFmtId="0" fontId="8" fillId="0" borderId="20" xfId="72" applyFont="1" applyBorder="1" applyAlignment="1">
      <alignment horizontal="left" vertical="center"/>
      <protection/>
    </xf>
    <xf numFmtId="0" fontId="8" fillId="0" borderId="21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left" vertical="center"/>
      <protection/>
    </xf>
    <xf numFmtId="0" fontId="8" fillId="0" borderId="22" xfId="72" applyFont="1" applyBorder="1" applyAlignment="1">
      <alignment horizontal="right" vertical="center"/>
      <protection/>
    </xf>
    <xf numFmtId="0" fontId="8" fillId="0" borderId="23" xfId="72" applyFont="1" applyBorder="1" applyAlignment="1">
      <alignment horizontal="left" vertical="center"/>
      <protection/>
    </xf>
    <xf numFmtId="0" fontId="8" fillId="0" borderId="24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left" vertical="center"/>
      <protection/>
    </xf>
    <xf numFmtId="0" fontId="8" fillId="0" borderId="25" xfId="72" applyFont="1" applyBorder="1" applyAlignment="1">
      <alignment horizontal="right" vertical="center"/>
      <protection/>
    </xf>
    <xf numFmtId="0" fontId="8" fillId="0" borderId="26" xfId="72" applyFont="1" applyBorder="1" applyAlignment="1">
      <alignment horizontal="left" vertical="center"/>
      <protection/>
    </xf>
    <xf numFmtId="0" fontId="8" fillId="0" borderId="27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left" vertical="center"/>
      <protection/>
    </xf>
    <xf numFmtId="0" fontId="8" fillId="0" borderId="28" xfId="72" applyFont="1" applyBorder="1" applyAlignment="1">
      <alignment horizontal="right" vertical="center"/>
      <protection/>
    </xf>
    <xf numFmtId="0" fontId="8" fillId="0" borderId="29" xfId="72" applyFont="1" applyBorder="1" applyAlignment="1">
      <alignment horizontal="left" vertical="center"/>
      <protection/>
    </xf>
    <xf numFmtId="0" fontId="8" fillId="0" borderId="30" xfId="72" applyFont="1" applyBorder="1" applyAlignment="1">
      <alignment horizontal="left" vertical="center"/>
      <protection/>
    </xf>
    <xf numFmtId="0" fontId="8" fillId="0" borderId="31" xfId="72" applyFont="1" applyBorder="1" applyAlignment="1">
      <alignment horizontal="right" vertical="center"/>
      <protection/>
    </xf>
    <xf numFmtId="0" fontId="8" fillId="0" borderId="31" xfId="72" applyFont="1" applyBorder="1" applyAlignment="1">
      <alignment horizontal="left" vertical="center"/>
      <protection/>
    </xf>
    <xf numFmtId="0" fontId="8" fillId="0" borderId="32" xfId="72" applyFont="1" applyBorder="1" applyAlignment="1">
      <alignment horizontal="left" vertical="center"/>
      <protection/>
    </xf>
    <xf numFmtId="0" fontId="8" fillId="0" borderId="33" xfId="72" applyFont="1" applyBorder="1" applyAlignment="1">
      <alignment horizontal="left" vertical="center"/>
      <protection/>
    </xf>
    <xf numFmtId="0" fontId="8" fillId="0" borderId="34" xfId="72" applyFont="1" applyBorder="1" applyAlignment="1">
      <alignment horizontal="left" vertical="center"/>
      <protection/>
    </xf>
    <xf numFmtId="0" fontId="8" fillId="0" borderId="35" xfId="72" applyFont="1" applyBorder="1" applyAlignment="1">
      <alignment horizontal="left" vertical="center"/>
      <protection/>
    </xf>
    <xf numFmtId="0" fontId="8" fillId="0" borderId="18" xfId="72" applyFont="1" applyBorder="1" applyAlignment="1">
      <alignment horizontal="right" vertical="center"/>
      <protection/>
    </xf>
    <xf numFmtId="3" fontId="8" fillId="0" borderId="36" xfId="72" applyNumberFormat="1" applyFont="1" applyBorder="1" applyAlignment="1">
      <alignment horizontal="right" vertical="center"/>
      <protection/>
    </xf>
    <xf numFmtId="3" fontId="8" fillId="0" borderId="20" xfId="72" applyNumberFormat="1" applyFont="1" applyBorder="1" applyAlignment="1">
      <alignment horizontal="right" vertical="center"/>
      <protection/>
    </xf>
    <xf numFmtId="0" fontId="8" fillId="0" borderId="30" xfId="72" applyFont="1" applyBorder="1" applyAlignment="1">
      <alignment horizontal="right" vertical="center"/>
      <protection/>
    </xf>
    <xf numFmtId="3" fontId="8" fillId="0" borderId="37" xfId="72" applyNumberFormat="1" applyFont="1" applyBorder="1" applyAlignment="1">
      <alignment horizontal="right" vertical="center"/>
      <protection/>
    </xf>
    <xf numFmtId="3" fontId="8" fillId="0" borderId="32" xfId="72" applyNumberFormat="1" applyFont="1" applyBorder="1" applyAlignment="1">
      <alignment horizontal="right" vertical="center"/>
      <protection/>
    </xf>
    <xf numFmtId="0" fontId="8" fillId="0" borderId="33" xfId="72" applyFont="1" applyBorder="1" applyAlignment="1">
      <alignment horizontal="right" vertical="center"/>
      <protection/>
    </xf>
    <xf numFmtId="3" fontId="8" fillId="0" borderId="38" xfId="72" applyNumberFormat="1" applyFont="1" applyBorder="1" applyAlignment="1">
      <alignment horizontal="right" vertical="center"/>
      <protection/>
    </xf>
    <xf numFmtId="0" fontId="8" fillId="0" borderId="34" xfId="72" applyFont="1" applyBorder="1" applyAlignment="1">
      <alignment horizontal="right" vertical="center"/>
      <protection/>
    </xf>
    <xf numFmtId="3" fontId="8" fillId="0" borderId="35" xfId="72" applyNumberFormat="1" applyFont="1" applyBorder="1" applyAlignment="1">
      <alignment horizontal="right" vertical="center"/>
      <protection/>
    </xf>
    <xf numFmtId="0" fontId="9" fillId="0" borderId="39" xfId="72" applyFont="1" applyBorder="1" applyAlignment="1">
      <alignment horizontal="center" vertical="center"/>
      <protection/>
    </xf>
    <xf numFmtId="0" fontId="8" fillId="0" borderId="40" xfId="72" applyFont="1" applyBorder="1" applyAlignment="1">
      <alignment horizontal="left" vertical="center"/>
      <protection/>
    </xf>
    <xf numFmtId="0" fontId="8" fillId="0" borderId="40" xfId="72" applyFont="1" applyBorder="1" applyAlignment="1">
      <alignment horizontal="center" vertical="center"/>
      <protection/>
    </xf>
    <xf numFmtId="0" fontId="8" fillId="0" borderId="41" xfId="72" applyFont="1" applyBorder="1" applyAlignment="1">
      <alignment horizontal="center" vertical="center"/>
      <protection/>
    </xf>
    <xf numFmtId="0" fontId="8" fillId="0" borderId="42" xfId="72" applyFont="1" applyBorder="1" applyAlignment="1">
      <alignment horizontal="center" vertical="center"/>
      <protection/>
    </xf>
    <xf numFmtId="0" fontId="8" fillId="0" borderId="43" xfId="72" applyFont="1" applyBorder="1" applyAlignment="1">
      <alignment horizontal="center" vertical="center"/>
      <protection/>
    </xf>
    <xf numFmtId="0" fontId="8" fillId="0" borderId="44" xfId="72" applyFont="1" applyBorder="1" applyAlignment="1">
      <alignment horizontal="center" vertical="center"/>
      <protection/>
    </xf>
    <xf numFmtId="0" fontId="8" fillId="0" borderId="45" xfId="72" applyFont="1" applyBorder="1" applyAlignment="1">
      <alignment horizontal="center" vertical="center"/>
      <protection/>
    </xf>
    <xf numFmtId="0" fontId="8" fillId="0" borderId="46" xfId="72" applyFont="1" applyBorder="1" applyAlignment="1">
      <alignment horizontal="left" vertical="center"/>
      <protection/>
    </xf>
    <xf numFmtId="0" fontId="8" fillId="0" borderId="47" xfId="72" applyFont="1" applyBorder="1" applyAlignment="1">
      <alignment horizontal="left" vertical="center"/>
      <protection/>
    </xf>
    <xf numFmtId="0" fontId="8" fillId="0" borderId="48" xfId="72" applyNumberFormat="1" applyFont="1" applyBorder="1" applyAlignment="1">
      <alignment horizontal="left" vertical="center"/>
      <protection/>
    </xf>
    <xf numFmtId="0" fontId="8" fillId="0" borderId="49" xfId="72" applyFont="1" applyBorder="1" applyAlignment="1">
      <alignment horizontal="center" vertical="center"/>
      <protection/>
    </xf>
    <xf numFmtId="0" fontId="8" fillId="0" borderId="10" xfId="72" applyFont="1" applyBorder="1" applyAlignment="1">
      <alignment horizontal="left" vertical="center"/>
      <protection/>
    </xf>
    <xf numFmtId="0" fontId="8" fillId="0" borderId="50" xfId="72" applyFont="1" applyBorder="1" applyAlignment="1">
      <alignment horizontal="left" vertical="center"/>
      <protection/>
    </xf>
    <xf numFmtId="0" fontId="8" fillId="0" borderId="51" xfId="72" applyFont="1" applyBorder="1" applyAlignment="1">
      <alignment horizontal="center" vertical="center"/>
      <protection/>
    </xf>
    <xf numFmtId="0" fontId="8" fillId="0" borderId="52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center" vertical="center"/>
      <protection/>
    </xf>
    <xf numFmtId="0" fontId="8" fillId="0" borderId="54" xfId="72" applyFont="1" applyBorder="1" applyAlignment="1">
      <alignment horizontal="right" vertical="center"/>
      <protection/>
    </xf>
    <xf numFmtId="0" fontId="8" fillId="0" borderId="42" xfId="72" applyFont="1" applyBorder="1" applyAlignment="1">
      <alignment horizontal="left" vertical="center"/>
      <protection/>
    </xf>
    <xf numFmtId="180" fontId="8" fillId="0" borderId="31" xfId="72" applyNumberFormat="1" applyFont="1" applyBorder="1" applyAlignment="1">
      <alignment horizontal="right" vertical="center"/>
      <protection/>
    </xf>
    <xf numFmtId="180" fontId="8" fillId="0" borderId="55" xfId="72" applyNumberFormat="1" applyFont="1" applyBorder="1" applyAlignment="1">
      <alignment horizontal="right" vertical="center"/>
      <protection/>
    </xf>
    <xf numFmtId="0" fontId="8" fillId="0" borderId="56" xfId="72" applyFont="1" applyBorder="1" applyAlignment="1">
      <alignment horizontal="left" vertical="center"/>
      <protection/>
    </xf>
    <xf numFmtId="180" fontId="8" fillId="0" borderId="22" xfId="72" applyNumberFormat="1" applyFont="1" applyBorder="1" applyAlignment="1">
      <alignment horizontal="right" vertical="center"/>
      <protection/>
    </xf>
    <xf numFmtId="180" fontId="8" fillId="0" borderId="56" xfId="72" applyNumberFormat="1" applyFont="1" applyBorder="1" applyAlignment="1">
      <alignment horizontal="right" vertical="center"/>
      <protection/>
    </xf>
    <xf numFmtId="0" fontId="8" fillId="0" borderId="54" xfId="72" applyFont="1" applyBorder="1" applyAlignment="1">
      <alignment horizontal="left" vertical="center"/>
      <protection/>
    </xf>
    <xf numFmtId="0" fontId="8" fillId="0" borderId="53" xfId="72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center" vertical="center"/>
      <protection/>
    </xf>
    <xf numFmtId="0" fontId="8" fillId="0" borderId="58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right" vertical="center"/>
      <protection/>
    </xf>
    <xf numFmtId="0" fontId="8" fillId="0" borderId="59" xfId="72" applyFont="1" applyBorder="1" applyAlignment="1">
      <alignment horizontal="right" vertical="center"/>
      <protection/>
    </xf>
    <xf numFmtId="3" fontId="8" fillId="0" borderId="0" xfId="72" applyNumberFormat="1" applyFont="1" applyBorder="1" applyAlignment="1">
      <alignment horizontal="right" vertical="center"/>
      <protection/>
    </xf>
    <xf numFmtId="0" fontId="8" fillId="0" borderId="57" xfId="72" applyFont="1" applyBorder="1" applyAlignment="1">
      <alignment horizontal="left" vertical="center"/>
      <protection/>
    </xf>
    <xf numFmtId="0" fontId="8" fillId="0" borderId="0" xfId="72" applyFont="1" applyBorder="1" applyAlignment="1">
      <alignment horizontal="right" vertical="center"/>
      <protection/>
    </xf>
    <xf numFmtId="0" fontId="8" fillId="0" borderId="0" xfId="72" applyFont="1" applyBorder="1" applyAlignment="1">
      <alignment horizontal="left" vertical="center"/>
      <protection/>
    </xf>
    <xf numFmtId="0" fontId="8" fillId="0" borderId="60" xfId="72" applyFont="1" applyBorder="1" applyAlignment="1">
      <alignment horizontal="right" vertical="center"/>
      <protection/>
    </xf>
    <xf numFmtId="0" fontId="8" fillId="0" borderId="37" xfId="72" applyFont="1" applyBorder="1" applyAlignment="1">
      <alignment horizontal="right" vertical="center"/>
      <protection/>
    </xf>
    <xf numFmtId="3" fontId="8" fillId="0" borderId="60" xfId="72" applyNumberFormat="1" applyFont="1" applyBorder="1" applyAlignment="1">
      <alignment horizontal="right" vertical="center"/>
      <protection/>
    </xf>
    <xf numFmtId="3" fontId="8" fillId="0" borderId="61" xfId="72" applyNumberFormat="1" applyFont="1" applyBorder="1" applyAlignment="1">
      <alignment horizontal="right" vertical="center"/>
      <protection/>
    </xf>
    <xf numFmtId="0" fontId="9" fillId="0" borderId="62" xfId="72" applyFont="1" applyBorder="1" applyAlignment="1">
      <alignment horizontal="center" vertical="center"/>
      <protection/>
    </xf>
    <xf numFmtId="0" fontId="8" fillId="0" borderId="63" xfId="72" applyFont="1" applyBorder="1" applyAlignment="1">
      <alignment horizontal="left" vertical="center"/>
      <protection/>
    </xf>
    <xf numFmtId="0" fontId="8" fillId="0" borderId="64" xfId="72" applyFont="1" applyBorder="1" applyAlignment="1">
      <alignment horizontal="left" vertical="center"/>
      <protection/>
    </xf>
    <xf numFmtId="181" fontId="8" fillId="0" borderId="65" xfId="72" applyNumberFormat="1" applyFont="1" applyBorder="1" applyAlignment="1">
      <alignment horizontal="right" vertical="center"/>
      <protection/>
    </xf>
    <xf numFmtId="0" fontId="8" fillId="0" borderId="66" xfId="72" applyFont="1" applyBorder="1" applyAlignment="1">
      <alignment horizontal="left" vertical="center"/>
      <protection/>
    </xf>
    <xf numFmtId="0" fontId="8" fillId="0" borderId="58" xfId="72" applyFont="1" applyBorder="1" applyAlignment="1">
      <alignment horizontal="center" vertical="center"/>
      <protection/>
    </xf>
    <xf numFmtId="0" fontId="8" fillId="0" borderId="67" xfId="72" applyFont="1" applyBorder="1" applyAlignment="1">
      <alignment horizontal="center" vertical="center"/>
      <protection/>
    </xf>
    <xf numFmtId="0" fontId="8" fillId="0" borderId="68" xfId="72" applyFont="1" applyBorder="1" applyAlignment="1">
      <alignment horizontal="left" vertical="center"/>
      <protection/>
    </xf>
    <xf numFmtId="4" fontId="8" fillId="0" borderId="46" xfId="72" applyNumberFormat="1" applyFont="1" applyBorder="1" applyAlignment="1">
      <alignment horizontal="right" vertical="center"/>
      <protection/>
    </xf>
    <xf numFmtId="4" fontId="8" fillId="0" borderId="69" xfId="72" applyNumberFormat="1" applyFont="1" applyBorder="1" applyAlignment="1">
      <alignment horizontal="right" vertical="center"/>
      <protection/>
    </xf>
    <xf numFmtId="4" fontId="8" fillId="0" borderId="10" xfId="72" applyNumberFormat="1" applyFont="1" applyBorder="1" applyAlignment="1">
      <alignment horizontal="right" vertical="center"/>
      <protection/>
    </xf>
    <xf numFmtId="4" fontId="8" fillId="0" borderId="70" xfId="72" applyNumberFormat="1" applyFont="1" applyBorder="1" applyAlignment="1">
      <alignment horizontal="right" vertical="center"/>
      <protection/>
    </xf>
    <xf numFmtId="4" fontId="8" fillId="0" borderId="71" xfId="72" applyNumberFormat="1" applyFont="1" applyBorder="1" applyAlignment="1">
      <alignment horizontal="right" vertical="center"/>
      <protection/>
    </xf>
    <xf numFmtId="4" fontId="8" fillId="0" borderId="52" xfId="72" applyNumberFormat="1" applyFont="1" applyBorder="1" applyAlignment="1">
      <alignment horizontal="right" vertical="center"/>
      <protection/>
    </xf>
    <xf numFmtId="4" fontId="8" fillId="0" borderId="54" xfId="72" applyNumberFormat="1" applyFont="1" applyBorder="1" applyAlignment="1">
      <alignment horizontal="right" vertical="center"/>
      <protection/>
    </xf>
    <xf numFmtId="4" fontId="8" fillId="0" borderId="72" xfId="72" applyNumberFormat="1" applyFont="1" applyBorder="1" applyAlignment="1">
      <alignment horizontal="right" vertical="center"/>
      <protection/>
    </xf>
    <xf numFmtId="4" fontId="8" fillId="0" borderId="56" xfId="72" applyNumberFormat="1" applyFont="1" applyBorder="1" applyAlignment="1">
      <alignment horizontal="right" vertical="center"/>
      <protection/>
    </xf>
    <xf numFmtId="49" fontId="9" fillId="0" borderId="0" xfId="0" applyNumberFormat="1" applyFont="1" applyAlignment="1" applyProtection="1">
      <alignment vertical="top"/>
      <protection/>
    </xf>
    <xf numFmtId="49" fontId="13" fillId="0" borderId="0" xfId="0" applyNumberFormat="1" applyFont="1" applyAlignment="1" applyProtection="1">
      <alignment horizontal="left" vertical="top" wrapText="1"/>
      <protection/>
    </xf>
    <xf numFmtId="176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177" fontId="13" fillId="0" borderId="0" xfId="0" applyNumberFormat="1" applyFont="1" applyAlignment="1" applyProtection="1">
      <alignment vertical="top"/>
      <protection/>
    </xf>
    <xf numFmtId="0" fontId="13" fillId="0" borderId="0" xfId="0" applyFont="1" applyAlignment="1" applyProtection="1">
      <alignment horizontal="center" vertical="top"/>
      <protection/>
    </xf>
    <xf numFmtId="178" fontId="13" fillId="0" borderId="0" xfId="0" applyNumberFormat="1" applyFont="1" applyAlignment="1" applyProtection="1">
      <alignment vertical="top"/>
      <protection/>
    </xf>
    <xf numFmtId="49" fontId="10" fillId="0" borderId="0" xfId="71" applyNumberFormat="1" applyFont="1">
      <alignment/>
      <protection/>
    </xf>
    <xf numFmtId="49" fontId="8" fillId="0" borderId="0" xfId="0" applyNumberFormat="1" applyFont="1" applyAlignment="1" applyProtection="1">
      <alignment horizontal="right" vertical="top" wrapText="1"/>
      <protection/>
    </xf>
    <xf numFmtId="4" fontId="9" fillId="0" borderId="0" xfId="0" applyNumberFormat="1" applyFont="1" applyAlignment="1" applyProtection="1">
      <alignment vertical="top"/>
      <protection/>
    </xf>
    <xf numFmtId="177" fontId="9" fillId="0" borderId="0" xfId="0" applyNumberFormat="1" applyFont="1" applyAlignment="1" applyProtection="1">
      <alignment vertical="top"/>
      <protection/>
    </xf>
    <xf numFmtId="176" fontId="9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center"/>
      <protection/>
    </xf>
    <xf numFmtId="0" fontId="8" fillId="0" borderId="73" xfId="0" applyFont="1" applyBorder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left" vertical="top" wrapText="1"/>
      <protection/>
    </xf>
  </cellXfs>
  <cellStyles count="7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ázov" xfId="69"/>
    <cellStyle name="Neutrálna" xfId="70"/>
    <cellStyle name="normálne_KLs" xfId="71"/>
    <cellStyle name="normálne_KLv" xfId="72"/>
    <cellStyle name="Percent" xfId="73"/>
    <cellStyle name="Poznámka" xfId="74"/>
    <cellStyle name="Prepojená bunka" xfId="75"/>
    <cellStyle name="Spolu" xfId="76"/>
    <cellStyle name="TEXT 1" xfId="77"/>
    <cellStyle name="Text upozornění" xfId="78"/>
    <cellStyle name="Text upozornenia" xfId="79"/>
    <cellStyle name="TEXT1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2"/>
  <sheetViews>
    <sheetView showGridLines="0" tabSelected="1" zoomScalePageLayoutView="0" workbookViewId="0" topLeftCell="A576">
      <selection activeCell="E577" sqref="E577"/>
    </sheetView>
  </sheetViews>
  <sheetFormatPr defaultColWidth="9.140625" defaultRowHeight="12.75"/>
  <cols>
    <col min="1" max="1" width="6.7109375" style="1" customWidth="1"/>
    <col min="2" max="2" width="3.7109375" style="2" customWidth="1"/>
    <col min="3" max="3" width="13.00390625" style="3" customWidth="1"/>
    <col min="4" max="4" width="35.7109375" style="4" customWidth="1"/>
    <col min="5" max="5" width="10.7109375" style="5" customWidth="1"/>
    <col min="6" max="6" width="5.28125" style="6" customWidth="1"/>
    <col min="7" max="7" width="8.7109375" style="7" customWidth="1"/>
    <col min="8" max="9" width="9.7109375" style="7" hidden="1" customWidth="1"/>
    <col min="10" max="10" width="9.7109375" style="7" customWidth="1"/>
    <col min="11" max="11" width="7.421875" style="8" hidden="1" customWidth="1"/>
    <col min="12" max="12" width="8.28125" style="8" hidden="1" customWidth="1"/>
    <col min="13" max="13" width="9.140625" style="5" hidden="1" customWidth="1"/>
    <col min="14" max="14" width="7.00390625" style="5" hidden="1" customWidth="1"/>
    <col min="15" max="15" width="3.57421875" style="6" customWidth="1"/>
    <col min="16" max="16" width="12.7109375" style="6" hidden="1" customWidth="1"/>
    <col min="17" max="19" width="13.28125" style="5" hidden="1" customWidth="1"/>
    <col min="20" max="20" width="10.57421875" style="9" hidden="1" customWidth="1"/>
    <col min="21" max="21" width="10.28125" style="9" hidden="1" customWidth="1"/>
    <col min="22" max="22" width="5.7109375" style="9" hidden="1" customWidth="1"/>
    <col min="23" max="23" width="9.140625" style="10" hidden="1" customWidth="1"/>
    <col min="24" max="25" width="5.7109375" style="6" hidden="1" customWidth="1"/>
    <col min="26" max="26" width="7.57421875" style="6" hidden="1" customWidth="1"/>
    <col min="27" max="27" width="24.8515625" style="6" hidden="1" customWidth="1"/>
    <col min="28" max="28" width="4.28125" style="6" hidden="1" customWidth="1"/>
    <col min="29" max="29" width="8.28125" style="6" hidden="1" customWidth="1"/>
    <col min="30" max="30" width="8.7109375" style="6" hidden="1" customWidth="1"/>
    <col min="31" max="34" width="9.140625" style="6" hidden="1" customWidth="1"/>
    <col min="35" max="35" width="9.140625" style="11" customWidth="1"/>
    <col min="36" max="37" width="0" style="11" hidden="1" customWidth="1"/>
    <col min="38" max="16384" width="9.140625" style="11" customWidth="1"/>
  </cols>
  <sheetData>
    <row r="1" spans="1:34" ht="9.75">
      <c r="A1" s="12" t="s">
        <v>222</v>
      </c>
      <c r="B1" s="11"/>
      <c r="C1" s="11"/>
      <c r="D1" s="11"/>
      <c r="E1" s="12" t="s">
        <v>332</v>
      </c>
      <c r="F1" s="11"/>
      <c r="G1" s="13"/>
      <c r="H1" s="11"/>
      <c r="I1" s="11"/>
      <c r="J1" s="13"/>
      <c r="K1" s="14"/>
      <c r="L1" s="11"/>
      <c r="M1" s="11"/>
      <c r="N1" s="11"/>
      <c r="O1" s="11"/>
      <c r="P1" s="11"/>
      <c r="Q1" s="15"/>
      <c r="R1" s="15"/>
      <c r="S1" s="15"/>
      <c r="T1" s="11"/>
      <c r="U1" s="11"/>
      <c r="V1" s="11"/>
      <c r="W1" s="11"/>
      <c r="X1" s="11"/>
      <c r="Y1" s="11"/>
      <c r="Z1" s="16" t="s">
        <v>224</v>
      </c>
      <c r="AA1" s="156" t="s">
        <v>225</v>
      </c>
      <c r="AB1" s="16" t="s">
        <v>226</v>
      </c>
      <c r="AC1" s="16" t="s">
        <v>227</v>
      </c>
      <c r="AD1" s="16" t="s">
        <v>228</v>
      </c>
      <c r="AE1" s="11"/>
      <c r="AF1" s="11"/>
      <c r="AG1" s="11"/>
      <c r="AH1" s="11"/>
    </row>
    <row r="2" spans="1:34" ht="9.75">
      <c r="A2" s="12" t="s">
        <v>333</v>
      </c>
      <c r="B2" s="11"/>
      <c r="C2" s="11"/>
      <c r="D2" s="11"/>
      <c r="E2" s="12" t="s">
        <v>334</v>
      </c>
      <c r="F2" s="11"/>
      <c r="G2" s="13"/>
      <c r="H2" s="17"/>
      <c r="I2" s="11"/>
      <c r="J2" s="13"/>
      <c r="K2" s="14"/>
      <c r="L2" s="11"/>
      <c r="M2" s="11"/>
      <c r="N2" s="11"/>
      <c r="O2" s="11"/>
      <c r="P2" s="11"/>
      <c r="Q2" s="15"/>
      <c r="R2" s="15"/>
      <c r="S2" s="15"/>
      <c r="T2" s="11"/>
      <c r="U2" s="11"/>
      <c r="V2" s="11"/>
      <c r="W2" s="11"/>
      <c r="X2" s="11"/>
      <c r="Y2" s="11"/>
      <c r="Z2" s="16" t="s">
        <v>229</v>
      </c>
      <c r="AA2" s="18" t="s">
        <v>230</v>
      </c>
      <c r="AB2" s="18" t="s">
        <v>231</v>
      </c>
      <c r="AC2" s="18"/>
      <c r="AD2" s="19"/>
      <c r="AE2" s="11"/>
      <c r="AF2" s="11"/>
      <c r="AG2" s="11"/>
      <c r="AH2" s="11"/>
    </row>
    <row r="3" spans="1:34" ht="9.75">
      <c r="A3" s="12" t="s">
        <v>232</v>
      </c>
      <c r="B3" s="11"/>
      <c r="C3" s="11"/>
      <c r="D3" s="11"/>
      <c r="E3" s="12" t="s">
        <v>335</v>
      </c>
      <c r="F3" s="11"/>
      <c r="G3" s="13"/>
      <c r="H3" s="11"/>
      <c r="I3" s="11"/>
      <c r="J3" s="13"/>
      <c r="K3" s="14"/>
      <c r="L3" s="11"/>
      <c r="M3" s="11"/>
      <c r="N3" s="11"/>
      <c r="O3" s="11"/>
      <c r="P3" s="11"/>
      <c r="Q3" s="15"/>
      <c r="R3" s="15"/>
      <c r="S3" s="15"/>
      <c r="T3" s="11"/>
      <c r="U3" s="11"/>
      <c r="V3" s="11"/>
      <c r="W3" s="11"/>
      <c r="X3" s="11"/>
      <c r="Y3" s="11"/>
      <c r="Z3" s="16" t="s">
        <v>233</v>
      </c>
      <c r="AA3" s="18" t="s">
        <v>234</v>
      </c>
      <c r="AB3" s="18" t="s">
        <v>231</v>
      </c>
      <c r="AC3" s="18" t="s">
        <v>235</v>
      </c>
      <c r="AD3" s="19" t="s">
        <v>236</v>
      </c>
      <c r="AE3" s="11"/>
      <c r="AF3" s="11"/>
      <c r="AG3" s="11"/>
      <c r="AH3" s="11"/>
    </row>
    <row r="4" spans="1:34" ht="9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5"/>
      <c r="R4" s="15"/>
      <c r="S4" s="15"/>
      <c r="T4" s="11"/>
      <c r="U4" s="11"/>
      <c r="V4" s="11"/>
      <c r="W4" s="11"/>
      <c r="X4" s="11"/>
      <c r="Y4" s="11"/>
      <c r="Z4" s="16" t="s">
        <v>237</v>
      </c>
      <c r="AA4" s="18" t="s">
        <v>238</v>
      </c>
      <c r="AB4" s="18" t="s">
        <v>231</v>
      </c>
      <c r="AC4" s="18"/>
      <c r="AD4" s="19"/>
      <c r="AE4" s="11"/>
      <c r="AF4" s="11"/>
      <c r="AG4" s="11"/>
      <c r="AH4" s="11"/>
    </row>
    <row r="5" spans="1:34" ht="9.75">
      <c r="A5" s="12" t="s">
        <v>336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5"/>
      <c r="R5" s="15"/>
      <c r="S5" s="15"/>
      <c r="T5" s="11"/>
      <c r="U5" s="11"/>
      <c r="V5" s="11"/>
      <c r="W5" s="11"/>
      <c r="X5" s="11"/>
      <c r="Y5" s="11"/>
      <c r="Z5" s="16" t="s">
        <v>239</v>
      </c>
      <c r="AA5" s="18" t="s">
        <v>234</v>
      </c>
      <c r="AB5" s="18" t="s">
        <v>231</v>
      </c>
      <c r="AC5" s="18" t="s">
        <v>235</v>
      </c>
      <c r="AD5" s="19" t="s">
        <v>236</v>
      </c>
      <c r="AE5" s="11"/>
      <c r="AF5" s="11"/>
      <c r="AG5" s="11"/>
      <c r="AH5" s="11"/>
    </row>
    <row r="6" spans="1:34" ht="9.75">
      <c r="A6" s="12" t="s">
        <v>337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5"/>
      <c r="R6" s="15"/>
      <c r="S6" s="15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9.75">
      <c r="A7" s="12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5"/>
      <c r="R7" s="15"/>
      <c r="S7" s="15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3.5">
      <c r="A8" s="11" t="s">
        <v>338</v>
      </c>
      <c r="B8" s="20"/>
      <c r="C8" s="21"/>
      <c r="D8" s="22" t="str">
        <f>CONCATENATE(AA2," ",AB2," ",AC2," ",AD2)</f>
        <v>Prehľad rozpočtových nákladov v EUR  </v>
      </c>
      <c r="E8" s="15"/>
      <c r="F8" s="11"/>
      <c r="G8" s="13"/>
      <c r="H8" s="13"/>
      <c r="I8" s="13"/>
      <c r="J8" s="13"/>
      <c r="K8" s="14"/>
      <c r="L8" s="14"/>
      <c r="M8" s="15"/>
      <c r="N8" s="15"/>
      <c r="O8" s="11"/>
      <c r="P8" s="11"/>
      <c r="Q8" s="15"/>
      <c r="R8" s="15"/>
      <c r="S8" s="15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7" ht="9.75">
      <c r="A9" s="23" t="s">
        <v>240</v>
      </c>
      <c r="B9" s="23" t="s">
        <v>241</v>
      </c>
      <c r="C9" s="23" t="s">
        <v>242</v>
      </c>
      <c r="D9" s="23" t="s">
        <v>243</v>
      </c>
      <c r="E9" s="23" t="s">
        <v>244</v>
      </c>
      <c r="F9" s="23" t="s">
        <v>245</v>
      </c>
      <c r="G9" s="23" t="s">
        <v>246</v>
      </c>
      <c r="H9" s="23" t="s">
        <v>247</v>
      </c>
      <c r="I9" s="23" t="s">
        <v>248</v>
      </c>
      <c r="J9" s="23" t="s">
        <v>249</v>
      </c>
      <c r="K9" s="162" t="s">
        <v>250</v>
      </c>
      <c r="L9" s="162"/>
      <c r="M9" s="163" t="s">
        <v>251</v>
      </c>
      <c r="N9" s="163"/>
      <c r="O9" s="23" t="s">
        <v>221</v>
      </c>
      <c r="P9" s="25" t="s">
        <v>252</v>
      </c>
      <c r="Q9" s="26" t="s">
        <v>244</v>
      </c>
      <c r="R9" s="26" t="s">
        <v>244</v>
      </c>
      <c r="S9" s="25" t="s">
        <v>244</v>
      </c>
      <c r="T9" s="27" t="s">
        <v>253</v>
      </c>
      <c r="U9" s="28" t="s">
        <v>254</v>
      </c>
      <c r="V9" s="29" t="s">
        <v>255</v>
      </c>
      <c r="W9" s="23" t="s">
        <v>256</v>
      </c>
      <c r="X9" s="23" t="s">
        <v>257</v>
      </c>
      <c r="Y9" s="23" t="s">
        <v>258</v>
      </c>
      <c r="Z9" s="30" t="s">
        <v>259</v>
      </c>
      <c r="AA9" s="30" t="s">
        <v>260</v>
      </c>
      <c r="AB9" s="23" t="s">
        <v>255</v>
      </c>
      <c r="AC9" s="23" t="s">
        <v>261</v>
      </c>
      <c r="AD9" s="23" t="s">
        <v>262</v>
      </c>
      <c r="AE9" s="31" t="s">
        <v>263</v>
      </c>
      <c r="AF9" s="31" t="s">
        <v>264</v>
      </c>
      <c r="AG9" s="31" t="s">
        <v>244</v>
      </c>
      <c r="AH9" s="31" t="s">
        <v>265</v>
      </c>
      <c r="AJ9" s="11" t="s">
        <v>356</v>
      </c>
      <c r="AK9" s="11" t="s">
        <v>358</v>
      </c>
    </row>
    <row r="10" spans="1:37" ht="9.75">
      <c r="A10" s="32" t="s">
        <v>266</v>
      </c>
      <c r="B10" s="32" t="s">
        <v>267</v>
      </c>
      <c r="C10" s="33"/>
      <c r="D10" s="32" t="s">
        <v>268</v>
      </c>
      <c r="E10" s="32" t="s">
        <v>269</v>
      </c>
      <c r="F10" s="32" t="s">
        <v>270</v>
      </c>
      <c r="G10" s="32" t="s">
        <v>271</v>
      </c>
      <c r="H10" s="32" t="s">
        <v>272</v>
      </c>
      <c r="I10" s="32" t="s">
        <v>273</v>
      </c>
      <c r="J10" s="32"/>
      <c r="K10" s="32" t="s">
        <v>246</v>
      </c>
      <c r="L10" s="32" t="s">
        <v>249</v>
      </c>
      <c r="M10" s="34" t="s">
        <v>246</v>
      </c>
      <c r="N10" s="32" t="s">
        <v>249</v>
      </c>
      <c r="O10" s="32" t="s">
        <v>274</v>
      </c>
      <c r="P10" s="35"/>
      <c r="Q10" s="36" t="s">
        <v>275</v>
      </c>
      <c r="R10" s="36" t="s">
        <v>276</v>
      </c>
      <c r="S10" s="35" t="s">
        <v>277</v>
      </c>
      <c r="T10" s="37" t="s">
        <v>278</v>
      </c>
      <c r="U10" s="38" t="s">
        <v>279</v>
      </c>
      <c r="V10" s="39" t="s">
        <v>280</v>
      </c>
      <c r="W10" s="40"/>
      <c r="X10" s="41"/>
      <c r="Y10" s="41"/>
      <c r="Z10" s="42" t="s">
        <v>281</v>
      </c>
      <c r="AA10" s="42" t="s">
        <v>266</v>
      </c>
      <c r="AB10" s="32" t="s">
        <v>282</v>
      </c>
      <c r="AC10" s="41"/>
      <c r="AD10" s="41"/>
      <c r="AE10" s="43"/>
      <c r="AF10" s="43"/>
      <c r="AG10" s="43"/>
      <c r="AH10" s="43"/>
      <c r="AJ10" s="11" t="s">
        <v>357</v>
      </c>
      <c r="AK10" s="11" t="s">
        <v>359</v>
      </c>
    </row>
    <row r="12" ht="9.75">
      <c r="B12" s="148" t="s">
        <v>360</v>
      </c>
    </row>
    <row r="13" ht="9.75">
      <c r="B13" s="3" t="s">
        <v>361</v>
      </c>
    </row>
    <row r="14" spans="1:37" ht="9.75">
      <c r="A14" s="1">
        <v>1</v>
      </c>
      <c r="B14" s="2" t="s">
        <v>362</v>
      </c>
      <c r="C14" s="3" t="s">
        <v>363</v>
      </c>
      <c r="D14" s="4" t="s">
        <v>364</v>
      </c>
      <c r="E14" s="5">
        <v>91.506</v>
      </c>
      <c r="F14" s="6" t="s">
        <v>365</v>
      </c>
      <c r="H14" s="7">
        <f>ROUND(E14*G14,2)</f>
        <v>0</v>
      </c>
      <c r="J14" s="7">
        <f>ROUND(E14*G14,2)</f>
        <v>0</v>
      </c>
      <c r="L14" s="8">
        <f>E14*K14</f>
        <v>0</v>
      </c>
      <c r="N14" s="5">
        <f>E14*M14</f>
        <v>0</v>
      </c>
      <c r="O14" s="6">
        <v>20</v>
      </c>
      <c r="P14" s="6" t="s">
        <v>366</v>
      </c>
      <c r="V14" s="9" t="s">
        <v>323</v>
      </c>
      <c r="W14" s="10">
        <v>1.19</v>
      </c>
      <c r="X14" s="3" t="s">
        <v>363</v>
      </c>
      <c r="Y14" s="3" t="s">
        <v>363</v>
      </c>
      <c r="Z14" s="6" t="s">
        <v>367</v>
      </c>
      <c r="AB14" s="6">
        <v>1</v>
      </c>
      <c r="AJ14" s="11" t="s">
        <v>368</v>
      </c>
      <c r="AK14" s="11" t="s">
        <v>369</v>
      </c>
    </row>
    <row r="15" spans="4:24" ht="9.75">
      <c r="D15" s="149" t="s">
        <v>370</v>
      </c>
      <c r="E15" s="150"/>
      <c r="F15" s="151"/>
      <c r="G15" s="152"/>
      <c r="H15" s="152"/>
      <c r="I15" s="152"/>
      <c r="J15" s="152"/>
      <c r="K15" s="153"/>
      <c r="L15" s="153"/>
      <c r="M15" s="150"/>
      <c r="N15" s="150"/>
      <c r="O15" s="151"/>
      <c r="P15" s="151"/>
      <c r="Q15" s="150"/>
      <c r="R15" s="150"/>
      <c r="S15" s="150"/>
      <c r="T15" s="154"/>
      <c r="U15" s="154"/>
      <c r="V15" s="154" t="s">
        <v>217</v>
      </c>
      <c r="W15" s="155"/>
      <c r="X15" s="151"/>
    </row>
    <row r="16" spans="1:37" ht="20.25">
      <c r="A16" s="1">
        <v>2</v>
      </c>
      <c r="B16" s="2" t="s">
        <v>371</v>
      </c>
      <c r="C16" s="3" t="s">
        <v>372</v>
      </c>
      <c r="D16" s="4" t="s">
        <v>373</v>
      </c>
      <c r="E16" s="5">
        <v>91.506</v>
      </c>
      <c r="F16" s="6" t="s">
        <v>365</v>
      </c>
      <c r="H16" s="7">
        <f>ROUND(E16*G16,2)</f>
        <v>0</v>
      </c>
      <c r="J16" s="7">
        <f>ROUND(E16*G16,2)</f>
        <v>0</v>
      </c>
      <c r="L16" s="8">
        <f>E16*K16</f>
        <v>0</v>
      </c>
      <c r="N16" s="5">
        <f>E16*M16</f>
        <v>0</v>
      </c>
      <c r="O16" s="6">
        <v>20</v>
      </c>
      <c r="P16" s="6" t="s">
        <v>366</v>
      </c>
      <c r="V16" s="9" t="s">
        <v>323</v>
      </c>
      <c r="W16" s="10">
        <v>6.314</v>
      </c>
      <c r="X16" s="3" t="s">
        <v>374</v>
      </c>
      <c r="Y16" s="3" t="s">
        <v>372</v>
      </c>
      <c r="Z16" s="6" t="s">
        <v>367</v>
      </c>
      <c r="AB16" s="6">
        <v>1</v>
      </c>
      <c r="AJ16" s="11" t="s">
        <v>368</v>
      </c>
      <c r="AK16" s="11" t="s">
        <v>369</v>
      </c>
    </row>
    <row r="17" spans="4:24" ht="9.75">
      <c r="D17" s="149" t="s">
        <v>375</v>
      </c>
      <c r="E17" s="150"/>
      <c r="F17" s="151"/>
      <c r="G17" s="152"/>
      <c r="H17" s="152"/>
      <c r="I17" s="152"/>
      <c r="J17" s="152"/>
      <c r="K17" s="153"/>
      <c r="L17" s="153"/>
      <c r="M17" s="150"/>
      <c r="N17" s="150"/>
      <c r="O17" s="151"/>
      <c r="P17" s="151"/>
      <c r="Q17" s="150"/>
      <c r="R17" s="150"/>
      <c r="S17" s="150"/>
      <c r="T17" s="154"/>
      <c r="U17" s="154"/>
      <c r="V17" s="154" t="s">
        <v>217</v>
      </c>
      <c r="W17" s="155"/>
      <c r="X17" s="151"/>
    </row>
    <row r="18" spans="4:24" ht="9.75">
      <c r="D18" s="149" t="s">
        <v>370</v>
      </c>
      <c r="E18" s="150"/>
      <c r="F18" s="151"/>
      <c r="G18" s="152"/>
      <c r="H18" s="152"/>
      <c r="I18" s="152"/>
      <c r="J18" s="152"/>
      <c r="K18" s="153"/>
      <c r="L18" s="153"/>
      <c r="M18" s="150"/>
      <c r="N18" s="150"/>
      <c r="O18" s="151"/>
      <c r="P18" s="151"/>
      <c r="Q18" s="150"/>
      <c r="R18" s="150"/>
      <c r="S18" s="150"/>
      <c r="T18" s="154"/>
      <c r="U18" s="154"/>
      <c r="V18" s="154" t="s">
        <v>217</v>
      </c>
      <c r="W18" s="155"/>
      <c r="X18" s="151"/>
    </row>
    <row r="19" spans="1:37" ht="9.75">
      <c r="A19" s="1">
        <v>3</v>
      </c>
      <c r="B19" s="2" t="s">
        <v>371</v>
      </c>
      <c r="C19" s="3" t="s">
        <v>376</v>
      </c>
      <c r="D19" s="4" t="s">
        <v>377</v>
      </c>
      <c r="E19" s="5">
        <v>91.506</v>
      </c>
      <c r="F19" s="6" t="s">
        <v>365</v>
      </c>
      <c r="H19" s="7">
        <f>ROUND(E19*G19,2)</f>
        <v>0</v>
      </c>
      <c r="J19" s="7">
        <f>ROUND(E19*G19,2)</f>
        <v>0</v>
      </c>
      <c r="L19" s="8">
        <f>E19*K19</f>
        <v>0</v>
      </c>
      <c r="N19" s="5">
        <f>E19*M19</f>
        <v>0</v>
      </c>
      <c r="O19" s="6">
        <v>20</v>
      </c>
      <c r="P19" s="6" t="s">
        <v>366</v>
      </c>
      <c r="V19" s="9" t="s">
        <v>323</v>
      </c>
      <c r="W19" s="10">
        <v>3.203</v>
      </c>
      <c r="X19" s="3" t="s">
        <v>378</v>
      </c>
      <c r="Y19" s="3" t="s">
        <v>376</v>
      </c>
      <c r="Z19" s="6" t="s">
        <v>367</v>
      </c>
      <c r="AB19" s="6">
        <v>1</v>
      </c>
      <c r="AJ19" s="11" t="s">
        <v>368</v>
      </c>
      <c r="AK19" s="11" t="s">
        <v>369</v>
      </c>
    </row>
    <row r="20" spans="1:37" ht="9.75">
      <c r="A20" s="1">
        <v>4</v>
      </c>
      <c r="B20" s="2" t="s">
        <v>362</v>
      </c>
      <c r="C20" s="3" t="s">
        <v>379</v>
      </c>
      <c r="D20" s="4" t="s">
        <v>380</v>
      </c>
      <c r="E20" s="5">
        <v>13.04</v>
      </c>
      <c r="F20" s="6" t="s">
        <v>365</v>
      </c>
      <c r="H20" s="7">
        <f>ROUND(E20*G20,2)</f>
        <v>0</v>
      </c>
      <c r="J20" s="7">
        <f>ROUND(E20*G20,2)</f>
        <v>0</v>
      </c>
      <c r="L20" s="8">
        <f>E20*K20</f>
        <v>0</v>
      </c>
      <c r="N20" s="5">
        <f>E20*M20</f>
        <v>0</v>
      </c>
      <c r="O20" s="6">
        <v>20</v>
      </c>
      <c r="P20" s="6" t="s">
        <v>366</v>
      </c>
      <c r="V20" s="9" t="s">
        <v>323</v>
      </c>
      <c r="W20" s="10">
        <v>25.611</v>
      </c>
      <c r="X20" s="3" t="s">
        <v>381</v>
      </c>
      <c r="Y20" s="3" t="s">
        <v>379</v>
      </c>
      <c r="Z20" s="6" t="s">
        <v>367</v>
      </c>
      <c r="AB20" s="6">
        <v>7</v>
      </c>
      <c r="AJ20" s="11" t="s">
        <v>368</v>
      </c>
      <c r="AK20" s="11" t="s">
        <v>369</v>
      </c>
    </row>
    <row r="21" spans="4:24" ht="9.75">
      <c r="D21" s="149" t="s">
        <v>382</v>
      </c>
      <c r="E21" s="150"/>
      <c r="F21" s="151"/>
      <c r="G21" s="152"/>
      <c r="H21" s="152"/>
      <c r="I21" s="152"/>
      <c r="J21" s="152"/>
      <c r="K21" s="153"/>
      <c r="L21" s="153"/>
      <c r="M21" s="150"/>
      <c r="N21" s="150"/>
      <c r="O21" s="151"/>
      <c r="P21" s="151"/>
      <c r="Q21" s="150"/>
      <c r="R21" s="150"/>
      <c r="S21" s="150"/>
      <c r="T21" s="154"/>
      <c r="U21" s="154"/>
      <c r="V21" s="154" t="s">
        <v>217</v>
      </c>
      <c r="W21" s="155"/>
      <c r="X21" s="151"/>
    </row>
    <row r="22" spans="4:24" ht="9.75">
      <c r="D22" s="149" t="s">
        <v>383</v>
      </c>
      <c r="E22" s="150"/>
      <c r="F22" s="151"/>
      <c r="G22" s="152"/>
      <c r="H22" s="152"/>
      <c r="I22" s="152"/>
      <c r="J22" s="152"/>
      <c r="K22" s="153"/>
      <c r="L22" s="153"/>
      <c r="M22" s="150"/>
      <c r="N22" s="150"/>
      <c r="O22" s="151"/>
      <c r="P22" s="151"/>
      <c r="Q22" s="150"/>
      <c r="R22" s="150"/>
      <c r="S22" s="150"/>
      <c r="T22" s="154"/>
      <c r="U22" s="154"/>
      <c r="V22" s="154" t="s">
        <v>217</v>
      </c>
      <c r="W22" s="155"/>
      <c r="X22" s="151"/>
    </row>
    <row r="23" spans="1:37" ht="9.75">
      <c r="A23" s="1">
        <v>5</v>
      </c>
      <c r="B23" s="2" t="s">
        <v>362</v>
      </c>
      <c r="C23" s="3" t="s">
        <v>384</v>
      </c>
      <c r="D23" s="4" t="s">
        <v>385</v>
      </c>
      <c r="E23" s="5">
        <v>13.04</v>
      </c>
      <c r="F23" s="6" t="s">
        <v>365</v>
      </c>
      <c r="H23" s="7">
        <f>ROUND(E23*G23,2)</f>
        <v>0</v>
      </c>
      <c r="J23" s="7">
        <f>ROUND(E23*G23,2)</f>
        <v>0</v>
      </c>
      <c r="L23" s="8">
        <f>E23*K23</f>
        <v>0</v>
      </c>
      <c r="N23" s="5">
        <f>E23*M23</f>
        <v>0</v>
      </c>
      <c r="O23" s="6">
        <v>20</v>
      </c>
      <c r="P23" s="6" t="s">
        <v>366</v>
      </c>
      <c r="V23" s="9" t="s">
        <v>323</v>
      </c>
      <c r="W23" s="10">
        <v>3.586</v>
      </c>
      <c r="X23" s="3" t="s">
        <v>386</v>
      </c>
      <c r="Y23" s="3" t="s">
        <v>384</v>
      </c>
      <c r="Z23" s="6" t="s">
        <v>367</v>
      </c>
      <c r="AB23" s="6">
        <v>1</v>
      </c>
      <c r="AJ23" s="11" t="s">
        <v>368</v>
      </c>
      <c r="AK23" s="11" t="s">
        <v>369</v>
      </c>
    </row>
    <row r="24" spans="1:37" ht="9.75">
      <c r="A24" s="1">
        <v>6</v>
      </c>
      <c r="B24" s="2" t="s">
        <v>371</v>
      </c>
      <c r="C24" s="3" t="s">
        <v>387</v>
      </c>
      <c r="D24" s="4" t="s">
        <v>388</v>
      </c>
      <c r="E24" s="5">
        <v>319.091</v>
      </c>
      <c r="F24" s="6" t="s">
        <v>365</v>
      </c>
      <c r="H24" s="7">
        <f>ROUND(E24*G24,2)</f>
        <v>0</v>
      </c>
      <c r="J24" s="7">
        <f>ROUND(E24*G24,2)</f>
        <v>0</v>
      </c>
      <c r="L24" s="8">
        <f>E24*K24</f>
        <v>0</v>
      </c>
      <c r="N24" s="5">
        <f>E24*M24</f>
        <v>0</v>
      </c>
      <c r="O24" s="6">
        <v>20</v>
      </c>
      <c r="P24" s="6" t="s">
        <v>366</v>
      </c>
      <c r="V24" s="9" t="s">
        <v>323</v>
      </c>
      <c r="W24" s="10">
        <v>620.951</v>
      </c>
      <c r="X24" s="3" t="s">
        <v>389</v>
      </c>
      <c r="Y24" s="3" t="s">
        <v>387</v>
      </c>
      <c r="Z24" s="6" t="s">
        <v>367</v>
      </c>
      <c r="AB24" s="6">
        <v>7</v>
      </c>
      <c r="AJ24" s="11" t="s">
        <v>368</v>
      </c>
      <c r="AK24" s="11" t="s">
        <v>369</v>
      </c>
    </row>
    <row r="25" spans="4:24" ht="9.75">
      <c r="D25" s="149" t="s">
        <v>390</v>
      </c>
      <c r="E25" s="150"/>
      <c r="F25" s="151"/>
      <c r="G25" s="152"/>
      <c r="H25" s="152"/>
      <c r="I25" s="152"/>
      <c r="J25" s="152"/>
      <c r="K25" s="153"/>
      <c r="L25" s="153"/>
      <c r="M25" s="150"/>
      <c r="N25" s="150"/>
      <c r="O25" s="151"/>
      <c r="P25" s="151"/>
      <c r="Q25" s="150"/>
      <c r="R25" s="150"/>
      <c r="S25" s="150"/>
      <c r="T25" s="154"/>
      <c r="U25" s="154"/>
      <c r="V25" s="154" t="s">
        <v>217</v>
      </c>
      <c r="W25" s="155"/>
      <c r="X25" s="151"/>
    </row>
    <row r="26" spans="4:24" ht="9.75">
      <c r="D26" s="149" t="s">
        <v>391</v>
      </c>
      <c r="E26" s="150"/>
      <c r="F26" s="151"/>
      <c r="G26" s="152"/>
      <c r="H26" s="152"/>
      <c r="I26" s="152"/>
      <c r="J26" s="152"/>
      <c r="K26" s="153"/>
      <c r="L26" s="153"/>
      <c r="M26" s="150"/>
      <c r="N26" s="150"/>
      <c r="O26" s="151"/>
      <c r="P26" s="151"/>
      <c r="Q26" s="150"/>
      <c r="R26" s="150"/>
      <c r="S26" s="150"/>
      <c r="T26" s="154"/>
      <c r="U26" s="154"/>
      <c r="V26" s="154" t="s">
        <v>217</v>
      </c>
      <c r="W26" s="155"/>
      <c r="X26" s="151"/>
    </row>
    <row r="27" spans="4:24" ht="9.75">
      <c r="D27" s="149" t="s">
        <v>392</v>
      </c>
      <c r="E27" s="150"/>
      <c r="F27" s="151"/>
      <c r="G27" s="152"/>
      <c r="H27" s="152"/>
      <c r="I27" s="152"/>
      <c r="J27" s="152"/>
      <c r="K27" s="153"/>
      <c r="L27" s="153"/>
      <c r="M27" s="150"/>
      <c r="N27" s="150"/>
      <c r="O27" s="151"/>
      <c r="P27" s="151"/>
      <c r="Q27" s="150"/>
      <c r="R27" s="150"/>
      <c r="S27" s="150"/>
      <c r="T27" s="154"/>
      <c r="U27" s="154"/>
      <c r="V27" s="154" t="s">
        <v>217</v>
      </c>
      <c r="W27" s="155"/>
      <c r="X27" s="151"/>
    </row>
    <row r="28" spans="1:37" ht="9.75">
      <c r="A28" s="1">
        <v>7</v>
      </c>
      <c r="B28" s="2" t="s">
        <v>362</v>
      </c>
      <c r="C28" s="3" t="s">
        <v>393</v>
      </c>
      <c r="D28" s="4" t="s">
        <v>377</v>
      </c>
      <c r="E28" s="5">
        <v>319.091</v>
      </c>
      <c r="F28" s="6" t="s">
        <v>365</v>
      </c>
      <c r="H28" s="7">
        <f>ROUND(E28*G28,2)</f>
        <v>0</v>
      </c>
      <c r="J28" s="7">
        <f>ROUND(E28*G28,2)</f>
        <v>0</v>
      </c>
      <c r="L28" s="8">
        <f>E28*K28</f>
        <v>0</v>
      </c>
      <c r="N28" s="5">
        <f>E28*M28</f>
        <v>0</v>
      </c>
      <c r="O28" s="6">
        <v>20</v>
      </c>
      <c r="P28" s="6" t="s">
        <v>366</v>
      </c>
      <c r="V28" s="9" t="s">
        <v>323</v>
      </c>
      <c r="W28" s="10">
        <v>79.454</v>
      </c>
      <c r="X28" s="3" t="s">
        <v>394</v>
      </c>
      <c r="Y28" s="3" t="s">
        <v>393</v>
      </c>
      <c r="Z28" s="6" t="s">
        <v>367</v>
      </c>
      <c r="AB28" s="6">
        <v>7</v>
      </c>
      <c r="AJ28" s="11" t="s">
        <v>368</v>
      </c>
      <c r="AK28" s="11" t="s">
        <v>369</v>
      </c>
    </row>
    <row r="29" spans="1:37" ht="9.75">
      <c r="A29" s="1">
        <v>8</v>
      </c>
      <c r="B29" s="2" t="s">
        <v>362</v>
      </c>
      <c r="C29" s="3" t="s">
        <v>395</v>
      </c>
      <c r="D29" s="4" t="s">
        <v>396</v>
      </c>
      <c r="E29" s="5">
        <v>323.131</v>
      </c>
      <c r="F29" s="6" t="s">
        <v>365</v>
      </c>
      <c r="H29" s="7">
        <f>ROUND(E29*G29,2)</f>
        <v>0</v>
      </c>
      <c r="J29" s="7">
        <f>ROUND(E29*G29,2)</f>
        <v>0</v>
      </c>
      <c r="L29" s="8">
        <f>E29*K29</f>
        <v>0</v>
      </c>
      <c r="N29" s="5">
        <f>E29*M29</f>
        <v>0</v>
      </c>
      <c r="O29" s="6">
        <v>20</v>
      </c>
      <c r="P29" s="6" t="s">
        <v>366</v>
      </c>
      <c r="V29" s="9" t="s">
        <v>323</v>
      </c>
      <c r="W29" s="10">
        <v>102.433</v>
      </c>
      <c r="X29" s="3" t="s">
        <v>397</v>
      </c>
      <c r="Y29" s="3" t="s">
        <v>395</v>
      </c>
      <c r="Z29" s="6" t="s">
        <v>398</v>
      </c>
      <c r="AB29" s="6">
        <v>1</v>
      </c>
      <c r="AJ29" s="11" t="s">
        <v>368</v>
      </c>
      <c r="AK29" s="11" t="s">
        <v>369</v>
      </c>
    </row>
    <row r="30" spans="4:24" ht="9.75">
      <c r="D30" s="149" t="s">
        <v>399</v>
      </c>
      <c r="E30" s="150"/>
      <c r="F30" s="151"/>
      <c r="G30" s="152"/>
      <c r="H30" s="152"/>
      <c r="I30" s="152"/>
      <c r="J30" s="152"/>
      <c r="K30" s="153"/>
      <c r="L30" s="153"/>
      <c r="M30" s="150"/>
      <c r="N30" s="150"/>
      <c r="O30" s="151"/>
      <c r="P30" s="151"/>
      <c r="Q30" s="150"/>
      <c r="R30" s="150"/>
      <c r="S30" s="150"/>
      <c r="T30" s="154"/>
      <c r="U30" s="154"/>
      <c r="V30" s="154" t="s">
        <v>217</v>
      </c>
      <c r="W30" s="155"/>
      <c r="X30" s="151"/>
    </row>
    <row r="31" spans="1:37" ht="9.75">
      <c r="A31" s="1">
        <v>9</v>
      </c>
      <c r="B31" s="2" t="s">
        <v>362</v>
      </c>
      <c r="C31" s="3" t="s">
        <v>400</v>
      </c>
      <c r="D31" s="4" t="s">
        <v>401</v>
      </c>
      <c r="E31" s="5">
        <v>506.143</v>
      </c>
      <c r="F31" s="6" t="s">
        <v>365</v>
      </c>
      <c r="H31" s="7">
        <f>ROUND(E31*G31,2)</f>
        <v>0</v>
      </c>
      <c r="J31" s="7">
        <f>ROUND(E31*G31,2)</f>
        <v>0</v>
      </c>
      <c r="L31" s="8">
        <f>E31*K31</f>
        <v>0</v>
      </c>
      <c r="N31" s="5">
        <f>E31*M31</f>
        <v>0</v>
      </c>
      <c r="O31" s="6">
        <v>20</v>
      </c>
      <c r="P31" s="6" t="s">
        <v>366</v>
      </c>
      <c r="V31" s="9" t="s">
        <v>323</v>
      </c>
      <c r="W31" s="10">
        <v>5.568</v>
      </c>
      <c r="X31" s="3" t="s">
        <v>402</v>
      </c>
      <c r="Y31" s="3" t="s">
        <v>400</v>
      </c>
      <c r="Z31" s="6" t="s">
        <v>398</v>
      </c>
      <c r="AB31" s="6">
        <v>1</v>
      </c>
      <c r="AJ31" s="11" t="s">
        <v>368</v>
      </c>
      <c r="AK31" s="11" t="s">
        <v>369</v>
      </c>
    </row>
    <row r="32" spans="4:24" ht="9.75">
      <c r="D32" s="149" t="s">
        <v>403</v>
      </c>
      <c r="E32" s="150"/>
      <c r="F32" s="151"/>
      <c r="G32" s="152"/>
      <c r="H32" s="152"/>
      <c r="I32" s="152"/>
      <c r="J32" s="152"/>
      <c r="K32" s="153"/>
      <c r="L32" s="153"/>
      <c r="M32" s="150"/>
      <c r="N32" s="150"/>
      <c r="O32" s="151"/>
      <c r="P32" s="151"/>
      <c r="Q32" s="150"/>
      <c r="R32" s="150"/>
      <c r="S32" s="150"/>
      <c r="T32" s="154"/>
      <c r="U32" s="154"/>
      <c r="V32" s="154" t="s">
        <v>217</v>
      </c>
      <c r="W32" s="155"/>
      <c r="X32" s="151"/>
    </row>
    <row r="33" spans="1:37" ht="9.75">
      <c r="A33" s="1">
        <v>10</v>
      </c>
      <c r="B33" s="2" t="s">
        <v>362</v>
      </c>
      <c r="C33" s="3" t="s">
        <v>404</v>
      </c>
      <c r="D33" s="4" t="s">
        <v>405</v>
      </c>
      <c r="E33" s="5">
        <v>506.143</v>
      </c>
      <c r="F33" s="6" t="s">
        <v>365</v>
      </c>
      <c r="H33" s="7">
        <f>ROUND(E33*G33,2)</f>
        <v>0</v>
      </c>
      <c r="J33" s="7">
        <f>ROUND(E33*G33,2)</f>
        <v>0</v>
      </c>
      <c r="L33" s="8">
        <f>E33*K33</f>
        <v>0</v>
      </c>
      <c r="N33" s="5">
        <f>E33*M33</f>
        <v>0</v>
      </c>
      <c r="O33" s="6">
        <v>20</v>
      </c>
      <c r="P33" s="6" t="s">
        <v>366</v>
      </c>
      <c r="V33" s="9" t="s">
        <v>323</v>
      </c>
      <c r="W33" s="10">
        <v>4.555</v>
      </c>
      <c r="X33" s="3" t="s">
        <v>404</v>
      </c>
      <c r="Y33" s="3" t="s">
        <v>404</v>
      </c>
      <c r="Z33" s="6" t="s">
        <v>398</v>
      </c>
      <c r="AB33" s="6">
        <v>1</v>
      </c>
      <c r="AJ33" s="11" t="s">
        <v>368</v>
      </c>
      <c r="AK33" s="11" t="s">
        <v>369</v>
      </c>
    </row>
    <row r="34" spans="1:37" ht="9.75">
      <c r="A34" s="1">
        <v>11</v>
      </c>
      <c r="B34" s="2" t="s">
        <v>371</v>
      </c>
      <c r="C34" s="3" t="s">
        <v>406</v>
      </c>
      <c r="D34" s="4" t="s">
        <v>407</v>
      </c>
      <c r="E34" s="5">
        <v>456.257</v>
      </c>
      <c r="F34" s="6" t="s">
        <v>365</v>
      </c>
      <c r="H34" s="7">
        <f>ROUND(E34*G34,2)</f>
        <v>0</v>
      </c>
      <c r="J34" s="7">
        <f>ROUND(E34*G34,2)</f>
        <v>0</v>
      </c>
      <c r="L34" s="8">
        <f>E34*K34</f>
        <v>0</v>
      </c>
      <c r="N34" s="5">
        <f>E34*M34</f>
        <v>0</v>
      </c>
      <c r="O34" s="6">
        <v>20</v>
      </c>
      <c r="P34" s="6" t="s">
        <v>366</v>
      </c>
      <c r="V34" s="9" t="s">
        <v>323</v>
      </c>
      <c r="W34" s="10">
        <v>110.414</v>
      </c>
      <c r="X34" s="3" t="s">
        <v>406</v>
      </c>
      <c r="Y34" s="3" t="s">
        <v>406</v>
      </c>
      <c r="Z34" s="6" t="s">
        <v>367</v>
      </c>
      <c r="AB34" s="6">
        <v>1</v>
      </c>
      <c r="AJ34" s="11" t="s">
        <v>368</v>
      </c>
      <c r="AK34" s="11" t="s">
        <v>369</v>
      </c>
    </row>
    <row r="35" spans="4:24" ht="9.75">
      <c r="D35" s="149" t="s">
        <v>408</v>
      </c>
      <c r="E35" s="150"/>
      <c r="F35" s="151"/>
      <c r="G35" s="152"/>
      <c r="H35" s="152"/>
      <c r="I35" s="152"/>
      <c r="J35" s="152"/>
      <c r="K35" s="153"/>
      <c r="L35" s="153"/>
      <c r="M35" s="150"/>
      <c r="N35" s="150"/>
      <c r="O35" s="151"/>
      <c r="P35" s="151"/>
      <c r="Q35" s="150"/>
      <c r="R35" s="150"/>
      <c r="S35" s="150"/>
      <c r="T35" s="154"/>
      <c r="U35" s="154"/>
      <c r="V35" s="154" t="s">
        <v>217</v>
      </c>
      <c r="W35" s="155"/>
      <c r="X35" s="151"/>
    </row>
    <row r="36" spans="4:24" ht="9.75">
      <c r="D36" s="149" t="s">
        <v>409</v>
      </c>
      <c r="E36" s="150"/>
      <c r="F36" s="151"/>
      <c r="G36" s="152"/>
      <c r="H36" s="152"/>
      <c r="I36" s="152"/>
      <c r="J36" s="152"/>
      <c r="K36" s="153"/>
      <c r="L36" s="153"/>
      <c r="M36" s="150"/>
      <c r="N36" s="150"/>
      <c r="O36" s="151"/>
      <c r="P36" s="151"/>
      <c r="Q36" s="150"/>
      <c r="R36" s="150"/>
      <c r="S36" s="150"/>
      <c r="T36" s="154"/>
      <c r="U36" s="154"/>
      <c r="V36" s="154" t="s">
        <v>217</v>
      </c>
      <c r="W36" s="155"/>
      <c r="X36" s="151"/>
    </row>
    <row r="37" spans="4:24" ht="9.75">
      <c r="D37" s="149" t="s">
        <v>410</v>
      </c>
      <c r="E37" s="150"/>
      <c r="F37" s="151"/>
      <c r="G37" s="152"/>
      <c r="H37" s="152"/>
      <c r="I37" s="152"/>
      <c r="J37" s="152"/>
      <c r="K37" s="153"/>
      <c r="L37" s="153"/>
      <c r="M37" s="150"/>
      <c r="N37" s="150"/>
      <c r="O37" s="151"/>
      <c r="P37" s="151"/>
      <c r="Q37" s="150"/>
      <c r="R37" s="150"/>
      <c r="S37" s="150"/>
      <c r="T37" s="154"/>
      <c r="U37" s="154"/>
      <c r="V37" s="154" t="s">
        <v>217</v>
      </c>
      <c r="W37" s="155"/>
      <c r="X37" s="151"/>
    </row>
    <row r="38" spans="4:24" ht="9.75">
      <c r="D38" s="149" t="s">
        <v>411</v>
      </c>
      <c r="E38" s="150"/>
      <c r="F38" s="151"/>
      <c r="G38" s="152"/>
      <c r="H38" s="152"/>
      <c r="I38" s="152"/>
      <c r="J38" s="152"/>
      <c r="K38" s="153"/>
      <c r="L38" s="153"/>
      <c r="M38" s="150"/>
      <c r="N38" s="150"/>
      <c r="O38" s="151"/>
      <c r="P38" s="151"/>
      <c r="Q38" s="150"/>
      <c r="R38" s="150"/>
      <c r="S38" s="150"/>
      <c r="T38" s="154"/>
      <c r="U38" s="154"/>
      <c r="V38" s="154" t="s">
        <v>217</v>
      </c>
      <c r="W38" s="155"/>
      <c r="X38" s="151"/>
    </row>
    <row r="39" spans="1:37" ht="9.75">
      <c r="A39" s="1">
        <v>12</v>
      </c>
      <c r="B39" s="2" t="s">
        <v>412</v>
      </c>
      <c r="C39" s="3" t="s">
        <v>413</v>
      </c>
      <c r="D39" s="4" t="s">
        <v>414</v>
      </c>
      <c r="E39" s="5">
        <v>456.257</v>
      </c>
      <c r="F39" s="6" t="s">
        <v>415</v>
      </c>
      <c r="I39" s="7">
        <f>ROUND(E39*G39,2)</f>
        <v>0</v>
      </c>
      <c r="J39" s="7">
        <f>ROUND(E39*G39,2)</f>
        <v>0</v>
      </c>
      <c r="K39" s="8">
        <v>1</v>
      </c>
      <c r="L39" s="8">
        <f>E39*K39</f>
        <v>456.257</v>
      </c>
      <c r="N39" s="5">
        <f>E39*M39</f>
        <v>0</v>
      </c>
      <c r="O39" s="6">
        <v>20</v>
      </c>
      <c r="P39" s="6" t="s">
        <v>366</v>
      </c>
      <c r="V39" s="9" t="s">
        <v>316</v>
      </c>
      <c r="X39" s="3" t="s">
        <v>413</v>
      </c>
      <c r="Y39" s="3" t="s">
        <v>413</v>
      </c>
      <c r="Z39" s="6" t="s">
        <v>416</v>
      </c>
      <c r="AA39" s="3" t="s">
        <v>366</v>
      </c>
      <c r="AB39" s="6">
        <v>8</v>
      </c>
      <c r="AJ39" s="11" t="s">
        <v>417</v>
      </c>
      <c r="AK39" s="11" t="s">
        <v>369</v>
      </c>
    </row>
    <row r="40" spans="1:37" ht="9.75">
      <c r="A40" s="1">
        <v>13</v>
      </c>
      <c r="B40" s="2" t="s">
        <v>371</v>
      </c>
      <c r="C40" s="3" t="s">
        <v>418</v>
      </c>
      <c r="D40" s="4" t="s">
        <v>419</v>
      </c>
      <c r="E40" s="5">
        <v>9</v>
      </c>
      <c r="F40" s="6" t="s">
        <v>365</v>
      </c>
      <c r="H40" s="7">
        <f>ROUND(E40*G40,2)</f>
        <v>0</v>
      </c>
      <c r="J40" s="7">
        <f>ROUND(E40*G40,2)</f>
        <v>0</v>
      </c>
      <c r="L40" s="8">
        <f>E40*K40</f>
        <v>0</v>
      </c>
      <c r="N40" s="5">
        <f>E40*M40</f>
        <v>0</v>
      </c>
      <c r="O40" s="6">
        <v>20</v>
      </c>
      <c r="P40" s="6" t="s">
        <v>366</v>
      </c>
      <c r="V40" s="9" t="s">
        <v>323</v>
      </c>
      <c r="W40" s="10">
        <v>13.14</v>
      </c>
      <c r="X40" s="3" t="s">
        <v>418</v>
      </c>
      <c r="Y40" s="3" t="s">
        <v>418</v>
      </c>
      <c r="Z40" s="6" t="s">
        <v>367</v>
      </c>
      <c r="AB40" s="6">
        <v>1</v>
      </c>
      <c r="AJ40" s="11" t="s">
        <v>368</v>
      </c>
      <c r="AK40" s="11" t="s">
        <v>369</v>
      </c>
    </row>
    <row r="41" spans="4:24" ht="9.75">
      <c r="D41" s="149" t="s">
        <v>420</v>
      </c>
      <c r="E41" s="150"/>
      <c r="F41" s="151"/>
      <c r="G41" s="152"/>
      <c r="H41" s="152"/>
      <c r="I41" s="152"/>
      <c r="J41" s="152"/>
      <c r="K41" s="153"/>
      <c r="L41" s="153"/>
      <c r="M41" s="150"/>
      <c r="N41" s="150"/>
      <c r="O41" s="151"/>
      <c r="P41" s="151"/>
      <c r="Q41" s="150"/>
      <c r="R41" s="150"/>
      <c r="S41" s="150"/>
      <c r="T41" s="154"/>
      <c r="U41" s="154"/>
      <c r="V41" s="154" t="s">
        <v>217</v>
      </c>
      <c r="W41" s="155"/>
      <c r="X41" s="151"/>
    </row>
    <row r="42" spans="1:37" ht="9.75">
      <c r="A42" s="1">
        <v>14</v>
      </c>
      <c r="B42" s="2" t="s">
        <v>371</v>
      </c>
      <c r="C42" s="3" t="s">
        <v>421</v>
      </c>
      <c r="D42" s="4" t="s">
        <v>422</v>
      </c>
      <c r="E42" s="5">
        <v>9</v>
      </c>
      <c r="F42" s="6" t="s">
        <v>365</v>
      </c>
      <c r="H42" s="7">
        <f>ROUND(E42*G42,2)</f>
        <v>0</v>
      </c>
      <c r="J42" s="7">
        <f>ROUND(E42*G42,2)</f>
        <v>0</v>
      </c>
      <c r="L42" s="8">
        <f>E42*K42</f>
        <v>0</v>
      </c>
      <c r="N42" s="5">
        <f>E42*M42</f>
        <v>0</v>
      </c>
      <c r="O42" s="6">
        <v>20</v>
      </c>
      <c r="P42" s="6" t="s">
        <v>366</v>
      </c>
      <c r="V42" s="9" t="s">
        <v>323</v>
      </c>
      <c r="W42" s="10">
        <v>7.785</v>
      </c>
      <c r="X42" s="3" t="s">
        <v>421</v>
      </c>
      <c r="Y42" s="3" t="s">
        <v>421</v>
      </c>
      <c r="Z42" s="6" t="s">
        <v>367</v>
      </c>
      <c r="AB42" s="6">
        <v>1</v>
      </c>
      <c r="AJ42" s="11" t="s">
        <v>368</v>
      </c>
      <c r="AK42" s="11" t="s">
        <v>369</v>
      </c>
    </row>
    <row r="43" spans="4:23" ht="9.75">
      <c r="D43" s="157" t="s">
        <v>423</v>
      </c>
      <c r="E43" s="158">
        <f>J43</f>
        <v>0</v>
      </c>
      <c r="H43" s="158">
        <f>SUM(H12:H42)</f>
        <v>0</v>
      </c>
      <c r="I43" s="158">
        <f>SUM(I12:I42)</f>
        <v>0</v>
      </c>
      <c r="J43" s="158">
        <f>SUM(J12:J42)</f>
        <v>0</v>
      </c>
      <c r="L43" s="159">
        <f>SUM(L12:L42)</f>
        <v>456.257</v>
      </c>
      <c r="N43" s="160">
        <f>SUM(N12:N42)</f>
        <v>0</v>
      </c>
      <c r="W43" s="10">
        <f>SUM(W12:W42)</f>
        <v>984.2039999999998</v>
      </c>
    </row>
    <row r="45" ht="9.75">
      <c r="B45" s="3" t="s">
        <v>424</v>
      </c>
    </row>
    <row r="46" spans="1:37" ht="9.75">
      <c r="A46" s="1">
        <v>15</v>
      </c>
      <c r="B46" s="2" t="s">
        <v>425</v>
      </c>
      <c r="C46" s="3" t="s">
        <v>426</v>
      </c>
      <c r="D46" s="4" t="s">
        <v>427</v>
      </c>
      <c r="E46" s="5">
        <v>324</v>
      </c>
      <c r="F46" s="6" t="s">
        <v>428</v>
      </c>
      <c r="H46" s="7">
        <f>ROUND(E46*G46,2)</f>
        <v>0</v>
      </c>
      <c r="J46" s="7">
        <f>ROUND(E46*G46,2)</f>
        <v>0</v>
      </c>
      <c r="L46" s="8">
        <f>E46*K46</f>
        <v>0</v>
      </c>
      <c r="N46" s="5">
        <f>E46*M46</f>
        <v>0</v>
      </c>
      <c r="O46" s="6">
        <v>20</v>
      </c>
      <c r="P46" s="6" t="s">
        <v>366</v>
      </c>
      <c r="V46" s="9" t="s">
        <v>323</v>
      </c>
      <c r="W46" s="10">
        <v>1772.928</v>
      </c>
      <c r="X46" s="3" t="s">
        <v>429</v>
      </c>
      <c r="Y46" s="3" t="s">
        <v>426</v>
      </c>
      <c r="Z46" s="6" t="s">
        <v>430</v>
      </c>
      <c r="AB46" s="6">
        <v>7</v>
      </c>
      <c r="AJ46" s="11" t="s">
        <v>368</v>
      </c>
      <c r="AK46" s="11" t="s">
        <v>369</v>
      </c>
    </row>
    <row r="47" spans="4:24" ht="9.75">
      <c r="D47" s="149" t="s">
        <v>431</v>
      </c>
      <c r="E47" s="150"/>
      <c r="F47" s="151"/>
      <c r="G47" s="152"/>
      <c r="H47" s="152"/>
      <c r="I47" s="152"/>
      <c r="J47" s="152"/>
      <c r="K47" s="153"/>
      <c r="L47" s="153"/>
      <c r="M47" s="150"/>
      <c r="N47" s="150"/>
      <c r="O47" s="151"/>
      <c r="P47" s="151"/>
      <c r="Q47" s="150"/>
      <c r="R47" s="150"/>
      <c r="S47" s="150"/>
      <c r="T47" s="154"/>
      <c r="U47" s="154"/>
      <c r="V47" s="154" t="s">
        <v>217</v>
      </c>
      <c r="W47" s="155"/>
      <c r="X47" s="151"/>
    </row>
    <row r="48" spans="1:37" ht="9.75">
      <c r="A48" s="1">
        <v>16</v>
      </c>
      <c r="B48" s="2" t="s">
        <v>425</v>
      </c>
      <c r="C48" s="3" t="s">
        <v>432</v>
      </c>
      <c r="D48" s="4" t="s">
        <v>433</v>
      </c>
      <c r="E48" s="5">
        <v>8.42</v>
      </c>
      <c r="F48" s="6" t="s">
        <v>415</v>
      </c>
      <c r="H48" s="7">
        <f>ROUND(E48*G48,2)</f>
        <v>0</v>
      </c>
      <c r="J48" s="7">
        <f>ROUND(E48*G48,2)</f>
        <v>0</v>
      </c>
      <c r="K48" s="8">
        <v>1.12167</v>
      </c>
      <c r="L48" s="8">
        <f>E48*K48</f>
        <v>9.4444614</v>
      </c>
      <c r="N48" s="5">
        <f>E48*M48</f>
        <v>0</v>
      </c>
      <c r="O48" s="6">
        <v>20</v>
      </c>
      <c r="P48" s="6" t="s">
        <v>366</v>
      </c>
      <c r="V48" s="9" t="s">
        <v>323</v>
      </c>
      <c r="W48" s="10">
        <v>347.822</v>
      </c>
      <c r="X48" s="3" t="s">
        <v>434</v>
      </c>
      <c r="Y48" s="3" t="s">
        <v>432</v>
      </c>
      <c r="Z48" s="6" t="s">
        <v>430</v>
      </c>
      <c r="AB48" s="6">
        <v>7</v>
      </c>
      <c r="AJ48" s="11" t="s">
        <v>368</v>
      </c>
      <c r="AK48" s="11" t="s">
        <v>369</v>
      </c>
    </row>
    <row r="49" spans="4:24" ht="9.75">
      <c r="D49" s="149" t="s">
        <v>435</v>
      </c>
      <c r="E49" s="150"/>
      <c r="F49" s="151"/>
      <c r="G49" s="152"/>
      <c r="H49" s="152"/>
      <c r="I49" s="152"/>
      <c r="J49" s="152"/>
      <c r="K49" s="153"/>
      <c r="L49" s="153"/>
      <c r="M49" s="150"/>
      <c r="N49" s="150"/>
      <c r="O49" s="151"/>
      <c r="P49" s="151"/>
      <c r="Q49" s="150"/>
      <c r="R49" s="150"/>
      <c r="S49" s="150"/>
      <c r="T49" s="154"/>
      <c r="U49" s="154"/>
      <c r="V49" s="154" t="s">
        <v>217</v>
      </c>
      <c r="W49" s="155"/>
      <c r="X49" s="151"/>
    </row>
    <row r="50" spans="1:37" ht="9.75">
      <c r="A50" s="1">
        <v>17</v>
      </c>
      <c r="B50" s="2" t="s">
        <v>436</v>
      </c>
      <c r="C50" s="3" t="s">
        <v>437</v>
      </c>
      <c r="D50" s="4" t="s">
        <v>438</v>
      </c>
      <c r="E50" s="5">
        <v>5.09</v>
      </c>
      <c r="F50" s="6" t="s">
        <v>365</v>
      </c>
      <c r="H50" s="7">
        <f>ROUND(E50*G50,2)</f>
        <v>0</v>
      </c>
      <c r="J50" s="7">
        <f>ROUND(E50*G50,2)</f>
        <v>0</v>
      </c>
      <c r="K50" s="8">
        <v>2.20755</v>
      </c>
      <c r="L50" s="8">
        <f>E50*K50</f>
        <v>11.2364295</v>
      </c>
      <c r="N50" s="5">
        <f>E50*M50</f>
        <v>0</v>
      </c>
      <c r="O50" s="6">
        <v>20</v>
      </c>
      <c r="P50" s="6" t="s">
        <v>366</v>
      </c>
      <c r="V50" s="9" t="s">
        <v>323</v>
      </c>
      <c r="W50" s="10">
        <v>2.642</v>
      </c>
      <c r="X50" s="3" t="s">
        <v>439</v>
      </c>
      <c r="Y50" s="3" t="s">
        <v>437</v>
      </c>
      <c r="Z50" s="6" t="s">
        <v>440</v>
      </c>
      <c r="AB50" s="6">
        <v>7</v>
      </c>
      <c r="AJ50" s="11" t="s">
        <v>368</v>
      </c>
      <c r="AK50" s="11" t="s">
        <v>369</v>
      </c>
    </row>
    <row r="51" spans="4:24" ht="9.75">
      <c r="D51" s="149" t="s">
        <v>441</v>
      </c>
      <c r="E51" s="150"/>
      <c r="F51" s="151"/>
      <c r="G51" s="152"/>
      <c r="H51" s="152"/>
      <c r="I51" s="152"/>
      <c r="J51" s="152"/>
      <c r="K51" s="153"/>
      <c r="L51" s="153"/>
      <c r="M51" s="150"/>
      <c r="N51" s="150"/>
      <c r="O51" s="151"/>
      <c r="P51" s="151"/>
      <c r="Q51" s="150"/>
      <c r="R51" s="150"/>
      <c r="S51" s="150"/>
      <c r="T51" s="154"/>
      <c r="U51" s="154"/>
      <c r="V51" s="154" t="s">
        <v>217</v>
      </c>
      <c r="W51" s="155"/>
      <c r="X51" s="151"/>
    </row>
    <row r="52" spans="4:24" ht="9.75">
      <c r="D52" s="149" t="s">
        <v>411</v>
      </c>
      <c r="E52" s="150"/>
      <c r="F52" s="151"/>
      <c r="G52" s="152"/>
      <c r="H52" s="152"/>
      <c r="I52" s="152"/>
      <c r="J52" s="152"/>
      <c r="K52" s="153"/>
      <c r="L52" s="153"/>
      <c r="M52" s="150"/>
      <c r="N52" s="150"/>
      <c r="O52" s="151"/>
      <c r="P52" s="151"/>
      <c r="Q52" s="150"/>
      <c r="R52" s="150"/>
      <c r="S52" s="150"/>
      <c r="T52" s="154"/>
      <c r="U52" s="154"/>
      <c r="V52" s="154" t="s">
        <v>217</v>
      </c>
      <c r="W52" s="155"/>
      <c r="X52" s="151"/>
    </row>
    <row r="53" spans="1:37" ht="9.75">
      <c r="A53" s="1">
        <v>18</v>
      </c>
      <c r="B53" s="2" t="s">
        <v>436</v>
      </c>
      <c r="C53" s="3" t="s">
        <v>442</v>
      </c>
      <c r="D53" s="4" t="s">
        <v>443</v>
      </c>
      <c r="E53" s="5">
        <v>38.727</v>
      </c>
      <c r="F53" s="6" t="s">
        <v>365</v>
      </c>
      <c r="H53" s="7">
        <f>ROUND(E53*G53,2)</f>
        <v>0</v>
      </c>
      <c r="J53" s="7">
        <f>ROUND(E53*G53,2)</f>
        <v>0</v>
      </c>
      <c r="K53" s="8">
        <v>2.23706</v>
      </c>
      <c r="L53" s="8">
        <f>E53*K53</f>
        <v>86.63462261999999</v>
      </c>
      <c r="N53" s="5">
        <f>E53*M53</f>
        <v>0</v>
      </c>
      <c r="O53" s="6">
        <v>20</v>
      </c>
      <c r="P53" s="6" t="s">
        <v>366</v>
      </c>
      <c r="V53" s="9" t="s">
        <v>323</v>
      </c>
      <c r="W53" s="10">
        <v>20.37</v>
      </c>
      <c r="X53" s="3" t="s">
        <v>444</v>
      </c>
      <c r="Y53" s="3" t="s">
        <v>442</v>
      </c>
      <c r="Z53" s="6" t="s">
        <v>440</v>
      </c>
      <c r="AB53" s="6">
        <v>7</v>
      </c>
      <c r="AJ53" s="11" t="s">
        <v>368</v>
      </c>
      <c r="AK53" s="11" t="s">
        <v>369</v>
      </c>
    </row>
    <row r="54" spans="4:24" ht="9.75">
      <c r="D54" s="149" t="s">
        <v>445</v>
      </c>
      <c r="E54" s="150"/>
      <c r="F54" s="151"/>
      <c r="G54" s="152"/>
      <c r="H54" s="152"/>
      <c r="I54" s="152"/>
      <c r="J54" s="152"/>
      <c r="K54" s="153"/>
      <c r="L54" s="153"/>
      <c r="M54" s="150"/>
      <c r="N54" s="150"/>
      <c r="O54" s="151"/>
      <c r="P54" s="151"/>
      <c r="Q54" s="150"/>
      <c r="R54" s="150"/>
      <c r="S54" s="150"/>
      <c r="T54" s="154"/>
      <c r="U54" s="154"/>
      <c r="V54" s="154" t="s">
        <v>217</v>
      </c>
      <c r="W54" s="155"/>
      <c r="X54" s="151"/>
    </row>
    <row r="55" spans="4:24" ht="9.75">
      <c r="D55" s="149" t="s">
        <v>446</v>
      </c>
      <c r="E55" s="150"/>
      <c r="F55" s="151"/>
      <c r="G55" s="152"/>
      <c r="H55" s="152"/>
      <c r="I55" s="152"/>
      <c r="J55" s="152"/>
      <c r="K55" s="153"/>
      <c r="L55" s="153"/>
      <c r="M55" s="150"/>
      <c r="N55" s="150"/>
      <c r="O55" s="151"/>
      <c r="P55" s="151"/>
      <c r="Q55" s="150"/>
      <c r="R55" s="150"/>
      <c r="S55" s="150"/>
      <c r="T55" s="154"/>
      <c r="U55" s="154"/>
      <c r="V55" s="154" t="s">
        <v>217</v>
      </c>
      <c r="W55" s="155"/>
      <c r="X55" s="151"/>
    </row>
    <row r="56" spans="4:24" ht="9.75">
      <c r="D56" s="149" t="s">
        <v>447</v>
      </c>
      <c r="E56" s="150"/>
      <c r="F56" s="151"/>
      <c r="G56" s="152"/>
      <c r="H56" s="152"/>
      <c r="I56" s="152"/>
      <c r="J56" s="152"/>
      <c r="K56" s="153"/>
      <c r="L56" s="153"/>
      <c r="M56" s="150"/>
      <c r="N56" s="150"/>
      <c r="O56" s="151"/>
      <c r="P56" s="151"/>
      <c r="Q56" s="150"/>
      <c r="R56" s="150"/>
      <c r="S56" s="150"/>
      <c r="T56" s="154"/>
      <c r="U56" s="154"/>
      <c r="V56" s="154" t="s">
        <v>217</v>
      </c>
      <c r="W56" s="155"/>
      <c r="X56" s="151"/>
    </row>
    <row r="57" spans="1:37" ht="9.75">
      <c r="A57" s="1">
        <v>19</v>
      </c>
      <c r="B57" s="2" t="s">
        <v>436</v>
      </c>
      <c r="C57" s="3" t="s">
        <v>448</v>
      </c>
      <c r="D57" s="4" t="s">
        <v>449</v>
      </c>
      <c r="E57" s="5">
        <v>207.955</v>
      </c>
      <c r="F57" s="6" t="s">
        <v>450</v>
      </c>
      <c r="H57" s="7">
        <f>ROUND(E57*G57,2)</f>
        <v>0</v>
      </c>
      <c r="J57" s="7">
        <f>ROUND(E57*G57,2)</f>
        <v>0</v>
      </c>
      <c r="K57" s="8">
        <v>0.00223</v>
      </c>
      <c r="L57" s="8">
        <f>E57*K57</f>
        <v>0.46373965000000006</v>
      </c>
      <c r="N57" s="5">
        <f>E57*M57</f>
        <v>0</v>
      </c>
      <c r="O57" s="6">
        <v>20</v>
      </c>
      <c r="P57" s="6" t="s">
        <v>366</v>
      </c>
      <c r="V57" s="9" t="s">
        <v>323</v>
      </c>
      <c r="W57" s="10">
        <v>75.904</v>
      </c>
      <c r="X57" s="3" t="s">
        <v>451</v>
      </c>
      <c r="Y57" s="3" t="s">
        <v>448</v>
      </c>
      <c r="Z57" s="6" t="s">
        <v>440</v>
      </c>
      <c r="AB57" s="6">
        <v>1</v>
      </c>
      <c r="AJ57" s="11" t="s">
        <v>368</v>
      </c>
      <c r="AK57" s="11" t="s">
        <v>369</v>
      </c>
    </row>
    <row r="58" spans="4:24" ht="9.75">
      <c r="D58" s="149" t="s">
        <v>452</v>
      </c>
      <c r="E58" s="150"/>
      <c r="F58" s="151"/>
      <c r="G58" s="152"/>
      <c r="H58" s="152"/>
      <c r="I58" s="152"/>
      <c r="J58" s="152"/>
      <c r="K58" s="153"/>
      <c r="L58" s="153"/>
      <c r="M58" s="150"/>
      <c r="N58" s="150"/>
      <c r="O58" s="151"/>
      <c r="P58" s="151"/>
      <c r="Q58" s="150"/>
      <c r="R58" s="150"/>
      <c r="S58" s="150"/>
      <c r="T58" s="154"/>
      <c r="U58" s="154"/>
      <c r="V58" s="154" t="s">
        <v>217</v>
      </c>
      <c r="W58" s="155"/>
      <c r="X58" s="151"/>
    </row>
    <row r="59" spans="4:24" ht="9.75">
      <c r="D59" s="149" t="s">
        <v>453</v>
      </c>
      <c r="E59" s="150"/>
      <c r="F59" s="151"/>
      <c r="G59" s="152"/>
      <c r="H59" s="152"/>
      <c r="I59" s="152"/>
      <c r="J59" s="152"/>
      <c r="K59" s="153"/>
      <c r="L59" s="153"/>
      <c r="M59" s="150"/>
      <c r="N59" s="150"/>
      <c r="O59" s="151"/>
      <c r="P59" s="151"/>
      <c r="Q59" s="150"/>
      <c r="R59" s="150"/>
      <c r="S59" s="150"/>
      <c r="T59" s="154"/>
      <c r="U59" s="154"/>
      <c r="V59" s="154" t="s">
        <v>217</v>
      </c>
      <c r="W59" s="155"/>
      <c r="X59" s="151"/>
    </row>
    <row r="60" spans="1:37" ht="9.75">
      <c r="A60" s="1">
        <v>20</v>
      </c>
      <c r="B60" s="2" t="s">
        <v>436</v>
      </c>
      <c r="C60" s="3" t="s">
        <v>454</v>
      </c>
      <c r="D60" s="4" t="s">
        <v>455</v>
      </c>
      <c r="E60" s="5">
        <v>207.955</v>
      </c>
      <c r="F60" s="6" t="s">
        <v>450</v>
      </c>
      <c r="H60" s="7">
        <f>ROUND(E60*G60,2)</f>
        <v>0</v>
      </c>
      <c r="J60" s="7">
        <f>ROUND(E60*G60,2)</f>
        <v>0</v>
      </c>
      <c r="L60" s="8">
        <f>E60*K60</f>
        <v>0</v>
      </c>
      <c r="N60" s="5">
        <f>E60*M60</f>
        <v>0</v>
      </c>
      <c r="O60" s="6">
        <v>20</v>
      </c>
      <c r="P60" s="6" t="s">
        <v>366</v>
      </c>
      <c r="V60" s="9" t="s">
        <v>323</v>
      </c>
      <c r="W60" s="10">
        <v>40.759</v>
      </c>
      <c r="X60" s="3" t="s">
        <v>456</v>
      </c>
      <c r="Y60" s="3" t="s">
        <v>454</v>
      </c>
      <c r="Z60" s="6" t="s">
        <v>440</v>
      </c>
      <c r="AB60" s="6">
        <v>1</v>
      </c>
      <c r="AJ60" s="11" t="s">
        <v>368</v>
      </c>
      <c r="AK60" s="11" t="s">
        <v>369</v>
      </c>
    </row>
    <row r="61" spans="1:37" ht="9.75">
      <c r="A61" s="1">
        <v>21</v>
      </c>
      <c r="B61" s="2" t="s">
        <v>436</v>
      </c>
      <c r="C61" s="3" t="s">
        <v>457</v>
      </c>
      <c r="D61" s="4" t="s">
        <v>458</v>
      </c>
      <c r="E61" s="5">
        <v>2.453</v>
      </c>
      <c r="F61" s="6" t="s">
        <v>415</v>
      </c>
      <c r="H61" s="7">
        <f>ROUND(E61*G61,2)</f>
        <v>0</v>
      </c>
      <c r="J61" s="7">
        <f>ROUND(E61*G61,2)</f>
        <v>0</v>
      </c>
      <c r="K61" s="8">
        <v>1.14997</v>
      </c>
      <c r="L61" s="8">
        <f>E61*K61</f>
        <v>2.82087641</v>
      </c>
      <c r="N61" s="5">
        <f>E61*M61</f>
        <v>0</v>
      </c>
      <c r="O61" s="6">
        <v>20</v>
      </c>
      <c r="P61" s="6" t="s">
        <v>366</v>
      </c>
      <c r="V61" s="9" t="s">
        <v>323</v>
      </c>
      <c r="W61" s="10">
        <v>94.514</v>
      </c>
      <c r="X61" s="3" t="s">
        <v>459</v>
      </c>
      <c r="Y61" s="3" t="s">
        <v>457</v>
      </c>
      <c r="Z61" s="6" t="s">
        <v>440</v>
      </c>
      <c r="AB61" s="6">
        <v>7</v>
      </c>
      <c r="AJ61" s="11" t="s">
        <v>368</v>
      </c>
      <c r="AK61" s="11" t="s">
        <v>369</v>
      </c>
    </row>
    <row r="62" spans="4:24" ht="9.75">
      <c r="D62" s="149" t="s">
        <v>460</v>
      </c>
      <c r="E62" s="150"/>
      <c r="F62" s="151"/>
      <c r="G62" s="152"/>
      <c r="H62" s="152"/>
      <c r="I62" s="152"/>
      <c r="J62" s="152"/>
      <c r="K62" s="153"/>
      <c r="L62" s="153"/>
      <c r="M62" s="150"/>
      <c r="N62" s="150"/>
      <c r="O62" s="151"/>
      <c r="P62" s="151"/>
      <c r="Q62" s="150"/>
      <c r="R62" s="150"/>
      <c r="S62" s="150"/>
      <c r="T62" s="154"/>
      <c r="U62" s="154"/>
      <c r="V62" s="154" t="s">
        <v>217</v>
      </c>
      <c r="W62" s="155"/>
      <c r="X62" s="151"/>
    </row>
    <row r="63" spans="1:37" ht="9.75">
      <c r="A63" s="1">
        <v>22</v>
      </c>
      <c r="B63" s="2" t="s">
        <v>436</v>
      </c>
      <c r="C63" s="3" t="s">
        <v>461</v>
      </c>
      <c r="D63" s="4" t="s">
        <v>462</v>
      </c>
      <c r="E63" s="5">
        <v>74.571</v>
      </c>
      <c r="F63" s="6" t="s">
        <v>365</v>
      </c>
      <c r="H63" s="7">
        <f>ROUND(E63*G63,2)</f>
        <v>0</v>
      </c>
      <c r="J63" s="7">
        <f>ROUND(E63*G63,2)</f>
        <v>0</v>
      </c>
      <c r="K63" s="8">
        <v>2.23706</v>
      </c>
      <c r="L63" s="8">
        <f>E63*K63</f>
        <v>166.81980126</v>
      </c>
      <c r="N63" s="5">
        <f>E63*M63</f>
        <v>0</v>
      </c>
      <c r="O63" s="6">
        <v>20</v>
      </c>
      <c r="P63" s="6" t="s">
        <v>366</v>
      </c>
      <c r="V63" s="9" t="s">
        <v>323</v>
      </c>
      <c r="W63" s="10">
        <v>39.224</v>
      </c>
      <c r="X63" s="3" t="s">
        <v>463</v>
      </c>
      <c r="Y63" s="3" t="s">
        <v>461</v>
      </c>
      <c r="Z63" s="6" t="s">
        <v>440</v>
      </c>
      <c r="AB63" s="6">
        <v>1</v>
      </c>
      <c r="AJ63" s="11" t="s">
        <v>368</v>
      </c>
      <c r="AK63" s="11" t="s">
        <v>369</v>
      </c>
    </row>
    <row r="64" spans="4:24" ht="9.75">
      <c r="D64" s="149" t="s">
        <v>464</v>
      </c>
      <c r="E64" s="150"/>
      <c r="F64" s="151"/>
      <c r="G64" s="152"/>
      <c r="H64" s="152"/>
      <c r="I64" s="152"/>
      <c r="J64" s="152"/>
      <c r="K64" s="153"/>
      <c r="L64" s="153"/>
      <c r="M64" s="150"/>
      <c r="N64" s="150"/>
      <c r="O64" s="151"/>
      <c r="P64" s="151"/>
      <c r="Q64" s="150"/>
      <c r="R64" s="150"/>
      <c r="S64" s="150"/>
      <c r="T64" s="154"/>
      <c r="U64" s="154"/>
      <c r="V64" s="154" t="s">
        <v>217</v>
      </c>
      <c r="W64" s="155"/>
      <c r="X64" s="151"/>
    </row>
    <row r="65" spans="4:24" ht="9.75">
      <c r="D65" s="149" t="s">
        <v>465</v>
      </c>
      <c r="E65" s="150"/>
      <c r="F65" s="151"/>
      <c r="G65" s="152"/>
      <c r="H65" s="152"/>
      <c r="I65" s="152"/>
      <c r="J65" s="152"/>
      <c r="K65" s="153"/>
      <c r="L65" s="153"/>
      <c r="M65" s="150"/>
      <c r="N65" s="150"/>
      <c r="O65" s="151"/>
      <c r="P65" s="151"/>
      <c r="Q65" s="150"/>
      <c r="R65" s="150"/>
      <c r="S65" s="150"/>
      <c r="T65" s="154"/>
      <c r="U65" s="154"/>
      <c r="V65" s="154" t="s">
        <v>217</v>
      </c>
      <c r="W65" s="155"/>
      <c r="X65" s="151"/>
    </row>
    <row r="66" spans="4:24" ht="9.75">
      <c r="D66" s="149" t="s">
        <v>466</v>
      </c>
      <c r="E66" s="150"/>
      <c r="F66" s="151"/>
      <c r="G66" s="152"/>
      <c r="H66" s="152"/>
      <c r="I66" s="152"/>
      <c r="J66" s="152"/>
      <c r="K66" s="153"/>
      <c r="L66" s="153"/>
      <c r="M66" s="150"/>
      <c r="N66" s="150"/>
      <c r="O66" s="151"/>
      <c r="P66" s="151"/>
      <c r="Q66" s="150"/>
      <c r="R66" s="150"/>
      <c r="S66" s="150"/>
      <c r="T66" s="154"/>
      <c r="U66" s="154"/>
      <c r="V66" s="154" t="s">
        <v>217</v>
      </c>
      <c r="W66" s="155"/>
      <c r="X66" s="151"/>
    </row>
    <row r="67" spans="4:24" ht="9.75">
      <c r="D67" s="149" t="s">
        <v>467</v>
      </c>
      <c r="E67" s="150"/>
      <c r="F67" s="151"/>
      <c r="G67" s="152"/>
      <c r="H67" s="152"/>
      <c r="I67" s="152"/>
      <c r="J67" s="152"/>
      <c r="K67" s="153"/>
      <c r="L67" s="153"/>
      <c r="M67" s="150"/>
      <c r="N67" s="150"/>
      <c r="O67" s="151"/>
      <c r="P67" s="151"/>
      <c r="Q67" s="150"/>
      <c r="R67" s="150"/>
      <c r="S67" s="150"/>
      <c r="T67" s="154"/>
      <c r="U67" s="154"/>
      <c r="V67" s="154" t="s">
        <v>217</v>
      </c>
      <c r="W67" s="155"/>
      <c r="X67" s="151"/>
    </row>
    <row r="68" spans="4:24" ht="9.75">
      <c r="D68" s="149" t="s">
        <v>468</v>
      </c>
      <c r="E68" s="150"/>
      <c r="F68" s="151"/>
      <c r="G68" s="152"/>
      <c r="H68" s="152"/>
      <c r="I68" s="152"/>
      <c r="J68" s="152"/>
      <c r="K68" s="153"/>
      <c r="L68" s="153"/>
      <c r="M68" s="150"/>
      <c r="N68" s="150"/>
      <c r="O68" s="151"/>
      <c r="P68" s="151"/>
      <c r="Q68" s="150"/>
      <c r="R68" s="150"/>
      <c r="S68" s="150"/>
      <c r="T68" s="154"/>
      <c r="U68" s="154"/>
      <c r="V68" s="154" t="s">
        <v>217</v>
      </c>
      <c r="W68" s="155"/>
      <c r="X68" s="151"/>
    </row>
    <row r="69" spans="4:24" ht="9.75">
      <c r="D69" s="149" t="s">
        <v>469</v>
      </c>
      <c r="E69" s="150"/>
      <c r="F69" s="151"/>
      <c r="G69" s="152"/>
      <c r="H69" s="152"/>
      <c r="I69" s="152"/>
      <c r="J69" s="152"/>
      <c r="K69" s="153"/>
      <c r="L69" s="153"/>
      <c r="M69" s="150"/>
      <c r="N69" s="150"/>
      <c r="O69" s="151"/>
      <c r="P69" s="151"/>
      <c r="Q69" s="150"/>
      <c r="R69" s="150"/>
      <c r="S69" s="150"/>
      <c r="T69" s="154"/>
      <c r="U69" s="154"/>
      <c r="V69" s="154" t="s">
        <v>217</v>
      </c>
      <c r="W69" s="155"/>
      <c r="X69" s="151"/>
    </row>
    <row r="70" spans="4:24" ht="9.75">
      <c r="D70" s="149" t="s">
        <v>470</v>
      </c>
      <c r="E70" s="150"/>
      <c r="F70" s="151"/>
      <c r="G70" s="152"/>
      <c r="H70" s="152"/>
      <c r="I70" s="152"/>
      <c r="J70" s="152"/>
      <c r="K70" s="153"/>
      <c r="L70" s="153"/>
      <c r="M70" s="150"/>
      <c r="N70" s="150"/>
      <c r="O70" s="151"/>
      <c r="P70" s="151"/>
      <c r="Q70" s="150"/>
      <c r="R70" s="150"/>
      <c r="S70" s="150"/>
      <c r="T70" s="154"/>
      <c r="U70" s="154"/>
      <c r="V70" s="154" t="s">
        <v>217</v>
      </c>
      <c r="W70" s="155"/>
      <c r="X70" s="151"/>
    </row>
    <row r="71" spans="4:24" ht="30">
      <c r="D71" s="149" t="s">
        <v>471</v>
      </c>
      <c r="E71" s="150"/>
      <c r="F71" s="151"/>
      <c r="G71" s="152"/>
      <c r="H71" s="152"/>
      <c r="I71" s="152"/>
      <c r="J71" s="152"/>
      <c r="K71" s="153"/>
      <c r="L71" s="153"/>
      <c r="M71" s="150"/>
      <c r="N71" s="150"/>
      <c r="O71" s="151"/>
      <c r="P71" s="151"/>
      <c r="Q71" s="150"/>
      <c r="R71" s="150"/>
      <c r="S71" s="150"/>
      <c r="T71" s="154"/>
      <c r="U71" s="154"/>
      <c r="V71" s="154" t="s">
        <v>217</v>
      </c>
      <c r="W71" s="155"/>
      <c r="X71" s="151"/>
    </row>
    <row r="72" spans="1:37" ht="9.75">
      <c r="A72" s="1">
        <v>23</v>
      </c>
      <c r="B72" s="2" t="s">
        <v>436</v>
      </c>
      <c r="C72" s="3" t="s">
        <v>472</v>
      </c>
      <c r="D72" s="4" t="s">
        <v>473</v>
      </c>
      <c r="E72" s="5">
        <v>222.34</v>
      </c>
      <c r="F72" s="6" t="s">
        <v>450</v>
      </c>
      <c r="H72" s="7">
        <f>ROUND(E72*G72,2)</f>
        <v>0</v>
      </c>
      <c r="J72" s="7">
        <f>ROUND(E72*G72,2)</f>
        <v>0</v>
      </c>
      <c r="K72" s="8">
        <v>0.00223</v>
      </c>
      <c r="L72" s="8">
        <f>E72*K72</f>
        <v>0.49581820000000004</v>
      </c>
      <c r="N72" s="5">
        <f>E72*M72</f>
        <v>0</v>
      </c>
      <c r="O72" s="6">
        <v>20</v>
      </c>
      <c r="P72" s="6" t="s">
        <v>366</v>
      </c>
      <c r="V72" s="9" t="s">
        <v>323</v>
      </c>
      <c r="W72" s="10">
        <v>81.154</v>
      </c>
      <c r="X72" s="3" t="s">
        <v>474</v>
      </c>
      <c r="Y72" s="3" t="s">
        <v>472</v>
      </c>
      <c r="Z72" s="6" t="s">
        <v>440</v>
      </c>
      <c r="AB72" s="6">
        <v>1</v>
      </c>
      <c r="AJ72" s="11" t="s">
        <v>368</v>
      </c>
      <c r="AK72" s="11" t="s">
        <v>369</v>
      </c>
    </row>
    <row r="73" spans="4:24" ht="20.25">
      <c r="D73" s="149" t="s">
        <v>475</v>
      </c>
      <c r="E73" s="150"/>
      <c r="F73" s="151"/>
      <c r="G73" s="152"/>
      <c r="H73" s="152"/>
      <c r="I73" s="152"/>
      <c r="J73" s="152"/>
      <c r="K73" s="153"/>
      <c r="L73" s="153"/>
      <c r="M73" s="150"/>
      <c r="N73" s="150"/>
      <c r="O73" s="151"/>
      <c r="P73" s="151"/>
      <c r="Q73" s="150"/>
      <c r="R73" s="150"/>
      <c r="S73" s="150"/>
      <c r="T73" s="154"/>
      <c r="U73" s="154"/>
      <c r="V73" s="154" t="s">
        <v>217</v>
      </c>
      <c r="W73" s="155"/>
      <c r="X73" s="151"/>
    </row>
    <row r="74" spans="4:24" ht="9.75">
      <c r="D74" s="149" t="s">
        <v>476</v>
      </c>
      <c r="E74" s="150"/>
      <c r="F74" s="151"/>
      <c r="G74" s="152"/>
      <c r="H74" s="152"/>
      <c r="I74" s="152"/>
      <c r="J74" s="152"/>
      <c r="K74" s="153"/>
      <c r="L74" s="153"/>
      <c r="M74" s="150"/>
      <c r="N74" s="150"/>
      <c r="O74" s="151"/>
      <c r="P74" s="151"/>
      <c r="Q74" s="150"/>
      <c r="R74" s="150"/>
      <c r="S74" s="150"/>
      <c r="T74" s="154"/>
      <c r="U74" s="154"/>
      <c r="V74" s="154" t="s">
        <v>217</v>
      </c>
      <c r="W74" s="155"/>
      <c r="X74" s="151"/>
    </row>
    <row r="75" spans="4:24" ht="20.25">
      <c r="D75" s="149" t="s">
        <v>477</v>
      </c>
      <c r="E75" s="150"/>
      <c r="F75" s="151"/>
      <c r="G75" s="152"/>
      <c r="H75" s="152"/>
      <c r="I75" s="152"/>
      <c r="J75" s="152"/>
      <c r="K75" s="153"/>
      <c r="L75" s="153"/>
      <c r="M75" s="150"/>
      <c r="N75" s="150"/>
      <c r="O75" s="151"/>
      <c r="P75" s="151"/>
      <c r="Q75" s="150"/>
      <c r="R75" s="150"/>
      <c r="S75" s="150"/>
      <c r="T75" s="154"/>
      <c r="U75" s="154"/>
      <c r="V75" s="154" t="s">
        <v>217</v>
      </c>
      <c r="W75" s="155"/>
      <c r="X75" s="151"/>
    </row>
    <row r="76" spans="1:37" ht="9.75">
      <c r="A76" s="1">
        <v>24</v>
      </c>
      <c r="B76" s="2" t="s">
        <v>436</v>
      </c>
      <c r="C76" s="3" t="s">
        <v>478</v>
      </c>
      <c r="D76" s="4" t="s">
        <v>479</v>
      </c>
      <c r="E76" s="5">
        <v>222.34</v>
      </c>
      <c r="F76" s="6" t="s">
        <v>450</v>
      </c>
      <c r="H76" s="7">
        <f>ROUND(E76*G76,2)</f>
        <v>0</v>
      </c>
      <c r="J76" s="7">
        <f>ROUND(E76*G76,2)</f>
        <v>0</v>
      </c>
      <c r="L76" s="8">
        <f>E76*K76</f>
        <v>0</v>
      </c>
      <c r="N76" s="5">
        <f>E76*M76</f>
        <v>0</v>
      </c>
      <c r="O76" s="6">
        <v>20</v>
      </c>
      <c r="P76" s="6" t="s">
        <v>366</v>
      </c>
      <c r="V76" s="9" t="s">
        <v>323</v>
      </c>
      <c r="W76" s="10">
        <v>43.579</v>
      </c>
      <c r="X76" s="3" t="s">
        <v>480</v>
      </c>
      <c r="Y76" s="3" t="s">
        <v>478</v>
      </c>
      <c r="Z76" s="6" t="s">
        <v>440</v>
      </c>
      <c r="AB76" s="6">
        <v>1</v>
      </c>
      <c r="AJ76" s="11" t="s">
        <v>368</v>
      </c>
      <c r="AK76" s="11" t="s">
        <v>369</v>
      </c>
    </row>
    <row r="77" spans="1:37" ht="9.75">
      <c r="A77" s="1">
        <v>25</v>
      </c>
      <c r="B77" s="2" t="s">
        <v>436</v>
      </c>
      <c r="C77" s="3" t="s">
        <v>481</v>
      </c>
      <c r="D77" s="4" t="s">
        <v>482</v>
      </c>
      <c r="E77" s="5">
        <v>7.402</v>
      </c>
      <c r="F77" s="6" t="s">
        <v>415</v>
      </c>
      <c r="H77" s="7">
        <f>ROUND(E77*G77,2)</f>
        <v>0</v>
      </c>
      <c r="J77" s="7">
        <f>ROUND(E77*G77,2)</f>
        <v>0</v>
      </c>
      <c r="K77" s="8">
        <v>1.14997</v>
      </c>
      <c r="L77" s="8">
        <f>E77*K77</f>
        <v>8.51207794</v>
      </c>
      <c r="N77" s="5">
        <f>E77*M77</f>
        <v>0</v>
      </c>
      <c r="O77" s="6">
        <v>20</v>
      </c>
      <c r="P77" s="6" t="s">
        <v>366</v>
      </c>
      <c r="V77" s="9" t="s">
        <v>323</v>
      </c>
      <c r="W77" s="10">
        <v>285.199</v>
      </c>
      <c r="X77" s="3" t="s">
        <v>483</v>
      </c>
      <c r="Y77" s="3" t="s">
        <v>481</v>
      </c>
      <c r="Z77" s="6" t="s">
        <v>440</v>
      </c>
      <c r="AB77" s="6">
        <v>7</v>
      </c>
      <c r="AJ77" s="11" t="s">
        <v>368</v>
      </c>
      <c r="AK77" s="11" t="s">
        <v>369</v>
      </c>
    </row>
    <row r="78" spans="4:24" ht="9.75">
      <c r="D78" s="149" t="s">
        <v>484</v>
      </c>
      <c r="E78" s="150"/>
      <c r="F78" s="151"/>
      <c r="G78" s="152"/>
      <c r="H78" s="152"/>
      <c r="I78" s="152"/>
      <c r="J78" s="152"/>
      <c r="K78" s="153"/>
      <c r="L78" s="153"/>
      <c r="M78" s="150"/>
      <c r="N78" s="150"/>
      <c r="O78" s="151"/>
      <c r="P78" s="151"/>
      <c r="Q78" s="150"/>
      <c r="R78" s="150"/>
      <c r="S78" s="150"/>
      <c r="T78" s="154"/>
      <c r="U78" s="154"/>
      <c r="V78" s="154" t="s">
        <v>217</v>
      </c>
      <c r="W78" s="155"/>
      <c r="X78" s="151"/>
    </row>
    <row r="79" spans="4:24" ht="9.75">
      <c r="D79" s="149" t="s">
        <v>485</v>
      </c>
      <c r="E79" s="150"/>
      <c r="F79" s="151"/>
      <c r="G79" s="152"/>
      <c r="H79" s="152"/>
      <c r="I79" s="152"/>
      <c r="J79" s="152"/>
      <c r="K79" s="153"/>
      <c r="L79" s="153"/>
      <c r="M79" s="150"/>
      <c r="N79" s="150"/>
      <c r="O79" s="151"/>
      <c r="P79" s="151"/>
      <c r="Q79" s="150"/>
      <c r="R79" s="150"/>
      <c r="S79" s="150"/>
      <c r="T79" s="154"/>
      <c r="U79" s="154"/>
      <c r="V79" s="154" t="s">
        <v>217</v>
      </c>
      <c r="W79" s="155"/>
      <c r="X79" s="151"/>
    </row>
    <row r="80" spans="4:23" ht="9.75">
      <c r="D80" s="157" t="s">
        <v>486</v>
      </c>
      <c r="E80" s="158">
        <f>J80</f>
        <v>0</v>
      </c>
      <c r="H80" s="158">
        <f>SUM(H45:H79)</f>
        <v>0</v>
      </c>
      <c r="I80" s="158">
        <f>SUM(I45:I79)</f>
        <v>0</v>
      </c>
      <c r="J80" s="158">
        <f>SUM(J45:J79)</f>
        <v>0</v>
      </c>
      <c r="L80" s="159">
        <f>SUM(L45:L79)</f>
        <v>286.42782697999996</v>
      </c>
      <c r="N80" s="160">
        <f>SUM(N45:N79)</f>
        <v>0</v>
      </c>
      <c r="W80" s="10">
        <f>SUM(W45:W79)</f>
        <v>2804.0950000000003</v>
      </c>
    </row>
    <row r="82" ht="9.75">
      <c r="B82" s="3" t="s">
        <v>487</v>
      </c>
    </row>
    <row r="83" spans="1:37" ht="20.25">
      <c r="A83" s="1">
        <v>26</v>
      </c>
      <c r="B83" s="2" t="s">
        <v>436</v>
      </c>
      <c r="C83" s="3" t="s">
        <v>488</v>
      </c>
      <c r="D83" s="4" t="s">
        <v>489</v>
      </c>
      <c r="E83" s="5">
        <v>1.649</v>
      </c>
      <c r="F83" s="6" t="s">
        <v>365</v>
      </c>
      <c r="H83" s="7">
        <f>ROUND(E83*G83,2)</f>
        <v>0</v>
      </c>
      <c r="J83" s="7">
        <f>ROUND(E83*G83,2)</f>
        <v>0</v>
      </c>
      <c r="K83" s="8">
        <v>2.29086</v>
      </c>
      <c r="L83" s="8">
        <f>E83*K83</f>
        <v>3.77762814</v>
      </c>
      <c r="N83" s="5">
        <f>E83*M83</f>
        <v>0</v>
      </c>
      <c r="O83" s="6">
        <v>20</v>
      </c>
      <c r="P83" s="6" t="s">
        <v>366</v>
      </c>
      <c r="V83" s="9" t="s">
        <v>323</v>
      </c>
      <c r="W83" s="10">
        <v>5.265</v>
      </c>
      <c r="X83" s="3" t="s">
        <v>490</v>
      </c>
      <c r="Y83" s="3" t="s">
        <v>488</v>
      </c>
      <c r="Z83" s="6" t="s">
        <v>491</v>
      </c>
      <c r="AB83" s="6">
        <v>7</v>
      </c>
      <c r="AJ83" s="11" t="s">
        <v>368</v>
      </c>
      <c r="AK83" s="11" t="s">
        <v>369</v>
      </c>
    </row>
    <row r="84" spans="4:24" ht="9.75">
      <c r="D84" s="149" t="s">
        <v>492</v>
      </c>
      <c r="E84" s="150"/>
      <c r="F84" s="151"/>
      <c r="G84" s="152"/>
      <c r="H84" s="152"/>
      <c r="I84" s="152"/>
      <c r="J84" s="152"/>
      <c r="K84" s="153"/>
      <c r="L84" s="153"/>
      <c r="M84" s="150"/>
      <c r="N84" s="150"/>
      <c r="O84" s="151"/>
      <c r="P84" s="151"/>
      <c r="Q84" s="150"/>
      <c r="R84" s="150"/>
      <c r="S84" s="150"/>
      <c r="T84" s="154"/>
      <c r="U84" s="154"/>
      <c r="V84" s="154" t="s">
        <v>217</v>
      </c>
      <c r="W84" s="155"/>
      <c r="X84" s="151"/>
    </row>
    <row r="85" spans="1:37" ht="20.25">
      <c r="A85" s="1">
        <v>27</v>
      </c>
      <c r="B85" s="2" t="s">
        <v>436</v>
      </c>
      <c r="C85" s="3" t="s">
        <v>493</v>
      </c>
      <c r="D85" s="4" t="s">
        <v>494</v>
      </c>
      <c r="E85" s="5">
        <v>1.02</v>
      </c>
      <c r="F85" s="6" t="s">
        <v>365</v>
      </c>
      <c r="H85" s="7">
        <f>ROUND(E85*G85,2)</f>
        <v>0</v>
      </c>
      <c r="J85" s="7">
        <f>ROUND(E85*G85,2)</f>
        <v>0</v>
      </c>
      <c r="K85" s="8">
        <v>2.28255</v>
      </c>
      <c r="L85" s="8">
        <f>E85*K85</f>
        <v>2.328201</v>
      </c>
      <c r="N85" s="5">
        <f>E85*M85</f>
        <v>0</v>
      </c>
      <c r="O85" s="6">
        <v>20</v>
      </c>
      <c r="P85" s="6" t="s">
        <v>366</v>
      </c>
      <c r="V85" s="9" t="s">
        <v>323</v>
      </c>
      <c r="W85" s="10">
        <v>3.247</v>
      </c>
      <c r="X85" s="3" t="s">
        <v>495</v>
      </c>
      <c r="Y85" s="3" t="s">
        <v>493</v>
      </c>
      <c r="Z85" s="6" t="s">
        <v>491</v>
      </c>
      <c r="AB85" s="6">
        <v>7</v>
      </c>
      <c r="AJ85" s="11" t="s">
        <v>368</v>
      </c>
      <c r="AK85" s="11" t="s">
        <v>369</v>
      </c>
    </row>
    <row r="86" spans="4:24" ht="9.75">
      <c r="D86" s="149" t="s">
        <v>496</v>
      </c>
      <c r="E86" s="150"/>
      <c r="F86" s="151"/>
      <c r="G86" s="152"/>
      <c r="H86" s="152"/>
      <c r="I86" s="152"/>
      <c r="J86" s="152"/>
      <c r="K86" s="153"/>
      <c r="L86" s="153"/>
      <c r="M86" s="150"/>
      <c r="N86" s="150"/>
      <c r="O86" s="151"/>
      <c r="P86" s="151"/>
      <c r="Q86" s="150"/>
      <c r="R86" s="150"/>
      <c r="S86" s="150"/>
      <c r="T86" s="154"/>
      <c r="U86" s="154"/>
      <c r="V86" s="154" t="s">
        <v>217</v>
      </c>
      <c r="W86" s="155"/>
      <c r="X86" s="151"/>
    </row>
    <row r="87" spans="1:37" ht="20.25">
      <c r="A87" s="1">
        <v>28</v>
      </c>
      <c r="B87" s="2" t="s">
        <v>436</v>
      </c>
      <c r="C87" s="3" t="s">
        <v>497</v>
      </c>
      <c r="D87" s="164" t="s">
        <v>1183</v>
      </c>
      <c r="E87" s="5">
        <v>353.729</v>
      </c>
      <c r="F87" s="6" t="s">
        <v>365</v>
      </c>
      <c r="H87" s="7">
        <f>ROUND(E87*G87,2)</f>
        <v>0</v>
      </c>
      <c r="J87" s="7">
        <f>ROUND(E87*G87,2)</f>
        <v>0</v>
      </c>
      <c r="L87" s="8">
        <f>E87*K87</f>
        <v>0</v>
      </c>
      <c r="N87" s="5">
        <f>E87*M87</f>
        <v>0</v>
      </c>
      <c r="O87" s="6">
        <v>20</v>
      </c>
      <c r="P87" s="6" t="s">
        <v>366</v>
      </c>
      <c r="V87" s="9" t="s">
        <v>323</v>
      </c>
      <c r="X87" s="3" t="s">
        <v>498</v>
      </c>
      <c r="Y87" s="3" t="s">
        <v>497</v>
      </c>
      <c r="Z87" s="6" t="s">
        <v>491</v>
      </c>
      <c r="AB87" s="6">
        <v>7</v>
      </c>
      <c r="AJ87" s="11" t="s">
        <v>368</v>
      </c>
      <c r="AK87" s="11" t="s">
        <v>369</v>
      </c>
    </row>
    <row r="88" spans="4:24" ht="9.75">
      <c r="D88" s="149" t="s">
        <v>499</v>
      </c>
      <c r="E88" s="150"/>
      <c r="F88" s="151"/>
      <c r="G88" s="152"/>
      <c r="H88" s="152"/>
      <c r="I88" s="152"/>
      <c r="J88" s="152"/>
      <c r="K88" s="153"/>
      <c r="L88" s="153"/>
      <c r="M88" s="150"/>
      <c r="N88" s="150"/>
      <c r="O88" s="151"/>
      <c r="P88" s="151"/>
      <c r="Q88" s="150"/>
      <c r="R88" s="150"/>
      <c r="S88" s="150"/>
      <c r="T88" s="154"/>
      <c r="U88" s="154"/>
      <c r="V88" s="154" t="s">
        <v>217</v>
      </c>
      <c r="W88" s="155"/>
      <c r="X88" s="151"/>
    </row>
    <row r="89" spans="1:37" ht="30">
      <c r="A89" s="1">
        <v>29</v>
      </c>
      <c r="B89" s="2" t="s">
        <v>436</v>
      </c>
      <c r="C89" s="3" t="s">
        <v>500</v>
      </c>
      <c r="D89" s="164" t="s">
        <v>1184</v>
      </c>
      <c r="E89" s="5">
        <v>218.529</v>
      </c>
      <c r="F89" s="6" t="s">
        <v>365</v>
      </c>
      <c r="H89" s="7">
        <f>ROUND(E89*G89,2)</f>
        <v>0</v>
      </c>
      <c r="J89" s="7">
        <f>ROUND(E89*G89,2)</f>
        <v>0</v>
      </c>
      <c r="K89" s="8">
        <v>1.66045</v>
      </c>
      <c r="L89" s="8">
        <f>E89*K89</f>
        <v>362.85647804999996</v>
      </c>
      <c r="N89" s="5">
        <f>E89*M89</f>
        <v>0</v>
      </c>
      <c r="O89" s="6">
        <v>20</v>
      </c>
      <c r="P89" s="6" t="s">
        <v>366</v>
      </c>
      <c r="V89" s="9" t="s">
        <v>323</v>
      </c>
      <c r="W89" s="10">
        <v>487.757</v>
      </c>
      <c r="X89" s="3" t="s">
        <v>501</v>
      </c>
      <c r="Y89" s="3" t="s">
        <v>500</v>
      </c>
      <c r="Z89" s="6" t="s">
        <v>416</v>
      </c>
      <c r="AB89" s="6">
        <v>7</v>
      </c>
      <c r="AJ89" s="11" t="s">
        <v>368</v>
      </c>
      <c r="AK89" s="11" t="s">
        <v>369</v>
      </c>
    </row>
    <row r="90" spans="1:37" ht="20.25">
      <c r="A90" s="1">
        <v>30</v>
      </c>
      <c r="B90" s="2" t="s">
        <v>502</v>
      </c>
      <c r="C90" s="3" t="s">
        <v>503</v>
      </c>
      <c r="D90" s="4" t="s">
        <v>504</v>
      </c>
      <c r="E90" s="5">
        <v>67</v>
      </c>
      <c r="F90" s="6" t="s">
        <v>505</v>
      </c>
      <c r="H90" s="7">
        <f>ROUND(E90*G90,2)</f>
        <v>0</v>
      </c>
      <c r="J90" s="7">
        <f>ROUND(E90*G90,2)</f>
        <v>0</v>
      </c>
      <c r="K90" s="8">
        <v>0.00385</v>
      </c>
      <c r="L90" s="8">
        <f>E90*K90</f>
        <v>0.25795</v>
      </c>
      <c r="N90" s="5">
        <f>E90*M90</f>
        <v>0</v>
      </c>
      <c r="O90" s="6">
        <v>20</v>
      </c>
      <c r="P90" s="6" t="s">
        <v>366</v>
      </c>
      <c r="V90" s="9" t="s">
        <v>323</v>
      </c>
      <c r="W90" s="10">
        <v>18.559</v>
      </c>
      <c r="X90" s="3" t="s">
        <v>506</v>
      </c>
      <c r="Y90" s="3" t="s">
        <v>503</v>
      </c>
      <c r="Z90" s="6" t="s">
        <v>491</v>
      </c>
      <c r="AB90" s="6">
        <v>1</v>
      </c>
      <c r="AJ90" s="11" t="s">
        <v>368</v>
      </c>
      <c r="AK90" s="11" t="s">
        <v>369</v>
      </c>
    </row>
    <row r="91" spans="4:24" ht="9.75">
      <c r="D91" s="149" t="s">
        <v>507</v>
      </c>
      <c r="E91" s="150"/>
      <c r="F91" s="151"/>
      <c r="G91" s="152"/>
      <c r="H91" s="152"/>
      <c r="I91" s="152"/>
      <c r="J91" s="152"/>
      <c r="K91" s="153"/>
      <c r="L91" s="153"/>
      <c r="M91" s="150"/>
      <c r="N91" s="150"/>
      <c r="O91" s="151"/>
      <c r="P91" s="151"/>
      <c r="Q91" s="150"/>
      <c r="R91" s="150"/>
      <c r="S91" s="150"/>
      <c r="T91" s="154"/>
      <c r="U91" s="154"/>
      <c r="V91" s="154" t="s">
        <v>217</v>
      </c>
      <c r="W91" s="155"/>
      <c r="X91" s="151"/>
    </row>
    <row r="92" spans="1:37" ht="9.75">
      <c r="A92" s="1">
        <v>31</v>
      </c>
      <c r="B92" s="2" t="s">
        <v>436</v>
      </c>
      <c r="C92" s="3" t="s">
        <v>508</v>
      </c>
      <c r="D92" s="4" t="s">
        <v>509</v>
      </c>
      <c r="E92" s="5">
        <v>14</v>
      </c>
      <c r="F92" s="6" t="s">
        <v>505</v>
      </c>
      <c r="H92" s="7">
        <f>ROUND(E92*G92,2)</f>
        <v>0</v>
      </c>
      <c r="J92" s="7">
        <f>ROUND(E92*G92,2)</f>
        <v>0</v>
      </c>
      <c r="K92" s="8">
        <v>0.02281</v>
      </c>
      <c r="L92" s="8">
        <f>E92*K92</f>
        <v>0.31934</v>
      </c>
      <c r="N92" s="5">
        <f>E92*M92</f>
        <v>0</v>
      </c>
      <c r="O92" s="6">
        <v>20</v>
      </c>
      <c r="P92" s="6" t="s">
        <v>366</v>
      </c>
      <c r="V92" s="9" t="s">
        <v>323</v>
      </c>
      <c r="W92" s="10">
        <v>2.8</v>
      </c>
      <c r="X92" s="3" t="s">
        <v>510</v>
      </c>
      <c r="Y92" s="3" t="s">
        <v>508</v>
      </c>
      <c r="Z92" s="6" t="s">
        <v>491</v>
      </c>
      <c r="AB92" s="6">
        <v>7</v>
      </c>
      <c r="AJ92" s="11" t="s">
        <v>368</v>
      </c>
      <c r="AK92" s="11" t="s">
        <v>369</v>
      </c>
    </row>
    <row r="93" spans="1:37" ht="9.75">
      <c r="A93" s="1">
        <v>32</v>
      </c>
      <c r="B93" s="2" t="s">
        <v>436</v>
      </c>
      <c r="C93" s="3" t="s">
        <v>511</v>
      </c>
      <c r="D93" s="4" t="s">
        <v>512</v>
      </c>
      <c r="E93" s="5">
        <v>21</v>
      </c>
      <c r="F93" s="6" t="s">
        <v>505</v>
      </c>
      <c r="H93" s="7">
        <f>ROUND(E93*G93,2)</f>
        <v>0</v>
      </c>
      <c r="J93" s="7">
        <f>ROUND(E93*G93,2)</f>
        <v>0</v>
      </c>
      <c r="L93" s="8">
        <f>E93*K93</f>
        <v>0</v>
      </c>
      <c r="N93" s="5">
        <f>E93*M93</f>
        <v>0</v>
      </c>
      <c r="O93" s="6">
        <v>20</v>
      </c>
      <c r="P93" s="6" t="s">
        <v>366</v>
      </c>
      <c r="V93" s="9" t="s">
        <v>323</v>
      </c>
      <c r="X93" s="3" t="s">
        <v>513</v>
      </c>
      <c r="Y93" s="3" t="s">
        <v>511</v>
      </c>
      <c r="Z93" s="6" t="s">
        <v>491</v>
      </c>
      <c r="AB93" s="6">
        <v>7</v>
      </c>
      <c r="AJ93" s="11" t="s">
        <v>368</v>
      </c>
      <c r="AK93" s="11" t="s">
        <v>369</v>
      </c>
    </row>
    <row r="94" spans="1:37" ht="9.75">
      <c r="A94" s="1">
        <v>33</v>
      </c>
      <c r="B94" s="2" t="s">
        <v>436</v>
      </c>
      <c r="C94" s="3" t="s">
        <v>514</v>
      </c>
      <c r="D94" s="4" t="s">
        <v>515</v>
      </c>
      <c r="E94" s="5">
        <v>33</v>
      </c>
      <c r="F94" s="6" t="s">
        <v>505</v>
      </c>
      <c r="H94" s="7">
        <f>ROUND(E94*G94,2)</f>
        <v>0</v>
      </c>
      <c r="J94" s="7">
        <f>ROUND(E94*G94,2)</f>
        <v>0</v>
      </c>
      <c r="L94" s="8">
        <f>E94*K94</f>
        <v>0</v>
      </c>
      <c r="N94" s="5">
        <f>E94*M94</f>
        <v>0</v>
      </c>
      <c r="O94" s="6">
        <v>20</v>
      </c>
      <c r="P94" s="6" t="s">
        <v>366</v>
      </c>
      <c r="V94" s="9" t="s">
        <v>323</v>
      </c>
      <c r="X94" s="3" t="s">
        <v>516</v>
      </c>
      <c r="Y94" s="3" t="s">
        <v>514</v>
      </c>
      <c r="Z94" s="6" t="s">
        <v>491</v>
      </c>
      <c r="AB94" s="6">
        <v>7</v>
      </c>
      <c r="AJ94" s="11" t="s">
        <v>368</v>
      </c>
      <c r="AK94" s="11" t="s">
        <v>369</v>
      </c>
    </row>
    <row r="95" spans="4:24" ht="9.75">
      <c r="D95" s="149" t="s">
        <v>517</v>
      </c>
      <c r="E95" s="150"/>
      <c r="F95" s="151"/>
      <c r="G95" s="152"/>
      <c r="H95" s="152"/>
      <c r="I95" s="152"/>
      <c r="J95" s="152"/>
      <c r="K95" s="153"/>
      <c r="L95" s="153"/>
      <c r="M95" s="150"/>
      <c r="N95" s="150"/>
      <c r="O95" s="151"/>
      <c r="P95" s="151"/>
      <c r="Q95" s="150"/>
      <c r="R95" s="150"/>
      <c r="S95" s="150"/>
      <c r="T95" s="154"/>
      <c r="U95" s="154"/>
      <c r="V95" s="154" t="s">
        <v>217</v>
      </c>
      <c r="W95" s="155"/>
      <c r="X95" s="151"/>
    </row>
    <row r="96" spans="1:37" ht="9.75">
      <c r="A96" s="1">
        <v>34</v>
      </c>
      <c r="B96" s="2" t="s">
        <v>436</v>
      </c>
      <c r="C96" s="3" t="s">
        <v>518</v>
      </c>
      <c r="D96" s="164" t="s">
        <v>1185</v>
      </c>
      <c r="E96" s="5">
        <v>4</v>
      </c>
      <c r="F96" s="6" t="s">
        <v>505</v>
      </c>
      <c r="H96" s="7">
        <f>ROUND(E96*G96,2)</f>
        <v>0</v>
      </c>
      <c r="J96" s="7">
        <f>ROUND(E96*G96,2)</f>
        <v>0</v>
      </c>
      <c r="K96" s="8">
        <v>0.03984</v>
      </c>
      <c r="L96" s="8">
        <f>E96*K96</f>
        <v>0.15936</v>
      </c>
      <c r="N96" s="5">
        <f>E96*M96</f>
        <v>0</v>
      </c>
      <c r="O96" s="6">
        <v>20</v>
      </c>
      <c r="P96" s="6" t="s">
        <v>366</v>
      </c>
      <c r="V96" s="9" t="s">
        <v>323</v>
      </c>
      <c r="W96" s="10">
        <v>2.728</v>
      </c>
      <c r="X96" s="3" t="s">
        <v>519</v>
      </c>
      <c r="Y96" s="3" t="s">
        <v>518</v>
      </c>
      <c r="Z96" s="6" t="s">
        <v>491</v>
      </c>
      <c r="AB96" s="6">
        <v>1</v>
      </c>
      <c r="AJ96" s="11" t="s">
        <v>368</v>
      </c>
      <c r="AK96" s="11" t="s">
        <v>369</v>
      </c>
    </row>
    <row r="97" spans="1:37" ht="9.75">
      <c r="A97" s="1">
        <v>35</v>
      </c>
      <c r="B97" s="2" t="s">
        <v>436</v>
      </c>
      <c r="C97" s="3" t="s">
        <v>520</v>
      </c>
      <c r="D97" s="164" t="s">
        <v>1186</v>
      </c>
      <c r="E97" s="5">
        <v>104</v>
      </c>
      <c r="F97" s="6" t="s">
        <v>505</v>
      </c>
      <c r="H97" s="7">
        <f>ROUND(E97*G97,2)</f>
        <v>0</v>
      </c>
      <c r="J97" s="7">
        <f>ROUND(E97*G97,2)</f>
        <v>0</v>
      </c>
      <c r="K97" s="8">
        <v>0.04969</v>
      </c>
      <c r="L97" s="8">
        <f>E97*K97</f>
        <v>5.1677599999999995</v>
      </c>
      <c r="N97" s="5">
        <f>E97*M97</f>
        <v>0</v>
      </c>
      <c r="O97" s="6">
        <v>20</v>
      </c>
      <c r="P97" s="6" t="s">
        <v>366</v>
      </c>
      <c r="V97" s="9" t="s">
        <v>323</v>
      </c>
      <c r="W97" s="10">
        <v>72.176</v>
      </c>
      <c r="X97" s="3" t="s">
        <v>521</v>
      </c>
      <c r="Y97" s="3" t="s">
        <v>520</v>
      </c>
      <c r="Z97" s="6" t="s">
        <v>491</v>
      </c>
      <c r="AB97" s="6">
        <v>7</v>
      </c>
      <c r="AJ97" s="11" t="s">
        <v>368</v>
      </c>
      <c r="AK97" s="11" t="s">
        <v>369</v>
      </c>
    </row>
    <row r="98" spans="4:24" ht="9.75">
      <c r="D98" s="149" t="s">
        <v>522</v>
      </c>
      <c r="E98" s="150"/>
      <c r="F98" s="151"/>
      <c r="G98" s="152"/>
      <c r="H98" s="152"/>
      <c r="I98" s="152"/>
      <c r="J98" s="152"/>
      <c r="K98" s="153"/>
      <c r="L98" s="153"/>
      <c r="M98" s="150"/>
      <c r="N98" s="150"/>
      <c r="O98" s="151"/>
      <c r="P98" s="151"/>
      <c r="Q98" s="150"/>
      <c r="R98" s="150"/>
      <c r="S98" s="150"/>
      <c r="T98" s="154"/>
      <c r="U98" s="154"/>
      <c r="V98" s="154" t="s">
        <v>217</v>
      </c>
      <c r="W98" s="155"/>
      <c r="X98" s="151"/>
    </row>
    <row r="99" spans="1:37" ht="9.75">
      <c r="A99" s="1">
        <v>36</v>
      </c>
      <c r="B99" s="2" t="s">
        <v>436</v>
      </c>
      <c r="C99" s="3" t="s">
        <v>523</v>
      </c>
      <c r="D99" s="164" t="s">
        <v>1187</v>
      </c>
      <c r="E99" s="5">
        <v>4</v>
      </c>
      <c r="F99" s="6" t="s">
        <v>505</v>
      </c>
      <c r="H99" s="7">
        <f>ROUND(E99*G99,2)</f>
        <v>0</v>
      </c>
      <c r="J99" s="7">
        <f>ROUND(E99*G99,2)</f>
        <v>0</v>
      </c>
      <c r="K99" s="8">
        <v>0.07923</v>
      </c>
      <c r="L99" s="8">
        <f>E99*K99</f>
        <v>0.31692</v>
      </c>
      <c r="N99" s="5">
        <f>E99*M99</f>
        <v>0</v>
      </c>
      <c r="O99" s="6">
        <v>20</v>
      </c>
      <c r="P99" s="6" t="s">
        <v>366</v>
      </c>
      <c r="V99" s="9" t="s">
        <v>323</v>
      </c>
      <c r="W99" s="10">
        <v>2.976</v>
      </c>
      <c r="X99" s="3" t="s">
        <v>524</v>
      </c>
      <c r="Y99" s="3" t="s">
        <v>523</v>
      </c>
      <c r="Z99" s="6" t="s">
        <v>491</v>
      </c>
      <c r="AB99" s="6">
        <v>1</v>
      </c>
      <c r="AJ99" s="11" t="s">
        <v>368</v>
      </c>
      <c r="AK99" s="11" t="s">
        <v>369</v>
      </c>
    </row>
    <row r="100" spans="1:37" ht="9.75">
      <c r="A100" s="1">
        <v>37</v>
      </c>
      <c r="B100" s="2" t="s">
        <v>436</v>
      </c>
      <c r="C100" s="3" t="s">
        <v>525</v>
      </c>
      <c r="D100" s="4" t="s">
        <v>526</v>
      </c>
      <c r="E100" s="5">
        <v>4</v>
      </c>
      <c r="F100" s="6" t="s">
        <v>505</v>
      </c>
      <c r="H100" s="7">
        <f>ROUND(E100*G100,2)</f>
        <v>0</v>
      </c>
      <c r="J100" s="7">
        <f>ROUND(E100*G100,2)</f>
        <v>0</v>
      </c>
      <c r="K100" s="8">
        <v>0.00312</v>
      </c>
      <c r="L100" s="8">
        <f>E100*K100</f>
        <v>0.01248</v>
      </c>
      <c r="N100" s="5">
        <f>E100*M100</f>
        <v>0</v>
      </c>
      <c r="O100" s="6">
        <v>20</v>
      </c>
      <c r="P100" s="6" t="s">
        <v>366</v>
      </c>
      <c r="V100" s="9" t="s">
        <v>323</v>
      </c>
      <c r="W100" s="10">
        <v>2.2</v>
      </c>
      <c r="X100" s="3" t="s">
        <v>527</v>
      </c>
      <c r="Y100" s="3" t="s">
        <v>525</v>
      </c>
      <c r="Z100" s="6" t="s">
        <v>491</v>
      </c>
      <c r="AB100" s="6">
        <v>1</v>
      </c>
      <c r="AJ100" s="11" t="s">
        <v>368</v>
      </c>
      <c r="AK100" s="11" t="s">
        <v>369</v>
      </c>
    </row>
    <row r="101" spans="1:37" ht="9.75">
      <c r="A101" s="1">
        <v>38</v>
      </c>
      <c r="B101" s="2" t="s">
        <v>436</v>
      </c>
      <c r="C101" s="3" t="s">
        <v>528</v>
      </c>
      <c r="D101" s="4" t="s">
        <v>529</v>
      </c>
      <c r="E101" s="5">
        <v>104</v>
      </c>
      <c r="F101" s="6" t="s">
        <v>505</v>
      </c>
      <c r="H101" s="7">
        <f>ROUND(E101*G101,2)</f>
        <v>0</v>
      </c>
      <c r="J101" s="7">
        <f>ROUND(E101*G101,2)</f>
        <v>0</v>
      </c>
      <c r="K101" s="8">
        <v>0.00312</v>
      </c>
      <c r="L101" s="8">
        <f>E101*K101</f>
        <v>0.32448</v>
      </c>
      <c r="N101" s="5">
        <f>E101*M101</f>
        <v>0</v>
      </c>
      <c r="O101" s="6">
        <v>20</v>
      </c>
      <c r="P101" s="6" t="s">
        <v>366</v>
      </c>
      <c r="V101" s="9" t="s">
        <v>323</v>
      </c>
      <c r="W101" s="10">
        <v>58.24</v>
      </c>
      <c r="X101" s="3" t="s">
        <v>528</v>
      </c>
      <c r="Y101" s="3" t="s">
        <v>528</v>
      </c>
      <c r="Z101" s="6" t="s">
        <v>491</v>
      </c>
      <c r="AB101" s="6">
        <v>1</v>
      </c>
      <c r="AJ101" s="11" t="s">
        <v>368</v>
      </c>
      <c r="AK101" s="11" t="s">
        <v>369</v>
      </c>
    </row>
    <row r="102" spans="1:37" ht="9.75">
      <c r="A102" s="1">
        <v>39</v>
      </c>
      <c r="B102" s="2" t="s">
        <v>436</v>
      </c>
      <c r="C102" s="3" t="s">
        <v>530</v>
      </c>
      <c r="D102" s="4" t="s">
        <v>531</v>
      </c>
      <c r="E102" s="5">
        <v>4</v>
      </c>
      <c r="F102" s="6" t="s">
        <v>505</v>
      </c>
      <c r="H102" s="7">
        <f>ROUND(E102*G102,2)</f>
        <v>0</v>
      </c>
      <c r="J102" s="7">
        <f>ROUND(E102*G102,2)</f>
        <v>0</v>
      </c>
      <c r="K102" s="8">
        <v>0.00359</v>
      </c>
      <c r="L102" s="8">
        <f>E102*K102</f>
        <v>0.01436</v>
      </c>
      <c r="N102" s="5">
        <f>E102*M102</f>
        <v>0</v>
      </c>
      <c r="O102" s="6">
        <v>20</v>
      </c>
      <c r="P102" s="6" t="s">
        <v>366</v>
      </c>
      <c r="V102" s="9" t="s">
        <v>323</v>
      </c>
      <c r="W102" s="10">
        <v>2.4</v>
      </c>
      <c r="X102" s="3" t="s">
        <v>532</v>
      </c>
      <c r="Y102" s="3" t="s">
        <v>530</v>
      </c>
      <c r="Z102" s="6" t="s">
        <v>491</v>
      </c>
      <c r="AB102" s="6">
        <v>1</v>
      </c>
      <c r="AJ102" s="11" t="s">
        <v>368</v>
      </c>
      <c r="AK102" s="11" t="s">
        <v>369</v>
      </c>
    </row>
    <row r="103" spans="1:37" ht="9.75">
      <c r="A103" s="1">
        <v>40</v>
      </c>
      <c r="B103" s="2" t="s">
        <v>436</v>
      </c>
      <c r="C103" s="3" t="s">
        <v>533</v>
      </c>
      <c r="D103" s="4" t="s">
        <v>534</v>
      </c>
      <c r="E103" s="5">
        <v>128.029</v>
      </c>
      <c r="F103" s="6" t="s">
        <v>365</v>
      </c>
      <c r="H103" s="7">
        <f>ROUND(E103*G103,2)</f>
        <v>0</v>
      </c>
      <c r="J103" s="7">
        <f>ROUND(E103*G103,2)</f>
        <v>0</v>
      </c>
      <c r="K103" s="8">
        <v>2.52227</v>
      </c>
      <c r="L103" s="8">
        <f>E103*K103</f>
        <v>322.92370582999996</v>
      </c>
      <c r="N103" s="5">
        <f>E103*M103</f>
        <v>0</v>
      </c>
      <c r="O103" s="6">
        <v>20</v>
      </c>
      <c r="P103" s="6" t="s">
        <v>366</v>
      </c>
      <c r="V103" s="9" t="s">
        <v>323</v>
      </c>
      <c r="W103" s="10">
        <v>218.674</v>
      </c>
      <c r="X103" s="3" t="s">
        <v>535</v>
      </c>
      <c r="Y103" s="3" t="s">
        <v>533</v>
      </c>
      <c r="Z103" s="6" t="s">
        <v>440</v>
      </c>
      <c r="AB103" s="6">
        <v>7</v>
      </c>
      <c r="AJ103" s="11" t="s">
        <v>368</v>
      </c>
      <c r="AK103" s="11" t="s">
        <v>369</v>
      </c>
    </row>
    <row r="104" spans="4:24" ht="9.75">
      <c r="D104" s="149" t="s">
        <v>536</v>
      </c>
      <c r="E104" s="150"/>
      <c r="F104" s="151"/>
      <c r="G104" s="152"/>
      <c r="H104" s="152"/>
      <c r="I104" s="152"/>
      <c r="J104" s="152"/>
      <c r="K104" s="153"/>
      <c r="L104" s="153"/>
      <c r="M104" s="150"/>
      <c r="N104" s="150"/>
      <c r="O104" s="151"/>
      <c r="P104" s="151"/>
      <c r="Q104" s="150"/>
      <c r="R104" s="150"/>
      <c r="S104" s="150"/>
      <c r="T104" s="154"/>
      <c r="U104" s="154"/>
      <c r="V104" s="154" t="s">
        <v>217</v>
      </c>
      <c r="W104" s="155"/>
      <c r="X104" s="151"/>
    </row>
    <row r="105" spans="4:24" ht="9.75">
      <c r="D105" s="149" t="s">
        <v>537</v>
      </c>
      <c r="E105" s="150"/>
      <c r="F105" s="151"/>
      <c r="G105" s="152"/>
      <c r="H105" s="152"/>
      <c r="I105" s="152"/>
      <c r="J105" s="152"/>
      <c r="K105" s="153"/>
      <c r="L105" s="153"/>
      <c r="M105" s="150"/>
      <c r="N105" s="150"/>
      <c r="O105" s="151"/>
      <c r="P105" s="151"/>
      <c r="Q105" s="150"/>
      <c r="R105" s="150"/>
      <c r="S105" s="150"/>
      <c r="T105" s="154"/>
      <c r="U105" s="154"/>
      <c r="V105" s="154" t="s">
        <v>217</v>
      </c>
      <c r="W105" s="155"/>
      <c r="X105" s="151"/>
    </row>
    <row r="106" spans="4:24" ht="9.75">
      <c r="D106" s="149" t="s">
        <v>538</v>
      </c>
      <c r="E106" s="150"/>
      <c r="F106" s="151"/>
      <c r="G106" s="152"/>
      <c r="H106" s="152"/>
      <c r="I106" s="152"/>
      <c r="J106" s="152"/>
      <c r="K106" s="153"/>
      <c r="L106" s="153"/>
      <c r="M106" s="150"/>
      <c r="N106" s="150"/>
      <c r="O106" s="151"/>
      <c r="P106" s="151"/>
      <c r="Q106" s="150"/>
      <c r="R106" s="150"/>
      <c r="S106" s="150"/>
      <c r="T106" s="154"/>
      <c r="U106" s="154"/>
      <c r="V106" s="154" t="s">
        <v>217</v>
      </c>
      <c r="W106" s="155"/>
      <c r="X106" s="151"/>
    </row>
    <row r="107" spans="4:24" ht="9.75">
      <c r="D107" s="149" t="s">
        <v>539</v>
      </c>
      <c r="E107" s="150"/>
      <c r="F107" s="151"/>
      <c r="G107" s="152"/>
      <c r="H107" s="152"/>
      <c r="I107" s="152"/>
      <c r="J107" s="152"/>
      <c r="K107" s="153"/>
      <c r="L107" s="153"/>
      <c r="M107" s="150"/>
      <c r="N107" s="150"/>
      <c r="O107" s="151"/>
      <c r="P107" s="151"/>
      <c r="Q107" s="150"/>
      <c r="R107" s="150"/>
      <c r="S107" s="150"/>
      <c r="T107" s="154"/>
      <c r="U107" s="154"/>
      <c r="V107" s="154" t="s">
        <v>217</v>
      </c>
      <c r="W107" s="155"/>
      <c r="X107" s="151"/>
    </row>
    <row r="108" spans="4:24" ht="9.75">
      <c r="D108" s="149" t="s">
        <v>540</v>
      </c>
      <c r="E108" s="150"/>
      <c r="F108" s="151"/>
      <c r="G108" s="152"/>
      <c r="H108" s="152"/>
      <c r="I108" s="152"/>
      <c r="J108" s="152"/>
      <c r="K108" s="153"/>
      <c r="L108" s="153"/>
      <c r="M108" s="150"/>
      <c r="N108" s="150"/>
      <c r="O108" s="151"/>
      <c r="P108" s="151"/>
      <c r="Q108" s="150"/>
      <c r="R108" s="150"/>
      <c r="S108" s="150"/>
      <c r="T108" s="154"/>
      <c r="U108" s="154"/>
      <c r="V108" s="154" t="s">
        <v>217</v>
      </c>
      <c r="W108" s="155"/>
      <c r="X108" s="151"/>
    </row>
    <row r="109" spans="4:24" ht="9.75">
      <c r="D109" s="149" t="s">
        <v>541</v>
      </c>
      <c r="E109" s="150"/>
      <c r="F109" s="151"/>
      <c r="G109" s="152"/>
      <c r="H109" s="152"/>
      <c r="I109" s="152"/>
      <c r="J109" s="152"/>
      <c r="K109" s="153"/>
      <c r="L109" s="153"/>
      <c r="M109" s="150"/>
      <c r="N109" s="150"/>
      <c r="O109" s="151"/>
      <c r="P109" s="151"/>
      <c r="Q109" s="150"/>
      <c r="R109" s="150"/>
      <c r="S109" s="150"/>
      <c r="T109" s="154"/>
      <c r="U109" s="154"/>
      <c r="V109" s="154" t="s">
        <v>217</v>
      </c>
      <c r="W109" s="155"/>
      <c r="X109" s="151"/>
    </row>
    <row r="110" spans="4:24" ht="9.75">
      <c r="D110" s="149" t="s">
        <v>542</v>
      </c>
      <c r="E110" s="150"/>
      <c r="F110" s="151"/>
      <c r="G110" s="152"/>
      <c r="H110" s="152"/>
      <c r="I110" s="152"/>
      <c r="J110" s="152"/>
      <c r="K110" s="153"/>
      <c r="L110" s="153"/>
      <c r="M110" s="150"/>
      <c r="N110" s="150"/>
      <c r="O110" s="151"/>
      <c r="P110" s="151"/>
      <c r="Q110" s="150"/>
      <c r="R110" s="150"/>
      <c r="S110" s="150"/>
      <c r="T110" s="154"/>
      <c r="U110" s="154"/>
      <c r="V110" s="154" t="s">
        <v>217</v>
      </c>
      <c r="W110" s="155"/>
      <c r="X110" s="151"/>
    </row>
    <row r="111" spans="4:24" ht="9.75">
      <c r="D111" s="149" t="s">
        <v>543</v>
      </c>
      <c r="E111" s="150"/>
      <c r="F111" s="151"/>
      <c r="G111" s="152"/>
      <c r="H111" s="152"/>
      <c r="I111" s="152"/>
      <c r="J111" s="152"/>
      <c r="K111" s="153"/>
      <c r="L111" s="153"/>
      <c r="M111" s="150"/>
      <c r="N111" s="150"/>
      <c r="O111" s="151"/>
      <c r="P111" s="151"/>
      <c r="Q111" s="150"/>
      <c r="R111" s="150"/>
      <c r="S111" s="150"/>
      <c r="T111" s="154"/>
      <c r="U111" s="154"/>
      <c r="V111" s="154" t="s">
        <v>217</v>
      </c>
      <c r="W111" s="155"/>
      <c r="X111" s="151"/>
    </row>
    <row r="112" spans="4:24" ht="9.75">
      <c r="D112" s="149" t="s">
        <v>544</v>
      </c>
      <c r="E112" s="150"/>
      <c r="F112" s="151"/>
      <c r="G112" s="152"/>
      <c r="H112" s="152"/>
      <c r="I112" s="152"/>
      <c r="J112" s="152"/>
      <c r="K112" s="153"/>
      <c r="L112" s="153"/>
      <c r="M112" s="150"/>
      <c r="N112" s="150"/>
      <c r="O112" s="151"/>
      <c r="P112" s="151"/>
      <c r="Q112" s="150"/>
      <c r="R112" s="150"/>
      <c r="S112" s="150"/>
      <c r="T112" s="154"/>
      <c r="U112" s="154"/>
      <c r="V112" s="154" t="s">
        <v>217</v>
      </c>
      <c r="W112" s="155"/>
      <c r="X112" s="151"/>
    </row>
    <row r="113" spans="4:24" ht="9.75">
      <c r="D113" s="149" t="s">
        <v>545</v>
      </c>
      <c r="E113" s="150"/>
      <c r="F113" s="151"/>
      <c r="G113" s="152"/>
      <c r="H113" s="152"/>
      <c r="I113" s="152"/>
      <c r="J113" s="152"/>
      <c r="K113" s="153"/>
      <c r="L113" s="153"/>
      <c r="M113" s="150"/>
      <c r="N113" s="150"/>
      <c r="O113" s="151"/>
      <c r="P113" s="151"/>
      <c r="Q113" s="150"/>
      <c r="R113" s="150"/>
      <c r="S113" s="150"/>
      <c r="T113" s="154"/>
      <c r="U113" s="154"/>
      <c r="V113" s="154" t="s">
        <v>217</v>
      </c>
      <c r="W113" s="155"/>
      <c r="X113" s="151"/>
    </row>
    <row r="114" spans="4:24" ht="9.75">
      <c r="D114" s="149" t="s">
        <v>546</v>
      </c>
      <c r="E114" s="150"/>
      <c r="F114" s="151"/>
      <c r="G114" s="152"/>
      <c r="H114" s="152"/>
      <c r="I114" s="152"/>
      <c r="J114" s="152"/>
      <c r="K114" s="153"/>
      <c r="L114" s="153"/>
      <c r="M114" s="150"/>
      <c r="N114" s="150"/>
      <c r="O114" s="151"/>
      <c r="P114" s="151"/>
      <c r="Q114" s="150"/>
      <c r="R114" s="150"/>
      <c r="S114" s="150"/>
      <c r="T114" s="154"/>
      <c r="U114" s="154"/>
      <c r="V114" s="154" t="s">
        <v>217</v>
      </c>
      <c r="W114" s="155"/>
      <c r="X114" s="151"/>
    </row>
    <row r="115" spans="4:24" ht="9.75">
      <c r="D115" s="149" t="s">
        <v>411</v>
      </c>
      <c r="E115" s="150"/>
      <c r="F115" s="151"/>
      <c r="G115" s="152"/>
      <c r="H115" s="152"/>
      <c r="I115" s="152"/>
      <c r="J115" s="152"/>
      <c r="K115" s="153"/>
      <c r="L115" s="153"/>
      <c r="M115" s="150"/>
      <c r="N115" s="150"/>
      <c r="O115" s="151"/>
      <c r="P115" s="151"/>
      <c r="Q115" s="150"/>
      <c r="R115" s="150"/>
      <c r="S115" s="150"/>
      <c r="T115" s="154"/>
      <c r="U115" s="154"/>
      <c r="V115" s="154" t="s">
        <v>217</v>
      </c>
      <c r="W115" s="155"/>
      <c r="X115" s="151"/>
    </row>
    <row r="116" spans="1:37" ht="9.75">
      <c r="A116" s="1">
        <v>41</v>
      </c>
      <c r="B116" s="2" t="s">
        <v>436</v>
      </c>
      <c r="C116" s="3" t="s">
        <v>547</v>
      </c>
      <c r="D116" s="4" t="s">
        <v>548</v>
      </c>
      <c r="E116" s="5">
        <v>1077.03</v>
      </c>
      <c r="F116" s="6" t="s">
        <v>450</v>
      </c>
      <c r="H116" s="7">
        <f>ROUND(E116*G116,2)</f>
        <v>0</v>
      </c>
      <c r="J116" s="7">
        <f>ROUND(E116*G116,2)</f>
        <v>0</v>
      </c>
      <c r="K116" s="8">
        <v>0.00726</v>
      </c>
      <c r="L116" s="8">
        <f>E116*K116</f>
        <v>7.8192378</v>
      </c>
      <c r="N116" s="5">
        <f>E116*M116</f>
        <v>0</v>
      </c>
      <c r="O116" s="6">
        <v>20</v>
      </c>
      <c r="P116" s="6" t="s">
        <v>366</v>
      </c>
      <c r="V116" s="9" t="s">
        <v>323</v>
      </c>
      <c r="W116" s="10">
        <v>1355.981</v>
      </c>
      <c r="X116" s="3" t="s">
        <v>549</v>
      </c>
      <c r="Y116" s="3" t="s">
        <v>547</v>
      </c>
      <c r="Z116" s="6" t="s">
        <v>440</v>
      </c>
      <c r="AB116" s="6">
        <v>7</v>
      </c>
      <c r="AJ116" s="11" t="s">
        <v>368</v>
      </c>
      <c r="AK116" s="11" t="s">
        <v>369</v>
      </c>
    </row>
    <row r="117" spans="4:24" ht="20.25">
      <c r="D117" s="149" t="s">
        <v>550</v>
      </c>
      <c r="E117" s="150"/>
      <c r="F117" s="151"/>
      <c r="G117" s="152"/>
      <c r="H117" s="152"/>
      <c r="I117" s="152"/>
      <c r="J117" s="152"/>
      <c r="K117" s="153"/>
      <c r="L117" s="153"/>
      <c r="M117" s="150"/>
      <c r="N117" s="150"/>
      <c r="O117" s="151"/>
      <c r="P117" s="151"/>
      <c r="Q117" s="150"/>
      <c r="R117" s="150"/>
      <c r="S117" s="150"/>
      <c r="T117" s="154"/>
      <c r="U117" s="154"/>
      <c r="V117" s="154" t="s">
        <v>217</v>
      </c>
      <c r="W117" s="155"/>
      <c r="X117" s="151"/>
    </row>
    <row r="118" spans="4:24" ht="9.75">
      <c r="D118" s="149" t="s">
        <v>551</v>
      </c>
      <c r="E118" s="150"/>
      <c r="F118" s="151"/>
      <c r="G118" s="152"/>
      <c r="H118" s="152"/>
      <c r="I118" s="152"/>
      <c r="J118" s="152"/>
      <c r="K118" s="153"/>
      <c r="L118" s="153"/>
      <c r="M118" s="150"/>
      <c r="N118" s="150"/>
      <c r="O118" s="151"/>
      <c r="P118" s="151"/>
      <c r="Q118" s="150"/>
      <c r="R118" s="150"/>
      <c r="S118" s="150"/>
      <c r="T118" s="154"/>
      <c r="U118" s="154"/>
      <c r="V118" s="154" t="s">
        <v>217</v>
      </c>
      <c r="W118" s="155"/>
      <c r="X118" s="151"/>
    </row>
    <row r="119" spans="4:24" ht="9.75">
      <c r="D119" s="149" t="s">
        <v>552</v>
      </c>
      <c r="E119" s="150"/>
      <c r="F119" s="151"/>
      <c r="G119" s="152"/>
      <c r="H119" s="152"/>
      <c r="I119" s="152"/>
      <c r="J119" s="152"/>
      <c r="K119" s="153"/>
      <c r="L119" s="153"/>
      <c r="M119" s="150"/>
      <c r="N119" s="150"/>
      <c r="O119" s="151"/>
      <c r="P119" s="151"/>
      <c r="Q119" s="150"/>
      <c r="R119" s="150"/>
      <c r="S119" s="150"/>
      <c r="T119" s="154"/>
      <c r="U119" s="154"/>
      <c r="V119" s="154" t="s">
        <v>217</v>
      </c>
      <c r="W119" s="155"/>
      <c r="X119" s="151"/>
    </row>
    <row r="120" spans="1:37" ht="9.75">
      <c r="A120" s="1">
        <v>42</v>
      </c>
      <c r="B120" s="2" t="s">
        <v>436</v>
      </c>
      <c r="C120" s="3" t="s">
        <v>553</v>
      </c>
      <c r="D120" s="4" t="s">
        <v>554</v>
      </c>
      <c r="E120" s="5">
        <v>1077.03</v>
      </c>
      <c r="F120" s="6" t="s">
        <v>450</v>
      </c>
      <c r="H120" s="7">
        <f>ROUND(E120*G120,2)</f>
        <v>0</v>
      </c>
      <c r="J120" s="7">
        <f>ROUND(E120*G120,2)</f>
        <v>0</v>
      </c>
      <c r="L120" s="8">
        <f>E120*K120</f>
        <v>0</v>
      </c>
      <c r="N120" s="5">
        <f>E120*M120</f>
        <v>0</v>
      </c>
      <c r="O120" s="6">
        <v>20</v>
      </c>
      <c r="P120" s="6" t="s">
        <v>366</v>
      </c>
      <c r="V120" s="9" t="s">
        <v>323</v>
      </c>
      <c r="W120" s="10">
        <v>623.6</v>
      </c>
      <c r="X120" s="3" t="s">
        <v>555</v>
      </c>
      <c r="Y120" s="3" t="s">
        <v>553</v>
      </c>
      <c r="Z120" s="6" t="s">
        <v>440</v>
      </c>
      <c r="AB120" s="6">
        <v>7</v>
      </c>
      <c r="AJ120" s="11" t="s">
        <v>368</v>
      </c>
      <c r="AK120" s="11" t="s">
        <v>369</v>
      </c>
    </row>
    <row r="121" spans="1:37" ht="9.75">
      <c r="A121" s="1">
        <v>43</v>
      </c>
      <c r="B121" s="2" t="s">
        <v>436</v>
      </c>
      <c r="C121" s="3" t="s">
        <v>556</v>
      </c>
      <c r="D121" s="4" t="s">
        <v>557</v>
      </c>
      <c r="E121" s="5">
        <v>12.024</v>
      </c>
      <c r="F121" s="6" t="s">
        <v>415</v>
      </c>
      <c r="H121" s="7">
        <f>ROUND(E121*G121,2)</f>
        <v>0</v>
      </c>
      <c r="J121" s="7">
        <f>ROUND(E121*G121,2)</f>
        <v>0</v>
      </c>
      <c r="K121" s="8">
        <v>1.04425</v>
      </c>
      <c r="L121" s="8">
        <f>E121*K121</f>
        <v>12.556061999999997</v>
      </c>
      <c r="N121" s="5">
        <f>E121*M121</f>
        <v>0</v>
      </c>
      <c r="O121" s="6">
        <v>20</v>
      </c>
      <c r="P121" s="6" t="s">
        <v>366</v>
      </c>
      <c r="V121" s="9" t="s">
        <v>323</v>
      </c>
      <c r="W121" s="10">
        <v>294.841</v>
      </c>
      <c r="X121" s="3" t="s">
        <v>556</v>
      </c>
      <c r="Y121" s="3" t="s">
        <v>556</v>
      </c>
      <c r="Z121" s="6" t="s">
        <v>440</v>
      </c>
      <c r="AB121" s="6">
        <v>7</v>
      </c>
      <c r="AJ121" s="11" t="s">
        <v>368</v>
      </c>
      <c r="AK121" s="11" t="s">
        <v>369</v>
      </c>
    </row>
    <row r="122" spans="4:24" ht="20.25">
      <c r="D122" s="149" t="s">
        <v>558</v>
      </c>
      <c r="E122" s="150"/>
      <c r="F122" s="151"/>
      <c r="G122" s="152"/>
      <c r="H122" s="152"/>
      <c r="I122" s="152"/>
      <c r="J122" s="152"/>
      <c r="K122" s="153"/>
      <c r="L122" s="153"/>
      <c r="M122" s="150"/>
      <c r="N122" s="150"/>
      <c r="O122" s="151"/>
      <c r="P122" s="151"/>
      <c r="Q122" s="150"/>
      <c r="R122" s="150"/>
      <c r="S122" s="150"/>
      <c r="T122" s="154"/>
      <c r="U122" s="154"/>
      <c r="V122" s="154" t="s">
        <v>217</v>
      </c>
      <c r="W122" s="155"/>
      <c r="X122" s="151"/>
    </row>
    <row r="123" spans="4:24" ht="9.75">
      <c r="D123" s="149" t="s">
        <v>559</v>
      </c>
      <c r="E123" s="150"/>
      <c r="F123" s="151"/>
      <c r="G123" s="152"/>
      <c r="H123" s="152"/>
      <c r="I123" s="152"/>
      <c r="J123" s="152"/>
      <c r="K123" s="153"/>
      <c r="L123" s="153"/>
      <c r="M123" s="150"/>
      <c r="N123" s="150"/>
      <c r="O123" s="151"/>
      <c r="P123" s="151"/>
      <c r="Q123" s="150"/>
      <c r="R123" s="150"/>
      <c r="S123" s="150"/>
      <c r="T123" s="154"/>
      <c r="U123" s="154"/>
      <c r="V123" s="154" t="s">
        <v>217</v>
      </c>
      <c r="W123" s="155"/>
      <c r="X123" s="151"/>
    </row>
    <row r="124" spans="1:37" ht="9.75">
      <c r="A124" s="1">
        <v>44</v>
      </c>
      <c r="B124" s="2" t="s">
        <v>436</v>
      </c>
      <c r="C124" s="3" t="s">
        <v>560</v>
      </c>
      <c r="D124" s="4" t="s">
        <v>561</v>
      </c>
      <c r="E124" s="5">
        <v>63.854</v>
      </c>
      <c r="F124" s="6" t="s">
        <v>365</v>
      </c>
      <c r="H124" s="7">
        <f>ROUND(E124*G124,2)</f>
        <v>0</v>
      </c>
      <c r="J124" s="7">
        <f>ROUND(E124*G124,2)</f>
        <v>0</v>
      </c>
      <c r="K124" s="8">
        <v>2.53633</v>
      </c>
      <c r="L124" s="8">
        <f>E124*K124</f>
        <v>161.95481582</v>
      </c>
      <c r="N124" s="5">
        <f>E124*M124</f>
        <v>0</v>
      </c>
      <c r="O124" s="6">
        <v>20</v>
      </c>
      <c r="P124" s="6" t="s">
        <v>366</v>
      </c>
      <c r="V124" s="9" t="s">
        <v>323</v>
      </c>
      <c r="W124" s="10">
        <v>145.97</v>
      </c>
      <c r="X124" s="3" t="s">
        <v>562</v>
      </c>
      <c r="Y124" s="3" t="s">
        <v>560</v>
      </c>
      <c r="Z124" s="6" t="s">
        <v>440</v>
      </c>
      <c r="AB124" s="6">
        <v>7</v>
      </c>
      <c r="AJ124" s="11" t="s">
        <v>368</v>
      </c>
      <c r="AK124" s="11" t="s">
        <v>369</v>
      </c>
    </row>
    <row r="125" spans="4:24" ht="20.25">
      <c r="D125" s="149" t="s">
        <v>563</v>
      </c>
      <c r="E125" s="150"/>
      <c r="F125" s="151"/>
      <c r="G125" s="152"/>
      <c r="H125" s="152"/>
      <c r="I125" s="152"/>
      <c r="J125" s="152"/>
      <c r="K125" s="153"/>
      <c r="L125" s="153"/>
      <c r="M125" s="150"/>
      <c r="N125" s="150"/>
      <c r="O125" s="151"/>
      <c r="P125" s="151"/>
      <c r="Q125" s="150"/>
      <c r="R125" s="150"/>
      <c r="S125" s="150"/>
      <c r="T125" s="154"/>
      <c r="U125" s="154"/>
      <c r="V125" s="154" t="s">
        <v>217</v>
      </c>
      <c r="W125" s="155"/>
      <c r="X125" s="151"/>
    </row>
    <row r="126" spans="4:24" ht="9.75">
      <c r="D126" s="149" t="s">
        <v>564</v>
      </c>
      <c r="E126" s="150"/>
      <c r="F126" s="151"/>
      <c r="G126" s="152"/>
      <c r="H126" s="152"/>
      <c r="I126" s="152"/>
      <c r="J126" s="152"/>
      <c r="K126" s="153"/>
      <c r="L126" s="153"/>
      <c r="M126" s="150"/>
      <c r="N126" s="150"/>
      <c r="O126" s="151"/>
      <c r="P126" s="151"/>
      <c r="Q126" s="150"/>
      <c r="R126" s="150"/>
      <c r="S126" s="150"/>
      <c r="T126" s="154"/>
      <c r="U126" s="154"/>
      <c r="V126" s="154" t="s">
        <v>217</v>
      </c>
      <c r="W126" s="155"/>
      <c r="X126" s="151"/>
    </row>
    <row r="127" spans="4:24" ht="9.75">
      <c r="D127" s="149" t="s">
        <v>565</v>
      </c>
      <c r="E127" s="150"/>
      <c r="F127" s="151"/>
      <c r="G127" s="152"/>
      <c r="H127" s="152"/>
      <c r="I127" s="152"/>
      <c r="J127" s="152"/>
      <c r="K127" s="153"/>
      <c r="L127" s="153"/>
      <c r="M127" s="150"/>
      <c r="N127" s="150"/>
      <c r="O127" s="151"/>
      <c r="P127" s="151"/>
      <c r="Q127" s="150"/>
      <c r="R127" s="150"/>
      <c r="S127" s="150"/>
      <c r="T127" s="154"/>
      <c r="U127" s="154"/>
      <c r="V127" s="154" t="s">
        <v>217</v>
      </c>
      <c r="W127" s="155"/>
      <c r="X127" s="151"/>
    </row>
    <row r="128" spans="1:37" ht="9.75">
      <c r="A128" s="1">
        <v>45</v>
      </c>
      <c r="B128" s="2" t="s">
        <v>436</v>
      </c>
      <c r="C128" s="3" t="s">
        <v>566</v>
      </c>
      <c r="D128" s="4" t="s">
        <v>567</v>
      </c>
      <c r="E128" s="5">
        <v>810.84</v>
      </c>
      <c r="F128" s="6" t="s">
        <v>450</v>
      </c>
      <c r="H128" s="7">
        <f>ROUND(E128*G128,2)</f>
        <v>0</v>
      </c>
      <c r="J128" s="7">
        <f>ROUND(E128*G128,2)</f>
        <v>0</v>
      </c>
      <c r="K128" s="8">
        <v>0.00598</v>
      </c>
      <c r="L128" s="8">
        <f>E128*K128</f>
        <v>4.8488232</v>
      </c>
      <c r="N128" s="5">
        <f>E128*M128</f>
        <v>0</v>
      </c>
      <c r="O128" s="6">
        <v>20</v>
      </c>
      <c r="P128" s="6" t="s">
        <v>366</v>
      </c>
      <c r="V128" s="9" t="s">
        <v>323</v>
      </c>
      <c r="W128" s="10">
        <v>552.993</v>
      </c>
      <c r="X128" s="3" t="s">
        <v>568</v>
      </c>
      <c r="Y128" s="3" t="s">
        <v>566</v>
      </c>
      <c r="Z128" s="6" t="s">
        <v>440</v>
      </c>
      <c r="AB128" s="6">
        <v>7</v>
      </c>
      <c r="AJ128" s="11" t="s">
        <v>368</v>
      </c>
      <c r="AK128" s="11" t="s">
        <v>369</v>
      </c>
    </row>
    <row r="129" spans="4:24" ht="9.75">
      <c r="D129" s="149" t="s">
        <v>569</v>
      </c>
      <c r="E129" s="150"/>
      <c r="F129" s="151"/>
      <c r="G129" s="152"/>
      <c r="H129" s="152"/>
      <c r="I129" s="152"/>
      <c r="J129" s="152"/>
      <c r="K129" s="153"/>
      <c r="L129" s="153"/>
      <c r="M129" s="150"/>
      <c r="N129" s="150"/>
      <c r="O129" s="151"/>
      <c r="P129" s="151"/>
      <c r="Q129" s="150"/>
      <c r="R129" s="150"/>
      <c r="S129" s="150"/>
      <c r="T129" s="154"/>
      <c r="U129" s="154"/>
      <c r="V129" s="154" t="s">
        <v>217</v>
      </c>
      <c r="W129" s="155"/>
      <c r="X129" s="151"/>
    </row>
    <row r="130" spans="4:24" ht="9.75">
      <c r="D130" s="149" t="s">
        <v>570</v>
      </c>
      <c r="E130" s="150"/>
      <c r="F130" s="151"/>
      <c r="G130" s="152"/>
      <c r="H130" s="152"/>
      <c r="I130" s="152"/>
      <c r="J130" s="152"/>
      <c r="K130" s="153"/>
      <c r="L130" s="153"/>
      <c r="M130" s="150"/>
      <c r="N130" s="150"/>
      <c r="O130" s="151"/>
      <c r="P130" s="151"/>
      <c r="Q130" s="150"/>
      <c r="R130" s="150"/>
      <c r="S130" s="150"/>
      <c r="T130" s="154"/>
      <c r="U130" s="154"/>
      <c r="V130" s="154" t="s">
        <v>217</v>
      </c>
      <c r="W130" s="155"/>
      <c r="X130" s="151"/>
    </row>
    <row r="131" spans="1:37" ht="9.75">
      <c r="A131" s="1">
        <v>46</v>
      </c>
      <c r="B131" s="2" t="s">
        <v>436</v>
      </c>
      <c r="C131" s="3" t="s">
        <v>571</v>
      </c>
      <c r="D131" s="4" t="s">
        <v>572</v>
      </c>
      <c r="E131" s="5">
        <v>810.84</v>
      </c>
      <c r="F131" s="6" t="s">
        <v>450</v>
      </c>
      <c r="H131" s="7">
        <f>ROUND(E131*G131,2)</f>
        <v>0</v>
      </c>
      <c r="J131" s="7">
        <f>ROUND(E131*G131,2)</f>
        <v>0</v>
      </c>
      <c r="L131" s="8">
        <f>E131*K131</f>
        <v>0</v>
      </c>
      <c r="N131" s="5">
        <f>E131*M131</f>
        <v>0</v>
      </c>
      <c r="O131" s="6">
        <v>20</v>
      </c>
      <c r="P131" s="6" t="s">
        <v>366</v>
      </c>
      <c r="V131" s="9" t="s">
        <v>323</v>
      </c>
      <c r="W131" s="10">
        <v>186.493</v>
      </c>
      <c r="X131" s="3" t="s">
        <v>573</v>
      </c>
      <c r="Y131" s="3" t="s">
        <v>571</v>
      </c>
      <c r="Z131" s="6" t="s">
        <v>440</v>
      </c>
      <c r="AB131" s="6">
        <v>7</v>
      </c>
      <c r="AJ131" s="11" t="s">
        <v>368</v>
      </c>
      <c r="AK131" s="11" t="s">
        <v>369</v>
      </c>
    </row>
    <row r="132" spans="1:37" ht="9.75">
      <c r="A132" s="1">
        <v>47</v>
      </c>
      <c r="B132" s="2" t="s">
        <v>436</v>
      </c>
      <c r="C132" s="3" t="s">
        <v>574</v>
      </c>
      <c r="D132" s="4" t="s">
        <v>575</v>
      </c>
      <c r="E132" s="5">
        <v>13.389</v>
      </c>
      <c r="F132" s="6" t="s">
        <v>415</v>
      </c>
      <c r="H132" s="7">
        <f>ROUND(E132*G132,2)</f>
        <v>0</v>
      </c>
      <c r="J132" s="7">
        <f>ROUND(E132*G132,2)</f>
        <v>0</v>
      </c>
      <c r="K132" s="8">
        <v>1.09902</v>
      </c>
      <c r="L132" s="8">
        <f>E132*K132</f>
        <v>14.714778780000001</v>
      </c>
      <c r="N132" s="5">
        <f>E132*M132</f>
        <v>0</v>
      </c>
      <c r="O132" s="6">
        <v>20</v>
      </c>
      <c r="P132" s="6" t="s">
        <v>366</v>
      </c>
      <c r="V132" s="9" t="s">
        <v>323</v>
      </c>
      <c r="W132" s="10">
        <v>530.593</v>
      </c>
      <c r="X132" s="3" t="s">
        <v>576</v>
      </c>
      <c r="Y132" s="3" t="s">
        <v>574</v>
      </c>
      <c r="Z132" s="6" t="s">
        <v>440</v>
      </c>
      <c r="AB132" s="6">
        <v>7</v>
      </c>
      <c r="AJ132" s="11" t="s">
        <v>368</v>
      </c>
      <c r="AK132" s="11" t="s">
        <v>369</v>
      </c>
    </row>
    <row r="133" spans="4:24" ht="9.75">
      <c r="D133" s="149" t="s">
        <v>577</v>
      </c>
      <c r="E133" s="150"/>
      <c r="F133" s="151"/>
      <c r="G133" s="152"/>
      <c r="H133" s="152"/>
      <c r="I133" s="152"/>
      <c r="J133" s="152"/>
      <c r="K133" s="153"/>
      <c r="L133" s="153"/>
      <c r="M133" s="150"/>
      <c r="N133" s="150"/>
      <c r="O133" s="151"/>
      <c r="P133" s="151"/>
      <c r="Q133" s="150"/>
      <c r="R133" s="150"/>
      <c r="S133" s="150"/>
      <c r="T133" s="154"/>
      <c r="U133" s="154"/>
      <c r="V133" s="154" t="s">
        <v>217</v>
      </c>
      <c r="W133" s="155"/>
      <c r="X133" s="151"/>
    </row>
    <row r="134" spans="4:24" ht="9.75">
      <c r="D134" s="149" t="s">
        <v>578</v>
      </c>
      <c r="E134" s="150"/>
      <c r="F134" s="151"/>
      <c r="G134" s="152"/>
      <c r="H134" s="152"/>
      <c r="I134" s="152"/>
      <c r="J134" s="152"/>
      <c r="K134" s="153"/>
      <c r="L134" s="153"/>
      <c r="M134" s="150"/>
      <c r="N134" s="150"/>
      <c r="O134" s="151"/>
      <c r="P134" s="151"/>
      <c r="Q134" s="150"/>
      <c r="R134" s="150"/>
      <c r="S134" s="150"/>
      <c r="T134" s="154"/>
      <c r="U134" s="154"/>
      <c r="V134" s="154" t="s">
        <v>217</v>
      </c>
      <c r="W134" s="155"/>
      <c r="X134" s="151"/>
    </row>
    <row r="135" spans="1:37" ht="20.25">
      <c r="A135" s="1">
        <v>48</v>
      </c>
      <c r="B135" s="2" t="s">
        <v>436</v>
      </c>
      <c r="C135" s="3" t="s">
        <v>579</v>
      </c>
      <c r="D135" s="164" t="s">
        <v>1188</v>
      </c>
      <c r="E135" s="5">
        <v>52.086</v>
      </c>
      <c r="F135" s="6" t="s">
        <v>450</v>
      </c>
      <c r="H135" s="7">
        <f>ROUND(E135*G135,2)</f>
        <v>0</v>
      </c>
      <c r="J135" s="7">
        <f>ROUND(E135*G135,2)</f>
        <v>0</v>
      </c>
      <c r="K135" s="8">
        <v>0.07862</v>
      </c>
      <c r="L135" s="8">
        <f>E135*K135</f>
        <v>4.09500132</v>
      </c>
      <c r="N135" s="5">
        <f>E135*M135</f>
        <v>0</v>
      </c>
      <c r="O135" s="6">
        <v>20</v>
      </c>
      <c r="P135" s="6" t="s">
        <v>366</v>
      </c>
      <c r="V135" s="9" t="s">
        <v>323</v>
      </c>
      <c r="W135" s="10">
        <v>24.949</v>
      </c>
      <c r="X135" s="3" t="s">
        <v>580</v>
      </c>
      <c r="Y135" s="3" t="s">
        <v>579</v>
      </c>
      <c r="Z135" s="6" t="s">
        <v>491</v>
      </c>
      <c r="AB135" s="6">
        <v>7</v>
      </c>
      <c r="AJ135" s="11" t="s">
        <v>368</v>
      </c>
      <c r="AK135" s="11" t="s">
        <v>369</v>
      </c>
    </row>
    <row r="136" spans="4:24" ht="9.75">
      <c r="D136" s="149" t="s">
        <v>581</v>
      </c>
      <c r="E136" s="150"/>
      <c r="F136" s="151"/>
      <c r="G136" s="152"/>
      <c r="H136" s="152"/>
      <c r="I136" s="152"/>
      <c r="J136" s="152"/>
      <c r="K136" s="153"/>
      <c r="L136" s="153"/>
      <c r="M136" s="150"/>
      <c r="N136" s="150"/>
      <c r="O136" s="151"/>
      <c r="P136" s="151"/>
      <c r="Q136" s="150"/>
      <c r="R136" s="150"/>
      <c r="S136" s="150"/>
      <c r="T136" s="154"/>
      <c r="U136" s="154"/>
      <c r="V136" s="154" t="s">
        <v>217</v>
      </c>
      <c r="W136" s="155"/>
      <c r="X136" s="151"/>
    </row>
    <row r="137" spans="4:24" ht="9.75">
      <c r="D137" s="149" t="s">
        <v>582</v>
      </c>
      <c r="E137" s="150"/>
      <c r="F137" s="151"/>
      <c r="G137" s="152"/>
      <c r="H137" s="152"/>
      <c r="I137" s="152"/>
      <c r="J137" s="152"/>
      <c r="K137" s="153"/>
      <c r="L137" s="153"/>
      <c r="M137" s="150"/>
      <c r="N137" s="150"/>
      <c r="O137" s="151"/>
      <c r="P137" s="151"/>
      <c r="Q137" s="150"/>
      <c r="R137" s="150"/>
      <c r="S137" s="150"/>
      <c r="T137" s="154"/>
      <c r="U137" s="154"/>
      <c r="V137" s="154" t="s">
        <v>217</v>
      </c>
      <c r="W137" s="155"/>
      <c r="X137" s="151"/>
    </row>
    <row r="138" spans="4:24" ht="9.75">
      <c r="D138" s="149" t="s">
        <v>583</v>
      </c>
      <c r="E138" s="150"/>
      <c r="F138" s="151"/>
      <c r="G138" s="152"/>
      <c r="H138" s="152"/>
      <c r="I138" s="152"/>
      <c r="J138" s="152"/>
      <c r="K138" s="153"/>
      <c r="L138" s="153"/>
      <c r="M138" s="150"/>
      <c r="N138" s="150"/>
      <c r="O138" s="151"/>
      <c r="P138" s="151"/>
      <c r="Q138" s="150"/>
      <c r="R138" s="150"/>
      <c r="S138" s="150"/>
      <c r="T138" s="154"/>
      <c r="U138" s="154"/>
      <c r="V138" s="154" t="s">
        <v>217</v>
      </c>
      <c r="W138" s="155"/>
      <c r="X138" s="151"/>
    </row>
    <row r="139" spans="4:24" ht="9.75">
      <c r="D139" s="149" t="s">
        <v>584</v>
      </c>
      <c r="E139" s="150"/>
      <c r="F139" s="151"/>
      <c r="G139" s="152"/>
      <c r="H139" s="152"/>
      <c r="I139" s="152"/>
      <c r="J139" s="152"/>
      <c r="K139" s="153"/>
      <c r="L139" s="153"/>
      <c r="M139" s="150"/>
      <c r="N139" s="150"/>
      <c r="O139" s="151"/>
      <c r="P139" s="151"/>
      <c r="Q139" s="150"/>
      <c r="R139" s="150"/>
      <c r="S139" s="150"/>
      <c r="T139" s="154"/>
      <c r="U139" s="154"/>
      <c r="V139" s="154" t="s">
        <v>217</v>
      </c>
      <c r="W139" s="155"/>
      <c r="X139" s="151"/>
    </row>
    <row r="140" spans="1:37" ht="20.25">
      <c r="A140" s="1">
        <v>49</v>
      </c>
      <c r="B140" s="2" t="s">
        <v>436</v>
      </c>
      <c r="C140" s="3" t="s">
        <v>585</v>
      </c>
      <c r="D140" s="164" t="s">
        <v>1189</v>
      </c>
      <c r="E140" s="5">
        <v>782.49</v>
      </c>
      <c r="F140" s="6" t="s">
        <v>450</v>
      </c>
      <c r="H140" s="7">
        <f>ROUND(E140*G140,2)</f>
        <v>0</v>
      </c>
      <c r="J140" s="7">
        <f>ROUND(E140*G140,2)</f>
        <v>0</v>
      </c>
      <c r="K140" s="8">
        <v>0.11772</v>
      </c>
      <c r="L140" s="8">
        <f>E140*K140</f>
        <v>92.11472280000001</v>
      </c>
      <c r="N140" s="5">
        <f>E140*M140</f>
        <v>0</v>
      </c>
      <c r="O140" s="6">
        <v>20</v>
      </c>
      <c r="P140" s="6" t="s">
        <v>366</v>
      </c>
      <c r="V140" s="9" t="s">
        <v>323</v>
      </c>
      <c r="W140" s="10">
        <v>406.112</v>
      </c>
      <c r="X140" s="3" t="s">
        <v>586</v>
      </c>
      <c r="Y140" s="3" t="s">
        <v>585</v>
      </c>
      <c r="Z140" s="6" t="s">
        <v>491</v>
      </c>
      <c r="AB140" s="6">
        <v>7</v>
      </c>
      <c r="AJ140" s="11" t="s">
        <v>368</v>
      </c>
      <c r="AK140" s="11" t="s">
        <v>369</v>
      </c>
    </row>
    <row r="141" spans="4:24" ht="30">
      <c r="D141" s="149" t="s">
        <v>587</v>
      </c>
      <c r="E141" s="150"/>
      <c r="F141" s="151"/>
      <c r="G141" s="152"/>
      <c r="H141" s="152"/>
      <c r="I141" s="152"/>
      <c r="J141" s="152"/>
      <c r="K141" s="153"/>
      <c r="L141" s="153"/>
      <c r="M141" s="150"/>
      <c r="N141" s="150"/>
      <c r="O141" s="151"/>
      <c r="P141" s="151"/>
      <c r="Q141" s="150"/>
      <c r="R141" s="150"/>
      <c r="S141" s="150"/>
      <c r="T141" s="154"/>
      <c r="U141" s="154"/>
      <c r="V141" s="154" t="s">
        <v>217</v>
      </c>
      <c r="W141" s="155"/>
      <c r="X141" s="151"/>
    </row>
    <row r="142" spans="4:24" ht="9.75">
      <c r="D142" s="149" t="s">
        <v>588</v>
      </c>
      <c r="E142" s="150"/>
      <c r="F142" s="151"/>
      <c r="G142" s="152"/>
      <c r="H142" s="152"/>
      <c r="I142" s="152"/>
      <c r="J142" s="152"/>
      <c r="K142" s="153"/>
      <c r="L142" s="153"/>
      <c r="M142" s="150"/>
      <c r="N142" s="150"/>
      <c r="O142" s="151"/>
      <c r="P142" s="151"/>
      <c r="Q142" s="150"/>
      <c r="R142" s="150"/>
      <c r="S142" s="150"/>
      <c r="T142" s="154"/>
      <c r="U142" s="154"/>
      <c r="V142" s="154" t="s">
        <v>217</v>
      </c>
      <c r="W142" s="155"/>
      <c r="X142" s="151"/>
    </row>
    <row r="143" spans="4:24" ht="30">
      <c r="D143" s="149" t="s">
        <v>589</v>
      </c>
      <c r="E143" s="150"/>
      <c r="F143" s="151"/>
      <c r="G143" s="152"/>
      <c r="H143" s="152"/>
      <c r="I143" s="152"/>
      <c r="J143" s="152"/>
      <c r="K143" s="153"/>
      <c r="L143" s="153"/>
      <c r="M143" s="150"/>
      <c r="N143" s="150"/>
      <c r="O143" s="151"/>
      <c r="P143" s="151"/>
      <c r="Q143" s="150"/>
      <c r="R143" s="150"/>
      <c r="S143" s="150"/>
      <c r="T143" s="154"/>
      <c r="U143" s="154"/>
      <c r="V143" s="154" t="s">
        <v>217</v>
      </c>
      <c r="W143" s="155"/>
      <c r="X143" s="151"/>
    </row>
    <row r="144" spans="4:24" ht="9.75">
      <c r="D144" s="149" t="s">
        <v>590</v>
      </c>
      <c r="E144" s="150"/>
      <c r="F144" s="151"/>
      <c r="G144" s="152"/>
      <c r="H144" s="152"/>
      <c r="I144" s="152"/>
      <c r="J144" s="152"/>
      <c r="K144" s="153"/>
      <c r="L144" s="153"/>
      <c r="M144" s="150"/>
      <c r="N144" s="150"/>
      <c r="O144" s="151"/>
      <c r="P144" s="151"/>
      <c r="Q144" s="150"/>
      <c r="R144" s="150"/>
      <c r="S144" s="150"/>
      <c r="T144" s="154"/>
      <c r="U144" s="154"/>
      <c r="V144" s="154" t="s">
        <v>217</v>
      </c>
      <c r="W144" s="155"/>
      <c r="X144" s="151"/>
    </row>
    <row r="145" spans="1:37" ht="9.75">
      <c r="A145" s="1">
        <v>50</v>
      </c>
      <c r="B145" s="2" t="s">
        <v>436</v>
      </c>
      <c r="C145" s="3" t="s">
        <v>591</v>
      </c>
      <c r="D145" s="4" t="s">
        <v>592</v>
      </c>
      <c r="E145" s="5">
        <v>12.4</v>
      </c>
      <c r="F145" s="6" t="s">
        <v>450</v>
      </c>
      <c r="H145" s="7">
        <f>ROUND(E145*G145,2)</f>
        <v>0</v>
      </c>
      <c r="J145" s="7">
        <f>ROUND(E145*G145,2)</f>
        <v>0</v>
      </c>
      <c r="K145" s="8">
        <v>0.10842</v>
      </c>
      <c r="L145" s="8">
        <f>E145*K145</f>
        <v>1.344408</v>
      </c>
      <c r="N145" s="5">
        <f>E145*M145</f>
        <v>0</v>
      </c>
      <c r="O145" s="6">
        <v>20</v>
      </c>
      <c r="P145" s="6" t="s">
        <v>366</v>
      </c>
      <c r="V145" s="9" t="s">
        <v>323</v>
      </c>
      <c r="W145" s="10">
        <v>9.511</v>
      </c>
      <c r="X145" s="3" t="s">
        <v>593</v>
      </c>
      <c r="Y145" s="3" t="s">
        <v>591</v>
      </c>
      <c r="Z145" s="6" t="s">
        <v>416</v>
      </c>
      <c r="AB145" s="6">
        <v>7</v>
      </c>
      <c r="AJ145" s="11" t="s">
        <v>368</v>
      </c>
      <c r="AK145" s="11" t="s">
        <v>369</v>
      </c>
    </row>
    <row r="146" spans="4:24" ht="9.75">
      <c r="D146" s="149" t="s">
        <v>594</v>
      </c>
      <c r="E146" s="150"/>
      <c r="F146" s="151"/>
      <c r="G146" s="152"/>
      <c r="H146" s="152"/>
      <c r="I146" s="152"/>
      <c r="J146" s="152"/>
      <c r="K146" s="153"/>
      <c r="L146" s="153"/>
      <c r="M146" s="150"/>
      <c r="N146" s="150"/>
      <c r="O146" s="151"/>
      <c r="P146" s="151"/>
      <c r="Q146" s="150"/>
      <c r="R146" s="150"/>
      <c r="S146" s="150"/>
      <c r="T146" s="154"/>
      <c r="U146" s="154"/>
      <c r="V146" s="154" t="s">
        <v>217</v>
      </c>
      <c r="W146" s="155"/>
      <c r="X146" s="151"/>
    </row>
    <row r="147" spans="4:24" ht="9.75">
      <c r="D147" s="149" t="s">
        <v>595</v>
      </c>
      <c r="E147" s="150"/>
      <c r="F147" s="151"/>
      <c r="G147" s="152"/>
      <c r="H147" s="152"/>
      <c r="I147" s="152"/>
      <c r="J147" s="152"/>
      <c r="K147" s="153"/>
      <c r="L147" s="153"/>
      <c r="M147" s="150"/>
      <c r="N147" s="150"/>
      <c r="O147" s="151"/>
      <c r="P147" s="151"/>
      <c r="Q147" s="150"/>
      <c r="R147" s="150"/>
      <c r="S147" s="150"/>
      <c r="T147" s="154"/>
      <c r="U147" s="154"/>
      <c r="V147" s="154" t="s">
        <v>217</v>
      </c>
      <c r="W147" s="155"/>
      <c r="X147" s="151"/>
    </row>
    <row r="148" spans="1:37" ht="20.25">
      <c r="A148" s="1">
        <v>51</v>
      </c>
      <c r="B148" s="2" t="s">
        <v>596</v>
      </c>
      <c r="C148" s="3" t="s">
        <v>597</v>
      </c>
      <c r="D148" s="164" t="s">
        <v>1190</v>
      </c>
      <c r="E148" s="5">
        <v>1.521</v>
      </c>
      <c r="F148" s="6" t="s">
        <v>365</v>
      </c>
      <c r="H148" s="7">
        <f>ROUND(E148*G148,2)</f>
        <v>0</v>
      </c>
      <c r="J148" s="7">
        <f>ROUND(E148*G148,2)</f>
        <v>0</v>
      </c>
      <c r="K148" s="8">
        <v>2.31593</v>
      </c>
      <c r="L148" s="8">
        <f>E148*K148</f>
        <v>3.5225295299999995</v>
      </c>
      <c r="N148" s="5">
        <f>E148*M148</f>
        <v>0</v>
      </c>
      <c r="O148" s="6">
        <v>20</v>
      </c>
      <c r="P148" s="6" t="s">
        <v>366</v>
      </c>
      <c r="V148" s="9" t="s">
        <v>323</v>
      </c>
      <c r="W148" s="10">
        <v>5.311</v>
      </c>
      <c r="X148" s="3" t="s">
        <v>598</v>
      </c>
      <c r="Y148" s="3" t="s">
        <v>597</v>
      </c>
      <c r="Z148" s="6" t="s">
        <v>491</v>
      </c>
      <c r="AB148" s="6">
        <v>1</v>
      </c>
      <c r="AJ148" s="11" t="s">
        <v>368</v>
      </c>
      <c r="AK148" s="11" t="s">
        <v>369</v>
      </c>
    </row>
    <row r="149" spans="4:24" ht="9.75">
      <c r="D149" s="149" t="s">
        <v>599</v>
      </c>
      <c r="E149" s="150"/>
      <c r="F149" s="151"/>
      <c r="G149" s="152"/>
      <c r="H149" s="152"/>
      <c r="I149" s="152"/>
      <c r="J149" s="152"/>
      <c r="K149" s="153"/>
      <c r="L149" s="153"/>
      <c r="M149" s="150"/>
      <c r="N149" s="150"/>
      <c r="O149" s="151"/>
      <c r="P149" s="151"/>
      <c r="Q149" s="150"/>
      <c r="R149" s="150"/>
      <c r="S149" s="150"/>
      <c r="T149" s="154"/>
      <c r="U149" s="154"/>
      <c r="V149" s="154" t="s">
        <v>217</v>
      </c>
      <c r="W149" s="155"/>
      <c r="X149" s="151"/>
    </row>
    <row r="150" spans="1:37" ht="9.75">
      <c r="A150" s="1">
        <v>52</v>
      </c>
      <c r="B150" s="2" t="s">
        <v>596</v>
      </c>
      <c r="C150" s="3" t="s">
        <v>600</v>
      </c>
      <c r="D150" s="4" t="s">
        <v>601</v>
      </c>
      <c r="E150" s="5">
        <v>24.084</v>
      </c>
      <c r="F150" s="6" t="s">
        <v>365</v>
      </c>
      <c r="H150" s="7">
        <f>ROUND(E150*G150,2)</f>
        <v>0</v>
      </c>
      <c r="J150" s="7">
        <f>ROUND(E150*G150,2)</f>
        <v>0</v>
      </c>
      <c r="K150" s="8">
        <v>2.53067</v>
      </c>
      <c r="L150" s="8">
        <f>E150*K150</f>
        <v>60.94865628</v>
      </c>
      <c r="N150" s="5">
        <f>E150*M150</f>
        <v>0</v>
      </c>
      <c r="O150" s="6">
        <v>20</v>
      </c>
      <c r="P150" s="6" t="s">
        <v>366</v>
      </c>
      <c r="V150" s="9" t="s">
        <v>323</v>
      </c>
      <c r="W150" s="10">
        <v>67.869</v>
      </c>
      <c r="X150" s="3" t="s">
        <v>602</v>
      </c>
      <c r="Y150" s="3" t="s">
        <v>600</v>
      </c>
      <c r="Z150" s="6" t="s">
        <v>603</v>
      </c>
      <c r="AB150" s="6">
        <v>7</v>
      </c>
      <c r="AJ150" s="11" t="s">
        <v>368</v>
      </c>
      <c r="AK150" s="11" t="s">
        <v>369</v>
      </c>
    </row>
    <row r="151" spans="4:24" ht="9.75">
      <c r="D151" s="149" t="s">
        <v>604</v>
      </c>
      <c r="E151" s="150"/>
      <c r="F151" s="151"/>
      <c r="G151" s="152"/>
      <c r="H151" s="152"/>
      <c r="I151" s="152"/>
      <c r="J151" s="152"/>
      <c r="K151" s="153"/>
      <c r="L151" s="153"/>
      <c r="M151" s="150"/>
      <c r="N151" s="150"/>
      <c r="O151" s="151"/>
      <c r="P151" s="151"/>
      <c r="Q151" s="150"/>
      <c r="R151" s="150"/>
      <c r="S151" s="150"/>
      <c r="T151" s="154"/>
      <c r="U151" s="154"/>
      <c r="V151" s="154" t="s">
        <v>217</v>
      </c>
      <c r="W151" s="155"/>
      <c r="X151" s="151"/>
    </row>
    <row r="152" spans="4:24" ht="9.75">
      <c r="D152" s="149" t="s">
        <v>605</v>
      </c>
      <c r="E152" s="150"/>
      <c r="F152" s="151"/>
      <c r="G152" s="152"/>
      <c r="H152" s="152"/>
      <c r="I152" s="152"/>
      <c r="J152" s="152"/>
      <c r="K152" s="153"/>
      <c r="L152" s="153"/>
      <c r="M152" s="150"/>
      <c r="N152" s="150"/>
      <c r="O152" s="151"/>
      <c r="P152" s="151"/>
      <c r="Q152" s="150"/>
      <c r="R152" s="150"/>
      <c r="S152" s="150"/>
      <c r="T152" s="154"/>
      <c r="U152" s="154"/>
      <c r="V152" s="154" t="s">
        <v>217</v>
      </c>
      <c r="W152" s="155"/>
      <c r="X152" s="151"/>
    </row>
    <row r="153" spans="1:37" ht="9.75">
      <c r="A153" s="1">
        <v>53</v>
      </c>
      <c r="B153" s="2" t="s">
        <v>596</v>
      </c>
      <c r="C153" s="3" t="s">
        <v>606</v>
      </c>
      <c r="D153" s="4" t="s">
        <v>607</v>
      </c>
      <c r="E153" s="5">
        <v>162.036</v>
      </c>
      <c r="F153" s="6" t="s">
        <v>450</v>
      </c>
      <c r="H153" s="7">
        <f>ROUND(E153*G153,2)</f>
        <v>0</v>
      </c>
      <c r="J153" s="7">
        <f>ROUND(E153*G153,2)</f>
        <v>0</v>
      </c>
      <c r="K153" s="8">
        <v>0.00212</v>
      </c>
      <c r="L153" s="8">
        <f>E153*K153</f>
        <v>0.34351632</v>
      </c>
      <c r="N153" s="5">
        <f>E153*M153</f>
        <v>0</v>
      </c>
      <c r="O153" s="6">
        <v>20</v>
      </c>
      <c r="P153" s="6" t="s">
        <v>366</v>
      </c>
      <c r="V153" s="9" t="s">
        <v>323</v>
      </c>
      <c r="W153" s="10">
        <v>179.05</v>
      </c>
      <c r="X153" s="3" t="s">
        <v>608</v>
      </c>
      <c r="Y153" s="3" t="s">
        <v>606</v>
      </c>
      <c r="Z153" s="6" t="s">
        <v>603</v>
      </c>
      <c r="AB153" s="6">
        <v>7</v>
      </c>
      <c r="AJ153" s="11" t="s">
        <v>368</v>
      </c>
      <c r="AK153" s="11" t="s">
        <v>369</v>
      </c>
    </row>
    <row r="154" spans="4:24" ht="9.75">
      <c r="D154" s="149" t="s">
        <v>609</v>
      </c>
      <c r="E154" s="150"/>
      <c r="F154" s="151"/>
      <c r="G154" s="152"/>
      <c r="H154" s="152"/>
      <c r="I154" s="152"/>
      <c r="J154" s="152"/>
      <c r="K154" s="153"/>
      <c r="L154" s="153"/>
      <c r="M154" s="150"/>
      <c r="N154" s="150"/>
      <c r="O154" s="151"/>
      <c r="P154" s="151"/>
      <c r="Q154" s="150"/>
      <c r="R154" s="150"/>
      <c r="S154" s="150"/>
      <c r="T154" s="154"/>
      <c r="U154" s="154"/>
      <c r="V154" s="154" t="s">
        <v>217</v>
      </c>
      <c r="W154" s="155"/>
      <c r="X154" s="151"/>
    </row>
    <row r="155" spans="1:37" ht="9.75">
      <c r="A155" s="1">
        <v>54</v>
      </c>
      <c r="B155" s="2" t="s">
        <v>596</v>
      </c>
      <c r="C155" s="3" t="s">
        <v>610</v>
      </c>
      <c r="D155" s="4" t="s">
        <v>611</v>
      </c>
      <c r="E155" s="5">
        <v>162.036</v>
      </c>
      <c r="F155" s="6" t="s">
        <v>450</v>
      </c>
      <c r="H155" s="7">
        <f>ROUND(E155*G155,2)</f>
        <v>0</v>
      </c>
      <c r="J155" s="7">
        <f>ROUND(E155*G155,2)</f>
        <v>0</v>
      </c>
      <c r="L155" s="8">
        <f>E155*K155</f>
        <v>0</v>
      </c>
      <c r="N155" s="5">
        <f>E155*M155</f>
        <v>0</v>
      </c>
      <c r="O155" s="6">
        <v>20</v>
      </c>
      <c r="P155" s="6" t="s">
        <v>366</v>
      </c>
      <c r="V155" s="9" t="s">
        <v>323</v>
      </c>
      <c r="W155" s="10">
        <v>54.93</v>
      </c>
      <c r="X155" s="3" t="s">
        <v>612</v>
      </c>
      <c r="Y155" s="3" t="s">
        <v>610</v>
      </c>
      <c r="Z155" s="6" t="s">
        <v>603</v>
      </c>
      <c r="AB155" s="6">
        <v>7</v>
      </c>
      <c r="AJ155" s="11" t="s">
        <v>368</v>
      </c>
      <c r="AK155" s="11" t="s">
        <v>369</v>
      </c>
    </row>
    <row r="156" spans="1:37" ht="9.75">
      <c r="A156" s="1">
        <v>55</v>
      </c>
      <c r="B156" s="2" t="s">
        <v>596</v>
      </c>
      <c r="C156" s="3" t="s">
        <v>613</v>
      </c>
      <c r="D156" s="4" t="s">
        <v>614</v>
      </c>
      <c r="E156" s="5">
        <v>2.089</v>
      </c>
      <c r="F156" s="6" t="s">
        <v>415</v>
      </c>
      <c r="H156" s="7">
        <f>ROUND(E156*G156,2)</f>
        <v>0</v>
      </c>
      <c r="J156" s="7">
        <f>ROUND(E156*G156,2)</f>
        <v>0</v>
      </c>
      <c r="K156" s="8">
        <v>1.0529</v>
      </c>
      <c r="L156" s="8">
        <f>E156*K156</f>
        <v>2.1995081</v>
      </c>
      <c r="N156" s="5">
        <f>E156*M156</f>
        <v>0</v>
      </c>
      <c r="O156" s="6">
        <v>20</v>
      </c>
      <c r="P156" s="6" t="s">
        <v>366</v>
      </c>
      <c r="V156" s="9" t="s">
        <v>323</v>
      </c>
      <c r="W156" s="10">
        <v>81.995</v>
      </c>
      <c r="X156" s="3" t="s">
        <v>615</v>
      </c>
      <c r="Y156" s="3" t="s">
        <v>613</v>
      </c>
      <c r="Z156" s="6" t="s">
        <v>603</v>
      </c>
      <c r="AB156" s="6">
        <v>1</v>
      </c>
      <c r="AJ156" s="11" t="s">
        <v>368</v>
      </c>
      <c r="AK156" s="11" t="s">
        <v>369</v>
      </c>
    </row>
    <row r="157" spans="4:24" ht="9.75">
      <c r="D157" s="149" t="s">
        <v>616</v>
      </c>
      <c r="E157" s="150"/>
      <c r="F157" s="151"/>
      <c r="G157" s="152"/>
      <c r="H157" s="152"/>
      <c r="I157" s="152"/>
      <c r="J157" s="152"/>
      <c r="K157" s="153"/>
      <c r="L157" s="153"/>
      <c r="M157" s="150"/>
      <c r="N157" s="150"/>
      <c r="O157" s="151"/>
      <c r="P157" s="151"/>
      <c r="Q157" s="150"/>
      <c r="R157" s="150"/>
      <c r="S157" s="150"/>
      <c r="T157" s="154"/>
      <c r="U157" s="154"/>
      <c r="V157" s="154" t="s">
        <v>217</v>
      </c>
      <c r="W157" s="155"/>
      <c r="X157" s="151"/>
    </row>
    <row r="158" spans="1:37" ht="9.75">
      <c r="A158" s="1">
        <v>56</v>
      </c>
      <c r="B158" s="2" t="s">
        <v>502</v>
      </c>
      <c r="C158" s="3" t="s">
        <v>617</v>
      </c>
      <c r="D158" s="4" t="s">
        <v>618</v>
      </c>
      <c r="E158" s="5">
        <v>5.796</v>
      </c>
      <c r="F158" s="6" t="s">
        <v>365</v>
      </c>
      <c r="H158" s="7">
        <f>ROUND(E158*G158,2)</f>
        <v>0</v>
      </c>
      <c r="J158" s="7">
        <f>ROUND(E158*G158,2)</f>
        <v>0</v>
      </c>
      <c r="K158" s="8">
        <v>2.45136</v>
      </c>
      <c r="L158" s="8">
        <f>E158*K158</f>
        <v>14.208082560000001</v>
      </c>
      <c r="N158" s="5">
        <f>E158*M158</f>
        <v>0</v>
      </c>
      <c r="O158" s="6">
        <v>20</v>
      </c>
      <c r="P158" s="6" t="s">
        <v>366</v>
      </c>
      <c r="V158" s="9" t="s">
        <v>323</v>
      </c>
      <c r="W158" s="10">
        <v>22.772</v>
      </c>
      <c r="X158" s="3" t="s">
        <v>619</v>
      </c>
      <c r="Y158" s="3" t="s">
        <v>617</v>
      </c>
      <c r="Z158" s="6" t="s">
        <v>440</v>
      </c>
      <c r="AB158" s="6">
        <v>1</v>
      </c>
      <c r="AJ158" s="11" t="s">
        <v>368</v>
      </c>
      <c r="AK158" s="11" t="s">
        <v>369</v>
      </c>
    </row>
    <row r="159" spans="4:24" ht="20.25">
      <c r="D159" s="149" t="s">
        <v>620</v>
      </c>
      <c r="E159" s="150"/>
      <c r="F159" s="151"/>
      <c r="G159" s="152"/>
      <c r="H159" s="152"/>
      <c r="I159" s="152"/>
      <c r="J159" s="152"/>
      <c r="K159" s="153"/>
      <c r="L159" s="153"/>
      <c r="M159" s="150"/>
      <c r="N159" s="150"/>
      <c r="O159" s="151"/>
      <c r="P159" s="151"/>
      <c r="Q159" s="150"/>
      <c r="R159" s="150"/>
      <c r="S159" s="150"/>
      <c r="T159" s="154"/>
      <c r="U159" s="154"/>
      <c r="V159" s="154" t="s">
        <v>217</v>
      </c>
      <c r="W159" s="155"/>
      <c r="X159" s="151"/>
    </row>
    <row r="160" spans="4:23" ht="9.75">
      <c r="D160" s="157" t="s">
        <v>621</v>
      </c>
      <c r="E160" s="158">
        <f>J160</f>
        <v>0</v>
      </c>
      <c r="H160" s="158">
        <f>SUM(H82:H159)</f>
        <v>0</v>
      </c>
      <c r="I160" s="158">
        <f>SUM(I82:I159)</f>
        <v>0</v>
      </c>
      <c r="J160" s="158">
        <f>SUM(J82:J159)</f>
        <v>0</v>
      </c>
      <c r="L160" s="159">
        <f>SUM(L82:L159)</f>
        <v>1079.12880553</v>
      </c>
      <c r="N160" s="160">
        <f>SUM(N82:N159)</f>
        <v>0</v>
      </c>
      <c r="W160" s="10">
        <f>SUM(W82:W159)</f>
        <v>5419.991999999999</v>
      </c>
    </row>
    <row r="162" ht="9.75">
      <c r="B162" s="3" t="s">
        <v>622</v>
      </c>
    </row>
    <row r="163" spans="1:37" ht="9.75">
      <c r="A163" s="1">
        <v>57</v>
      </c>
      <c r="B163" s="2" t="s">
        <v>436</v>
      </c>
      <c r="C163" s="3" t="s">
        <v>623</v>
      </c>
      <c r="D163" s="4" t="s">
        <v>624</v>
      </c>
      <c r="E163" s="5">
        <v>266.152</v>
      </c>
      <c r="F163" s="6" t="s">
        <v>365</v>
      </c>
      <c r="H163" s="7">
        <f>ROUND(E163*G163,2)</f>
        <v>0</v>
      </c>
      <c r="J163" s="7">
        <f>ROUND(E163*G163,2)</f>
        <v>0</v>
      </c>
      <c r="K163" s="8">
        <v>2.5211</v>
      </c>
      <c r="L163" s="8">
        <f>E163*K163</f>
        <v>670.9958072</v>
      </c>
      <c r="N163" s="5">
        <f>E163*M163</f>
        <v>0</v>
      </c>
      <c r="O163" s="6">
        <v>20</v>
      </c>
      <c r="P163" s="6" t="s">
        <v>366</v>
      </c>
      <c r="V163" s="9" t="s">
        <v>323</v>
      </c>
      <c r="W163" s="10">
        <v>267.217</v>
      </c>
      <c r="X163" s="3" t="s">
        <v>625</v>
      </c>
      <c r="Y163" s="3" t="s">
        <v>623</v>
      </c>
      <c r="Z163" s="6" t="s">
        <v>440</v>
      </c>
      <c r="AB163" s="6">
        <v>7</v>
      </c>
      <c r="AJ163" s="11" t="s">
        <v>368</v>
      </c>
      <c r="AK163" s="11" t="s">
        <v>369</v>
      </c>
    </row>
    <row r="164" spans="4:24" ht="9.75">
      <c r="D164" s="149" t="s">
        <v>626</v>
      </c>
      <c r="E164" s="150"/>
      <c r="F164" s="151"/>
      <c r="G164" s="152"/>
      <c r="H164" s="152"/>
      <c r="I164" s="152"/>
      <c r="J164" s="152"/>
      <c r="K164" s="153"/>
      <c r="L164" s="153"/>
      <c r="M164" s="150"/>
      <c r="N164" s="150"/>
      <c r="O164" s="151"/>
      <c r="P164" s="151"/>
      <c r="Q164" s="150"/>
      <c r="R164" s="150"/>
      <c r="S164" s="150"/>
      <c r="T164" s="154"/>
      <c r="U164" s="154"/>
      <c r="V164" s="154" t="s">
        <v>217</v>
      </c>
      <c r="W164" s="155"/>
      <c r="X164" s="151"/>
    </row>
    <row r="165" spans="4:24" ht="30">
      <c r="D165" s="149" t="s">
        <v>627</v>
      </c>
      <c r="E165" s="150"/>
      <c r="F165" s="151"/>
      <c r="G165" s="152"/>
      <c r="H165" s="152"/>
      <c r="I165" s="152"/>
      <c r="J165" s="152"/>
      <c r="K165" s="153"/>
      <c r="L165" s="153"/>
      <c r="M165" s="150"/>
      <c r="N165" s="150"/>
      <c r="O165" s="151"/>
      <c r="P165" s="151"/>
      <c r="Q165" s="150"/>
      <c r="R165" s="150"/>
      <c r="S165" s="150"/>
      <c r="T165" s="154"/>
      <c r="U165" s="154"/>
      <c r="V165" s="154" t="s">
        <v>217</v>
      </c>
      <c r="W165" s="155"/>
      <c r="X165" s="151"/>
    </row>
    <row r="166" spans="4:24" ht="9.75">
      <c r="D166" s="149" t="s">
        <v>628</v>
      </c>
      <c r="E166" s="150"/>
      <c r="F166" s="151"/>
      <c r="G166" s="152"/>
      <c r="H166" s="152"/>
      <c r="I166" s="152"/>
      <c r="J166" s="152"/>
      <c r="K166" s="153"/>
      <c r="L166" s="153"/>
      <c r="M166" s="150"/>
      <c r="N166" s="150"/>
      <c r="O166" s="151"/>
      <c r="P166" s="151"/>
      <c r="Q166" s="150"/>
      <c r="R166" s="150"/>
      <c r="S166" s="150"/>
      <c r="T166" s="154"/>
      <c r="U166" s="154"/>
      <c r="V166" s="154" t="s">
        <v>217</v>
      </c>
      <c r="W166" s="155"/>
      <c r="X166" s="151"/>
    </row>
    <row r="167" spans="4:24" ht="9.75">
      <c r="D167" s="149" t="s">
        <v>629</v>
      </c>
      <c r="E167" s="150"/>
      <c r="F167" s="151"/>
      <c r="G167" s="152"/>
      <c r="H167" s="152"/>
      <c r="I167" s="152"/>
      <c r="J167" s="152"/>
      <c r="K167" s="153"/>
      <c r="L167" s="153"/>
      <c r="M167" s="150"/>
      <c r="N167" s="150"/>
      <c r="O167" s="151"/>
      <c r="P167" s="151"/>
      <c r="Q167" s="150"/>
      <c r="R167" s="150"/>
      <c r="S167" s="150"/>
      <c r="T167" s="154"/>
      <c r="U167" s="154"/>
      <c r="V167" s="154" t="s">
        <v>217</v>
      </c>
      <c r="W167" s="155"/>
      <c r="X167" s="151"/>
    </row>
    <row r="168" spans="1:37" ht="9.75">
      <c r="A168" s="1">
        <v>58</v>
      </c>
      <c r="B168" s="2" t="s">
        <v>436</v>
      </c>
      <c r="C168" s="3" t="s">
        <v>630</v>
      </c>
      <c r="D168" s="4" t="s">
        <v>631</v>
      </c>
      <c r="E168" s="5">
        <v>1822.29</v>
      </c>
      <c r="F168" s="6" t="s">
        <v>450</v>
      </c>
      <c r="H168" s="7">
        <f>ROUND(E168*G168,2)</f>
        <v>0</v>
      </c>
      <c r="J168" s="7">
        <f>ROUND(E168*G168,2)</f>
        <v>0</v>
      </c>
      <c r="K168" s="8">
        <v>0.00281</v>
      </c>
      <c r="L168" s="8">
        <f>E168*K168</f>
        <v>5.1206349</v>
      </c>
      <c r="N168" s="5">
        <f>E168*M168</f>
        <v>0</v>
      </c>
      <c r="O168" s="6">
        <v>20</v>
      </c>
      <c r="P168" s="6" t="s">
        <v>366</v>
      </c>
      <c r="V168" s="9" t="s">
        <v>323</v>
      </c>
      <c r="W168" s="10">
        <v>1098.841</v>
      </c>
      <c r="X168" s="3" t="s">
        <v>632</v>
      </c>
      <c r="Y168" s="3" t="s">
        <v>630</v>
      </c>
      <c r="Z168" s="6" t="s">
        <v>440</v>
      </c>
      <c r="AB168" s="6">
        <v>7</v>
      </c>
      <c r="AJ168" s="11" t="s">
        <v>368</v>
      </c>
      <c r="AK168" s="11" t="s">
        <v>369</v>
      </c>
    </row>
    <row r="169" spans="4:24" ht="9.75">
      <c r="D169" s="149" t="s">
        <v>633</v>
      </c>
      <c r="E169" s="150"/>
      <c r="F169" s="151"/>
      <c r="G169" s="152"/>
      <c r="H169" s="152"/>
      <c r="I169" s="152"/>
      <c r="J169" s="152"/>
      <c r="K169" s="153"/>
      <c r="L169" s="153"/>
      <c r="M169" s="150"/>
      <c r="N169" s="150"/>
      <c r="O169" s="151"/>
      <c r="P169" s="151"/>
      <c r="Q169" s="150"/>
      <c r="R169" s="150"/>
      <c r="S169" s="150"/>
      <c r="T169" s="154"/>
      <c r="U169" s="154"/>
      <c r="V169" s="154" t="s">
        <v>217</v>
      </c>
      <c r="W169" s="155"/>
      <c r="X169" s="151"/>
    </row>
    <row r="170" spans="4:24" ht="20.25">
      <c r="D170" s="149" t="s">
        <v>634</v>
      </c>
      <c r="E170" s="150"/>
      <c r="F170" s="151"/>
      <c r="G170" s="152"/>
      <c r="H170" s="152"/>
      <c r="I170" s="152"/>
      <c r="J170" s="152"/>
      <c r="K170" s="153"/>
      <c r="L170" s="153"/>
      <c r="M170" s="150"/>
      <c r="N170" s="150"/>
      <c r="O170" s="151"/>
      <c r="P170" s="151"/>
      <c r="Q170" s="150"/>
      <c r="R170" s="150"/>
      <c r="S170" s="150"/>
      <c r="T170" s="154"/>
      <c r="U170" s="154"/>
      <c r="V170" s="154" t="s">
        <v>217</v>
      </c>
      <c r="W170" s="155"/>
      <c r="X170" s="151"/>
    </row>
    <row r="171" spans="4:24" ht="9.75">
      <c r="D171" s="149" t="s">
        <v>635</v>
      </c>
      <c r="E171" s="150"/>
      <c r="F171" s="151"/>
      <c r="G171" s="152"/>
      <c r="H171" s="152"/>
      <c r="I171" s="152"/>
      <c r="J171" s="152"/>
      <c r="K171" s="153"/>
      <c r="L171" s="153"/>
      <c r="M171" s="150"/>
      <c r="N171" s="150"/>
      <c r="O171" s="151"/>
      <c r="P171" s="151"/>
      <c r="Q171" s="150"/>
      <c r="R171" s="150"/>
      <c r="S171" s="150"/>
      <c r="T171" s="154"/>
      <c r="U171" s="154"/>
      <c r="V171" s="154" t="s">
        <v>217</v>
      </c>
      <c r="W171" s="155"/>
      <c r="X171" s="151"/>
    </row>
    <row r="172" spans="1:37" ht="9.75">
      <c r="A172" s="1">
        <v>59</v>
      </c>
      <c r="B172" s="2" t="s">
        <v>436</v>
      </c>
      <c r="C172" s="3" t="s">
        <v>636</v>
      </c>
      <c r="D172" s="4" t="s">
        <v>637</v>
      </c>
      <c r="E172" s="5">
        <v>1822.29</v>
      </c>
      <c r="F172" s="6" t="s">
        <v>450</v>
      </c>
      <c r="H172" s="7">
        <f>ROUND(E172*G172,2)</f>
        <v>0</v>
      </c>
      <c r="J172" s="7">
        <f>ROUND(E172*G172,2)</f>
        <v>0</v>
      </c>
      <c r="L172" s="8">
        <f>E172*K172</f>
        <v>0</v>
      </c>
      <c r="N172" s="5">
        <f>E172*M172</f>
        <v>0</v>
      </c>
      <c r="O172" s="6">
        <v>20</v>
      </c>
      <c r="P172" s="6" t="s">
        <v>366</v>
      </c>
      <c r="V172" s="9" t="s">
        <v>323</v>
      </c>
      <c r="W172" s="10">
        <v>561.265</v>
      </c>
      <c r="X172" s="3" t="s">
        <v>638</v>
      </c>
      <c r="Y172" s="3" t="s">
        <v>636</v>
      </c>
      <c r="Z172" s="6" t="s">
        <v>440</v>
      </c>
      <c r="AB172" s="6">
        <v>7</v>
      </c>
      <c r="AJ172" s="11" t="s">
        <v>368</v>
      </c>
      <c r="AK172" s="11" t="s">
        <v>369</v>
      </c>
    </row>
    <row r="173" spans="1:37" ht="9.75">
      <c r="A173" s="1">
        <v>60</v>
      </c>
      <c r="B173" s="2" t="s">
        <v>436</v>
      </c>
      <c r="C173" s="3" t="s">
        <v>639</v>
      </c>
      <c r="D173" s="4" t="s">
        <v>640</v>
      </c>
      <c r="E173" s="5">
        <v>1822.29</v>
      </c>
      <c r="F173" s="6" t="s">
        <v>450</v>
      </c>
      <c r="H173" s="7">
        <f>ROUND(E173*G173,2)</f>
        <v>0</v>
      </c>
      <c r="J173" s="7">
        <f>ROUND(E173*G173,2)</f>
        <v>0</v>
      </c>
      <c r="K173" s="8">
        <v>0.00424</v>
      </c>
      <c r="L173" s="8">
        <f>E173*K173</f>
        <v>7.7265096</v>
      </c>
      <c r="N173" s="5">
        <f>E173*M173</f>
        <v>0</v>
      </c>
      <c r="O173" s="6">
        <v>20</v>
      </c>
      <c r="P173" s="6" t="s">
        <v>366</v>
      </c>
      <c r="V173" s="9" t="s">
        <v>323</v>
      </c>
      <c r="W173" s="10">
        <v>1060.573</v>
      </c>
      <c r="X173" s="3" t="s">
        <v>639</v>
      </c>
      <c r="Y173" s="3" t="s">
        <v>639</v>
      </c>
      <c r="Z173" s="6" t="s">
        <v>440</v>
      </c>
      <c r="AB173" s="6">
        <v>7</v>
      </c>
      <c r="AJ173" s="11" t="s">
        <v>368</v>
      </c>
      <c r="AK173" s="11" t="s">
        <v>369</v>
      </c>
    </row>
    <row r="174" spans="1:37" ht="9.75">
      <c r="A174" s="1">
        <v>61</v>
      </c>
      <c r="B174" s="2" t="s">
        <v>436</v>
      </c>
      <c r="C174" s="3" t="s">
        <v>641</v>
      </c>
      <c r="D174" s="4" t="s">
        <v>642</v>
      </c>
      <c r="E174" s="5">
        <v>1822.29</v>
      </c>
      <c r="F174" s="6" t="s">
        <v>450</v>
      </c>
      <c r="H174" s="7">
        <f>ROUND(E174*G174,2)</f>
        <v>0</v>
      </c>
      <c r="J174" s="7">
        <f>ROUND(E174*G174,2)</f>
        <v>0</v>
      </c>
      <c r="L174" s="8">
        <f>E174*K174</f>
        <v>0</v>
      </c>
      <c r="N174" s="5">
        <f>E174*M174</f>
        <v>0</v>
      </c>
      <c r="O174" s="6">
        <v>20</v>
      </c>
      <c r="P174" s="6" t="s">
        <v>366</v>
      </c>
      <c r="V174" s="9" t="s">
        <v>323</v>
      </c>
      <c r="W174" s="10">
        <v>450.106</v>
      </c>
      <c r="X174" s="3" t="s">
        <v>641</v>
      </c>
      <c r="Y174" s="3" t="s">
        <v>641</v>
      </c>
      <c r="Z174" s="6" t="s">
        <v>440</v>
      </c>
      <c r="AB174" s="6">
        <v>7</v>
      </c>
      <c r="AJ174" s="11" t="s">
        <v>368</v>
      </c>
      <c r="AK174" s="11" t="s">
        <v>369</v>
      </c>
    </row>
    <row r="175" spans="1:37" ht="9.75">
      <c r="A175" s="1">
        <v>62</v>
      </c>
      <c r="B175" s="2" t="s">
        <v>436</v>
      </c>
      <c r="C175" s="3" t="s">
        <v>643</v>
      </c>
      <c r="D175" s="4" t="s">
        <v>644</v>
      </c>
      <c r="E175" s="5">
        <v>14.382</v>
      </c>
      <c r="F175" s="6" t="s">
        <v>415</v>
      </c>
      <c r="H175" s="7">
        <f>ROUND(E175*G175,2)</f>
        <v>0</v>
      </c>
      <c r="J175" s="7">
        <f>ROUND(E175*G175,2)</f>
        <v>0</v>
      </c>
      <c r="K175" s="8">
        <v>1.04424</v>
      </c>
      <c r="L175" s="8">
        <f>E175*K175</f>
        <v>15.01825968</v>
      </c>
      <c r="N175" s="5">
        <f>E175*M175</f>
        <v>0</v>
      </c>
      <c r="O175" s="6">
        <v>20</v>
      </c>
      <c r="P175" s="6" t="s">
        <v>366</v>
      </c>
      <c r="V175" s="9" t="s">
        <v>323</v>
      </c>
      <c r="W175" s="10">
        <v>363.649</v>
      </c>
      <c r="X175" s="3" t="s">
        <v>643</v>
      </c>
      <c r="Y175" s="3" t="s">
        <v>643</v>
      </c>
      <c r="Z175" s="6" t="s">
        <v>440</v>
      </c>
      <c r="AB175" s="6">
        <v>7</v>
      </c>
      <c r="AJ175" s="11" t="s">
        <v>368</v>
      </c>
      <c r="AK175" s="11" t="s">
        <v>369</v>
      </c>
    </row>
    <row r="176" spans="4:24" ht="9.75">
      <c r="D176" s="149" t="s">
        <v>645</v>
      </c>
      <c r="E176" s="150"/>
      <c r="F176" s="151"/>
      <c r="G176" s="152"/>
      <c r="H176" s="152"/>
      <c r="I176" s="152"/>
      <c r="J176" s="152"/>
      <c r="K176" s="153"/>
      <c r="L176" s="153"/>
      <c r="M176" s="150"/>
      <c r="N176" s="150"/>
      <c r="O176" s="151"/>
      <c r="P176" s="151"/>
      <c r="Q176" s="150"/>
      <c r="R176" s="150"/>
      <c r="S176" s="150"/>
      <c r="T176" s="154"/>
      <c r="U176" s="154"/>
      <c r="V176" s="154" t="s">
        <v>217</v>
      </c>
      <c r="W176" s="155"/>
      <c r="X176" s="151"/>
    </row>
    <row r="177" spans="4:24" ht="9.75">
      <c r="D177" s="149" t="s">
        <v>646</v>
      </c>
      <c r="E177" s="150"/>
      <c r="F177" s="151"/>
      <c r="G177" s="152"/>
      <c r="H177" s="152"/>
      <c r="I177" s="152"/>
      <c r="J177" s="152"/>
      <c r="K177" s="153"/>
      <c r="L177" s="153"/>
      <c r="M177" s="150"/>
      <c r="N177" s="150"/>
      <c r="O177" s="151"/>
      <c r="P177" s="151"/>
      <c r="Q177" s="150"/>
      <c r="R177" s="150"/>
      <c r="S177" s="150"/>
      <c r="T177" s="154"/>
      <c r="U177" s="154"/>
      <c r="V177" s="154" t="s">
        <v>217</v>
      </c>
      <c r="W177" s="155"/>
      <c r="X177" s="151"/>
    </row>
    <row r="178" spans="4:24" ht="9.75">
      <c r="D178" s="149" t="s">
        <v>647</v>
      </c>
      <c r="E178" s="150"/>
      <c r="F178" s="151"/>
      <c r="G178" s="152"/>
      <c r="H178" s="152"/>
      <c r="I178" s="152"/>
      <c r="J178" s="152"/>
      <c r="K178" s="153"/>
      <c r="L178" s="153"/>
      <c r="M178" s="150"/>
      <c r="N178" s="150"/>
      <c r="O178" s="151"/>
      <c r="P178" s="151"/>
      <c r="Q178" s="150"/>
      <c r="R178" s="150"/>
      <c r="S178" s="150"/>
      <c r="T178" s="154"/>
      <c r="U178" s="154"/>
      <c r="V178" s="154" t="s">
        <v>217</v>
      </c>
      <c r="W178" s="155"/>
      <c r="X178" s="151"/>
    </row>
    <row r="179" spans="4:24" ht="9.75">
      <c r="D179" s="149" t="s">
        <v>648</v>
      </c>
      <c r="E179" s="150"/>
      <c r="F179" s="151"/>
      <c r="G179" s="152"/>
      <c r="H179" s="152"/>
      <c r="I179" s="152"/>
      <c r="J179" s="152"/>
      <c r="K179" s="153"/>
      <c r="L179" s="153"/>
      <c r="M179" s="150"/>
      <c r="N179" s="150"/>
      <c r="O179" s="151"/>
      <c r="P179" s="151"/>
      <c r="Q179" s="150"/>
      <c r="R179" s="150"/>
      <c r="S179" s="150"/>
      <c r="T179" s="154"/>
      <c r="U179" s="154"/>
      <c r="V179" s="154" t="s">
        <v>217</v>
      </c>
      <c r="W179" s="155"/>
      <c r="X179" s="151"/>
    </row>
    <row r="180" spans="1:37" ht="9.75">
      <c r="A180" s="1">
        <v>63</v>
      </c>
      <c r="B180" s="2" t="s">
        <v>436</v>
      </c>
      <c r="C180" s="3" t="s">
        <v>649</v>
      </c>
      <c r="D180" s="4" t="s">
        <v>650</v>
      </c>
      <c r="E180" s="5">
        <v>7.577</v>
      </c>
      <c r="F180" s="6" t="s">
        <v>365</v>
      </c>
      <c r="H180" s="7">
        <f>ROUND(E180*G180,2)</f>
        <v>0</v>
      </c>
      <c r="J180" s="7">
        <f>ROUND(E180*G180,2)</f>
        <v>0</v>
      </c>
      <c r="K180" s="8">
        <v>2.61654</v>
      </c>
      <c r="L180" s="8">
        <f>E180*K180</f>
        <v>19.825523580000002</v>
      </c>
      <c r="N180" s="5">
        <f>E180*M180</f>
        <v>0</v>
      </c>
      <c r="O180" s="6">
        <v>20</v>
      </c>
      <c r="P180" s="6" t="s">
        <v>366</v>
      </c>
      <c r="V180" s="9" t="s">
        <v>323</v>
      </c>
      <c r="W180" s="10">
        <v>19.458</v>
      </c>
      <c r="X180" s="3" t="s">
        <v>651</v>
      </c>
      <c r="Y180" s="3" t="s">
        <v>649</v>
      </c>
      <c r="Z180" s="6" t="s">
        <v>440</v>
      </c>
      <c r="AB180" s="6">
        <v>7</v>
      </c>
      <c r="AJ180" s="11" t="s">
        <v>368</v>
      </c>
      <c r="AK180" s="11" t="s">
        <v>369</v>
      </c>
    </row>
    <row r="181" spans="4:24" ht="9.75">
      <c r="D181" s="149" t="s">
        <v>652</v>
      </c>
      <c r="E181" s="150"/>
      <c r="F181" s="151"/>
      <c r="G181" s="152"/>
      <c r="H181" s="152"/>
      <c r="I181" s="152"/>
      <c r="J181" s="152"/>
      <c r="K181" s="153"/>
      <c r="L181" s="153"/>
      <c r="M181" s="150"/>
      <c r="N181" s="150"/>
      <c r="O181" s="151"/>
      <c r="P181" s="151"/>
      <c r="Q181" s="150"/>
      <c r="R181" s="150"/>
      <c r="S181" s="150"/>
      <c r="T181" s="154"/>
      <c r="U181" s="154"/>
      <c r="V181" s="154" t="s">
        <v>217</v>
      </c>
      <c r="W181" s="155"/>
      <c r="X181" s="151"/>
    </row>
    <row r="182" spans="4:24" ht="9.75">
      <c r="D182" s="149" t="s">
        <v>653</v>
      </c>
      <c r="E182" s="150"/>
      <c r="F182" s="151"/>
      <c r="G182" s="152"/>
      <c r="H182" s="152"/>
      <c r="I182" s="152"/>
      <c r="J182" s="152"/>
      <c r="K182" s="153"/>
      <c r="L182" s="153"/>
      <c r="M182" s="150"/>
      <c r="N182" s="150"/>
      <c r="O182" s="151"/>
      <c r="P182" s="151"/>
      <c r="Q182" s="150"/>
      <c r="R182" s="150"/>
      <c r="S182" s="150"/>
      <c r="T182" s="154"/>
      <c r="U182" s="154"/>
      <c r="V182" s="154" t="s">
        <v>217</v>
      </c>
      <c r="W182" s="155"/>
      <c r="X182" s="151"/>
    </row>
    <row r="183" spans="4:24" ht="9.75">
      <c r="D183" s="149" t="s">
        <v>654</v>
      </c>
      <c r="E183" s="150"/>
      <c r="F183" s="151"/>
      <c r="G183" s="152"/>
      <c r="H183" s="152"/>
      <c r="I183" s="152"/>
      <c r="J183" s="152"/>
      <c r="K183" s="153"/>
      <c r="L183" s="153"/>
      <c r="M183" s="150"/>
      <c r="N183" s="150"/>
      <c r="O183" s="151"/>
      <c r="P183" s="151"/>
      <c r="Q183" s="150"/>
      <c r="R183" s="150"/>
      <c r="S183" s="150"/>
      <c r="T183" s="154"/>
      <c r="U183" s="154"/>
      <c r="V183" s="154" t="s">
        <v>217</v>
      </c>
      <c r="W183" s="155"/>
      <c r="X183" s="151"/>
    </row>
    <row r="184" spans="4:24" ht="9.75">
      <c r="D184" s="149" t="s">
        <v>655</v>
      </c>
      <c r="E184" s="150"/>
      <c r="F184" s="151"/>
      <c r="G184" s="152"/>
      <c r="H184" s="152"/>
      <c r="I184" s="152"/>
      <c r="J184" s="152"/>
      <c r="K184" s="153"/>
      <c r="L184" s="153"/>
      <c r="M184" s="150"/>
      <c r="N184" s="150"/>
      <c r="O184" s="151"/>
      <c r="P184" s="151"/>
      <c r="Q184" s="150"/>
      <c r="R184" s="150"/>
      <c r="S184" s="150"/>
      <c r="T184" s="154"/>
      <c r="U184" s="154"/>
      <c r="V184" s="154" t="s">
        <v>217</v>
      </c>
      <c r="W184" s="155"/>
      <c r="X184" s="151"/>
    </row>
    <row r="185" spans="4:24" ht="9.75">
      <c r="D185" s="149" t="s">
        <v>656</v>
      </c>
      <c r="E185" s="150"/>
      <c r="F185" s="151"/>
      <c r="G185" s="152"/>
      <c r="H185" s="152"/>
      <c r="I185" s="152"/>
      <c r="J185" s="152"/>
      <c r="K185" s="153"/>
      <c r="L185" s="153"/>
      <c r="M185" s="150"/>
      <c r="N185" s="150"/>
      <c r="O185" s="151"/>
      <c r="P185" s="151"/>
      <c r="Q185" s="150"/>
      <c r="R185" s="150"/>
      <c r="S185" s="150"/>
      <c r="T185" s="154"/>
      <c r="U185" s="154"/>
      <c r="V185" s="154" t="s">
        <v>217</v>
      </c>
      <c r="W185" s="155"/>
      <c r="X185" s="151"/>
    </row>
    <row r="186" spans="1:37" ht="9.75">
      <c r="A186" s="1">
        <v>64</v>
      </c>
      <c r="B186" s="2" t="s">
        <v>436</v>
      </c>
      <c r="C186" s="3" t="s">
        <v>657</v>
      </c>
      <c r="D186" s="4" t="s">
        <v>658</v>
      </c>
      <c r="E186" s="5">
        <v>0.703</v>
      </c>
      <c r="F186" s="6" t="s">
        <v>415</v>
      </c>
      <c r="H186" s="7">
        <f>ROUND(E186*G186,2)</f>
        <v>0</v>
      </c>
      <c r="J186" s="7">
        <f>ROUND(E186*G186,2)</f>
        <v>0</v>
      </c>
      <c r="K186" s="8">
        <v>1.04631</v>
      </c>
      <c r="L186" s="8">
        <f>E186*K186</f>
        <v>0.73555593</v>
      </c>
      <c r="N186" s="5">
        <f>E186*M186</f>
        <v>0</v>
      </c>
      <c r="O186" s="6">
        <v>20</v>
      </c>
      <c r="P186" s="6" t="s">
        <v>366</v>
      </c>
      <c r="V186" s="9" t="s">
        <v>323</v>
      </c>
      <c r="W186" s="10">
        <v>24.372</v>
      </c>
      <c r="X186" s="3" t="s">
        <v>657</v>
      </c>
      <c r="Y186" s="3" t="s">
        <v>657</v>
      </c>
      <c r="Z186" s="6" t="s">
        <v>440</v>
      </c>
      <c r="AB186" s="6">
        <v>7</v>
      </c>
      <c r="AJ186" s="11" t="s">
        <v>368</v>
      </c>
      <c r="AK186" s="11" t="s">
        <v>369</v>
      </c>
    </row>
    <row r="187" spans="4:24" ht="9.75">
      <c r="D187" s="149" t="s">
        <v>659</v>
      </c>
      <c r="E187" s="150"/>
      <c r="F187" s="151"/>
      <c r="G187" s="152"/>
      <c r="H187" s="152"/>
      <c r="I187" s="152"/>
      <c r="J187" s="152"/>
      <c r="K187" s="153"/>
      <c r="L187" s="153"/>
      <c r="M187" s="150"/>
      <c r="N187" s="150"/>
      <c r="O187" s="151"/>
      <c r="P187" s="151"/>
      <c r="Q187" s="150"/>
      <c r="R187" s="150"/>
      <c r="S187" s="150"/>
      <c r="T187" s="154"/>
      <c r="U187" s="154"/>
      <c r="V187" s="154" t="s">
        <v>217</v>
      </c>
      <c r="W187" s="155"/>
      <c r="X187" s="151"/>
    </row>
    <row r="188" spans="1:37" ht="20.25">
      <c r="A188" s="1">
        <v>65</v>
      </c>
      <c r="B188" s="2" t="s">
        <v>436</v>
      </c>
      <c r="C188" s="3" t="s">
        <v>660</v>
      </c>
      <c r="D188" s="4" t="s">
        <v>661</v>
      </c>
      <c r="E188" s="5">
        <v>24.99</v>
      </c>
      <c r="F188" s="6" t="s">
        <v>450</v>
      </c>
      <c r="H188" s="7">
        <f>ROUND(E188*G188,2)</f>
        <v>0</v>
      </c>
      <c r="J188" s="7">
        <f>ROUND(E188*G188,2)</f>
        <v>0</v>
      </c>
      <c r="K188" s="8">
        <v>0.00773</v>
      </c>
      <c r="L188" s="8">
        <f>E188*K188</f>
        <v>0.19317269999999997</v>
      </c>
      <c r="N188" s="5">
        <f>E188*M188</f>
        <v>0</v>
      </c>
      <c r="O188" s="6">
        <v>20</v>
      </c>
      <c r="P188" s="6" t="s">
        <v>366</v>
      </c>
      <c r="V188" s="9" t="s">
        <v>323</v>
      </c>
      <c r="W188" s="10">
        <v>39.184</v>
      </c>
      <c r="X188" s="3" t="s">
        <v>660</v>
      </c>
      <c r="Y188" s="3" t="s">
        <v>660</v>
      </c>
      <c r="Z188" s="6" t="s">
        <v>440</v>
      </c>
      <c r="AB188" s="6">
        <v>7</v>
      </c>
      <c r="AJ188" s="11" t="s">
        <v>368</v>
      </c>
      <c r="AK188" s="11" t="s">
        <v>369</v>
      </c>
    </row>
    <row r="189" spans="4:24" ht="9.75">
      <c r="D189" s="149" t="s">
        <v>662</v>
      </c>
      <c r="E189" s="150"/>
      <c r="F189" s="151"/>
      <c r="G189" s="152"/>
      <c r="H189" s="152"/>
      <c r="I189" s="152"/>
      <c r="J189" s="152"/>
      <c r="K189" s="153"/>
      <c r="L189" s="153"/>
      <c r="M189" s="150"/>
      <c r="N189" s="150"/>
      <c r="O189" s="151"/>
      <c r="P189" s="151"/>
      <c r="Q189" s="150"/>
      <c r="R189" s="150"/>
      <c r="S189" s="150"/>
      <c r="T189" s="154"/>
      <c r="U189" s="154"/>
      <c r="V189" s="154" t="s">
        <v>217</v>
      </c>
      <c r="W189" s="155"/>
      <c r="X189" s="151"/>
    </row>
    <row r="190" spans="1:37" ht="20.25">
      <c r="A190" s="1">
        <v>66</v>
      </c>
      <c r="B190" s="2" t="s">
        <v>436</v>
      </c>
      <c r="C190" s="3" t="s">
        <v>663</v>
      </c>
      <c r="D190" s="4" t="s">
        <v>664</v>
      </c>
      <c r="E190" s="5">
        <v>24.99</v>
      </c>
      <c r="F190" s="6" t="s">
        <v>450</v>
      </c>
      <c r="H190" s="7">
        <f>ROUND(E190*G190,2)</f>
        <v>0</v>
      </c>
      <c r="J190" s="7">
        <f>ROUND(E190*G190,2)</f>
        <v>0</v>
      </c>
      <c r="L190" s="8">
        <f>E190*K190</f>
        <v>0</v>
      </c>
      <c r="N190" s="5">
        <f>E190*M190</f>
        <v>0</v>
      </c>
      <c r="O190" s="6">
        <v>20</v>
      </c>
      <c r="P190" s="6" t="s">
        <v>366</v>
      </c>
      <c r="V190" s="9" t="s">
        <v>323</v>
      </c>
      <c r="W190" s="10">
        <v>8.297</v>
      </c>
      <c r="X190" s="3" t="s">
        <v>663</v>
      </c>
      <c r="Y190" s="3" t="s">
        <v>663</v>
      </c>
      <c r="Z190" s="6" t="s">
        <v>440</v>
      </c>
      <c r="AB190" s="6">
        <v>7</v>
      </c>
      <c r="AJ190" s="11" t="s">
        <v>368</v>
      </c>
      <c r="AK190" s="11" t="s">
        <v>369</v>
      </c>
    </row>
    <row r="191" spans="1:37" ht="20.25">
      <c r="A191" s="1">
        <v>67</v>
      </c>
      <c r="B191" s="2" t="s">
        <v>436</v>
      </c>
      <c r="C191" s="3" t="s">
        <v>665</v>
      </c>
      <c r="D191" s="4" t="s">
        <v>666</v>
      </c>
      <c r="E191" s="5">
        <v>100.438</v>
      </c>
      <c r="F191" s="6" t="s">
        <v>450</v>
      </c>
      <c r="H191" s="7">
        <f>ROUND(E191*G191,2)</f>
        <v>0</v>
      </c>
      <c r="J191" s="7">
        <f>ROUND(E191*G191,2)</f>
        <v>0</v>
      </c>
      <c r="K191" s="8">
        <v>0.00657</v>
      </c>
      <c r="L191" s="8">
        <f>E191*K191</f>
        <v>0.65987766</v>
      </c>
      <c r="N191" s="5">
        <f>E191*M191</f>
        <v>0</v>
      </c>
      <c r="O191" s="6">
        <v>20</v>
      </c>
      <c r="P191" s="6" t="s">
        <v>366</v>
      </c>
      <c r="V191" s="9" t="s">
        <v>323</v>
      </c>
      <c r="W191" s="10">
        <v>159.696</v>
      </c>
      <c r="X191" s="3" t="s">
        <v>665</v>
      </c>
      <c r="Y191" s="3" t="s">
        <v>665</v>
      </c>
      <c r="Z191" s="6" t="s">
        <v>440</v>
      </c>
      <c r="AB191" s="6">
        <v>7</v>
      </c>
      <c r="AJ191" s="11" t="s">
        <v>368</v>
      </c>
      <c r="AK191" s="11" t="s">
        <v>369</v>
      </c>
    </row>
    <row r="192" spans="4:24" ht="9.75">
      <c r="D192" s="149" t="s">
        <v>667</v>
      </c>
      <c r="E192" s="150"/>
      <c r="F192" s="151"/>
      <c r="G192" s="152"/>
      <c r="H192" s="152"/>
      <c r="I192" s="152"/>
      <c r="J192" s="152"/>
      <c r="K192" s="153"/>
      <c r="L192" s="153"/>
      <c r="M192" s="150"/>
      <c r="N192" s="150"/>
      <c r="O192" s="151"/>
      <c r="P192" s="151"/>
      <c r="Q192" s="150"/>
      <c r="R192" s="150"/>
      <c r="S192" s="150"/>
      <c r="T192" s="154"/>
      <c r="U192" s="154"/>
      <c r="V192" s="154" t="s">
        <v>217</v>
      </c>
      <c r="W192" s="155"/>
      <c r="X192" s="151"/>
    </row>
    <row r="193" spans="4:24" ht="9.75">
      <c r="D193" s="149" t="s">
        <v>668</v>
      </c>
      <c r="E193" s="150"/>
      <c r="F193" s="151"/>
      <c r="G193" s="152"/>
      <c r="H193" s="152"/>
      <c r="I193" s="152"/>
      <c r="J193" s="152"/>
      <c r="K193" s="153"/>
      <c r="L193" s="153"/>
      <c r="M193" s="150"/>
      <c r="N193" s="150"/>
      <c r="O193" s="151"/>
      <c r="P193" s="151"/>
      <c r="Q193" s="150"/>
      <c r="R193" s="150"/>
      <c r="S193" s="150"/>
      <c r="T193" s="154"/>
      <c r="U193" s="154"/>
      <c r="V193" s="154" t="s">
        <v>217</v>
      </c>
      <c r="W193" s="155"/>
      <c r="X193" s="151"/>
    </row>
    <row r="194" spans="4:24" ht="20.25">
      <c r="D194" s="149" t="s">
        <v>669</v>
      </c>
      <c r="E194" s="150"/>
      <c r="F194" s="151"/>
      <c r="G194" s="152"/>
      <c r="H194" s="152"/>
      <c r="I194" s="152"/>
      <c r="J194" s="152"/>
      <c r="K194" s="153"/>
      <c r="L194" s="153"/>
      <c r="M194" s="150"/>
      <c r="N194" s="150"/>
      <c r="O194" s="151"/>
      <c r="P194" s="151"/>
      <c r="Q194" s="150"/>
      <c r="R194" s="150"/>
      <c r="S194" s="150"/>
      <c r="T194" s="154"/>
      <c r="U194" s="154"/>
      <c r="V194" s="154" t="s">
        <v>217</v>
      </c>
      <c r="W194" s="155"/>
      <c r="X194" s="151"/>
    </row>
    <row r="195" spans="1:37" ht="20.25">
      <c r="A195" s="1">
        <v>68</v>
      </c>
      <c r="B195" s="2" t="s">
        <v>436</v>
      </c>
      <c r="C195" s="3" t="s">
        <v>670</v>
      </c>
      <c r="D195" s="4" t="s">
        <v>671</v>
      </c>
      <c r="E195" s="5">
        <v>100.438</v>
      </c>
      <c r="F195" s="6" t="s">
        <v>450</v>
      </c>
      <c r="H195" s="7">
        <f>ROUND(E195*G195,2)</f>
        <v>0</v>
      </c>
      <c r="J195" s="7">
        <f>ROUND(E195*G195,2)</f>
        <v>0</v>
      </c>
      <c r="L195" s="8">
        <f>E195*K195</f>
        <v>0</v>
      </c>
      <c r="N195" s="5">
        <f>E195*M195</f>
        <v>0</v>
      </c>
      <c r="O195" s="6">
        <v>20</v>
      </c>
      <c r="P195" s="6" t="s">
        <v>366</v>
      </c>
      <c r="V195" s="9" t="s">
        <v>323</v>
      </c>
      <c r="W195" s="10">
        <v>38.066</v>
      </c>
      <c r="X195" s="3" t="s">
        <v>670</v>
      </c>
      <c r="Y195" s="3" t="s">
        <v>670</v>
      </c>
      <c r="Z195" s="6" t="s">
        <v>440</v>
      </c>
      <c r="AB195" s="6">
        <v>7</v>
      </c>
      <c r="AJ195" s="11" t="s">
        <v>368</v>
      </c>
      <c r="AK195" s="11" t="s">
        <v>369</v>
      </c>
    </row>
    <row r="196" spans="4:23" ht="9.75">
      <c r="D196" s="157" t="s">
        <v>672</v>
      </c>
      <c r="E196" s="158">
        <f>J196</f>
        <v>0</v>
      </c>
      <c r="H196" s="158">
        <f>SUM(H162:H195)</f>
        <v>0</v>
      </c>
      <c r="I196" s="158">
        <f>SUM(I162:I195)</f>
        <v>0</v>
      </c>
      <c r="J196" s="158">
        <f>SUM(J162:J195)</f>
        <v>0</v>
      </c>
      <c r="L196" s="159">
        <f>SUM(L162:L195)</f>
        <v>720.27534125</v>
      </c>
      <c r="N196" s="160">
        <f>SUM(N162:N195)</f>
        <v>0</v>
      </c>
      <c r="W196" s="10">
        <f>SUM(W162:W195)</f>
        <v>4090.7239999999993</v>
      </c>
    </row>
    <row r="198" ht="9.75">
      <c r="B198" s="3" t="s">
        <v>673</v>
      </c>
    </row>
    <row r="199" spans="1:37" ht="9.75">
      <c r="A199" s="1">
        <v>69</v>
      </c>
      <c r="B199" s="2" t="s">
        <v>436</v>
      </c>
      <c r="C199" s="3" t="s">
        <v>674</v>
      </c>
      <c r="D199" s="4" t="s">
        <v>675</v>
      </c>
      <c r="E199" s="5">
        <v>1359.3</v>
      </c>
      <c r="F199" s="6" t="s">
        <v>450</v>
      </c>
      <c r="H199" s="7">
        <f>ROUND(E199*G199,2)</f>
        <v>0</v>
      </c>
      <c r="J199" s="7">
        <f>ROUND(E199*G199,2)</f>
        <v>0</v>
      </c>
      <c r="K199" s="8">
        <v>0.05126</v>
      </c>
      <c r="L199" s="8">
        <f>E199*K199</f>
        <v>69.677718</v>
      </c>
      <c r="N199" s="5">
        <f>E199*M199</f>
        <v>0</v>
      </c>
      <c r="O199" s="6">
        <v>20</v>
      </c>
      <c r="P199" s="6" t="s">
        <v>366</v>
      </c>
      <c r="V199" s="9" t="s">
        <v>323</v>
      </c>
      <c r="W199" s="10">
        <v>1258.712</v>
      </c>
      <c r="X199" s="3" t="s">
        <v>674</v>
      </c>
      <c r="Y199" s="3" t="s">
        <v>674</v>
      </c>
      <c r="Z199" s="6" t="s">
        <v>676</v>
      </c>
      <c r="AB199" s="6">
        <v>7</v>
      </c>
      <c r="AJ199" s="11" t="s">
        <v>368</v>
      </c>
      <c r="AK199" s="11" t="s">
        <v>369</v>
      </c>
    </row>
    <row r="200" spans="4:24" ht="20.25">
      <c r="D200" s="149" t="s">
        <v>677</v>
      </c>
      <c r="E200" s="150"/>
      <c r="F200" s="151"/>
      <c r="G200" s="152"/>
      <c r="H200" s="152"/>
      <c r="I200" s="152"/>
      <c r="J200" s="152"/>
      <c r="K200" s="153"/>
      <c r="L200" s="153"/>
      <c r="M200" s="150"/>
      <c r="N200" s="150"/>
      <c r="O200" s="151"/>
      <c r="P200" s="151"/>
      <c r="Q200" s="150"/>
      <c r="R200" s="150"/>
      <c r="S200" s="150"/>
      <c r="T200" s="154"/>
      <c r="U200" s="154"/>
      <c r="V200" s="154" t="s">
        <v>217</v>
      </c>
      <c r="W200" s="155"/>
      <c r="X200" s="151"/>
    </row>
    <row r="201" spans="4:24" ht="30">
      <c r="D201" s="149" t="s">
        <v>678</v>
      </c>
      <c r="E201" s="150"/>
      <c r="F201" s="151"/>
      <c r="G201" s="152"/>
      <c r="H201" s="152"/>
      <c r="I201" s="152"/>
      <c r="J201" s="152"/>
      <c r="K201" s="153"/>
      <c r="L201" s="153"/>
      <c r="M201" s="150"/>
      <c r="N201" s="150"/>
      <c r="O201" s="151"/>
      <c r="P201" s="151"/>
      <c r="Q201" s="150"/>
      <c r="R201" s="150"/>
      <c r="S201" s="150"/>
      <c r="T201" s="154"/>
      <c r="U201" s="154"/>
      <c r="V201" s="154" t="s">
        <v>217</v>
      </c>
      <c r="W201" s="155"/>
      <c r="X201" s="151"/>
    </row>
    <row r="202" spans="4:24" ht="9.75">
      <c r="D202" s="149" t="s">
        <v>679</v>
      </c>
      <c r="E202" s="150"/>
      <c r="F202" s="151"/>
      <c r="G202" s="152"/>
      <c r="H202" s="152"/>
      <c r="I202" s="152"/>
      <c r="J202" s="152"/>
      <c r="K202" s="153"/>
      <c r="L202" s="153"/>
      <c r="M202" s="150"/>
      <c r="N202" s="150"/>
      <c r="O202" s="151"/>
      <c r="P202" s="151"/>
      <c r="Q202" s="150"/>
      <c r="R202" s="150"/>
      <c r="S202" s="150"/>
      <c r="T202" s="154"/>
      <c r="U202" s="154"/>
      <c r="V202" s="154" t="s">
        <v>217</v>
      </c>
      <c r="W202" s="155"/>
      <c r="X202" s="151"/>
    </row>
    <row r="203" spans="1:37" ht="9.75">
      <c r="A203" s="1">
        <v>70</v>
      </c>
      <c r="B203" s="2" t="s">
        <v>436</v>
      </c>
      <c r="C203" s="3" t="s">
        <v>680</v>
      </c>
      <c r="D203" s="164" t="s">
        <v>1191</v>
      </c>
      <c r="E203" s="5">
        <v>4326.77</v>
      </c>
      <c r="F203" s="6" t="s">
        <v>450</v>
      </c>
      <c r="H203" s="7">
        <f>ROUND(E203*G203,2)</f>
        <v>0</v>
      </c>
      <c r="J203" s="7">
        <f>ROUND(E203*G203,2)</f>
        <v>0</v>
      </c>
      <c r="K203" s="8">
        <v>0.013</v>
      </c>
      <c r="L203" s="8">
        <f>E203*K203</f>
        <v>56.24801</v>
      </c>
      <c r="N203" s="5">
        <f>E203*M203</f>
        <v>0</v>
      </c>
      <c r="O203" s="6">
        <v>20</v>
      </c>
      <c r="P203" s="6" t="s">
        <v>366</v>
      </c>
      <c r="V203" s="9" t="s">
        <v>323</v>
      </c>
      <c r="W203" s="10">
        <v>1423.507</v>
      </c>
      <c r="X203" s="3" t="s">
        <v>681</v>
      </c>
      <c r="Y203" s="3" t="s">
        <v>680</v>
      </c>
      <c r="Z203" s="6" t="s">
        <v>676</v>
      </c>
      <c r="AB203" s="6">
        <v>7</v>
      </c>
      <c r="AJ203" s="11" t="s">
        <v>368</v>
      </c>
      <c r="AK203" s="11" t="s">
        <v>369</v>
      </c>
    </row>
    <row r="204" spans="1:37" ht="21" customHeight="1">
      <c r="A204" s="1">
        <v>71</v>
      </c>
      <c r="B204" s="2" t="s">
        <v>436</v>
      </c>
      <c r="C204" s="3" t="s">
        <v>682</v>
      </c>
      <c r="D204" s="4" t="s">
        <v>683</v>
      </c>
      <c r="E204" s="5">
        <v>4326.77</v>
      </c>
      <c r="F204" s="6" t="s">
        <v>450</v>
      </c>
      <c r="H204" s="7">
        <f>ROUND(E204*G204,2)</f>
        <v>0</v>
      </c>
      <c r="J204" s="7">
        <f>ROUND(E204*G204,2)</f>
        <v>0</v>
      </c>
      <c r="K204" s="8">
        <v>0.00446</v>
      </c>
      <c r="L204" s="8">
        <f>E204*K204</f>
        <v>19.297394200000003</v>
      </c>
      <c r="N204" s="5">
        <f>E204*M204</f>
        <v>0</v>
      </c>
      <c r="O204" s="6">
        <v>20</v>
      </c>
      <c r="P204" s="6" t="s">
        <v>366</v>
      </c>
      <c r="V204" s="9" t="s">
        <v>323</v>
      </c>
      <c r="W204" s="10">
        <v>1142.267</v>
      </c>
      <c r="X204" s="3" t="s">
        <v>684</v>
      </c>
      <c r="Y204" s="3" t="s">
        <v>682</v>
      </c>
      <c r="Z204" s="6" t="s">
        <v>676</v>
      </c>
      <c r="AB204" s="6">
        <v>7</v>
      </c>
      <c r="AJ204" s="11" t="s">
        <v>368</v>
      </c>
      <c r="AK204" s="11" t="s">
        <v>369</v>
      </c>
    </row>
    <row r="205" spans="1:37" ht="9.75">
      <c r="A205" s="1">
        <v>72</v>
      </c>
      <c r="B205" s="2" t="s">
        <v>436</v>
      </c>
      <c r="C205" s="3" t="s">
        <v>685</v>
      </c>
      <c r="D205" s="4" t="s">
        <v>686</v>
      </c>
      <c r="E205" s="5">
        <v>301.576</v>
      </c>
      <c r="F205" s="6" t="s">
        <v>450</v>
      </c>
      <c r="H205" s="7">
        <f>ROUND(E205*G205,2)</f>
        <v>0</v>
      </c>
      <c r="J205" s="7">
        <f>ROUND(E205*G205,2)</f>
        <v>0</v>
      </c>
      <c r="K205" s="8">
        <v>1E-05</v>
      </c>
      <c r="L205" s="8">
        <f>E205*K205</f>
        <v>0.0030157600000000006</v>
      </c>
      <c r="N205" s="5">
        <f>E205*M205</f>
        <v>0</v>
      </c>
      <c r="O205" s="6">
        <v>20</v>
      </c>
      <c r="P205" s="6" t="s">
        <v>366</v>
      </c>
      <c r="V205" s="9" t="s">
        <v>323</v>
      </c>
      <c r="W205" s="10">
        <v>23.523</v>
      </c>
      <c r="X205" s="3" t="s">
        <v>687</v>
      </c>
      <c r="Y205" s="3" t="s">
        <v>685</v>
      </c>
      <c r="Z205" s="6" t="s">
        <v>676</v>
      </c>
      <c r="AB205" s="6">
        <v>1</v>
      </c>
      <c r="AJ205" s="11" t="s">
        <v>368</v>
      </c>
      <c r="AK205" s="11" t="s">
        <v>369</v>
      </c>
    </row>
    <row r="206" spans="4:24" ht="9.75">
      <c r="D206" s="149" t="s">
        <v>688</v>
      </c>
      <c r="E206" s="150"/>
      <c r="F206" s="151"/>
      <c r="G206" s="152"/>
      <c r="H206" s="152"/>
      <c r="I206" s="152"/>
      <c r="J206" s="152"/>
      <c r="K206" s="153"/>
      <c r="L206" s="153"/>
      <c r="M206" s="150"/>
      <c r="N206" s="150"/>
      <c r="O206" s="151"/>
      <c r="P206" s="151"/>
      <c r="Q206" s="150"/>
      <c r="R206" s="150"/>
      <c r="S206" s="150"/>
      <c r="T206" s="154"/>
      <c r="U206" s="154"/>
      <c r="V206" s="154" t="s">
        <v>217</v>
      </c>
      <c r="W206" s="155"/>
      <c r="X206" s="151"/>
    </row>
    <row r="207" spans="1:37" ht="20.25">
      <c r="A207" s="1">
        <v>73</v>
      </c>
      <c r="B207" s="2" t="s">
        <v>436</v>
      </c>
      <c r="C207" s="3" t="s">
        <v>689</v>
      </c>
      <c r="D207" s="4" t="s">
        <v>690</v>
      </c>
      <c r="E207" s="5">
        <v>45.711</v>
      </c>
      <c r="F207" s="6" t="s">
        <v>450</v>
      </c>
      <c r="H207" s="7">
        <f>ROUND(E207*G207,2)</f>
        <v>0</v>
      </c>
      <c r="J207" s="7">
        <f>ROUND(E207*G207,2)</f>
        <v>0</v>
      </c>
      <c r="K207" s="8">
        <v>0.02461</v>
      </c>
      <c r="L207" s="8">
        <f>E207*K207</f>
        <v>1.12494771</v>
      </c>
      <c r="N207" s="5">
        <f>E207*M207</f>
        <v>0</v>
      </c>
      <c r="O207" s="6">
        <v>20</v>
      </c>
      <c r="P207" s="6" t="s">
        <v>366</v>
      </c>
      <c r="V207" s="9" t="s">
        <v>323</v>
      </c>
      <c r="W207" s="10">
        <v>55.493</v>
      </c>
      <c r="X207" s="3" t="s">
        <v>691</v>
      </c>
      <c r="Y207" s="3" t="s">
        <v>689</v>
      </c>
      <c r="Z207" s="6" t="s">
        <v>676</v>
      </c>
      <c r="AB207" s="6">
        <v>1</v>
      </c>
      <c r="AJ207" s="11" t="s">
        <v>368</v>
      </c>
      <c r="AK207" s="11" t="s">
        <v>369</v>
      </c>
    </row>
    <row r="208" spans="4:24" ht="9.75">
      <c r="D208" s="149" t="s">
        <v>692</v>
      </c>
      <c r="E208" s="150"/>
      <c r="F208" s="151"/>
      <c r="G208" s="152"/>
      <c r="H208" s="152"/>
      <c r="I208" s="152"/>
      <c r="J208" s="152"/>
      <c r="K208" s="153"/>
      <c r="L208" s="153"/>
      <c r="M208" s="150"/>
      <c r="N208" s="150"/>
      <c r="O208" s="151"/>
      <c r="P208" s="151"/>
      <c r="Q208" s="150"/>
      <c r="R208" s="150"/>
      <c r="S208" s="150"/>
      <c r="T208" s="154"/>
      <c r="U208" s="154"/>
      <c r="V208" s="154" t="s">
        <v>217</v>
      </c>
      <c r="W208" s="155"/>
      <c r="X208" s="151"/>
    </row>
    <row r="209" spans="4:24" ht="9.75">
      <c r="D209" s="149" t="s">
        <v>693</v>
      </c>
      <c r="E209" s="150"/>
      <c r="F209" s="151"/>
      <c r="G209" s="152"/>
      <c r="H209" s="152"/>
      <c r="I209" s="152"/>
      <c r="J209" s="152"/>
      <c r="K209" s="153"/>
      <c r="L209" s="153"/>
      <c r="M209" s="150"/>
      <c r="N209" s="150"/>
      <c r="O209" s="151"/>
      <c r="P209" s="151"/>
      <c r="Q209" s="150"/>
      <c r="R209" s="150"/>
      <c r="S209" s="150"/>
      <c r="T209" s="154"/>
      <c r="U209" s="154"/>
      <c r="V209" s="154" t="s">
        <v>217</v>
      </c>
      <c r="W209" s="155"/>
      <c r="X209" s="151"/>
    </row>
    <row r="210" spans="4:24" ht="9.75">
      <c r="D210" s="149" t="s">
        <v>694</v>
      </c>
      <c r="E210" s="150"/>
      <c r="F210" s="151"/>
      <c r="G210" s="152"/>
      <c r="H210" s="152"/>
      <c r="I210" s="152"/>
      <c r="J210" s="152"/>
      <c r="K210" s="153"/>
      <c r="L210" s="153"/>
      <c r="M210" s="150"/>
      <c r="N210" s="150"/>
      <c r="O210" s="151"/>
      <c r="P210" s="151"/>
      <c r="Q210" s="150"/>
      <c r="R210" s="150"/>
      <c r="S210" s="150"/>
      <c r="T210" s="154"/>
      <c r="U210" s="154"/>
      <c r="V210" s="154" t="s">
        <v>217</v>
      </c>
      <c r="W210" s="155"/>
      <c r="X210" s="151"/>
    </row>
    <row r="211" spans="1:37" ht="20.25">
      <c r="A211" s="1">
        <v>74</v>
      </c>
      <c r="B211" s="2" t="s">
        <v>436</v>
      </c>
      <c r="C211" s="3" t="s">
        <v>695</v>
      </c>
      <c r="D211" s="164" t="s">
        <v>1193</v>
      </c>
      <c r="E211" s="5">
        <v>34.013</v>
      </c>
      <c r="F211" s="6" t="s">
        <v>450</v>
      </c>
      <c r="H211" s="7">
        <f>ROUND(E211*G211,2)</f>
        <v>0</v>
      </c>
      <c r="J211" s="7">
        <f>ROUND(E211*G211,2)</f>
        <v>0</v>
      </c>
      <c r="K211" s="8">
        <v>0.01204</v>
      </c>
      <c r="L211" s="8">
        <f>E211*K211</f>
        <v>0.40951652</v>
      </c>
      <c r="N211" s="5">
        <f>E211*M211</f>
        <v>0</v>
      </c>
      <c r="O211" s="6">
        <v>20</v>
      </c>
      <c r="P211" s="6" t="s">
        <v>366</v>
      </c>
      <c r="V211" s="9" t="s">
        <v>323</v>
      </c>
      <c r="W211" s="10">
        <v>24.421</v>
      </c>
      <c r="X211" s="3" t="s">
        <v>696</v>
      </c>
      <c r="Y211" s="3" t="s">
        <v>695</v>
      </c>
      <c r="Z211" s="6" t="s">
        <v>416</v>
      </c>
      <c r="AB211" s="6">
        <v>7</v>
      </c>
      <c r="AJ211" s="11" t="s">
        <v>368</v>
      </c>
      <c r="AK211" s="11" t="s">
        <v>369</v>
      </c>
    </row>
    <row r="212" spans="4:24" ht="9.75">
      <c r="D212" s="149" t="s">
        <v>697</v>
      </c>
      <c r="E212" s="150"/>
      <c r="F212" s="151"/>
      <c r="G212" s="152"/>
      <c r="H212" s="152"/>
      <c r="I212" s="152"/>
      <c r="J212" s="152"/>
      <c r="K212" s="153"/>
      <c r="L212" s="153"/>
      <c r="M212" s="150"/>
      <c r="N212" s="150"/>
      <c r="O212" s="151"/>
      <c r="P212" s="151"/>
      <c r="Q212" s="150"/>
      <c r="R212" s="150"/>
      <c r="S212" s="150"/>
      <c r="T212" s="154"/>
      <c r="U212" s="154"/>
      <c r="V212" s="154" t="s">
        <v>217</v>
      </c>
      <c r="W212" s="155"/>
      <c r="X212" s="151"/>
    </row>
    <row r="213" spans="4:24" ht="9.75">
      <c r="D213" s="149" t="s">
        <v>698</v>
      </c>
      <c r="E213" s="150"/>
      <c r="F213" s="151"/>
      <c r="G213" s="152"/>
      <c r="H213" s="152"/>
      <c r="I213" s="152"/>
      <c r="J213" s="152"/>
      <c r="K213" s="153"/>
      <c r="L213" s="153"/>
      <c r="M213" s="150"/>
      <c r="N213" s="150"/>
      <c r="O213" s="151"/>
      <c r="P213" s="151"/>
      <c r="Q213" s="150"/>
      <c r="R213" s="150"/>
      <c r="S213" s="150"/>
      <c r="T213" s="154"/>
      <c r="U213" s="154"/>
      <c r="V213" s="154" t="s">
        <v>217</v>
      </c>
      <c r="W213" s="155"/>
      <c r="X213" s="151"/>
    </row>
    <row r="214" spans="1:37" ht="30" customHeight="1">
      <c r="A214" s="1">
        <v>75</v>
      </c>
      <c r="B214" s="2" t="s">
        <v>436</v>
      </c>
      <c r="C214" s="3" t="s">
        <v>699</v>
      </c>
      <c r="D214" s="164" t="s">
        <v>1192</v>
      </c>
      <c r="E214" s="5">
        <v>92.995</v>
      </c>
      <c r="F214" s="6" t="s">
        <v>450</v>
      </c>
      <c r="H214" s="7">
        <f>ROUND(E214*G214,2)</f>
        <v>0</v>
      </c>
      <c r="J214" s="7">
        <f>ROUND(E214*G214,2)</f>
        <v>0</v>
      </c>
      <c r="K214" s="8">
        <v>0.02125</v>
      </c>
      <c r="L214" s="8">
        <f>E214*K214</f>
        <v>1.9761437500000003</v>
      </c>
      <c r="N214" s="5">
        <f>E214*M214</f>
        <v>0</v>
      </c>
      <c r="O214" s="6">
        <v>20</v>
      </c>
      <c r="P214" s="6" t="s">
        <v>366</v>
      </c>
      <c r="V214" s="9" t="s">
        <v>323</v>
      </c>
      <c r="W214" s="10">
        <v>116.802</v>
      </c>
      <c r="X214" s="3" t="s">
        <v>700</v>
      </c>
      <c r="Y214" s="3" t="s">
        <v>699</v>
      </c>
      <c r="Z214" s="6" t="s">
        <v>676</v>
      </c>
      <c r="AB214" s="6">
        <v>7</v>
      </c>
      <c r="AJ214" s="11" t="s">
        <v>368</v>
      </c>
      <c r="AK214" s="11" t="s">
        <v>369</v>
      </c>
    </row>
    <row r="215" spans="4:24" ht="9.75">
      <c r="D215" s="149" t="s">
        <v>701</v>
      </c>
      <c r="E215" s="150"/>
      <c r="F215" s="151"/>
      <c r="G215" s="152"/>
      <c r="H215" s="152"/>
      <c r="I215" s="152"/>
      <c r="J215" s="152"/>
      <c r="K215" s="153"/>
      <c r="L215" s="153"/>
      <c r="M215" s="150"/>
      <c r="N215" s="150"/>
      <c r="O215" s="151"/>
      <c r="P215" s="151"/>
      <c r="Q215" s="150"/>
      <c r="R215" s="150"/>
      <c r="S215" s="150"/>
      <c r="T215" s="154"/>
      <c r="U215" s="154"/>
      <c r="V215" s="154" t="s">
        <v>217</v>
      </c>
      <c r="W215" s="155"/>
      <c r="X215" s="151"/>
    </row>
    <row r="216" spans="4:24" ht="9.75">
      <c r="D216" s="149" t="s">
        <v>702</v>
      </c>
      <c r="E216" s="150"/>
      <c r="F216" s="151"/>
      <c r="G216" s="152"/>
      <c r="H216" s="152"/>
      <c r="I216" s="152"/>
      <c r="J216" s="152"/>
      <c r="K216" s="153"/>
      <c r="L216" s="153"/>
      <c r="M216" s="150"/>
      <c r="N216" s="150"/>
      <c r="O216" s="151"/>
      <c r="P216" s="151"/>
      <c r="Q216" s="150"/>
      <c r="R216" s="150"/>
      <c r="S216" s="150"/>
      <c r="T216" s="154"/>
      <c r="U216" s="154"/>
      <c r="V216" s="154" t="s">
        <v>217</v>
      </c>
      <c r="W216" s="155"/>
      <c r="X216" s="151"/>
    </row>
    <row r="217" spans="1:37" ht="20.25">
      <c r="A217" s="1">
        <v>76</v>
      </c>
      <c r="B217" s="2" t="s">
        <v>436</v>
      </c>
      <c r="C217" s="3" t="s">
        <v>703</v>
      </c>
      <c r="D217" s="164" t="s">
        <v>1194</v>
      </c>
      <c r="E217" s="5">
        <v>53.13</v>
      </c>
      <c r="F217" s="6" t="s">
        <v>450</v>
      </c>
      <c r="H217" s="7">
        <f>ROUND(E217*G217,2)</f>
        <v>0</v>
      </c>
      <c r="J217" s="7">
        <f>ROUND(E217*G217,2)</f>
        <v>0</v>
      </c>
      <c r="K217" s="8">
        <v>0.02598</v>
      </c>
      <c r="L217" s="8">
        <f>E217*K217</f>
        <v>1.3803174</v>
      </c>
      <c r="N217" s="5">
        <f>E217*M217</f>
        <v>0</v>
      </c>
      <c r="O217" s="6">
        <v>20</v>
      </c>
      <c r="P217" s="6" t="s">
        <v>366</v>
      </c>
      <c r="V217" s="9" t="s">
        <v>323</v>
      </c>
      <c r="W217" s="10">
        <v>77.357</v>
      </c>
      <c r="X217" s="3" t="s">
        <v>704</v>
      </c>
      <c r="Y217" s="3" t="s">
        <v>703</v>
      </c>
      <c r="Z217" s="6" t="s">
        <v>676</v>
      </c>
      <c r="AB217" s="6">
        <v>7</v>
      </c>
      <c r="AJ217" s="11" t="s">
        <v>368</v>
      </c>
      <c r="AK217" s="11" t="s">
        <v>369</v>
      </c>
    </row>
    <row r="218" spans="4:24" ht="9.75">
      <c r="D218" s="149" t="s">
        <v>705</v>
      </c>
      <c r="E218" s="150"/>
      <c r="F218" s="151"/>
      <c r="G218" s="152"/>
      <c r="H218" s="152"/>
      <c r="I218" s="152"/>
      <c r="J218" s="152"/>
      <c r="K218" s="153"/>
      <c r="L218" s="153"/>
      <c r="M218" s="150"/>
      <c r="N218" s="150"/>
      <c r="O218" s="151"/>
      <c r="P218" s="151"/>
      <c r="Q218" s="150"/>
      <c r="R218" s="150"/>
      <c r="S218" s="150"/>
      <c r="T218" s="154"/>
      <c r="U218" s="154"/>
      <c r="V218" s="154" t="s">
        <v>217</v>
      </c>
      <c r="W218" s="155"/>
      <c r="X218" s="151"/>
    </row>
    <row r="219" spans="1:37" ht="20.25">
      <c r="A219" s="1">
        <v>77</v>
      </c>
      <c r="B219" s="2" t="s">
        <v>436</v>
      </c>
      <c r="C219" s="3" t="s">
        <v>706</v>
      </c>
      <c r="D219" s="164" t="s">
        <v>1195</v>
      </c>
      <c r="E219" s="5">
        <v>1222.1</v>
      </c>
      <c r="F219" s="6" t="s">
        <v>450</v>
      </c>
      <c r="H219" s="7">
        <f>ROUND(E219*G219,2)</f>
        <v>0</v>
      </c>
      <c r="J219" s="7">
        <f>ROUND(E219*G219,2)</f>
        <v>0</v>
      </c>
      <c r="K219" s="8">
        <v>0.03228</v>
      </c>
      <c r="L219" s="8">
        <f>E219*K219</f>
        <v>39.449388</v>
      </c>
      <c r="N219" s="5">
        <f>E219*M219</f>
        <v>0</v>
      </c>
      <c r="O219" s="6">
        <v>20</v>
      </c>
      <c r="P219" s="6" t="s">
        <v>366</v>
      </c>
      <c r="V219" s="9" t="s">
        <v>323</v>
      </c>
      <c r="W219" s="10">
        <v>2243.776</v>
      </c>
      <c r="X219" s="3" t="s">
        <v>707</v>
      </c>
      <c r="Y219" s="3" t="s">
        <v>706</v>
      </c>
      <c r="Z219" s="6" t="s">
        <v>676</v>
      </c>
      <c r="AB219" s="6">
        <v>7</v>
      </c>
      <c r="AJ219" s="11" t="s">
        <v>368</v>
      </c>
      <c r="AK219" s="11" t="s">
        <v>369</v>
      </c>
    </row>
    <row r="220" spans="4:24" ht="9.75">
      <c r="D220" s="149" t="s">
        <v>708</v>
      </c>
      <c r="E220" s="150"/>
      <c r="F220" s="151"/>
      <c r="G220" s="152"/>
      <c r="H220" s="152"/>
      <c r="I220" s="152"/>
      <c r="J220" s="152"/>
      <c r="K220" s="153"/>
      <c r="L220" s="153"/>
      <c r="M220" s="150"/>
      <c r="N220" s="150"/>
      <c r="O220" s="151"/>
      <c r="P220" s="151"/>
      <c r="Q220" s="150"/>
      <c r="R220" s="150"/>
      <c r="S220" s="150"/>
      <c r="T220" s="154"/>
      <c r="U220" s="154"/>
      <c r="V220" s="154" t="s">
        <v>217</v>
      </c>
      <c r="W220" s="155"/>
      <c r="X220" s="151"/>
    </row>
    <row r="221" spans="4:24" ht="30">
      <c r="D221" s="149" t="s">
        <v>709</v>
      </c>
      <c r="E221" s="150"/>
      <c r="F221" s="151"/>
      <c r="G221" s="152"/>
      <c r="H221" s="152"/>
      <c r="I221" s="152"/>
      <c r="J221" s="152"/>
      <c r="K221" s="153"/>
      <c r="L221" s="153"/>
      <c r="M221" s="150"/>
      <c r="N221" s="150"/>
      <c r="O221" s="151"/>
      <c r="P221" s="151"/>
      <c r="Q221" s="150"/>
      <c r="R221" s="150"/>
      <c r="S221" s="150"/>
      <c r="T221" s="154"/>
      <c r="U221" s="154"/>
      <c r="V221" s="154" t="s">
        <v>217</v>
      </c>
      <c r="W221" s="155"/>
      <c r="X221" s="151"/>
    </row>
    <row r="222" spans="4:24" ht="30">
      <c r="D222" s="149" t="s">
        <v>710</v>
      </c>
      <c r="E222" s="150"/>
      <c r="F222" s="151"/>
      <c r="G222" s="152"/>
      <c r="H222" s="152"/>
      <c r="I222" s="152"/>
      <c r="J222" s="152"/>
      <c r="K222" s="153"/>
      <c r="L222" s="153"/>
      <c r="M222" s="150"/>
      <c r="N222" s="150"/>
      <c r="O222" s="151"/>
      <c r="P222" s="151"/>
      <c r="Q222" s="150"/>
      <c r="R222" s="150"/>
      <c r="S222" s="150"/>
      <c r="T222" s="154"/>
      <c r="U222" s="154"/>
      <c r="V222" s="154" t="s">
        <v>217</v>
      </c>
      <c r="W222" s="155"/>
      <c r="X222" s="151"/>
    </row>
    <row r="223" spans="4:24" ht="9.75">
      <c r="D223" s="149" t="s">
        <v>711</v>
      </c>
      <c r="E223" s="150"/>
      <c r="F223" s="151"/>
      <c r="G223" s="152"/>
      <c r="H223" s="152"/>
      <c r="I223" s="152"/>
      <c r="J223" s="152"/>
      <c r="K223" s="153"/>
      <c r="L223" s="153"/>
      <c r="M223" s="150"/>
      <c r="N223" s="150"/>
      <c r="O223" s="151"/>
      <c r="P223" s="151"/>
      <c r="Q223" s="150"/>
      <c r="R223" s="150"/>
      <c r="S223" s="150"/>
      <c r="T223" s="154"/>
      <c r="U223" s="154"/>
      <c r="V223" s="154" t="s">
        <v>217</v>
      </c>
      <c r="W223" s="155"/>
      <c r="X223" s="151"/>
    </row>
    <row r="224" spans="1:37" ht="9.75">
      <c r="A224" s="1">
        <v>78</v>
      </c>
      <c r="B224" s="2" t="s">
        <v>436</v>
      </c>
      <c r="C224" s="3" t="s">
        <v>712</v>
      </c>
      <c r="D224" s="4" t="s">
        <v>713</v>
      </c>
      <c r="E224" s="5">
        <v>76.326</v>
      </c>
      <c r="F224" s="6" t="s">
        <v>365</v>
      </c>
      <c r="H224" s="7">
        <f>ROUND(E224*G224,2)</f>
        <v>0</v>
      </c>
      <c r="J224" s="7">
        <f>ROUND(E224*G224,2)</f>
        <v>0</v>
      </c>
      <c r="K224" s="8">
        <v>2.42103</v>
      </c>
      <c r="L224" s="8">
        <f>E224*K224</f>
        <v>184.78753577999998</v>
      </c>
      <c r="N224" s="5">
        <f>E224*M224</f>
        <v>0</v>
      </c>
      <c r="O224" s="6">
        <v>20</v>
      </c>
      <c r="P224" s="6" t="s">
        <v>366</v>
      </c>
      <c r="V224" s="9" t="s">
        <v>323</v>
      </c>
      <c r="W224" s="10">
        <v>235.924</v>
      </c>
      <c r="X224" s="3" t="s">
        <v>714</v>
      </c>
      <c r="Y224" s="3" t="s">
        <v>712</v>
      </c>
      <c r="Z224" s="6" t="s">
        <v>440</v>
      </c>
      <c r="AB224" s="6">
        <v>7</v>
      </c>
      <c r="AJ224" s="11" t="s">
        <v>368</v>
      </c>
      <c r="AK224" s="11" t="s">
        <v>369</v>
      </c>
    </row>
    <row r="225" spans="4:24" ht="20.25">
      <c r="D225" s="149" t="s">
        <v>715</v>
      </c>
      <c r="E225" s="150"/>
      <c r="F225" s="151"/>
      <c r="G225" s="152"/>
      <c r="H225" s="152"/>
      <c r="I225" s="152"/>
      <c r="J225" s="152"/>
      <c r="K225" s="153"/>
      <c r="L225" s="153"/>
      <c r="M225" s="150"/>
      <c r="N225" s="150"/>
      <c r="O225" s="151"/>
      <c r="P225" s="151"/>
      <c r="Q225" s="150"/>
      <c r="R225" s="150"/>
      <c r="S225" s="150"/>
      <c r="T225" s="154"/>
      <c r="U225" s="154"/>
      <c r="V225" s="154" t="s">
        <v>217</v>
      </c>
      <c r="W225" s="155"/>
      <c r="X225" s="151"/>
    </row>
    <row r="226" spans="4:24" ht="9.75">
      <c r="D226" s="149" t="s">
        <v>716</v>
      </c>
      <c r="E226" s="150"/>
      <c r="F226" s="151"/>
      <c r="G226" s="152"/>
      <c r="H226" s="152"/>
      <c r="I226" s="152"/>
      <c r="J226" s="152"/>
      <c r="K226" s="153"/>
      <c r="L226" s="153"/>
      <c r="M226" s="150"/>
      <c r="N226" s="150"/>
      <c r="O226" s="151"/>
      <c r="P226" s="151"/>
      <c r="Q226" s="150"/>
      <c r="R226" s="150"/>
      <c r="S226" s="150"/>
      <c r="T226" s="154"/>
      <c r="U226" s="154"/>
      <c r="V226" s="154" t="s">
        <v>217</v>
      </c>
      <c r="W226" s="155"/>
      <c r="X226" s="151"/>
    </row>
    <row r="227" spans="1:37" ht="9.75">
      <c r="A227" s="1">
        <v>79</v>
      </c>
      <c r="B227" s="2" t="s">
        <v>436</v>
      </c>
      <c r="C227" s="3" t="s">
        <v>717</v>
      </c>
      <c r="D227" s="4" t="s">
        <v>718</v>
      </c>
      <c r="E227" s="5">
        <v>24.346</v>
      </c>
      <c r="F227" s="6" t="s">
        <v>365</v>
      </c>
      <c r="H227" s="7">
        <f>ROUND(E227*G227,2)</f>
        <v>0</v>
      </c>
      <c r="J227" s="7">
        <f>ROUND(E227*G227,2)</f>
        <v>0</v>
      </c>
      <c r="K227" s="8">
        <v>2.42103</v>
      </c>
      <c r="L227" s="8">
        <f>E227*K227</f>
        <v>58.94239638</v>
      </c>
      <c r="N227" s="5">
        <f>E227*M227</f>
        <v>0</v>
      </c>
      <c r="O227" s="6">
        <v>20</v>
      </c>
      <c r="P227" s="6" t="s">
        <v>366</v>
      </c>
      <c r="V227" s="9" t="s">
        <v>323</v>
      </c>
      <c r="W227" s="10">
        <v>60.062</v>
      </c>
      <c r="X227" s="3" t="s">
        <v>719</v>
      </c>
      <c r="Y227" s="3" t="s">
        <v>717</v>
      </c>
      <c r="Z227" s="6" t="s">
        <v>440</v>
      </c>
      <c r="AB227" s="6">
        <v>7</v>
      </c>
      <c r="AJ227" s="11" t="s">
        <v>368</v>
      </c>
      <c r="AK227" s="11" t="s">
        <v>369</v>
      </c>
    </row>
    <row r="228" spans="4:24" ht="9.75">
      <c r="D228" s="149" t="s">
        <v>720</v>
      </c>
      <c r="E228" s="150"/>
      <c r="F228" s="151"/>
      <c r="G228" s="152"/>
      <c r="H228" s="152"/>
      <c r="I228" s="152"/>
      <c r="J228" s="152"/>
      <c r="K228" s="153"/>
      <c r="L228" s="153"/>
      <c r="M228" s="150"/>
      <c r="N228" s="150"/>
      <c r="O228" s="151"/>
      <c r="P228" s="151"/>
      <c r="Q228" s="150"/>
      <c r="R228" s="150"/>
      <c r="S228" s="150"/>
      <c r="T228" s="154"/>
      <c r="U228" s="154"/>
      <c r="V228" s="154" t="s">
        <v>217</v>
      </c>
      <c r="W228" s="155"/>
      <c r="X228" s="151"/>
    </row>
    <row r="229" spans="4:24" ht="9.75">
      <c r="D229" s="149" t="s">
        <v>411</v>
      </c>
      <c r="E229" s="150"/>
      <c r="F229" s="151"/>
      <c r="G229" s="152"/>
      <c r="H229" s="152"/>
      <c r="I229" s="152"/>
      <c r="J229" s="152"/>
      <c r="K229" s="153"/>
      <c r="L229" s="153"/>
      <c r="M229" s="150"/>
      <c r="N229" s="150"/>
      <c r="O229" s="151"/>
      <c r="P229" s="151"/>
      <c r="Q229" s="150"/>
      <c r="R229" s="150"/>
      <c r="S229" s="150"/>
      <c r="T229" s="154"/>
      <c r="U229" s="154"/>
      <c r="V229" s="154" t="s">
        <v>217</v>
      </c>
      <c r="W229" s="155"/>
      <c r="X229" s="151"/>
    </row>
    <row r="230" spans="1:37" ht="9.75">
      <c r="A230" s="1">
        <v>80</v>
      </c>
      <c r="B230" s="2" t="s">
        <v>436</v>
      </c>
      <c r="C230" s="3" t="s">
        <v>721</v>
      </c>
      <c r="D230" s="4" t="s">
        <v>722</v>
      </c>
      <c r="E230" s="5">
        <v>3.457</v>
      </c>
      <c r="F230" s="6" t="s">
        <v>365</v>
      </c>
      <c r="H230" s="7">
        <f>ROUND(E230*G230,2)</f>
        <v>0</v>
      </c>
      <c r="J230" s="7">
        <f>ROUND(E230*G230,2)</f>
        <v>0</v>
      </c>
      <c r="K230" s="8">
        <v>2.33873</v>
      </c>
      <c r="L230" s="8">
        <f>E230*K230</f>
        <v>8.08498961</v>
      </c>
      <c r="N230" s="5">
        <f>E230*M230</f>
        <v>0</v>
      </c>
      <c r="O230" s="6">
        <v>20</v>
      </c>
      <c r="P230" s="6" t="s">
        <v>366</v>
      </c>
      <c r="V230" s="9" t="s">
        <v>323</v>
      </c>
      <c r="W230" s="10">
        <v>7.602</v>
      </c>
      <c r="X230" s="3" t="s">
        <v>723</v>
      </c>
      <c r="Y230" s="3" t="s">
        <v>721</v>
      </c>
      <c r="Z230" s="6" t="s">
        <v>416</v>
      </c>
      <c r="AB230" s="6">
        <v>7</v>
      </c>
      <c r="AJ230" s="11" t="s">
        <v>368</v>
      </c>
      <c r="AK230" s="11" t="s">
        <v>369</v>
      </c>
    </row>
    <row r="231" spans="4:24" ht="9.75">
      <c r="D231" s="149" t="s">
        <v>724</v>
      </c>
      <c r="E231" s="150"/>
      <c r="F231" s="151"/>
      <c r="G231" s="152"/>
      <c r="H231" s="152"/>
      <c r="I231" s="152"/>
      <c r="J231" s="152"/>
      <c r="K231" s="153"/>
      <c r="L231" s="153"/>
      <c r="M231" s="150"/>
      <c r="N231" s="150"/>
      <c r="O231" s="151"/>
      <c r="P231" s="151"/>
      <c r="Q231" s="150"/>
      <c r="R231" s="150"/>
      <c r="S231" s="150"/>
      <c r="T231" s="154"/>
      <c r="U231" s="154"/>
      <c r="V231" s="154" t="s">
        <v>217</v>
      </c>
      <c r="W231" s="155"/>
      <c r="X231" s="151"/>
    </row>
    <row r="232" spans="4:24" ht="9.75">
      <c r="D232" s="149" t="s">
        <v>725</v>
      </c>
      <c r="E232" s="150"/>
      <c r="F232" s="151"/>
      <c r="G232" s="152"/>
      <c r="H232" s="152"/>
      <c r="I232" s="152"/>
      <c r="J232" s="152"/>
      <c r="K232" s="153"/>
      <c r="L232" s="153"/>
      <c r="M232" s="150"/>
      <c r="N232" s="150"/>
      <c r="O232" s="151"/>
      <c r="P232" s="151"/>
      <c r="Q232" s="150"/>
      <c r="R232" s="150"/>
      <c r="S232" s="150"/>
      <c r="T232" s="154"/>
      <c r="U232" s="154"/>
      <c r="V232" s="154" t="s">
        <v>217</v>
      </c>
      <c r="W232" s="155"/>
      <c r="X232" s="151"/>
    </row>
    <row r="233" spans="1:37" ht="20.25">
      <c r="A233" s="1">
        <v>81</v>
      </c>
      <c r="B233" s="2" t="s">
        <v>436</v>
      </c>
      <c r="C233" s="3" t="s">
        <v>726</v>
      </c>
      <c r="D233" s="4" t="s">
        <v>727</v>
      </c>
      <c r="E233" s="5">
        <v>65.18</v>
      </c>
      <c r="F233" s="6" t="s">
        <v>365</v>
      </c>
      <c r="H233" s="7">
        <f>ROUND(E233*G233,2)</f>
        <v>0</v>
      </c>
      <c r="J233" s="7">
        <f>ROUND(E233*G233,2)</f>
        <v>0</v>
      </c>
      <c r="L233" s="8">
        <f>E233*K233</f>
        <v>0</v>
      </c>
      <c r="N233" s="5">
        <f>E233*M233</f>
        <v>0</v>
      </c>
      <c r="O233" s="6">
        <v>20</v>
      </c>
      <c r="P233" s="6" t="s">
        <v>366</v>
      </c>
      <c r="V233" s="9" t="s">
        <v>323</v>
      </c>
      <c r="W233" s="10">
        <v>53.448</v>
      </c>
      <c r="X233" s="3" t="s">
        <v>728</v>
      </c>
      <c r="Y233" s="3" t="s">
        <v>726</v>
      </c>
      <c r="Z233" s="6" t="s">
        <v>440</v>
      </c>
      <c r="AB233" s="6">
        <v>1</v>
      </c>
      <c r="AJ233" s="11" t="s">
        <v>368</v>
      </c>
      <c r="AK233" s="11" t="s">
        <v>369</v>
      </c>
    </row>
    <row r="234" spans="4:24" ht="9.75">
      <c r="D234" s="149" t="s">
        <v>729</v>
      </c>
      <c r="E234" s="150"/>
      <c r="F234" s="151"/>
      <c r="G234" s="152"/>
      <c r="H234" s="152"/>
      <c r="I234" s="152"/>
      <c r="J234" s="152"/>
      <c r="K234" s="153"/>
      <c r="L234" s="153"/>
      <c r="M234" s="150"/>
      <c r="N234" s="150"/>
      <c r="O234" s="151"/>
      <c r="P234" s="151"/>
      <c r="Q234" s="150"/>
      <c r="R234" s="150"/>
      <c r="S234" s="150"/>
      <c r="T234" s="154"/>
      <c r="U234" s="154"/>
      <c r="V234" s="154" t="s">
        <v>217</v>
      </c>
      <c r="W234" s="155"/>
      <c r="X234" s="151"/>
    </row>
    <row r="235" spans="1:37" ht="20.25">
      <c r="A235" s="1">
        <v>82</v>
      </c>
      <c r="B235" s="2" t="s">
        <v>436</v>
      </c>
      <c r="C235" s="3" t="s">
        <v>730</v>
      </c>
      <c r="D235" s="4" t="s">
        <v>731</v>
      </c>
      <c r="E235" s="5">
        <v>24.346</v>
      </c>
      <c r="F235" s="6" t="s">
        <v>365</v>
      </c>
      <c r="H235" s="7">
        <f>ROUND(E235*G235,2)</f>
        <v>0</v>
      </c>
      <c r="J235" s="7">
        <f>ROUND(E235*G235,2)</f>
        <v>0</v>
      </c>
      <c r="L235" s="8">
        <f>E235*K235</f>
        <v>0</v>
      </c>
      <c r="N235" s="5">
        <f>E235*M235</f>
        <v>0</v>
      </c>
      <c r="O235" s="6">
        <v>20</v>
      </c>
      <c r="P235" s="6" t="s">
        <v>366</v>
      </c>
      <c r="V235" s="9" t="s">
        <v>323</v>
      </c>
      <c r="W235" s="10">
        <v>9.982</v>
      </c>
      <c r="X235" s="3" t="s">
        <v>732</v>
      </c>
      <c r="Y235" s="3" t="s">
        <v>730</v>
      </c>
      <c r="Z235" s="6" t="s">
        <v>440</v>
      </c>
      <c r="AB235" s="6">
        <v>1</v>
      </c>
      <c r="AJ235" s="11" t="s">
        <v>368</v>
      </c>
      <c r="AK235" s="11" t="s">
        <v>369</v>
      </c>
    </row>
    <row r="236" spans="1:37" ht="9.75">
      <c r="A236" s="1">
        <v>83</v>
      </c>
      <c r="B236" s="2" t="s">
        <v>436</v>
      </c>
      <c r="C236" s="3" t="s">
        <v>733</v>
      </c>
      <c r="D236" s="4" t="s">
        <v>734</v>
      </c>
      <c r="E236" s="5">
        <v>10.8</v>
      </c>
      <c r="F236" s="6" t="s">
        <v>450</v>
      </c>
      <c r="H236" s="7">
        <f>ROUND(E236*G236,2)</f>
        <v>0</v>
      </c>
      <c r="J236" s="7">
        <f>ROUND(E236*G236,2)</f>
        <v>0</v>
      </c>
      <c r="K236" s="8">
        <v>0.00863</v>
      </c>
      <c r="L236" s="8">
        <f>E236*K236</f>
        <v>0.09320400000000001</v>
      </c>
      <c r="N236" s="5">
        <f>E236*M236</f>
        <v>0</v>
      </c>
      <c r="O236" s="6">
        <v>20</v>
      </c>
      <c r="P236" s="6" t="s">
        <v>366</v>
      </c>
      <c r="V236" s="9" t="s">
        <v>323</v>
      </c>
      <c r="W236" s="10">
        <v>4.277</v>
      </c>
      <c r="X236" s="3" t="s">
        <v>733</v>
      </c>
      <c r="Y236" s="3" t="s">
        <v>733</v>
      </c>
      <c r="Z236" s="6" t="s">
        <v>440</v>
      </c>
      <c r="AB236" s="6">
        <v>1</v>
      </c>
      <c r="AJ236" s="11" t="s">
        <v>368</v>
      </c>
      <c r="AK236" s="11" t="s">
        <v>369</v>
      </c>
    </row>
    <row r="237" spans="4:24" ht="9.75">
      <c r="D237" s="149" t="s">
        <v>735</v>
      </c>
      <c r="E237" s="150"/>
      <c r="F237" s="151"/>
      <c r="G237" s="152"/>
      <c r="H237" s="152"/>
      <c r="I237" s="152"/>
      <c r="J237" s="152"/>
      <c r="K237" s="153"/>
      <c r="L237" s="153"/>
      <c r="M237" s="150"/>
      <c r="N237" s="150"/>
      <c r="O237" s="151"/>
      <c r="P237" s="151"/>
      <c r="Q237" s="150"/>
      <c r="R237" s="150"/>
      <c r="S237" s="150"/>
      <c r="T237" s="154"/>
      <c r="U237" s="154"/>
      <c r="V237" s="154" t="s">
        <v>217</v>
      </c>
      <c r="W237" s="155"/>
      <c r="X237" s="151"/>
    </row>
    <row r="238" spans="4:24" ht="9.75">
      <c r="D238" s="149" t="s">
        <v>736</v>
      </c>
      <c r="E238" s="150"/>
      <c r="F238" s="151"/>
      <c r="G238" s="152"/>
      <c r="H238" s="152"/>
      <c r="I238" s="152"/>
      <c r="J238" s="152"/>
      <c r="K238" s="153"/>
      <c r="L238" s="153"/>
      <c r="M238" s="150"/>
      <c r="N238" s="150"/>
      <c r="O238" s="151"/>
      <c r="P238" s="151"/>
      <c r="Q238" s="150"/>
      <c r="R238" s="150"/>
      <c r="S238" s="150"/>
      <c r="T238" s="154"/>
      <c r="U238" s="154"/>
      <c r="V238" s="154" t="s">
        <v>217</v>
      </c>
      <c r="W238" s="155"/>
      <c r="X238" s="151"/>
    </row>
    <row r="239" spans="1:37" ht="9.75">
      <c r="A239" s="1">
        <v>84</v>
      </c>
      <c r="B239" s="2" t="s">
        <v>436</v>
      </c>
      <c r="C239" s="3" t="s">
        <v>737</v>
      </c>
      <c r="D239" s="4" t="s">
        <v>738</v>
      </c>
      <c r="E239" s="5">
        <v>10.8</v>
      </c>
      <c r="F239" s="6" t="s">
        <v>450</v>
      </c>
      <c r="H239" s="7">
        <f>ROUND(E239*G239,2)</f>
        <v>0</v>
      </c>
      <c r="J239" s="7">
        <f>ROUND(E239*G239,2)</f>
        <v>0</v>
      </c>
      <c r="L239" s="8">
        <f>E239*K239</f>
        <v>0</v>
      </c>
      <c r="N239" s="5">
        <f>E239*M239</f>
        <v>0</v>
      </c>
      <c r="O239" s="6">
        <v>20</v>
      </c>
      <c r="P239" s="6" t="s">
        <v>366</v>
      </c>
      <c r="V239" s="9" t="s">
        <v>323</v>
      </c>
      <c r="W239" s="10">
        <v>2.592</v>
      </c>
      <c r="X239" s="3" t="s">
        <v>737</v>
      </c>
      <c r="Y239" s="3" t="s">
        <v>737</v>
      </c>
      <c r="Z239" s="6" t="s">
        <v>440</v>
      </c>
      <c r="AB239" s="6">
        <v>1</v>
      </c>
      <c r="AJ239" s="11" t="s">
        <v>368</v>
      </c>
      <c r="AK239" s="11" t="s">
        <v>369</v>
      </c>
    </row>
    <row r="240" spans="1:37" ht="20.25">
      <c r="A240" s="1">
        <v>85</v>
      </c>
      <c r="B240" s="2" t="s">
        <v>436</v>
      </c>
      <c r="C240" s="3" t="s">
        <v>739</v>
      </c>
      <c r="D240" s="4" t="s">
        <v>740</v>
      </c>
      <c r="E240" s="5">
        <v>1482.53</v>
      </c>
      <c r="F240" s="6" t="s">
        <v>450</v>
      </c>
      <c r="H240" s="7">
        <f>ROUND(E240*G240,2)</f>
        <v>0</v>
      </c>
      <c r="J240" s="7">
        <f>ROUND(E240*G240,2)</f>
        <v>0</v>
      </c>
      <c r="K240" s="8">
        <v>0.00245</v>
      </c>
      <c r="L240" s="8">
        <f>E240*K240</f>
        <v>3.6321985</v>
      </c>
      <c r="N240" s="5">
        <f>E240*M240</f>
        <v>0</v>
      </c>
      <c r="O240" s="6">
        <v>20</v>
      </c>
      <c r="P240" s="6" t="s">
        <v>366</v>
      </c>
      <c r="V240" s="9" t="s">
        <v>323</v>
      </c>
      <c r="W240" s="10">
        <v>60.784</v>
      </c>
      <c r="X240" s="3" t="s">
        <v>741</v>
      </c>
      <c r="Y240" s="3" t="s">
        <v>739</v>
      </c>
      <c r="Z240" s="6" t="s">
        <v>416</v>
      </c>
      <c r="AB240" s="6">
        <v>7</v>
      </c>
      <c r="AJ240" s="11" t="s">
        <v>368</v>
      </c>
      <c r="AK240" s="11" t="s">
        <v>369</v>
      </c>
    </row>
    <row r="241" spans="4:24" ht="9.75">
      <c r="D241" s="149" t="s">
        <v>742</v>
      </c>
      <c r="E241" s="150"/>
      <c r="F241" s="151"/>
      <c r="G241" s="152"/>
      <c r="H241" s="152"/>
      <c r="I241" s="152"/>
      <c r="J241" s="152"/>
      <c r="K241" s="153"/>
      <c r="L241" s="153"/>
      <c r="M241" s="150"/>
      <c r="N241" s="150"/>
      <c r="O241" s="151"/>
      <c r="P241" s="151"/>
      <c r="Q241" s="150"/>
      <c r="R241" s="150"/>
      <c r="S241" s="150"/>
      <c r="T241" s="154"/>
      <c r="U241" s="154"/>
      <c r="V241" s="154" t="s">
        <v>217</v>
      </c>
      <c r="W241" s="155"/>
      <c r="X241" s="151"/>
    </row>
    <row r="242" spans="1:37" ht="20.25">
      <c r="A242" s="1">
        <v>86</v>
      </c>
      <c r="B242" s="2" t="s">
        <v>436</v>
      </c>
      <c r="C242" s="3" t="s">
        <v>743</v>
      </c>
      <c r="D242" s="4" t="s">
        <v>744</v>
      </c>
      <c r="E242" s="5">
        <v>250.272</v>
      </c>
      <c r="F242" s="6" t="s">
        <v>450</v>
      </c>
      <c r="H242" s="7">
        <f>ROUND(E242*G242,2)</f>
        <v>0</v>
      </c>
      <c r="J242" s="7">
        <f>ROUND(E242*G242,2)</f>
        <v>0</v>
      </c>
      <c r="K242" s="8">
        <v>0.00352</v>
      </c>
      <c r="L242" s="8">
        <f>E242*K242</f>
        <v>0.88095744</v>
      </c>
      <c r="N242" s="5">
        <f>E242*M242</f>
        <v>0</v>
      </c>
      <c r="O242" s="6">
        <v>20</v>
      </c>
      <c r="P242" s="6" t="s">
        <v>366</v>
      </c>
      <c r="V242" s="9" t="s">
        <v>323</v>
      </c>
      <c r="W242" s="10">
        <v>10.261</v>
      </c>
      <c r="X242" s="3" t="s">
        <v>745</v>
      </c>
      <c r="Y242" s="3" t="s">
        <v>743</v>
      </c>
      <c r="Z242" s="6" t="s">
        <v>416</v>
      </c>
      <c r="AB242" s="6">
        <v>1</v>
      </c>
      <c r="AJ242" s="11" t="s">
        <v>368</v>
      </c>
      <c r="AK242" s="11" t="s">
        <v>369</v>
      </c>
    </row>
    <row r="243" spans="4:24" ht="9.75">
      <c r="D243" s="149" t="s">
        <v>746</v>
      </c>
      <c r="E243" s="150"/>
      <c r="F243" s="151"/>
      <c r="G243" s="152"/>
      <c r="H243" s="152"/>
      <c r="I243" s="152"/>
      <c r="J243" s="152"/>
      <c r="K243" s="153"/>
      <c r="L243" s="153"/>
      <c r="M243" s="150"/>
      <c r="N243" s="150"/>
      <c r="O243" s="151"/>
      <c r="P243" s="151"/>
      <c r="Q243" s="150"/>
      <c r="R243" s="150"/>
      <c r="S243" s="150"/>
      <c r="T243" s="154"/>
      <c r="U243" s="154"/>
      <c r="V243" s="154" t="s">
        <v>217</v>
      </c>
      <c r="W243" s="155"/>
      <c r="X243" s="151"/>
    </row>
    <row r="244" spans="1:37" ht="9.75">
      <c r="A244" s="1">
        <v>87</v>
      </c>
      <c r="B244" s="2" t="s">
        <v>436</v>
      </c>
      <c r="C244" s="3" t="s">
        <v>747</v>
      </c>
      <c r="D244" s="4" t="s">
        <v>748</v>
      </c>
      <c r="E244" s="5">
        <v>35.686</v>
      </c>
      <c r="F244" s="6" t="s">
        <v>365</v>
      </c>
      <c r="H244" s="7">
        <f>ROUND(E244*G244,2)</f>
        <v>0</v>
      </c>
      <c r="J244" s="7">
        <f>ROUND(E244*G244,2)</f>
        <v>0</v>
      </c>
      <c r="K244" s="8">
        <v>1.837</v>
      </c>
      <c r="L244" s="8">
        <f>E244*K244</f>
        <v>65.555182</v>
      </c>
      <c r="N244" s="5">
        <f>E244*M244</f>
        <v>0</v>
      </c>
      <c r="O244" s="6">
        <v>20</v>
      </c>
      <c r="P244" s="6" t="s">
        <v>366</v>
      </c>
      <c r="V244" s="9" t="s">
        <v>323</v>
      </c>
      <c r="W244" s="10">
        <v>58.24</v>
      </c>
      <c r="X244" s="3" t="s">
        <v>749</v>
      </c>
      <c r="Y244" s="3" t="s">
        <v>747</v>
      </c>
      <c r="Z244" s="6" t="s">
        <v>491</v>
      </c>
      <c r="AB244" s="6">
        <v>7</v>
      </c>
      <c r="AJ244" s="11" t="s">
        <v>368</v>
      </c>
      <c r="AK244" s="11" t="s">
        <v>369</v>
      </c>
    </row>
    <row r="245" spans="4:24" ht="9.75">
      <c r="D245" s="149" t="s">
        <v>750</v>
      </c>
      <c r="E245" s="150"/>
      <c r="F245" s="151"/>
      <c r="G245" s="152"/>
      <c r="H245" s="152"/>
      <c r="I245" s="152"/>
      <c r="J245" s="152"/>
      <c r="K245" s="153"/>
      <c r="L245" s="153"/>
      <c r="M245" s="150"/>
      <c r="N245" s="150"/>
      <c r="O245" s="151"/>
      <c r="P245" s="151"/>
      <c r="Q245" s="150"/>
      <c r="R245" s="150"/>
      <c r="S245" s="150"/>
      <c r="T245" s="154"/>
      <c r="U245" s="154"/>
      <c r="V245" s="154" t="s">
        <v>217</v>
      </c>
      <c r="W245" s="155"/>
      <c r="X245" s="151"/>
    </row>
    <row r="246" spans="1:37" ht="9.75">
      <c r="A246" s="1">
        <v>88</v>
      </c>
      <c r="B246" s="2" t="s">
        <v>436</v>
      </c>
      <c r="C246" s="3" t="s">
        <v>751</v>
      </c>
      <c r="D246" s="4" t="s">
        <v>752</v>
      </c>
      <c r="E246" s="5">
        <v>0.824</v>
      </c>
      <c r="F246" s="6" t="s">
        <v>365</v>
      </c>
      <c r="H246" s="7">
        <f>ROUND(E246*G246,2)</f>
        <v>0</v>
      </c>
      <c r="J246" s="7">
        <f>ROUND(E246*G246,2)</f>
        <v>0</v>
      </c>
      <c r="K246" s="8">
        <v>1.837</v>
      </c>
      <c r="L246" s="8">
        <f>E246*K246</f>
        <v>1.513688</v>
      </c>
      <c r="N246" s="5">
        <f>E246*M246</f>
        <v>0</v>
      </c>
      <c r="O246" s="6">
        <v>20</v>
      </c>
      <c r="P246" s="6" t="s">
        <v>366</v>
      </c>
      <c r="V246" s="9" t="s">
        <v>323</v>
      </c>
      <c r="W246" s="10">
        <v>1.345</v>
      </c>
      <c r="X246" s="3" t="s">
        <v>753</v>
      </c>
      <c r="Y246" s="3" t="s">
        <v>751</v>
      </c>
      <c r="Z246" s="6" t="s">
        <v>491</v>
      </c>
      <c r="AB246" s="6">
        <v>1</v>
      </c>
      <c r="AJ246" s="11" t="s">
        <v>368</v>
      </c>
      <c r="AK246" s="11" t="s">
        <v>369</v>
      </c>
    </row>
    <row r="247" spans="4:24" ht="9.75">
      <c r="D247" s="149" t="s">
        <v>754</v>
      </c>
      <c r="E247" s="150"/>
      <c r="F247" s="151"/>
      <c r="G247" s="152"/>
      <c r="H247" s="152"/>
      <c r="I247" s="152"/>
      <c r="J247" s="152"/>
      <c r="K247" s="153"/>
      <c r="L247" s="153"/>
      <c r="M247" s="150"/>
      <c r="N247" s="150"/>
      <c r="O247" s="151"/>
      <c r="P247" s="151"/>
      <c r="Q247" s="150"/>
      <c r="R247" s="150"/>
      <c r="S247" s="150"/>
      <c r="T247" s="154"/>
      <c r="U247" s="154"/>
      <c r="V247" s="154" t="s">
        <v>217</v>
      </c>
      <c r="W247" s="155"/>
      <c r="X247" s="151"/>
    </row>
    <row r="248" spans="1:37" ht="20.25">
      <c r="A248" s="1">
        <v>89</v>
      </c>
      <c r="B248" s="2" t="s">
        <v>436</v>
      </c>
      <c r="C248" s="3" t="s">
        <v>755</v>
      </c>
      <c r="D248" s="4" t="s">
        <v>756</v>
      </c>
      <c r="E248" s="5">
        <v>2.24</v>
      </c>
      <c r="F248" s="6" t="s">
        <v>450</v>
      </c>
      <c r="H248" s="7">
        <f>ROUND(E248*G248,2)</f>
        <v>0</v>
      </c>
      <c r="J248" s="7">
        <f>ROUND(E248*G248,2)</f>
        <v>0</v>
      </c>
      <c r="K248" s="8">
        <v>0.10966</v>
      </c>
      <c r="L248" s="8">
        <f>E248*K248</f>
        <v>0.2456384</v>
      </c>
      <c r="N248" s="5">
        <f>E248*M248</f>
        <v>0</v>
      </c>
      <c r="O248" s="6">
        <v>20</v>
      </c>
      <c r="P248" s="6" t="s">
        <v>366</v>
      </c>
      <c r="V248" s="9" t="s">
        <v>323</v>
      </c>
      <c r="W248" s="10">
        <v>0.992</v>
      </c>
      <c r="X248" s="3" t="s">
        <v>757</v>
      </c>
      <c r="Y248" s="3" t="s">
        <v>755</v>
      </c>
      <c r="Z248" s="6" t="s">
        <v>440</v>
      </c>
      <c r="AB248" s="6">
        <v>1</v>
      </c>
      <c r="AJ248" s="11" t="s">
        <v>368</v>
      </c>
      <c r="AK248" s="11" t="s">
        <v>369</v>
      </c>
    </row>
    <row r="249" spans="4:24" ht="9.75">
      <c r="D249" s="149" t="s">
        <v>758</v>
      </c>
      <c r="E249" s="150"/>
      <c r="F249" s="151"/>
      <c r="G249" s="152"/>
      <c r="H249" s="152"/>
      <c r="I249" s="152"/>
      <c r="J249" s="152"/>
      <c r="K249" s="153"/>
      <c r="L249" s="153"/>
      <c r="M249" s="150"/>
      <c r="N249" s="150"/>
      <c r="O249" s="151"/>
      <c r="P249" s="151"/>
      <c r="Q249" s="150"/>
      <c r="R249" s="150"/>
      <c r="S249" s="150"/>
      <c r="T249" s="154"/>
      <c r="U249" s="154"/>
      <c r="V249" s="154" t="s">
        <v>217</v>
      </c>
      <c r="W249" s="155"/>
      <c r="X249" s="151"/>
    </row>
    <row r="250" spans="1:37" ht="20.25">
      <c r="A250" s="1">
        <v>90</v>
      </c>
      <c r="B250" s="2" t="s">
        <v>436</v>
      </c>
      <c r="C250" s="3" t="s">
        <v>759</v>
      </c>
      <c r="D250" s="4" t="s">
        <v>760</v>
      </c>
      <c r="E250" s="5">
        <v>65.17</v>
      </c>
      <c r="F250" s="6" t="s">
        <v>450</v>
      </c>
      <c r="H250" s="7">
        <f>ROUND(E250*G250,2)</f>
        <v>0</v>
      </c>
      <c r="J250" s="7">
        <f>ROUND(E250*G250,2)</f>
        <v>0</v>
      </c>
      <c r="K250" s="8">
        <v>0.04607</v>
      </c>
      <c r="L250" s="8">
        <f>E250*K250</f>
        <v>3.0023819</v>
      </c>
      <c r="N250" s="5">
        <f>E250*M250</f>
        <v>0</v>
      </c>
      <c r="O250" s="6">
        <v>20</v>
      </c>
      <c r="P250" s="6" t="s">
        <v>366</v>
      </c>
      <c r="V250" s="9" t="s">
        <v>323</v>
      </c>
      <c r="W250" s="10">
        <v>23.331</v>
      </c>
      <c r="X250" s="3" t="s">
        <v>761</v>
      </c>
      <c r="Y250" s="3" t="s">
        <v>759</v>
      </c>
      <c r="Z250" s="6" t="s">
        <v>440</v>
      </c>
      <c r="AB250" s="6">
        <v>1</v>
      </c>
      <c r="AJ250" s="11" t="s">
        <v>368</v>
      </c>
      <c r="AK250" s="11" t="s">
        <v>369</v>
      </c>
    </row>
    <row r="251" spans="4:24" ht="9.75">
      <c r="D251" s="149" t="s">
        <v>762</v>
      </c>
      <c r="E251" s="150"/>
      <c r="F251" s="151"/>
      <c r="G251" s="152"/>
      <c r="H251" s="152"/>
      <c r="I251" s="152"/>
      <c r="J251" s="152"/>
      <c r="K251" s="153"/>
      <c r="L251" s="153"/>
      <c r="M251" s="150"/>
      <c r="N251" s="150"/>
      <c r="O251" s="151"/>
      <c r="P251" s="151"/>
      <c r="Q251" s="150"/>
      <c r="R251" s="150"/>
      <c r="S251" s="150"/>
      <c r="T251" s="154"/>
      <c r="U251" s="154"/>
      <c r="V251" s="154" t="s">
        <v>217</v>
      </c>
      <c r="W251" s="155"/>
      <c r="X251" s="151"/>
    </row>
    <row r="252" spans="1:37" ht="9.75">
      <c r="A252" s="1">
        <v>91</v>
      </c>
      <c r="B252" s="2" t="s">
        <v>436</v>
      </c>
      <c r="C252" s="3" t="s">
        <v>763</v>
      </c>
      <c r="D252" s="4" t="s">
        <v>764</v>
      </c>
      <c r="E252" s="5">
        <v>1081.01</v>
      </c>
      <c r="F252" s="6" t="s">
        <v>450</v>
      </c>
      <c r="H252" s="7">
        <f>ROUND(E252*G252,2)</f>
        <v>0</v>
      </c>
      <c r="J252" s="7">
        <f>ROUND(E252*G252,2)</f>
        <v>0</v>
      </c>
      <c r="K252" s="8">
        <v>0.0046</v>
      </c>
      <c r="L252" s="8">
        <f>E252*K252</f>
        <v>4.972646</v>
      </c>
      <c r="N252" s="5">
        <f>E252*M252</f>
        <v>0</v>
      </c>
      <c r="O252" s="6">
        <v>20</v>
      </c>
      <c r="P252" s="6" t="s">
        <v>366</v>
      </c>
      <c r="V252" s="9" t="s">
        <v>323</v>
      </c>
      <c r="W252" s="10">
        <v>509.156</v>
      </c>
      <c r="X252" s="3" t="s">
        <v>765</v>
      </c>
      <c r="Y252" s="3" t="s">
        <v>763</v>
      </c>
      <c r="Z252" s="6" t="s">
        <v>440</v>
      </c>
      <c r="AB252" s="6">
        <v>7</v>
      </c>
      <c r="AJ252" s="11" t="s">
        <v>368</v>
      </c>
      <c r="AK252" s="11" t="s">
        <v>369</v>
      </c>
    </row>
    <row r="253" spans="4:24" ht="9.75">
      <c r="D253" s="149" t="s">
        <v>766</v>
      </c>
      <c r="E253" s="150"/>
      <c r="F253" s="151"/>
      <c r="G253" s="152"/>
      <c r="H253" s="152"/>
      <c r="I253" s="152"/>
      <c r="J253" s="152"/>
      <c r="K253" s="153"/>
      <c r="L253" s="153"/>
      <c r="M253" s="150"/>
      <c r="N253" s="150"/>
      <c r="O253" s="151"/>
      <c r="P253" s="151"/>
      <c r="Q253" s="150"/>
      <c r="R253" s="150"/>
      <c r="S253" s="150"/>
      <c r="T253" s="154"/>
      <c r="U253" s="154"/>
      <c r="V253" s="154" t="s">
        <v>217</v>
      </c>
      <c r="W253" s="155"/>
      <c r="X253" s="151"/>
    </row>
    <row r="254" spans="1:37" ht="20.25">
      <c r="A254" s="1">
        <v>92</v>
      </c>
      <c r="B254" s="2" t="s">
        <v>436</v>
      </c>
      <c r="C254" s="3" t="s">
        <v>767</v>
      </c>
      <c r="D254" s="4" t="s">
        <v>768</v>
      </c>
      <c r="E254" s="5">
        <v>39.9</v>
      </c>
      <c r="F254" s="6" t="s">
        <v>450</v>
      </c>
      <c r="H254" s="7">
        <f>ROUND(E254*G254,2)</f>
        <v>0</v>
      </c>
      <c r="J254" s="7">
        <f>ROUND(E254*G254,2)</f>
        <v>0</v>
      </c>
      <c r="K254" s="8">
        <v>0.2756</v>
      </c>
      <c r="L254" s="8">
        <f>E254*K254</f>
        <v>10.99644</v>
      </c>
      <c r="N254" s="5">
        <f>E254*M254</f>
        <v>0</v>
      </c>
      <c r="O254" s="6">
        <v>20</v>
      </c>
      <c r="P254" s="6" t="s">
        <v>366</v>
      </c>
      <c r="V254" s="9" t="s">
        <v>323</v>
      </c>
      <c r="W254" s="10">
        <v>9.496</v>
      </c>
      <c r="X254" s="3" t="s">
        <v>769</v>
      </c>
      <c r="Y254" s="3" t="s">
        <v>767</v>
      </c>
      <c r="Z254" s="6" t="s">
        <v>416</v>
      </c>
      <c r="AB254" s="6">
        <v>1</v>
      </c>
      <c r="AJ254" s="11" t="s">
        <v>368</v>
      </c>
      <c r="AK254" s="11" t="s">
        <v>369</v>
      </c>
    </row>
    <row r="255" spans="4:24" ht="9.75">
      <c r="D255" s="149" t="s">
        <v>770</v>
      </c>
      <c r="E255" s="150"/>
      <c r="F255" s="151"/>
      <c r="G255" s="152"/>
      <c r="H255" s="152"/>
      <c r="I255" s="152"/>
      <c r="J255" s="152"/>
      <c r="K255" s="153"/>
      <c r="L255" s="153"/>
      <c r="M255" s="150"/>
      <c r="N255" s="150"/>
      <c r="O255" s="151"/>
      <c r="P255" s="151"/>
      <c r="Q255" s="150"/>
      <c r="R255" s="150"/>
      <c r="S255" s="150"/>
      <c r="T255" s="154"/>
      <c r="U255" s="154"/>
      <c r="V255" s="154" t="s">
        <v>217</v>
      </c>
      <c r="W255" s="155"/>
      <c r="X255" s="151"/>
    </row>
    <row r="256" spans="1:37" ht="20.25">
      <c r="A256" s="1">
        <v>93</v>
      </c>
      <c r="B256" s="2" t="s">
        <v>436</v>
      </c>
      <c r="C256" s="3" t="s">
        <v>771</v>
      </c>
      <c r="D256" s="4" t="s">
        <v>772</v>
      </c>
      <c r="E256" s="5">
        <v>79.8</v>
      </c>
      <c r="F256" s="6" t="s">
        <v>428</v>
      </c>
      <c r="H256" s="7">
        <f>ROUND(E256*G256,2)</f>
        <v>0</v>
      </c>
      <c r="J256" s="7">
        <f>ROUND(E256*G256,2)</f>
        <v>0</v>
      </c>
      <c r="K256" s="8">
        <v>0.22539</v>
      </c>
      <c r="L256" s="8">
        <f>E256*K256</f>
        <v>17.986121999999998</v>
      </c>
      <c r="N256" s="5">
        <f>E256*M256</f>
        <v>0</v>
      </c>
      <c r="O256" s="6">
        <v>20</v>
      </c>
      <c r="P256" s="6" t="s">
        <v>366</v>
      </c>
      <c r="V256" s="9" t="s">
        <v>323</v>
      </c>
      <c r="W256" s="10">
        <v>21.067</v>
      </c>
      <c r="X256" s="3" t="s">
        <v>773</v>
      </c>
      <c r="Y256" s="3" t="s">
        <v>771</v>
      </c>
      <c r="Z256" s="6" t="s">
        <v>416</v>
      </c>
      <c r="AB256" s="6">
        <v>1</v>
      </c>
      <c r="AJ256" s="11" t="s">
        <v>368</v>
      </c>
      <c r="AK256" s="11" t="s">
        <v>369</v>
      </c>
    </row>
    <row r="257" spans="4:24" ht="9.75">
      <c r="D257" s="149" t="s">
        <v>774</v>
      </c>
      <c r="E257" s="150"/>
      <c r="F257" s="151"/>
      <c r="G257" s="152"/>
      <c r="H257" s="152"/>
      <c r="I257" s="152"/>
      <c r="J257" s="152"/>
      <c r="K257" s="153"/>
      <c r="L257" s="153"/>
      <c r="M257" s="150"/>
      <c r="N257" s="150"/>
      <c r="O257" s="151"/>
      <c r="P257" s="151"/>
      <c r="Q257" s="150"/>
      <c r="R257" s="150"/>
      <c r="S257" s="150"/>
      <c r="T257" s="154"/>
      <c r="U257" s="154"/>
      <c r="V257" s="154" t="s">
        <v>217</v>
      </c>
      <c r="W257" s="155"/>
      <c r="X257" s="151"/>
    </row>
    <row r="258" spans="1:37" ht="20.25">
      <c r="A258" s="1">
        <v>94</v>
      </c>
      <c r="B258" s="2" t="s">
        <v>436</v>
      </c>
      <c r="C258" s="3" t="s">
        <v>775</v>
      </c>
      <c r="D258" s="4" t="s">
        <v>776</v>
      </c>
      <c r="E258" s="5">
        <v>25</v>
      </c>
      <c r="F258" s="6" t="s">
        <v>505</v>
      </c>
      <c r="H258" s="7">
        <f>ROUND(E258*G258,2)</f>
        <v>0</v>
      </c>
      <c r="J258" s="7">
        <f>ROUND(E258*G258,2)</f>
        <v>0</v>
      </c>
      <c r="K258" s="8">
        <v>0.46076</v>
      </c>
      <c r="L258" s="8">
        <f>E258*K258</f>
        <v>11.519</v>
      </c>
      <c r="N258" s="5">
        <f>E258*M258</f>
        <v>0</v>
      </c>
      <c r="O258" s="6">
        <v>20</v>
      </c>
      <c r="P258" s="6" t="s">
        <v>366</v>
      </c>
      <c r="V258" s="9" t="s">
        <v>323</v>
      </c>
      <c r="W258" s="10">
        <v>216</v>
      </c>
      <c r="X258" s="3" t="s">
        <v>777</v>
      </c>
      <c r="Y258" s="3" t="s">
        <v>775</v>
      </c>
      <c r="Z258" s="6" t="s">
        <v>778</v>
      </c>
      <c r="AB258" s="6">
        <v>7</v>
      </c>
      <c r="AJ258" s="11" t="s">
        <v>368</v>
      </c>
      <c r="AK258" s="11" t="s">
        <v>369</v>
      </c>
    </row>
    <row r="259" spans="1:37" ht="9.75">
      <c r="A259" s="1">
        <v>95</v>
      </c>
      <c r="B259" s="2" t="s">
        <v>412</v>
      </c>
      <c r="C259" s="3" t="s">
        <v>779</v>
      </c>
      <c r="D259" s="4" t="s">
        <v>780</v>
      </c>
      <c r="E259" s="5">
        <v>3</v>
      </c>
      <c r="F259" s="6" t="s">
        <v>505</v>
      </c>
      <c r="I259" s="7">
        <f>ROUND(E259*G259,2)</f>
        <v>0</v>
      </c>
      <c r="J259" s="7">
        <f>ROUND(E259*G259,2)</f>
        <v>0</v>
      </c>
      <c r="K259" s="8">
        <v>0.02836</v>
      </c>
      <c r="L259" s="8">
        <f>E259*K259</f>
        <v>0.08508</v>
      </c>
      <c r="N259" s="5">
        <f>E259*M259</f>
        <v>0</v>
      </c>
      <c r="O259" s="6">
        <v>20</v>
      </c>
      <c r="P259" s="6" t="s">
        <v>366</v>
      </c>
      <c r="V259" s="9" t="s">
        <v>316</v>
      </c>
      <c r="X259" s="3" t="s">
        <v>779</v>
      </c>
      <c r="Y259" s="3" t="s">
        <v>779</v>
      </c>
      <c r="Z259" s="6" t="s">
        <v>781</v>
      </c>
      <c r="AA259" s="3" t="s">
        <v>366</v>
      </c>
      <c r="AB259" s="6">
        <v>8</v>
      </c>
      <c r="AJ259" s="11" t="s">
        <v>417</v>
      </c>
      <c r="AK259" s="11" t="s">
        <v>369</v>
      </c>
    </row>
    <row r="260" spans="1:37" ht="9.75">
      <c r="A260" s="1">
        <v>96</v>
      </c>
      <c r="B260" s="2" t="s">
        <v>412</v>
      </c>
      <c r="C260" s="3" t="s">
        <v>782</v>
      </c>
      <c r="D260" s="4" t="s">
        <v>783</v>
      </c>
      <c r="E260" s="5">
        <v>22</v>
      </c>
      <c r="F260" s="6" t="s">
        <v>505</v>
      </c>
      <c r="I260" s="7">
        <f>ROUND(E260*G260,2)</f>
        <v>0</v>
      </c>
      <c r="J260" s="7">
        <f>ROUND(E260*G260,2)</f>
        <v>0</v>
      </c>
      <c r="K260" s="8">
        <v>0.02919</v>
      </c>
      <c r="L260" s="8">
        <f>E260*K260</f>
        <v>0.64218</v>
      </c>
      <c r="N260" s="5">
        <f>E260*M260</f>
        <v>0</v>
      </c>
      <c r="O260" s="6">
        <v>20</v>
      </c>
      <c r="P260" s="6" t="s">
        <v>366</v>
      </c>
      <c r="V260" s="9" t="s">
        <v>316</v>
      </c>
      <c r="X260" s="3" t="s">
        <v>782</v>
      </c>
      <c r="Y260" s="3" t="s">
        <v>782</v>
      </c>
      <c r="Z260" s="6" t="s">
        <v>781</v>
      </c>
      <c r="AA260" s="3" t="s">
        <v>366</v>
      </c>
      <c r="AB260" s="6">
        <v>8</v>
      </c>
      <c r="AJ260" s="11" t="s">
        <v>417</v>
      </c>
      <c r="AK260" s="11" t="s">
        <v>369</v>
      </c>
    </row>
    <row r="261" spans="4:23" ht="9.75">
      <c r="D261" s="157" t="s">
        <v>784</v>
      </c>
      <c r="E261" s="158">
        <f>J261</f>
        <v>0</v>
      </c>
      <c r="H261" s="158">
        <f>SUM(H198:H260)</f>
        <v>0</v>
      </c>
      <c r="I261" s="158">
        <f>SUM(I198:I260)</f>
        <v>0</v>
      </c>
      <c r="J261" s="158">
        <f>SUM(J198:J260)</f>
        <v>0</v>
      </c>
      <c r="L261" s="159">
        <f>SUM(L198:L260)</f>
        <v>562.50609135</v>
      </c>
      <c r="N261" s="160">
        <f>SUM(N198:N260)</f>
        <v>0</v>
      </c>
      <c r="W261" s="10">
        <f>SUM(W198:W260)</f>
        <v>7650.417</v>
      </c>
    </row>
    <row r="263" ht="9.75">
      <c r="B263" s="3" t="s">
        <v>785</v>
      </c>
    </row>
    <row r="264" spans="1:37" ht="9.75">
      <c r="A264" s="1">
        <v>97</v>
      </c>
      <c r="B264" s="2" t="s">
        <v>786</v>
      </c>
      <c r="C264" s="3" t="s">
        <v>787</v>
      </c>
      <c r="D264" s="4" t="s">
        <v>788</v>
      </c>
      <c r="E264" s="5">
        <v>1</v>
      </c>
      <c r="F264" s="6" t="s">
        <v>505</v>
      </c>
      <c r="H264" s="7">
        <f>ROUND(E264*G264,2)</f>
        <v>0</v>
      </c>
      <c r="J264" s="7">
        <f>ROUND(E264*G264,2)</f>
        <v>0</v>
      </c>
      <c r="K264" s="8">
        <v>0.01428</v>
      </c>
      <c r="L264" s="8">
        <f>E264*K264</f>
        <v>0.01428</v>
      </c>
      <c r="N264" s="5">
        <f>E264*M264</f>
        <v>0</v>
      </c>
      <c r="O264" s="6">
        <v>20</v>
      </c>
      <c r="P264" s="6" t="s">
        <v>366</v>
      </c>
      <c r="V264" s="9" t="s">
        <v>323</v>
      </c>
      <c r="W264" s="10">
        <v>1.195</v>
      </c>
      <c r="X264" s="3" t="s">
        <v>789</v>
      </c>
      <c r="Y264" s="3" t="s">
        <v>787</v>
      </c>
      <c r="Z264" s="6" t="s">
        <v>790</v>
      </c>
      <c r="AB264" s="6">
        <v>1</v>
      </c>
      <c r="AJ264" s="11" t="s">
        <v>368</v>
      </c>
      <c r="AK264" s="11" t="s">
        <v>369</v>
      </c>
    </row>
    <row r="265" spans="1:37" ht="9.75">
      <c r="A265" s="1">
        <v>98</v>
      </c>
      <c r="B265" s="2" t="s">
        <v>412</v>
      </c>
      <c r="C265" s="3" t="s">
        <v>791</v>
      </c>
      <c r="D265" s="4" t="s">
        <v>792</v>
      </c>
      <c r="E265" s="5">
        <v>1</v>
      </c>
      <c r="F265" s="6" t="s">
        <v>505</v>
      </c>
      <c r="I265" s="7">
        <f>ROUND(E265*G265,2)</f>
        <v>0</v>
      </c>
      <c r="J265" s="7">
        <f>ROUND(E265*G265,2)</f>
        <v>0</v>
      </c>
      <c r="K265" s="8">
        <v>0.185</v>
      </c>
      <c r="L265" s="8">
        <f>E265*K265</f>
        <v>0.185</v>
      </c>
      <c r="N265" s="5">
        <f>E265*M265</f>
        <v>0</v>
      </c>
      <c r="O265" s="6">
        <v>20</v>
      </c>
      <c r="P265" s="6" t="s">
        <v>366</v>
      </c>
      <c r="V265" s="9" t="s">
        <v>316</v>
      </c>
      <c r="X265" s="3" t="s">
        <v>791</v>
      </c>
      <c r="Y265" s="3" t="s">
        <v>791</v>
      </c>
      <c r="Z265" s="6" t="s">
        <v>793</v>
      </c>
      <c r="AA265" s="3" t="s">
        <v>366</v>
      </c>
      <c r="AB265" s="6">
        <v>2</v>
      </c>
      <c r="AJ265" s="11" t="s">
        <v>417</v>
      </c>
      <c r="AK265" s="11" t="s">
        <v>369</v>
      </c>
    </row>
    <row r="266" spans="4:23" ht="9.75">
      <c r="D266" s="157" t="s">
        <v>794</v>
      </c>
      <c r="E266" s="158">
        <f>J266</f>
        <v>0</v>
      </c>
      <c r="H266" s="158">
        <f>SUM(H263:H265)</f>
        <v>0</v>
      </c>
      <c r="I266" s="158">
        <f>SUM(I263:I265)</f>
        <v>0</v>
      </c>
      <c r="J266" s="158">
        <f>SUM(J263:J265)</f>
        <v>0</v>
      </c>
      <c r="L266" s="159">
        <f>SUM(L263:L265)</f>
        <v>0.19927999999999998</v>
      </c>
      <c r="N266" s="160">
        <f>SUM(N263:N265)</f>
        <v>0</v>
      </c>
      <c r="W266" s="10">
        <f>SUM(W263:W265)</f>
        <v>1.195</v>
      </c>
    </row>
    <row r="268" ht="9.75">
      <c r="B268" s="3" t="s">
        <v>795</v>
      </c>
    </row>
    <row r="269" spans="1:37" ht="20.25">
      <c r="A269" s="1">
        <v>99</v>
      </c>
      <c r="B269" s="2" t="s">
        <v>796</v>
      </c>
      <c r="C269" s="3" t="s">
        <v>797</v>
      </c>
      <c r="D269" s="4" t="s">
        <v>798</v>
      </c>
      <c r="E269" s="5">
        <v>1890.094</v>
      </c>
      <c r="F269" s="6" t="s">
        <v>450</v>
      </c>
      <c r="H269" s="7">
        <f>ROUND(E269*G269,2)</f>
        <v>0</v>
      </c>
      <c r="J269" s="7">
        <f>ROUND(E269*G269,2)</f>
        <v>0</v>
      </c>
      <c r="L269" s="8">
        <f>E269*K269</f>
        <v>0</v>
      </c>
      <c r="N269" s="5">
        <f>E269*M269</f>
        <v>0</v>
      </c>
      <c r="O269" s="6">
        <v>20</v>
      </c>
      <c r="P269" s="6" t="s">
        <v>366</v>
      </c>
      <c r="V269" s="9" t="s">
        <v>323</v>
      </c>
      <c r="W269" s="10">
        <v>636.962</v>
      </c>
      <c r="X269" s="3" t="s">
        <v>797</v>
      </c>
      <c r="Y269" s="3" t="s">
        <v>797</v>
      </c>
      <c r="Z269" s="6" t="s">
        <v>799</v>
      </c>
      <c r="AB269" s="6">
        <v>7</v>
      </c>
      <c r="AJ269" s="11" t="s">
        <v>368</v>
      </c>
      <c r="AK269" s="11" t="s">
        <v>369</v>
      </c>
    </row>
    <row r="270" spans="4:24" ht="9.75">
      <c r="D270" s="149" t="s">
        <v>800</v>
      </c>
      <c r="E270" s="150"/>
      <c r="F270" s="151"/>
      <c r="G270" s="152"/>
      <c r="H270" s="152"/>
      <c r="I270" s="152"/>
      <c r="J270" s="152"/>
      <c r="K270" s="153"/>
      <c r="L270" s="153"/>
      <c r="M270" s="150"/>
      <c r="N270" s="150"/>
      <c r="O270" s="151"/>
      <c r="P270" s="151"/>
      <c r="Q270" s="150"/>
      <c r="R270" s="150"/>
      <c r="S270" s="150"/>
      <c r="T270" s="154"/>
      <c r="U270" s="154"/>
      <c r="V270" s="154" t="s">
        <v>217</v>
      </c>
      <c r="W270" s="155"/>
      <c r="X270" s="151"/>
    </row>
    <row r="271" spans="1:37" ht="9.75">
      <c r="A271" s="1">
        <v>100</v>
      </c>
      <c r="B271" s="2" t="s">
        <v>801</v>
      </c>
      <c r="C271" s="3" t="s">
        <v>802</v>
      </c>
      <c r="D271" s="4" t="s">
        <v>803</v>
      </c>
      <c r="E271" s="5">
        <v>23.85</v>
      </c>
      <c r="F271" s="6" t="s">
        <v>450</v>
      </c>
      <c r="H271" s="7">
        <f>ROUND(E271*G271,2)</f>
        <v>0</v>
      </c>
      <c r="J271" s="7">
        <f>ROUND(E271*G271,2)</f>
        <v>0</v>
      </c>
      <c r="K271" s="8">
        <v>0.00127</v>
      </c>
      <c r="L271" s="8">
        <f>E271*K271</f>
        <v>0.030289500000000004</v>
      </c>
      <c r="N271" s="5">
        <f>E271*M271</f>
        <v>0</v>
      </c>
      <c r="O271" s="6">
        <v>20</v>
      </c>
      <c r="P271" s="6" t="s">
        <v>366</v>
      </c>
      <c r="V271" s="9" t="s">
        <v>323</v>
      </c>
      <c r="W271" s="10">
        <v>3.172</v>
      </c>
      <c r="X271" s="3" t="s">
        <v>802</v>
      </c>
      <c r="Y271" s="3" t="s">
        <v>802</v>
      </c>
      <c r="Z271" s="6" t="s">
        <v>804</v>
      </c>
      <c r="AB271" s="6">
        <v>1</v>
      </c>
      <c r="AJ271" s="11" t="s">
        <v>368</v>
      </c>
      <c r="AK271" s="11" t="s">
        <v>369</v>
      </c>
    </row>
    <row r="272" spans="1:37" ht="20.25">
      <c r="A272" s="1">
        <v>101</v>
      </c>
      <c r="B272" s="2" t="s">
        <v>436</v>
      </c>
      <c r="C272" s="3" t="s">
        <v>805</v>
      </c>
      <c r="D272" s="4" t="s">
        <v>806</v>
      </c>
      <c r="E272" s="5">
        <v>1552.21</v>
      </c>
      <c r="F272" s="6" t="s">
        <v>450</v>
      </c>
      <c r="H272" s="7">
        <f>ROUND(E272*G272,2)</f>
        <v>0</v>
      </c>
      <c r="J272" s="7">
        <f>ROUND(E272*G272,2)</f>
        <v>0</v>
      </c>
      <c r="K272" s="8">
        <v>2E-05</v>
      </c>
      <c r="L272" s="8">
        <f>E272*K272</f>
        <v>0.031044200000000004</v>
      </c>
      <c r="N272" s="5">
        <f>E272*M272</f>
        <v>0</v>
      </c>
      <c r="O272" s="6">
        <v>20</v>
      </c>
      <c r="P272" s="6" t="s">
        <v>366</v>
      </c>
      <c r="V272" s="9" t="s">
        <v>323</v>
      </c>
      <c r="W272" s="10">
        <v>439.275</v>
      </c>
      <c r="X272" s="3" t="s">
        <v>805</v>
      </c>
      <c r="Y272" s="3" t="s">
        <v>805</v>
      </c>
      <c r="Z272" s="6" t="s">
        <v>807</v>
      </c>
      <c r="AB272" s="6">
        <v>7</v>
      </c>
      <c r="AJ272" s="11" t="s">
        <v>368</v>
      </c>
      <c r="AK272" s="11" t="s">
        <v>369</v>
      </c>
    </row>
    <row r="273" spans="4:24" ht="20.25">
      <c r="D273" s="149" t="s">
        <v>808</v>
      </c>
      <c r="E273" s="150"/>
      <c r="F273" s="151"/>
      <c r="G273" s="152"/>
      <c r="H273" s="152"/>
      <c r="I273" s="152"/>
      <c r="J273" s="152"/>
      <c r="K273" s="153"/>
      <c r="L273" s="153"/>
      <c r="M273" s="150"/>
      <c r="N273" s="150"/>
      <c r="O273" s="151"/>
      <c r="P273" s="151"/>
      <c r="Q273" s="150"/>
      <c r="R273" s="150"/>
      <c r="S273" s="150"/>
      <c r="T273" s="154"/>
      <c r="U273" s="154"/>
      <c r="V273" s="154" t="s">
        <v>217</v>
      </c>
      <c r="W273" s="155"/>
      <c r="X273" s="151"/>
    </row>
    <row r="274" spans="4:24" ht="9.75">
      <c r="D274" s="149" t="s">
        <v>809</v>
      </c>
      <c r="E274" s="150"/>
      <c r="F274" s="151"/>
      <c r="G274" s="152"/>
      <c r="H274" s="152"/>
      <c r="I274" s="152"/>
      <c r="J274" s="152"/>
      <c r="K274" s="153"/>
      <c r="L274" s="153"/>
      <c r="M274" s="150"/>
      <c r="N274" s="150"/>
      <c r="O274" s="151"/>
      <c r="P274" s="151"/>
      <c r="Q274" s="150"/>
      <c r="R274" s="150"/>
      <c r="S274" s="150"/>
      <c r="T274" s="154"/>
      <c r="U274" s="154"/>
      <c r="V274" s="154" t="s">
        <v>217</v>
      </c>
      <c r="W274" s="155"/>
      <c r="X274" s="151"/>
    </row>
    <row r="275" spans="4:24" ht="20.25">
      <c r="D275" s="149" t="s">
        <v>810</v>
      </c>
      <c r="E275" s="150"/>
      <c r="F275" s="151"/>
      <c r="G275" s="152"/>
      <c r="H275" s="152"/>
      <c r="I275" s="152"/>
      <c r="J275" s="152"/>
      <c r="K275" s="153"/>
      <c r="L275" s="153"/>
      <c r="M275" s="150"/>
      <c r="N275" s="150"/>
      <c r="O275" s="151"/>
      <c r="P275" s="151"/>
      <c r="Q275" s="150"/>
      <c r="R275" s="150"/>
      <c r="S275" s="150"/>
      <c r="T275" s="154"/>
      <c r="U275" s="154"/>
      <c r="V275" s="154" t="s">
        <v>217</v>
      </c>
      <c r="W275" s="155"/>
      <c r="X275" s="151"/>
    </row>
    <row r="276" spans="4:24" ht="20.25">
      <c r="D276" s="149" t="s">
        <v>811</v>
      </c>
      <c r="E276" s="150"/>
      <c r="F276" s="151"/>
      <c r="G276" s="152"/>
      <c r="H276" s="152"/>
      <c r="I276" s="152"/>
      <c r="J276" s="152"/>
      <c r="K276" s="153"/>
      <c r="L276" s="153"/>
      <c r="M276" s="150"/>
      <c r="N276" s="150"/>
      <c r="O276" s="151"/>
      <c r="P276" s="151"/>
      <c r="Q276" s="150"/>
      <c r="R276" s="150"/>
      <c r="S276" s="150"/>
      <c r="T276" s="154"/>
      <c r="U276" s="154"/>
      <c r="V276" s="154" t="s">
        <v>217</v>
      </c>
      <c r="W276" s="155"/>
      <c r="X276" s="151"/>
    </row>
    <row r="277" spans="4:24" ht="9.75">
      <c r="D277" s="149" t="s">
        <v>411</v>
      </c>
      <c r="E277" s="150"/>
      <c r="F277" s="151"/>
      <c r="G277" s="152"/>
      <c r="H277" s="152"/>
      <c r="I277" s="152"/>
      <c r="J277" s="152"/>
      <c r="K277" s="153"/>
      <c r="L277" s="153"/>
      <c r="M277" s="150"/>
      <c r="N277" s="150"/>
      <c r="O277" s="151"/>
      <c r="P277" s="151"/>
      <c r="Q277" s="150"/>
      <c r="R277" s="150"/>
      <c r="S277" s="150"/>
      <c r="T277" s="154"/>
      <c r="U277" s="154"/>
      <c r="V277" s="154" t="s">
        <v>217</v>
      </c>
      <c r="W277" s="155"/>
      <c r="X277" s="151"/>
    </row>
    <row r="278" spans="1:37" ht="20.25">
      <c r="A278" s="1">
        <v>102</v>
      </c>
      <c r="B278" s="2" t="s">
        <v>436</v>
      </c>
      <c r="C278" s="3" t="s">
        <v>812</v>
      </c>
      <c r="D278" s="164" t="s">
        <v>1196</v>
      </c>
      <c r="E278" s="5">
        <v>3.3</v>
      </c>
      <c r="F278" s="6" t="s">
        <v>428</v>
      </c>
      <c r="H278" s="7">
        <f>ROUND(E278*G278,2)</f>
        <v>0</v>
      </c>
      <c r="J278" s="7">
        <f>ROUND(E278*G278,2)</f>
        <v>0</v>
      </c>
      <c r="K278" s="8">
        <v>0.005</v>
      </c>
      <c r="L278" s="8">
        <f>E278*K278</f>
        <v>0.0165</v>
      </c>
      <c r="N278" s="5">
        <f>E278*M278</f>
        <v>0</v>
      </c>
      <c r="O278" s="6">
        <v>20</v>
      </c>
      <c r="P278" s="6" t="s">
        <v>366</v>
      </c>
      <c r="V278" s="9" t="s">
        <v>323</v>
      </c>
      <c r="W278" s="10">
        <v>0.686</v>
      </c>
      <c r="X278" s="3" t="s">
        <v>813</v>
      </c>
      <c r="Y278" s="3" t="s">
        <v>812</v>
      </c>
      <c r="Z278" s="6" t="s">
        <v>416</v>
      </c>
      <c r="AB278" s="6">
        <v>7</v>
      </c>
      <c r="AJ278" s="11" t="s">
        <v>368</v>
      </c>
      <c r="AK278" s="11" t="s">
        <v>369</v>
      </c>
    </row>
    <row r="279" spans="4:24" ht="9.75">
      <c r="D279" s="149" t="s">
        <v>814</v>
      </c>
      <c r="E279" s="150"/>
      <c r="F279" s="151"/>
      <c r="G279" s="152"/>
      <c r="H279" s="152"/>
      <c r="I279" s="152"/>
      <c r="J279" s="152"/>
      <c r="K279" s="153"/>
      <c r="L279" s="153"/>
      <c r="M279" s="150"/>
      <c r="N279" s="150"/>
      <c r="O279" s="151"/>
      <c r="P279" s="151"/>
      <c r="Q279" s="150"/>
      <c r="R279" s="150"/>
      <c r="S279" s="150"/>
      <c r="T279" s="154"/>
      <c r="U279" s="154"/>
      <c r="V279" s="154" t="s">
        <v>217</v>
      </c>
      <c r="W279" s="155"/>
      <c r="X279" s="151"/>
    </row>
    <row r="280" spans="1:37" ht="9.75">
      <c r="A280" s="1">
        <v>103</v>
      </c>
      <c r="B280" s="2" t="s">
        <v>436</v>
      </c>
      <c r="C280" s="3" t="s">
        <v>815</v>
      </c>
      <c r="D280" s="4" t="s">
        <v>816</v>
      </c>
      <c r="E280" s="5">
        <v>20</v>
      </c>
      <c r="F280" s="6" t="s">
        <v>428</v>
      </c>
      <c r="H280" s="7">
        <f>ROUND(E280*G280,2)</f>
        <v>0</v>
      </c>
      <c r="J280" s="7">
        <f>ROUND(E280*G280,2)</f>
        <v>0</v>
      </c>
      <c r="K280" s="8">
        <v>0.00108</v>
      </c>
      <c r="L280" s="8">
        <f>E280*K280</f>
        <v>0.0216</v>
      </c>
      <c r="N280" s="5">
        <f>E280*M280</f>
        <v>0</v>
      </c>
      <c r="O280" s="6">
        <v>20</v>
      </c>
      <c r="P280" s="6" t="s">
        <v>366</v>
      </c>
      <c r="V280" s="9" t="s">
        <v>323</v>
      </c>
      <c r="W280" s="10">
        <v>1.88</v>
      </c>
      <c r="X280" s="3" t="s">
        <v>815</v>
      </c>
      <c r="Y280" s="3" t="s">
        <v>815</v>
      </c>
      <c r="Z280" s="6" t="s">
        <v>676</v>
      </c>
      <c r="AB280" s="6">
        <v>1</v>
      </c>
      <c r="AJ280" s="11" t="s">
        <v>368</v>
      </c>
      <c r="AK280" s="11" t="s">
        <v>369</v>
      </c>
    </row>
    <row r="281" spans="4:24" ht="9.75">
      <c r="D281" s="149" t="s">
        <v>817</v>
      </c>
      <c r="E281" s="150"/>
      <c r="F281" s="151"/>
      <c r="G281" s="152"/>
      <c r="H281" s="152"/>
      <c r="I281" s="152"/>
      <c r="J281" s="152"/>
      <c r="K281" s="153"/>
      <c r="L281" s="153"/>
      <c r="M281" s="150"/>
      <c r="N281" s="150"/>
      <c r="O281" s="151"/>
      <c r="P281" s="151"/>
      <c r="Q281" s="150"/>
      <c r="R281" s="150"/>
      <c r="S281" s="150"/>
      <c r="T281" s="154"/>
      <c r="U281" s="154"/>
      <c r="V281" s="154" t="s">
        <v>217</v>
      </c>
      <c r="W281" s="155"/>
      <c r="X281" s="151"/>
    </row>
    <row r="282" spans="1:37" ht="9.75">
      <c r="A282" s="1">
        <v>104</v>
      </c>
      <c r="B282" s="2" t="s">
        <v>436</v>
      </c>
      <c r="C282" s="3" t="s">
        <v>818</v>
      </c>
      <c r="D282" s="4" t="s">
        <v>819</v>
      </c>
      <c r="E282" s="5">
        <v>151.2</v>
      </c>
      <c r="F282" s="6" t="s">
        <v>428</v>
      </c>
      <c r="H282" s="7">
        <f>ROUND(E282*G282,2)</f>
        <v>0</v>
      </c>
      <c r="J282" s="7">
        <f>ROUND(E282*G282,2)</f>
        <v>0</v>
      </c>
      <c r="K282" s="8">
        <v>0.00142</v>
      </c>
      <c r="L282" s="8">
        <f>E282*K282</f>
        <v>0.21470399999999998</v>
      </c>
      <c r="N282" s="5">
        <f>E282*M282</f>
        <v>0</v>
      </c>
      <c r="O282" s="6">
        <v>20</v>
      </c>
      <c r="P282" s="6" t="s">
        <v>366</v>
      </c>
      <c r="V282" s="9" t="s">
        <v>323</v>
      </c>
      <c r="W282" s="10">
        <v>28.426</v>
      </c>
      <c r="X282" s="3" t="s">
        <v>818</v>
      </c>
      <c r="Y282" s="3" t="s">
        <v>818</v>
      </c>
      <c r="Z282" s="6" t="s">
        <v>676</v>
      </c>
      <c r="AB282" s="6">
        <v>1</v>
      </c>
      <c r="AJ282" s="11" t="s">
        <v>368</v>
      </c>
      <c r="AK282" s="11" t="s">
        <v>369</v>
      </c>
    </row>
    <row r="283" spans="4:24" ht="9.75">
      <c r="D283" s="149" t="s">
        <v>820</v>
      </c>
      <c r="E283" s="150"/>
      <c r="F283" s="151"/>
      <c r="G283" s="152"/>
      <c r="H283" s="152"/>
      <c r="I283" s="152"/>
      <c r="J283" s="152"/>
      <c r="K283" s="153"/>
      <c r="L283" s="153"/>
      <c r="M283" s="150"/>
      <c r="N283" s="150"/>
      <c r="O283" s="151"/>
      <c r="P283" s="151"/>
      <c r="Q283" s="150"/>
      <c r="R283" s="150"/>
      <c r="S283" s="150"/>
      <c r="T283" s="154"/>
      <c r="U283" s="154"/>
      <c r="V283" s="154" t="s">
        <v>217</v>
      </c>
      <c r="W283" s="155"/>
      <c r="X283" s="151"/>
    </row>
    <row r="284" spans="4:24" ht="9.75">
      <c r="D284" s="149" t="s">
        <v>821</v>
      </c>
      <c r="E284" s="150"/>
      <c r="F284" s="151"/>
      <c r="G284" s="152"/>
      <c r="H284" s="152"/>
      <c r="I284" s="152"/>
      <c r="J284" s="152"/>
      <c r="K284" s="153"/>
      <c r="L284" s="153"/>
      <c r="M284" s="150"/>
      <c r="N284" s="150"/>
      <c r="O284" s="151"/>
      <c r="P284" s="151"/>
      <c r="Q284" s="150"/>
      <c r="R284" s="150"/>
      <c r="S284" s="150"/>
      <c r="T284" s="154"/>
      <c r="U284" s="154"/>
      <c r="V284" s="154" t="s">
        <v>217</v>
      </c>
      <c r="W284" s="155"/>
      <c r="X284" s="151"/>
    </row>
    <row r="285" spans="1:37" ht="9.75">
      <c r="A285" s="1">
        <v>105</v>
      </c>
      <c r="B285" s="2" t="s">
        <v>436</v>
      </c>
      <c r="C285" s="3" t="s">
        <v>822</v>
      </c>
      <c r="D285" s="4" t="s">
        <v>823</v>
      </c>
      <c r="E285" s="5">
        <v>557.55</v>
      </c>
      <c r="F285" s="6" t="s">
        <v>428</v>
      </c>
      <c r="H285" s="7">
        <f>ROUND(E285*G285,2)</f>
        <v>0</v>
      </c>
      <c r="J285" s="7">
        <f>ROUND(E285*G285,2)</f>
        <v>0</v>
      </c>
      <c r="L285" s="8">
        <f>E285*K285</f>
        <v>0</v>
      </c>
      <c r="N285" s="5">
        <f>E285*M285</f>
        <v>0</v>
      </c>
      <c r="O285" s="6">
        <v>20</v>
      </c>
      <c r="P285" s="6" t="s">
        <v>366</v>
      </c>
      <c r="V285" s="9" t="s">
        <v>323</v>
      </c>
      <c r="W285" s="10">
        <v>52.41</v>
      </c>
      <c r="X285" s="3" t="s">
        <v>822</v>
      </c>
      <c r="Y285" s="3" t="s">
        <v>822</v>
      </c>
      <c r="Z285" s="6" t="s">
        <v>676</v>
      </c>
      <c r="AB285" s="6">
        <v>7</v>
      </c>
      <c r="AJ285" s="11" t="s">
        <v>368</v>
      </c>
      <c r="AK285" s="11" t="s">
        <v>369</v>
      </c>
    </row>
    <row r="286" spans="4:24" ht="9.75">
      <c r="D286" s="149" t="s">
        <v>824</v>
      </c>
      <c r="E286" s="150"/>
      <c r="F286" s="151"/>
      <c r="G286" s="152"/>
      <c r="H286" s="152"/>
      <c r="I286" s="152"/>
      <c r="J286" s="152"/>
      <c r="K286" s="153"/>
      <c r="L286" s="153"/>
      <c r="M286" s="150"/>
      <c r="N286" s="150"/>
      <c r="O286" s="151"/>
      <c r="P286" s="151"/>
      <c r="Q286" s="150"/>
      <c r="R286" s="150"/>
      <c r="S286" s="150"/>
      <c r="T286" s="154"/>
      <c r="U286" s="154"/>
      <c r="V286" s="154" t="s">
        <v>217</v>
      </c>
      <c r="W286" s="155"/>
      <c r="X286" s="151"/>
    </row>
    <row r="287" spans="1:37" ht="9.75">
      <c r="A287" s="1">
        <v>106</v>
      </c>
      <c r="B287" s="2" t="s">
        <v>436</v>
      </c>
      <c r="C287" s="3" t="s">
        <v>825</v>
      </c>
      <c r="D287" s="4" t="s">
        <v>826</v>
      </c>
      <c r="E287" s="5">
        <v>363.3</v>
      </c>
      <c r="F287" s="6" t="s">
        <v>428</v>
      </c>
      <c r="H287" s="7">
        <f>ROUND(E287*G287,2)</f>
        <v>0</v>
      </c>
      <c r="J287" s="7">
        <f>ROUND(E287*G287,2)</f>
        <v>0</v>
      </c>
      <c r="L287" s="8">
        <f>E287*K287</f>
        <v>0</v>
      </c>
      <c r="N287" s="5">
        <f>E287*M287</f>
        <v>0</v>
      </c>
      <c r="O287" s="6">
        <v>20</v>
      </c>
      <c r="P287" s="6" t="s">
        <v>366</v>
      </c>
      <c r="V287" s="9" t="s">
        <v>323</v>
      </c>
      <c r="W287" s="10">
        <v>34.15</v>
      </c>
      <c r="X287" s="3" t="s">
        <v>825</v>
      </c>
      <c r="Y287" s="3" t="s">
        <v>825</v>
      </c>
      <c r="Z287" s="6" t="s">
        <v>676</v>
      </c>
      <c r="AB287" s="6">
        <v>1</v>
      </c>
      <c r="AJ287" s="11" t="s">
        <v>368</v>
      </c>
      <c r="AK287" s="11" t="s">
        <v>369</v>
      </c>
    </row>
    <row r="288" spans="4:24" ht="20.25">
      <c r="D288" s="149" t="s">
        <v>827</v>
      </c>
      <c r="E288" s="150"/>
      <c r="F288" s="151"/>
      <c r="G288" s="152"/>
      <c r="H288" s="152"/>
      <c r="I288" s="152"/>
      <c r="J288" s="152"/>
      <c r="K288" s="153"/>
      <c r="L288" s="153"/>
      <c r="M288" s="150"/>
      <c r="N288" s="150"/>
      <c r="O288" s="151"/>
      <c r="P288" s="151"/>
      <c r="Q288" s="150"/>
      <c r="R288" s="150"/>
      <c r="S288" s="150"/>
      <c r="T288" s="154"/>
      <c r="U288" s="154"/>
      <c r="V288" s="154" t="s">
        <v>217</v>
      </c>
      <c r="W288" s="155"/>
      <c r="X288" s="151"/>
    </row>
    <row r="289" spans="4:24" ht="9.75">
      <c r="D289" s="149" t="s">
        <v>828</v>
      </c>
      <c r="E289" s="150"/>
      <c r="F289" s="151"/>
      <c r="G289" s="152"/>
      <c r="H289" s="152"/>
      <c r="I289" s="152"/>
      <c r="J289" s="152"/>
      <c r="K289" s="153"/>
      <c r="L289" s="153"/>
      <c r="M289" s="150"/>
      <c r="N289" s="150"/>
      <c r="O289" s="151"/>
      <c r="P289" s="151"/>
      <c r="Q289" s="150"/>
      <c r="R289" s="150"/>
      <c r="S289" s="150"/>
      <c r="T289" s="154"/>
      <c r="U289" s="154"/>
      <c r="V289" s="154" t="s">
        <v>217</v>
      </c>
      <c r="W289" s="155"/>
      <c r="X289" s="151"/>
    </row>
    <row r="290" spans="1:37" ht="9.75">
      <c r="A290" s="1">
        <v>107</v>
      </c>
      <c r="B290" s="2" t="s">
        <v>436</v>
      </c>
      <c r="C290" s="3" t="s">
        <v>829</v>
      </c>
      <c r="D290" s="4" t="s">
        <v>830</v>
      </c>
      <c r="E290" s="5">
        <v>194.25</v>
      </c>
      <c r="F290" s="6" t="s">
        <v>428</v>
      </c>
      <c r="H290" s="7">
        <f>ROUND(E290*G290,2)</f>
        <v>0</v>
      </c>
      <c r="J290" s="7">
        <f>ROUND(E290*G290,2)</f>
        <v>0</v>
      </c>
      <c r="L290" s="8">
        <f>E290*K290</f>
        <v>0</v>
      </c>
      <c r="N290" s="5">
        <f>E290*M290</f>
        <v>0</v>
      </c>
      <c r="O290" s="6">
        <v>20</v>
      </c>
      <c r="P290" s="6" t="s">
        <v>366</v>
      </c>
      <c r="V290" s="9" t="s">
        <v>323</v>
      </c>
      <c r="W290" s="10">
        <v>18.26</v>
      </c>
      <c r="X290" s="3" t="s">
        <v>829</v>
      </c>
      <c r="Y290" s="3" t="s">
        <v>829</v>
      </c>
      <c r="Z290" s="6" t="s">
        <v>676</v>
      </c>
      <c r="AB290" s="6">
        <v>1</v>
      </c>
      <c r="AJ290" s="11" t="s">
        <v>368</v>
      </c>
      <c r="AK290" s="11" t="s">
        <v>369</v>
      </c>
    </row>
    <row r="291" spans="4:24" ht="20.25">
      <c r="D291" s="149" t="s">
        <v>831</v>
      </c>
      <c r="E291" s="150"/>
      <c r="F291" s="151"/>
      <c r="G291" s="152"/>
      <c r="H291" s="152"/>
      <c r="I291" s="152"/>
      <c r="J291" s="152"/>
      <c r="K291" s="153"/>
      <c r="L291" s="153"/>
      <c r="M291" s="150"/>
      <c r="N291" s="150"/>
      <c r="O291" s="151"/>
      <c r="P291" s="151"/>
      <c r="Q291" s="150"/>
      <c r="R291" s="150"/>
      <c r="S291" s="150"/>
      <c r="T291" s="154"/>
      <c r="U291" s="154"/>
      <c r="V291" s="154" t="s">
        <v>217</v>
      </c>
      <c r="W291" s="155"/>
      <c r="X291" s="151"/>
    </row>
    <row r="292" spans="4:24" ht="9.75">
      <c r="D292" s="149" t="s">
        <v>832</v>
      </c>
      <c r="E292" s="150"/>
      <c r="F292" s="151"/>
      <c r="G292" s="152"/>
      <c r="H292" s="152"/>
      <c r="I292" s="152"/>
      <c r="J292" s="152"/>
      <c r="K292" s="153"/>
      <c r="L292" s="153"/>
      <c r="M292" s="150"/>
      <c r="N292" s="150"/>
      <c r="O292" s="151"/>
      <c r="P292" s="151"/>
      <c r="Q292" s="150"/>
      <c r="R292" s="150"/>
      <c r="S292" s="150"/>
      <c r="T292" s="154"/>
      <c r="U292" s="154"/>
      <c r="V292" s="154" t="s">
        <v>217</v>
      </c>
      <c r="W292" s="155"/>
      <c r="X292" s="151"/>
    </row>
    <row r="293" spans="1:37" ht="9.75">
      <c r="A293" s="1">
        <v>108</v>
      </c>
      <c r="B293" s="2" t="s">
        <v>436</v>
      </c>
      <c r="C293" s="3" t="s">
        <v>833</v>
      </c>
      <c r="D293" s="4" t="s">
        <v>834</v>
      </c>
      <c r="E293" s="5">
        <v>79.144</v>
      </c>
      <c r="F293" s="6" t="s">
        <v>428</v>
      </c>
      <c r="H293" s="7">
        <f>ROUND(E293*G293,2)</f>
        <v>0</v>
      </c>
      <c r="J293" s="7">
        <f>ROUND(E293*G293,2)</f>
        <v>0</v>
      </c>
      <c r="K293" s="8">
        <v>0.00444</v>
      </c>
      <c r="L293" s="8">
        <f>E293*K293</f>
        <v>0.35139936000000005</v>
      </c>
      <c r="N293" s="5">
        <f>E293*M293</f>
        <v>0</v>
      </c>
      <c r="O293" s="6">
        <v>20</v>
      </c>
      <c r="P293" s="6" t="s">
        <v>366</v>
      </c>
      <c r="V293" s="9" t="s">
        <v>323</v>
      </c>
      <c r="W293" s="10">
        <v>33.399</v>
      </c>
      <c r="X293" s="3" t="s">
        <v>835</v>
      </c>
      <c r="Y293" s="3" t="s">
        <v>833</v>
      </c>
      <c r="Z293" s="6" t="s">
        <v>416</v>
      </c>
      <c r="AB293" s="6">
        <v>7</v>
      </c>
      <c r="AJ293" s="11" t="s">
        <v>368</v>
      </c>
      <c r="AK293" s="11" t="s">
        <v>369</v>
      </c>
    </row>
    <row r="294" spans="4:24" ht="9.75">
      <c r="D294" s="149" t="s">
        <v>836</v>
      </c>
      <c r="E294" s="150"/>
      <c r="F294" s="151"/>
      <c r="G294" s="152"/>
      <c r="H294" s="152"/>
      <c r="I294" s="152"/>
      <c r="J294" s="152"/>
      <c r="K294" s="153"/>
      <c r="L294" s="153"/>
      <c r="M294" s="150"/>
      <c r="N294" s="150"/>
      <c r="O294" s="151"/>
      <c r="P294" s="151"/>
      <c r="Q294" s="150"/>
      <c r="R294" s="150"/>
      <c r="S294" s="150"/>
      <c r="T294" s="154"/>
      <c r="U294" s="154"/>
      <c r="V294" s="154" t="s">
        <v>217</v>
      </c>
      <c r="W294" s="155"/>
      <c r="X294" s="151"/>
    </row>
    <row r="295" spans="1:37" ht="20.25">
      <c r="A295" s="1">
        <v>109</v>
      </c>
      <c r="B295" s="2" t="s">
        <v>436</v>
      </c>
      <c r="C295" s="3" t="s">
        <v>837</v>
      </c>
      <c r="D295" s="4" t="s">
        <v>838</v>
      </c>
      <c r="E295" s="5">
        <v>3</v>
      </c>
      <c r="F295" s="6" t="s">
        <v>505</v>
      </c>
      <c r="H295" s="7">
        <f>ROUND(E295*G295,2)</f>
        <v>0</v>
      </c>
      <c r="J295" s="7">
        <f>ROUND(E295*G295,2)</f>
        <v>0</v>
      </c>
      <c r="K295" s="8">
        <v>1E-05</v>
      </c>
      <c r="L295" s="8">
        <f>E295*K295</f>
        <v>3.0000000000000004E-05</v>
      </c>
      <c r="N295" s="5">
        <f>E295*M295</f>
        <v>0</v>
      </c>
      <c r="O295" s="6">
        <v>20</v>
      </c>
      <c r="P295" s="6" t="s">
        <v>366</v>
      </c>
      <c r="V295" s="9" t="s">
        <v>323</v>
      </c>
      <c r="W295" s="10">
        <v>0.234</v>
      </c>
      <c r="X295" s="3" t="s">
        <v>839</v>
      </c>
      <c r="Y295" s="3" t="s">
        <v>837</v>
      </c>
      <c r="Z295" s="6" t="s">
        <v>416</v>
      </c>
      <c r="AB295" s="6">
        <v>1</v>
      </c>
      <c r="AJ295" s="11" t="s">
        <v>368</v>
      </c>
      <c r="AK295" s="11" t="s">
        <v>369</v>
      </c>
    </row>
    <row r="296" spans="1:37" ht="20.25">
      <c r="A296" s="1">
        <v>110</v>
      </c>
      <c r="B296" s="2" t="s">
        <v>436</v>
      </c>
      <c r="C296" s="3" t="s">
        <v>840</v>
      </c>
      <c r="D296" s="4" t="s">
        <v>841</v>
      </c>
      <c r="E296" s="5">
        <v>3</v>
      </c>
      <c r="F296" s="6" t="s">
        <v>505</v>
      </c>
      <c r="H296" s="7">
        <f>ROUND(E296*G296,2)</f>
        <v>0</v>
      </c>
      <c r="J296" s="7">
        <f>ROUND(E296*G296,2)</f>
        <v>0</v>
      </c>
      <c r="K296" s="8">
        <v>4E-05</v>
      </c>
      <c r="L296" s="8">
        <f>E296*K296</f>
        <v>0.00012000000000000002</v>
      </c>
      <c r="N296" s="5">
        <f>E296*M296</f>
        <v>0</v>
      </c>
      <c r="O296" s="6">
        <v>20</v>
      </c>
      <c r="P296" s="6" t="s">
        <v>366</v>
      </c>
      <c r="V296" s="9" t="s">
        <v>323</v>
      </c>
      <c r="W296" s="10">
        <v>0.234</v>
      </c>
      <c r="X296" s="3" t="s">
        <v>842</v>
      </c>
      <c r="Y296" s="3" t="s">
        <v>840</v>
      </c>
      <c r="Z296" s="6" t="s">
        <v>416</v>
      </c>
      <c r="AB296" s="6">
        <v>1</v>
      </c>
      <c r="AJ296" s="11" t="s">
        <v>368</v>
      </c>
      <c r="AK296" s="11" t="s">
        <v>369</v>
      </c>
    </row>
    <row r="297" spans="1:37" ht="9.75">
      <c r="A297" s="1">
        <v>111</v>
      </c>
      <c r="B297" s="2" t="s">
        <v>362</v>
      </c>
      <c r="C297" s="3" t="s">
        <v>843</v>
      </c>
      <c r="D297" s="4" t="s">
        <v>844</v>
      </c>
      <c r="E297" s="5">
        <v>506.143</v>
      </c>
      <c r="F297" s="6" t="s">
        <v>365</v>
      </c>
      <c r="H297" s="7">
        <f>ROUND(E297*G297,2)</f>
        <v>0</v>
      </c>
      <c r="J297" s="7">
        <f>ROUND(E297*G297,2)</f>
        <v>0</v>
      </c>
      <c r="L297" s="8">
        <f>E297*K297</f>
        <v>0</v>
      </c>
      <c r="N297" s="5">
        <f>E297*M297</f>
        <v>0</v>
      </c>
      <c r="O297" s="6">
        <v>20</v>
      </c>
      <c r="P297" s="6" t="s">
        <v>366</v>
      </c>
      <c r="V297" s="9" t="s">
        <v>323</v>
      </c>
      <c r="X297" s="3" t="s">
        <v>845</v>
      </c>
      <c r="Y297" s="3" t="s">
        <v>843</v>
      </c>
      <c r="Z297" s="6" t="s">
        <v>846</v>
      </c>
      <c r="AB297" s="6">
        <v>7</v>
      </c>
      <c r="AJ297" s="11" t="s">
        <v>368</v>
      </c>
      <c r="AK297" s="11" t="s">
        <v>369</v>
      </c>
    </row>
    <row r="298" spans="1:37" ht="9.75">
      <c r="A298" s="1">
        <v>112</v>
      </c>
      <c r="B298" s="2" t="s">
        <v>436</v>
      </c>
      <c r="C298" s="3" t="s">
        <v>847</v>
      </c>
      <c r="D298" s="4" t="s">
        <v>848</v>
      </c>
      <c r="E298" s="5">
        <v>3105.46</v>
      </c>
      <c r="F298" s="6" t="s">
        <v>415</v>
      </c>
      <c r="H298" s="7">
        <f>ROUND(E298*G298,2)</f>
        <v>0</v>
      </c>
      <c r="J298" s="7">
        <f>ROUND(E298*G298,2)</f>
        <v>0</v>
      </c>
      <c r="L298" s="8">
        <f>E298*K298</f>
        <v>0</v>
      </c>
      <c r="N298" s="5">
        <f>E298*M298</f>
        <v>0</v>
      </c>
      <c r="O298" s="6">
        <v>20</v>
      </c>
      <c r="P298" s="6" t="s">
        <v>366</v>
      </c>
      <c r="V298" s="9" t="s">
        <v>323</v>
      </c>
      <c r="W298" s="10">
        <v>1176.969</v>
      </c>
      <c r="X298" s="3" t="s">
        <v>849</v>
      </c>
      <c r="Y298" s="3" t="s">
        <v>847</v>
      </c>
      <c r="Z298" s="6" t="s">
        <v>850</v>
      </c>
      <c r="AB298" s="6">
        <v>7</v>
      </c>
      <c r="AJ298" s="11" t="s">
        <v>368</v>
      </c>
      <c r="AK298" s="11" t="s">
        <v>369</v>
      </c>
    </row>
    <row r="299" spans="4:23" ht="9.75">
      <c r="D299" s="157" t="s">
        <v>851</v>
      </c>
      <c r="E299" s="158">
        <f>J299</f>
        <v>0</v>
      </c>
      <c r="H299" s="158">
        <f>SUM(H268:H298)</f>
        <v>0</v>
      </c>
      <c r="I299" s="158">
        <f>SUM(I268:I298)</f>
        <v>0</v>
      </c>
      <c r="J299" s="158">
        <f>SUM(J268:J298)</f>
        <v>0</v>
      </c>
      <c r="L299" s="159">
        <f>SUM(L268:L298)</f>
        <v>0.66568706</v>
      </c>
      <c r="N299" s="160">
        <f>SUM(N268:N298)</f>
        <v>0</v>
      </c>
      <c r="W299" s="10">
        <f>SUM(W268:W298)</f>
        <v>2426.0570000000002</v>
      </c>
    </row>
    <row r="301" spans="4:23" ht="9.75">
      <c r="D301" s="157" t="s">
        <v>852</v>
      </c>
      <c r="E301" s="160">
        <f>J301</f>
        <v>0</v>
      </c>
      <c r="H301" s="158">
        <f>+H43+H80+H160+H196+H261+H266+H299</f>
        <v>0</v>
      </c>
      <c r="I301" s="158">
        <f>+I43+I80+I160+I196+I261+I266+I299</f>
        <v>0</v>
      </c>
      <c r="J301" s="158">
        <f>+J43+J80+J160+J196+J261+J266+J299</f>
        <v>0</v>
      </c>
      <c r="L301" s="159">
        <f>+L43+L80+L160+L196+L261+L266+L299</f>
        <v>3105.46003217</v>
      </c>
      <c r="N301" s="160">
        <f>+N43+N80+N160+N196+N261+N266+N299</f>
        <v>0</v>
      </c>
      <c r="W301" s="10">
        <f>+W43+W80+W160+W196+W261+W266+W299</f>
        <v>23376.684</v>
      </c>
    </row>
    <row r="303" ht="9.75">
      <c r="B303" s="148" t="s">
        <v>853</v>
      </c>
    </row>
    <row r="304" ht="9.75">
      <c r="B304" s="3" t="s">
        <v>854</v>
      </c>
    </row>
    <row r="305" spans="1:37" ht="9.75">
      <c r="A305" s="1">
        <v>113</v>
      </c>
      <c r="B305" s="2" t="s">
        <v>855</v>
      </c>
      <c r="C305" s="3" t="s">
        <v>856</v>
      </c>
      <c r="D305" s="4" t="s">
        <v>857</v>
      </c>
      <c r="E305" s="5">
        <v>217.705</v>
      </c>
      <c r="F305" s="6" t="s">
        <v>450</v>
      </c>
      <c r="H305" s="7">
        <f>ROUND(E305*G305,2)</f>
        <v>0</v>
      </c>
      <c r="J305" s="7">
        <f>ROUND(E305*G305,2)</f>
        <v>0</v>
      </c>
      <c r="K305" s="8">
        <v>0.00534</v>
      </c>
      <c r="L305" s="8">
        <f>E305*K305</f>
        <v>1.1625447</v>
      </c>
      <c r="N305" s="5">
        <f>E305*M305</f>
        <v>0</v>
      </c>
      <c r="O305" s="6">
        <v>20</v>
      </c>
      <c r="P305" s="6" t="s">
        <v>366</v>
      </c>
      <c r="V305" s="9" t="s">
        <v>858</v>
      </c>
      <c r="W305" s="10">
        <v>42.235</v>
      </c>
      <c r="X305" s="3" t="s">
        <v>859</v>
      </c>
      <c r="Y305" s="3" t="s">
        <v>856</v>
      </c>
      <c r="Z305" s="6" t="s">
        <v>416</v>
      </c>
      <c r="AB305" s="6">
        <v>7</v>
      </c>
      <c r="AJ305" s="11" t="s">
        <v>860</v>
      </c>
      <c r="AK305" s="11" t="s">
        <v>369</v>
      </c>
    </row>
    <row r="306" spans="4:24" ht="9.75">
      <c r="D306" s="149" t="s">
        <v>861</v>
      </c>
      <c r="E306" s="150"/>
      <c r="F306" s="151"/>
      <c r="G306" s="152"/>
      <c r="H306" s="152"/>
      <c r="I306" s="152"/>
      <c r="J306" s="152"/>
      <c r="K306" s="153"/>
      <c r="L306" s="153"/>
      <c r="M306" s="150"/>
      <c r="N306" s="150"/>
      <c r="O306" s="151"/>
      <c r="P306" s="151"/>
      <c r="Q306" s="150"/>
      <c r="R306" s="150"/>
      <c r="S306" s="150"/>
      <c r="T306" s="154"/>
      <c r="U306" s="154"/>
      <c r="V306" s="154" t="s">
        <v>217</v>
      </c>
      <c r="W306" s="155"/>
      <c r="X306" s="151"/>
    </row>
    <row r="307" spans="4:24" ht="9.75">
      <c r="D307" s="149" t="s">
        <v>862</v>
      </c>
      <c r="E307" s="150"/>
      <c r="F307" s="151"/>
      <c r="G307" s="152"/>
      <c r="H307" s="152"/>
      <c r="I307" s="152"/>
      <c r="J307" s="152"/>
      <c r="K307" s="153"/>
      <c r="L307" s="153"/>
      <c r="M307" s="150"/>
      <c r="N307" s="150"/>
      <c r="O307" s="151"/>
      <c r="P307" s="151"/>
      <c r="Q307" s="150"/>
      <c r="R307" s="150"/>
      <c r="S307" s="150"/>
      <c r="T307" s="154"/>
      <c r="U307" s="154"/>
      <c r="V307" s="154" t="s">
        <v>217</v>
      </c>
      <c r="W307" s="155"/>
      <c r="X307" s="151"/>
    </row>
    <row r="308" spans="1:37" ht="9.75">
      <c r="A308" s="1">
        <v>114</v>
      </c>
      <c r="B308" s="2" t="s">
        <v>855</v>
      </c>
      <c r="C308" s="3" t="s">
        <v>863</v>
      </c>
      <c r="D308" s="4" t="s">
        <v>864</v>
      </c>
      <c r="E308" s="5">
        <v>67.275</v>
      </c>
      <c r="F308" s="6" t="s">
        <v>450</v>
      </c>
      <c r="H308" s="7">
        <f>ROUND(E308*G308,2)</f>
        <v>0</v>
      </c>
      <c r="J308" s="7">
        <f>ROUND(E308*G308,2)</f>
        <v>0</v>
      </c>
      <c r="K308" s="8">
        <v>0.0038</v>
      </c>
      <c r="L308" s="8">
        <f>E308*K308</f>
        <v>0.255645</v>
      </c>
      <c r="N308" s="5">
        <f>E308*M308</f>
        <v>0</v>
      </c>
      <c r="O308" s="6">
        <v>20</v>
      </c>
      <c r="P308" s="6" t="s">
        <v>366</v>
      </c>
      <c r="V308" s="9" t="s">
        <v>858</v>
      </c>
      <c r="W308" s="10">
        <v>41.038</v>
      </c>
      <c r="X308" s="3" t="s">
        <v>865</v>
      </c>
      <c r="Y308" s="3" t="s">
        <v>863</v>
      </c>
      <c r="Z308" s="6" t="s">
        <v>866</v>
      </c>
      <c r="AB308" s="6">
        <v>7</v>
      </c>
      <c r="AJ308" s="11" t="s">
        <v>860</v>
      </c>
      <c r="AK308" s="11" t="s">
        <v>369</v>
      </c>
    </row>
    <row r="309" spans="4:24" ht="9.75">
      <c r="D309" s="149" t="s">
        <v>861</v>
      </c>
      <c r="E309" s="150"/>
      <c r="F309" s="151"/>
      <c r="G309" s="152"/>
      <c r="H309" s="152"/>
      <c r="I309" s="152"/>
      <c r="J309" s="152"/>
      <c r="K309" s="153"/>
      <c r="L309" s="153"/>
      <c r="M309" s="150"/>
      <c r="N309" s="150"/>
      <c r="O309" s="151"/>
      <c r="P309" s="151"/>
      <c r="Q309" s="150"/>
      <c r="R309" s="150"/>
      <c r="S309" s="150"/>
      <c r="T309" s="154"/>
      <c r="U309" s="154"/>
      <c r="V309" s="154" t="s">
        <v>217</v>
      </c>
      <c r="W309" s="155"/>
      <c r="X309" s="151"/>
    </row>
    <row r="310" spans="1:37" ht="9.75">
      <c r="A310" s="1">
        <v>115</v>
      </c>
      <c r="B310" s="2" t="s">
        <v>855</v>
      </c>
      <c r="C310" s="3" t="s">
        <v>867</v>
      </c>
      <c r="D310" s="4" t="s">
        <v>868</v>
      </c>
      <c r="E310" s="5">
        <v>250.883</v>
      </c>
      <c r="F310" s="6" t="s">
        <v>450</v>
      </c>
      <c r="H310" s="7">
        <f>ROUND(E310*G310,2)</f>
        <v>0</v>
      </c>
      <c r="J310" s="7">
        <f>ROUND(E310*G310,2)</f>
        <v>0</v>
      </c>
      <c r="K310" s="8">
        <v>0.00064</v>
      </c>
      <c r="L310" s="8">
        <f>E310*K310</f>
        <v>0.16056512</v>
      </c>
      <c r="N310" s="5">
        <f>E310*M310</f>
        <v>0</v>
      </c>
      <c r="O310" s="6">
        <v>20</v>
      </c>
      <c r="P310" s="6" t="s">
        <v>366</v>
      </c>
      <c r="V310" s="9" t="s">
        <v>858</v>
      </c>
      <c r="W310" s="10">
        <v>13.046</v>
      </c>
      <c r="X310" s="3" t="s">
        <v>869</v>
      </c>
      <c r="Y310" s="3" t="s">
        <v>867</v>
      </c>
      <c r="Z310" s="6" t="s">
        <v>416</v>
      </c>
      <c r="AB310" s="6">
        <v>7</v>
      </c>
      <c r="AJ310" s="11" t="s">
        <v>860</v>
      </c>
      <c r="AK310" s="11" t="s">
        <v>369</v>
      </c>
    </row>
    <row r="311" spans="4:24" ht="9.75">
      <c r="D311" s="149" t="s">
        <v>870</v>
      </c>
      <c r="E311" s="150"/>
      <c r="F311" s="151"/>
      <c r="G311" s="152"/>
      <c r="H311" s="152"/>
      <c r="I311" s="152"/>
      <c r="J311" s="152"/>
      <c r="K311" s="153"/>
      <c r="L311" s="153"/>
      <c r="M311" s="150"/>
      <c r="N311" s="150"/>
      <c r="O311" s="151"/>
      <c r="P311" s="151"/>
      <c r="Q311" s="150"/>
      <c r="R311" s="150"/>
      <c r="S311" s="150"/>
      <c r="T311" s="154"/>
      <c r="U311" s="154"/>
      <c r="V311" s="154" t="s">
        <v>217</v>
      </c>
      <c r="W311" s="155"/>
      <c r="X311" s="151"/>
    </row>
    <row r="312" spans="4:24" ht="9.75">
      <c r="D312" s="149" t="s">
        <v>871</v>
      </c>
      <c r="E312" s="150"/>
      <c r="F312" s="151"/>
      <c r="G312" s="152"/>
      <c r="H312" s="152"/>
      <c r="I312" s="152"/>
      <c r="J312" s="152"/>
      <c r="K312" s="153"/>
      <c r="L312" s="153"/>
      <c r="M312" s="150"/>
      <c r="N312" s="150"/>
      <c r="O312" s="151"/>
      <c r="P312" s="151"/>
      <c r="Q312" s="150"/>
      <c r="R312" s="150"/>
      <c r="S312" s="150"/>
      <c r="T312" s="154"/>
      <c r="U312" s="154"/>
      <c r="V312" s="154" t="s">
        <v>217</v>
      </c>
      <c r="W312" s="155"/>
      <c r="X312" s="151"/>
    </row>
    <row r="313" spans="1:37" ht="24" customHeight="1">
      <c r="A313" s="1">
        <v>116</v>
      </c>
      <c r="B313" s="2" t="s">
        <v>412</v>
      </c>
      <c r="C313" s="3" t="s">
        <v>872</v>
      </c>
      <c r="D313" s="164" t="s">
        <v>1197</v>
      </c>
      <c r="E313" s="5">
        <v>303.202</v>
      </c>
      <c r="F313" s="6" t="s">
        <v>450</v>
      </c>
      <c r="I313" s="7">
        <f>ROUND(E313*G313,2)</f>
        <v>0</v>
      </c>
      <c r="J313" s="7">
        <f>ROUND(E313*G313,2)</f>
        <v>0</v>
      </c>
      <c r="L313" s="8">
        <f>E313*K313</f>
        <v>0</v>
      </c>
      <c r="N313" s="5">
        <f>E313*M313</f>
        <v>0</v>
      </c>
      <c r="O313" s="6">
        <v>20</v>
      </c>
      <c r="P313" s="6" t="s">
        <v>366</v>
      </c>
      <c r="V313" s="9" t="s">
        <v>316</v>
      </c>
      <c r="X313" s="3" t="s">
        <v>872</v>
      </c>
      <c r="Y313" s="3" t="s">
        <v>872</v>
      </c>
      <c r="Z313" s="6" t="s">
        <v>416</v>
      </c>
      <c r="AA313" s="3" t="s">
        <v>366</v>
      </c>
      <c r="AB313" s="6">
        <v>8</v>
      </c>
      <c r="AJ313" s="11" t="s">
        <v>873</v>
      </c>
      <c r="AK313" s="11" t="s">
        <v>369</v>
      </c>
    </row>
    <row r="314" spans="4:24" ht="9.75">
      <c r="D314" s="149" t="s">
        <v>874</v>
      </c>
      <c r="E314" s="150"/>
      <c r="F314" s="151"/>
      <c r="G314" s="152"/>
      <c r="H314" s="152"/>
      <c r="I314" s="152"/>
      <c r="J314" s="152"/>
      <c r="K314" s="153"/>
      <c r="L314" s="153"/>
      <c r="M314" s="150"/>
      <c r="N314" s="150"/>
      <c r="O314" s="151"/>
      <c r="P314" s="151"/>
      <c r="Q314" s="150"/>
      <c r="R314" s="150"/>
      <c r="S314" s="150"/>
      <c r="T314" s="154"/>
      <c r="U314" s="154"/>
      <c r="V314" s="154" t="s">
        <v>217</v>
      </c>
      <c r="W314" s="155"/>
      <c r="X314" s="151"/>
    </row>
    <row r="315" spans="1:37" ht="9.75">
      <c r="A315" s="1">
        <v>117</v>
      </c>
      <c r="B315" s="2" t="s">
        <v>855</v>
      </c>
      <c r="C315" s="3" t="s">
        <v>875</v>
      </c>
      <c r="D315" s="4" t="s">
        <v>876</v>
      </c>
      <c r="E315" s="5">
        <v>12.239</v>
      </c>
      <c r="F315" s="6" t="s">
        <v>450</v>
      </c>
      <c r="H315" s="7">
        <f>ROUND(E315*G315,2)</f>
        <v>0</v>
      </c>
      <c r="J315" s="7">
        <f>ROUND(E315*G315,2)</f>
        <v>0</v>
      </c>
      <c r="K315" s="8">
        <v>0.00099</v>
      </c>
      <c r="L315" s="8">
        <f>E315*K315</f>
        <v>0.01211661</v>
      </c>
      <c r="N315" s="5">
        <f>E315*M315</f>
        <v>0</v>
      </c>
      <c r="O315" s="6">
        <v>20</v>
      </c>
      <c r="P315" s="6" t="s">
        <v>366</v>
      </c>
      <c r="V315" s="9" t="s">
        <v>858</v>
      </c>
      <c r="W315" s="10">
        <v>1.236</v>
      </c>
      <c r="X315" s="3" t="s">
        <v>877</v>
      </c>
      <c r="Y315" s="3" t="s">
        <v>875</v>
      </c>
      <c r="Z315" s="6" t="s">
        <v>416</v>
      </c>
      <c r="AB315" s="6">
        <v>1</v>
      </c>
      <c r="AJ315" s="11" t="s">
        <v>860</v>
      </c>
      <c r="AK315" s="11" t="s">
        <v>369</v>
      </c>
    </row>
    <row r="316" spans="4:24" ht="9.75">
      <c r="D316" s="149" t="s">
        <v>878</v>
      </c>
      <c r="E316" s="150"/>
      <c r="F316" s="151"/>
      <c r="G316" s="152"/>
      <c r="H316" s="152"/>
      <c r="I316" s="152"/>
      <c r="J316" s="152"/>
      <c r="K316" s="153"/>
      <c r="L316" s="153"/>
      <c r="M316" s="150"/>
      <c r="N316" s="150"/>
      <c r="O316" s="151"/>
      <c r="P316" s="151"/>
      <c r="Q316" s="150"/>
      <c r="R316" s="150"/>
      <c r="S316" s="150"/>
      <c r="T316" s="154"/>
      <c r="U316" s="154"/>
      <c r="V316" s="154" t="s">
        <v>217</v>
      </c>
      <c r="W316" s="155"/>
      <c r="X316" s="151"/>
    </row>
    <row r="317" spans="4:24" ht="9.75">
      <c r="D317" s="149" t="s">
        <v>879</v>
      </c>
      <c r="E317" s="150"/>
      <c r="F317" s="151"/>
      <c r="G317" s="152"/>
      <c r="H317" s="152"/>
      <c r="I317" s="152"/>
      <c r="J317" s="152"/>
      <c r="K317" s="153"/>
      <c r="L317" s="153"/>
      <c r="M317" s="150"/>
      <c r="N317" s="150"/>
      <c r="O317" s="151"/>
      <c r="P317" s="151"/>
      <c r="Q317" s="150"/>
      <c r="R317" s="150"/>
      <c r="S317" s="150"/>
      <c r="T317" s="154"/>
      <c r="U317" s="154"/>
      <c r="V317" s="154" t="s">
        <v>217</v>
      </c>
      <c r="W317" s="155"/>
      <c r="X317" s="151"/>
    </row>
    <row r="318" spans="1:37" ht="24" customHeight="1">
      <c r="A318" s="1">
        <v>118</v>
      </c>
      <c r="B318" s="2" t="s">
        <v>855</v>
      </c>
      <c r="C318" s="3" t="s">
        <v>880</v>
      </c>
      <c r="D318" s="4" t="s">
        <v>881</v>
      </c>
      <c r="E318" s="5">
        <v>3.2</v>
      </c>
      <c r="F318" s="6" t="s">
        <v>274</v>
      </c>
      <c r="H318" s="7">
        <f>ROUND(E318*G318,2)</f>
        <v>0</v>
      </c>
      <c r="J318" s="7">
        <f>ROUND(E318*G318,2)</f>
        <v>0</v>
      </c>
      <c r="L318" s="8">
        <f>E318*K318</f>
        <v>0</v>
      </c>
      <c r="N318" s="5">
        <f>E318*M318</f>
        <v>0</v>
      </c>
      <c r="O318" s="6">
        <v>20</v>
      </c>
      <c r="P318" s="6" t="s">
        <v>366</v>
      </c>
      <c r="V318" s="9" t="s">
        <v>858</v>
      </c>
      <c r="X318" s="3" t="s">
        <v>882</v>
      </c>
      <c r="Y318" s="3" t="s">
        <v>880</v>
      </c>
      <c r="Z318" s="6" t="s">
        <v>866</v>
      </c>
      <c r="AB318" s="6">
        <v>1</v>
      </c>
      <c r="AJ318" s="11" t="s">
        <v>860</v>
      </c>
      <c r="AK318" s="11" t="s">
        <v>369</v>
      </c>
    </row>
    <row r="319" spans="4:23" ht="9.75">
      <c r="D319" s="157" t="s">
        <v>883</v>
      </c>
      <c r="E319" s="158">
        <f>J319</f>
        <v>0</v>
      </c>
      <c r="H319" s="158">
        <f>SUM(H303:H318)</f>
        <v>0</v>
      </c>
      <c r="I319" s="158">
        <f>SUM(I303:I318)</f>
        <v>0</v>
      </c>
      <c r="J319" s="158">
        <f>SUM(J303:J318)</f>
        <v>0</v>
      </c>
      <c r="L319" s="159">
        <f>SUM(L303:L318)</f>
        <v>1.5908714300000002</v>
      </c>
      <c r="N319" s="160">
        <f>SUM(N303:N318)</f>
        <v>0</v>
      </c>
      <c r="W319" s="10">
        <f>SUM(W303:W318)</f>
        <v>97.55499999999999</v>
      </c>
    </row>
    <row r="321" ht="9.75">
      <c r="B321" s="3" t="s">
        <v>884</v>
      </c>
    </row>
    <row r="322" spans="1:37" ht="9.75">
      <c r="A322" s="1">
        <v>119</v>
      </c>
      <c r="B322" s="2" t="s">
        <v>885</v>
      </c>
      <c r="C322" s="3" t="s">
        <v>886</v>
      </c>
      <c r="D322" s="4" t="s">
        <v>887</v>
      </c>
      <c r="E322" s="5">
        <v>15.4</v>
      </c>
      <c r="F322" s="6" t="s">
        <v>450</v>
      </c>
      <c r="H322" s="7">
        <f>ROUND(E322*G322,2)</f>
        <v>0</v>
      </c>
      <c r="J322" s="7">
        <f>ROUND(E322*G322,2)</f>
        <v>0</v>
      </c>
      <c r="K322" s="8">
        <v>0.00021</v>
      </c>
      <c r="L322" s="8">
        <f>E322*K322</f>
        <v>0.0032340000000000003</v>
      </c>
      <c r="N322" s="5">
        <f>E322*M322</f>
        <v>0</v>
      </c>
      <c r="O322" s="6">
        <v>20</v>
      </c>
      <c r="P322" s="6" t="s">
        <v>366</v>
      </c>
      <c r="V322" s="9" t="s">
        <v>858</v>
      </c>
      <c r="W322" s="10">
        <v>1.17</v>
      </c>
      <c r="X322" s="3" t="s">
        <v>888</v>
      </c>
      <c r="Y322" s="3" t="s">
        <v>886</v>
      </c>
      <c r="Z322" s="6" t="s">
        <v>889</v>
      </c>
      <c r="AB322" s="6">
        <v>1</v>
      </c>
      <c r="AJ322" s="11" t="s">
        <v>860</v>
      </c>
      <c r="AK322" s="11" t="s">
        <v>369</v>
      </c>
    </row>
    <row r="323" spans="4:24" ht="9.75">
      <c r="D323" s="149" t="s">
        <v>890</v>
      </c>
      <c r="E323" s="150"/>
      <c r="F323" s="151"/>
      <c r="G323" s="152"/>
      <c r="H323" s="152"/>
      <c r="I323" s="152"/>
      <c r="J323" s="152"/>
      <c r="K323" s="153"/>
      <c r="L323" s="153"/>
      <c r="M323" s="150"/>
      <c r="N323" s="150"/>
      <c r="O323" s="151"/>
      <c r="P323" s="151"/>
      <c r="Q323" s="150"/>
      <c r="R323" s="150"/>
      <c r="S323" s="150"/>
      <c r="T323" s="154"/>
      <c r="U323" s="154"/>
      <c r="V323" s="154" t="s">
        <v>217</v>
      </c>
      <c r="W323" s="155"/>
      <c r="X323" s="151"/>
    </row>
    <row r="324" spans="1:37" ht="9.75">
      <c r="A324" s="1">
        <v>120</v>
      </c>
      <c r="B324" s="2" t="s">
        <v>412</v>
      </c>
      <c r="C324" s="3" t="s">
        <v>891</v>
      </c>
      <c r="D324" s="4" t="s">
        <v>892</v>
      </c>
      <c r="E324" s="5">
        <v>17.71</v>
      </c>
      <c r="F324" s="6" t="s">
        <v>450</v>
      </c>
      <c r="I324" s="7">
        <f>ROUND(E324*G324,2)</f>
        <v>0</v>
      </c>
      <c r="J324" s="7">
        <f>ROUND(E324*G324,2)</f>
        <v>0</v>
      </c>
      <c r="K324" s="8">
        <v>0.00225</v>
      </c>
      <c r="L324" s="8">
        <f>E324*K324</f>
        <v>0.0398475</v>
      </c>
      <c r="N324" s="5">
        <f>E324*M324</f>
        <v>0</v>
      </c>
      <c r="O324" s="6">
        <v>20</v>
      </c>
      <c r="P324" s="6" t="s">
        <v>366</v>
      </c>
      <c r="V324" s="9" t="s">
        <v>316</v>
      </c>
      <c r="X324" s="3" t="s">
        <v>891</v>
      </c>
      <c r="Y324" s="3" t="s">
        <v>891</v>
      </c>
      <c r="Z324" s="6" t="s">
        <v>893</v>
      </c>
      <c r="AA324" s="3" t="s">
        <v>366</v>
      </c>
      <c r="AB324" s="6">
        <v>2</v>
      </c>
      <c r="AJ324" s="11" t="s">
        <v>873</v>
      </c>
      <c r="AK324" s="11" t="s">
        <v>369</v>
      </c>
    </row>
    <row r="325" spans="4:23" ht="9.75">
      <c r="D325" s="157" t="s">
        <v>894</v>
      </c>
      <c r="E325" s="158">
        <f>J325</f>
        <v>0</v>
      </c>
      <c r="H325" s="158">
        <f>SUM(H321:H324)</f>
        <v>0</v>
      </c>
      <c r="I325" s="158">
        <f>SUM(I321:I324)</f>
        <v>0</v>
      </c>
      <c r="J325" s="158">
        <f>SUM(J321:J324)</f>
        <v>0</v>
      </c>
      <c r="L325" s="159">
        <f>SUM(L321:L324)</f>
        <v>0.0430815</v>
      </c>
      <c r="N325" s="160">
        <f>SUM(N321:N324)</f>
        <v>0</v>
      </c>
      <c r="W325" s="10">
        <f>SUM(W321:W324)</f>
        <v>1.17</v>
      </c>
    </row>
    <row r="327" ht="9.75">
      <c r="B327" s="3" t="s">
        <v>895</v>
      </c>
    </row>
    <row r="328" spans="1:37" ht="9.75">
      <c r="A328" s="1">
        <v>121</v>
      </c>
      <c r="B328" s="2" t="s">
        <v>896</v>
      </c>
      <c r="C328" s="3" t="s">
        <v>897</v>
      </c>
      <c r="D328" s="4" t="s">
        <v>898</v>
      </c>
      <c r="E328" s="5">
        <v>831.875</v>
      </c>
      <c r="F328" s="6" t="s">
        <v>450</v>
      </c>
      <c r="H328" s="7">
        <f>ROUND(E328*G328,2)</f>
        <v>0</v>
      </c>
      <c r="J328" s="7">
        <f>ROUND(E328*G328,2)</f>
        <v>0</v>
      </c>
      <c r="L328" s="8">
        <f>E328*K328</f>
        <v>0</v>
      </c>
      <c r="N328" s="5">
        <f>E328*M328</f>
        <v>0</v>
      </c>
      <c r="O328" s="6">
        <v>20</v>
      </c>
      <c r="P328" s="6" t="s">
        <v>366</v>
      </c>
      <c r="V328" s="9" t="s">
        <v>858</v>
      </c>
      <c r="W328" s="10">
        <v>74.869</v>
      </c>
      <c r="X328" s="3" t="s">
        <v>897</v>
      </c>
      <c r="Y328" s="3" t="s">
        <v>897</v>
      </c>
      <c r="Z328" s="6" t="s">
        <v>899</v>
      </c>
      <c r="AB328" s="6">
        <v>1</v>
      </c>
      <c r="AJ328" s="11" t="s">
        <v>860</v>
      </c>
      <c r="AK328" s="11" t="s">
        <v>369</v>
      </c>
    </row>
    <row r="329" spans="4:24" ht="20.25">
      <c r="D329" s="149" t="s">
        <v>900</v>
      </c>
      <c r="E329" s="150"/>
      <c r="F329" s="151"/>
      <c r="G329" s="152"/>
      <c r="H329" s="152"/>
      <c r="I329" s="152"/>
      <c r="J329" s="152"/>
      <c r="K329" s="153"/>
      <c r="L329" s="153"/>
      <c r="M329" s="150"/>
      <c r="N329" s="150"/>
      <c r="O329" s="151"/>
      <c r="P329" s="151"/>
      <c r="Q329" s="150"/>
      <c r="R329" s="150"/>
      <c r="S329" s="150"/>
      <c r="T329" s="154"/>
      <c r="U329" s="154"/>
      <c r="V329" s="154" t="s">
        <v>217</v>
      </c>
      <c r="W329" s="155"/>
      <c r="X329" s="151"/>
    </row>
    <row r="330" spans="4:24" ht="9.75">
      <c r="D330" s="149" t="s">
        <v>901</v>
      </c>
      <c r="E330" s="150"/>
      <c r="F330" s="151"/>
      <c r="G330" s="152"/>
      <c r="H330" s="152"/>
      <c r="I330" s="152"/>
      <c r="J330" s="152"/>
      <c r="K330" s="153"/>
      <c r="L330" s="153"/>
      <c r="M330" s="150"/>
      <c r="N330" s="150"/>
      <c r="O330" s="151"/>
      <c r="P330" s="151"/>
      <c r="Q330" s="150"/>
      <c r="R330" s="150"/>
      <c r="S330" s="150"/>
      <c r="T330" s="154"/>
      <c r="U330" s="154"/>
      <c r="V330" s="154" t="s">
        <v>217</v>
      </c>
      <c r="W330" s="155"/>
      <c r="X330" s="151"/>
    </row>
    <row r="331" spans="1:37" ht="9.75">
      <c r="A331" s="1">
        <v>122</v>
      </c>
      <c r="B331" s="2" t="s">
        <v>412</v>
      </c>
      <c r="C331" s="3" t="s">
        <v>902</v>
      </c>
      <c r="D331" s="4" t="s">
        <v>903</v>
      </c>
      <c r="E331" s="5">
        <v>526.881</v>
      </c>
      <c r="F331" s="6" t="s">
        <v>450</v>
      </c>
      <c r="I331" s="7">
        <f>ROUND(E331*G331,2)</f>
        <v>0</v>
      </c>
      <c r="J331" s="7">
        <f>ROUND(E331*G331,2)</f>
        <v>0</v>
      </c>
      <c r="K331" s="8">
        <v>0.0106</v>
      </c>
      <c r="L331" s="8">
        <f>E331*K331</f>
        <v>5.5849386</v>
      </c>
      <c r="N331" s="5">
        <f>E331*M331</f>
        <v>0</v>
      </c>
      <c r="O331" s="6">
        <v>20</v>
      </c>
      <c r="P331" s="6" t="s">
        <v>366</v>
      </c>
      <c r="V331" s="9" t="s">
        <v>316</v>
      </c>
      <c r="X331" s="3" t="s">
        <v>902</v>
      </c>
      <c r="Y331" s="3" t="s">
        <v>902</v>
      </c>
      <c r="Z331" s="6" t="s">
        <v>904</v>
      </c>
      <c r="AA331" s="3" t="s">
        <v>366</v>
      </c>
      <c r="AB331" s="6">
        <v>8</v>
      </c>
      <c r="AJ331" s="11" t="s">
        <v>873</v>
      </c>
      <c r="AK331" s="11" t="s">
        <v>369</v>
      </c>
    </row>
    <row r="332" spans="4:24" ht="9.75">
      <c r="D332" s="149" t="s">
        <v>905</v>
      </c>
      <c r="E332" s="150"/>
      <c r="F332" s="151"/>
      <c r="G332" s="152"/>
      <c r="H332" s="152"/>
      <c r="I332" s="152"/>
      <c r="J332" s="152"/>
      <c r="K332" s="153"/>
      <c r="L332" s="153"/>
      <c r="M332" s="150"/>
      <c r="N332" s="150"/>
      <c r="O332" s="151"/>
      <c r="P332" s="151"/>
      <c r="Q332" s="150"/>
      <c r="R332" s="150"/>
      <c r="S332" s="150"/>
      <c r="T332" s="154"/>
      <c r="U332" s="154"/>
      <c r="V332" s="154" t="s">
        <v>217</v>
      </c>
      <c r="W332" s="155"/>
      <c r="X332" s="151"/>
    </row>
    <row r="333" spans="4:24" ht="9.75">
      <c r="D333" s="149" t="s">
        <v>906</v>
      </c>
      <c r="E333" s="150"/>
      <c r="F333" s="151"/>
      <c r="G333" s="152"/>
      <c r="H333" s="152"/>
      <c r="I333" s="152"/>
      <c r="J333" s="152"/>
      <c r="K333" s="153"/>
      <c r="L333" s="153"/>
      <c r="M333" s="150"/>
      <c r="N333" s="150"/>
      <c r="O333" s="151"/>
      <c r="P333" s="151"/>
      <c r="Q333" s="150"/>
      <c r="R333" s="150"/>
      <c r="S333" s="150"/>
      <c r="T333" s="154"/>
      <c r="U333" s="154"/>
      <c r="V333" s="154" t="s">
        <v>217</v>
      </c>
      <c r="W333" s="155"/>
      <c r="X333" s="151"/>
    </row>
    <row r="334" spans="1:37" ht="9.75">
      <c r="A334" s="1">
        <v>123</v>
      </c>
      <c r="B334" s="2" t="s">
        <v>412</v>
      </c>
      <c r="C334" s="3" t="s">
        <v>907</v>
      </c>
      <c r="D334" s="4" t="s">
        <v>908</v>
      </c>
      <c r="E334" s="5">
        <v>237.533</v>
      </c>
      <c r="F334" s="6" t="s">
        <v>450</v>
      </c>
      <c r="I334" s="7">
        <f>ROUND(E334*G334,2)</f>
        <v>0</v>
      </c>
      <c r="J334" s="7">
        <f>ROUND(E334*G334,2)</f>
        <v>0</v>
      </c>
      <c r="K334" s="8">
        <v>0.0105</v>
      </c>
      <c r="L334" s="8">
        <f>E334*K334</f>
        <v>2.4940965</v>
      </c>
      <c r="N334" s="5">
        <f>E334*M334</f>
        <v>0</v>
      </c>
      <c r="O334" s="6">
        <v>20</v>
      </c>
      <c r="P334" s="6" t="s">
        <v>366</v>
      </c>
      <c r="V334" s="9" t="s">
        <v>316</v>
      </c>
      <c r="X334" s="3" t="s">
        <v>907</v>
      </c>
      <c r="Y334" s="3" t="s">
        <v>907</v>
      </c>
      <c r="Z334" s="6" t="s">
        <v>904</v>
      </c>
      <c r="AA334" s="3" t="s">
        <v>366</v>
      </c>
      <c r="AB334" s="6">
        <v>8</v>
      </c>
      <c r="AJ334" s="11" t="s">
        <v>873</v>
      </c>
      <c r="AK334" s="11" t="s">
        <v>369</v>
      </c>
    </row>
    <row r="335" spans="4:24" ht="9.75">
      <c r="D335" s="149" t="s">
        <v>909</v>
      </c>
      <c r="E335" s="150"/>
      <c r="F335" s="151"/>
      <c r="G335" s="152"/>
      <c r="H335" s="152"/>
      <c r="I335" s="152"/>
      <c r="J335" s="152"/>
      <c r="K335" s="153"/>
      <c r="L335" s="153"/>
      <c r="M335" s="150"/>
      <c r="N335" s="150"/>
      <c r="O335" s="151"/>
      <c r="P335" s="151"/>
      <c r="Q335" s="150"/>
      <c r="R335" s="150"/>
      <c r="S335" s="150"/>
      <c r="T335" s="154"/>
      <c r="U335" s="154"/>
      <c r="V335" s="154" t="s">
        <v>217</v>
      </c>
      <c r="W335" s="155"/>
      <c r="X335" s="151"/>
    </row>
    <row r="336" spans="4:24" ht="9.75">
      <c r="D336" s="149" t="s">
        <v>910</v>
      </c>
      <c r="E336" s="150"/>
      <c r="F336" s="151"/>
      <c r="G336" s="152"/>
      <c r="H336" s="152"/>
      <c r="I336" s="152"/>
      <c r="J336" s="152"/>
      <c r="K336" s="153"/>
      <c r="L336" s="153"/>
      <c r="M336" s="150"/>
      <c r="N336" s="150"/>
      <c r="O336" s="151"/>
      <c r="P336" s="151"/>
      <c r="Q336" s="150"/>
      <c r="R336" s="150"/>
      <c r="S336" s="150"/>
      <c r="T336" s="154"/>
      <c r="U336" s="154"/>
      <c r="V336" s="154" t="s">
        <v>217</v>
      </c>
      <c r="W336" s="155"/>
      <c r="X336" s="151"/>
    </row>
    <row r="337" spans="1:37" ht="9.75">
      <c r="A337" s="1">
        <v>124</v>
      </c>
      <c r="B337" s="2" t="s">
        <v>412</v>
      </c>
      <c r="C337" s="3" t="s">
        <v>911</v>
      </c>
      <c r="D337" s="4" t="s">
        <v>912</v>
      </c>
      <c r="E337" s="5">
        <v>90.525</v>
      </c>
      <c r="F337" s="6" t="s">
        <v>450</v>
      </c>
      <c r="I337" s="7">
        <f>ROUND(E337*G337,2)</f>
        <v>0</v>
      </c>
      <c r="J337" s="7">
        <f>ROUND(E337*G337,2)</f>
        <v>0</v>
      </c>
      <c r="L337" s="8">
        <f>E337*K337</f>
        <v>0</v>
      </c>
      <c r="N337" s="5">
        <f>E337*M337</f>
        <v>0</v>
      </c>
      <c r="O337" s="6">
        <v>20</v>
      </c>
      <c r="P337" s="6" t="s">
        <v>366</v>
      </c>
      <c r="V337" s="9" t="s">
        <v>316</v>
      </c>
      <c r="X337" s="3" t="s">
        <v>913</v>
      </c>
      <c r="Y337" s="3" t="s">
        <v>911</v>
      </c>
      <c r="Z337" s="6" t="s">
        <v>416</v>
      </c>
      <c r="AA337" s="3" t="s">
        <v>366</v>
      </c>
      <c r="AB337" s="6">
        <v>8</v>
      </c>
      <c r="AJ337" s="11" t="s">
        <v>873</v>
      </c>
      <c r="AK337" s="11" t="s">
        <v>369</v>
      </c>
    </row>
    <row r="338" spans="4:24" ht="9.75">
      <c r="D338" s="149" t="s">
        <v>914</v>
      </c>
      <c r="E338" s="150"/>
      <c r="F338" s="151"/>
      <c r="G338" s="152"/>
      <c r="H338" s="152"/>
      <c r="I338" s="152"/>
      <c r="J338" s="152"/>
      <c r="K338" s="153"/>
      <c r="L338" s="153"/>
      <c r="M338" s="150"/>
      <c r="N338" s="150"/>
      <c r="O338" s="151"/>
      <c r="P338" s="151"/>
      <c r="Q338" s="150"/>
      <c r="R338" s="150"/>
      <c r="S338" s="150"/>
      <c r="T338" s="154"/>
      <c r="U338" s="154"/>
      <c r="V338" s="154" t="s">
        <v>217</v>
      </c>
      <c r="W338" s="155"/>
      <c r="X338" s="151"/>
    </row>
    <row r="339" spans="1:37" ht="9.75">
      <c r="A339" s="1">
        <v>125</v>
      </c>
      <c r="B339" s="2" t="s">
        <v>896</v>
      </c>
      <c r="C339" s="3" t="s">
        <v>915</v>
      </c>
      <c r="D339" s="4" t="s">
        <v>916</v>
      </c>
      <c r="E339" s="5">
        <v>106.25</v>
      </c>
      <c r="F339" s="6" t="s">
        <v>450</v>
      </c>
      <c r="H339" s="7">
        <f>ROUND(E339*G339,2)</f>
        <v>0</v>
      </c>
      <c r="J339" s="7">
        <f>ROUND(E339*G339,2)</f>
        <v>0</v>
      </c>
      <c r="K339" s="8">
        <v>0.0006</v>
      </c>
      <c r="L339" s="8">
        <f>E339*K339</f>
        <v>0.06375</v>
      </c>
      <c r="N339" s="5">
        <f>E339*M339</f>
        <v>0</v>
      </c>
      <c r="O339" s="6">
        <v>20</v>
      </c>
      <c r="P339" s="6" t="s">
        <v>366</v>
      </c>
      <c r="V339" s="9" t="s">
        <v>858</v>
      </c>
      <c r="W339" s="10">
        <v>24.544</v>
      </c>
      <c r="X339" s="3" t="s">
        <v>917</v>
      </c>
      <c r="Y339" s="3" t="s">
        <v>915</v>
      </c>
      <c r="Z339" s="6" t="s">
        <v>899</v>
      </c>
      <c r="AB339" s="6">
        <v>1</v>
      </c>
      <c r="AJ339" s="11" t="s">
        <v>860</v>
      </c>
      <c r="AK339" s="11" t="s">
        <v>369</v>
      </c>
    </row>
    <row r="340" spans="4:24" ht="20.25">
      <c r="D340" s="149" t="s">
        <v>918</v>
      </c>
      <c r="E340" s="150"/>
      <c r="F340" s="151"/>
      <c r="G340" s="152"/>
      <c r="H340" s="152"/>
      <c r="I340" s="152"/>
      <c r="J340" s="152"/>
      <c r="K340" s="153"/>
      <c r="L340" s="153"/>
      <c r="M340" s="150"/>
      <c r="N340" s="150"/>
      <c r="O340" s="151"/>
      <c r="P340" s="151"/>
      <c r="Q340" s="150"/>
      <c r="R340" s="150"/>
      <c r="S340" s="150"/>
      <c r="T340" s="154"/>
      <c r="U340" s="154"/>
      <c r="V340" s="154" t="s">
        <v>217</v>
      </c>
      <c r="W340" s="155"/>
      <c r="X340" s="151"/>
    </row>
    <row r="341" spans="1:37" ht="20.25">
      <c r="A341" s="1">
        <v>126</v>
      </c>
      <c r="B341" s="2" t="s">
        <v>412</v>
      </c>
      <c r="C341" s="3" t="s">
        <v>919</v>
      </c>
      <c r="D341" s="164" t="s">
        <v>1198</v>
      </c>
      <c r="E341" s="5">
        <v>111.563</v>
      </c>
      <c r="F341" s="6" t="s">
        <v>450</v>
      </c>
      <c r="I341" s="7">
        <f>ROUND(E341*G341,2)</f>
        <v>0</v>
      </c>
      <c r="J341" s="7">
        <f>ROUND(E341*G341,2)</f>
        <v>0</v>
      </c>
      <c r="L341" s="8">
        <f>E341*K341</f>
        <v>0</v>
      </c>
      <c r="N341" s="5">
        <f>E341*M341</f>
        <v>0</v>
      </c>
      <c r="O341" s="6">
        <v>20</v>
      </c>
      <c r="P341" s="6" t="s">
        <v>366</v>
      </c>
      <c r="V341" s="9" t="s">
        <v>316</v>
      </c>
      <c r="X341" s="3" t="s">
        <v>919</v>
      </c>
      <c r="Y341" s="3" t="s">
        <v>919</v>
      </c>
      <c r="Z341" s="6" t="s">
        <v>416</v>
      </c>
      <c r="AA341" s="3" t="s">
        <v>366</v>
      </c>
      <c r="AB341" s="6">
        <v>8</v>
      </c>
      <c r="AJ341" s="11" t="s">
        <v>873</v>
      </c>
      <c r="AK341" s="11" t="s">
        <v>369</v>
      </c>
    </row>
    <row r="342" spans="4:24" ht="9.75">
      <c r="D342" s="149" t="s">
        <v>920</v>
      </c>
      <c r="E342" s="150"/>
      <c r="F342" s="151"/>
      <c r="G342" s="152"/>
      <c r="H342" s="152"/>
      <c r="I342" s="152"/>
      <c r="J342" s="152"/>
      <c r="K342" s="153"/>
      <c r="L342" s="153"/>
      <c r="M342" s="150"/>
      <c r="N342" s="150"/>
      <c r="O342" s="151"/>
      <c r="P342" s="151"/>
      <c r="Q342" s="150"/>
      <c r="R342" s="150"/>
      <c r="S342" s="150"/>
      <c r="T342" s="154"/>
      <c r="U342" s="154"/>
      <c r="V342" s="154" t="s">
        <v>217</v>
      </c>
      <c r="W342" s="155"/>
      <c r="X342" s="151"/>
    </row>
    <row r="343" spans="1:37" ht="9.75">
      <c r="A343" s="1">
        <v>127</v>
      </c>
      <c r="B343" s="2" t="s">
        <v>896</v>
      </c>
      <c r="C343" s="3" t="s">
        <v>921</v>
      </c>
      <c r="D343" s="4" t="s">
        <v>922</v>
      </c>
      <c r="E343" s="5">
        <v>1418.346</v>
      </c>
      <c r="F343" s="6" t="s">
        <v>450</v>
      </c>
      <c r="H343" s="7">
        <f>ROUND(E343*G343,2)</f>
        <v>0</v>
      </c>
      <c r="J343" s="7">
        <f>ROUND(E343*G343,2)</f>
        <v>0</v>
      </c>
      <c r="K343" s="8">
        <v>3E-05</v>
      </c>
      <c r="L343" s="8">
        <f>E343*K343</f>
        <v>0.04255038</v>
      </c>
      <c r="N343" s="5">
        <f>E343*M343</f>
        <v>0</v>
      </c>
      <c r="O343" s="6">
        <v>20</v>
      </c>
      <c r="P343" s="6" t="s">
        <v>366</v>
      </c>
      <c r="V343" s="9" t="s">
        <v>858</v>
      </c>
      <c r="W343" s="10">
        <v>85.101</v>
      </c>
      <c r="X343" s="3" t="s">
        <v>921</v>
      </c>
      <c r="Y343" s="3" t="s">
        <v>921</v>
      </c>
      <c r="Z343" s="6" t="s">
        <v>899</v>
      </c>
      <c r="AB343" s="6">
        <v>1</v>
      </c>
      <c r="AJ343" s="11" t="s">
        <v>860</v>
      </c>
      <c r="AK343" s="11" t="s">
        <v>369</v>
      </c>
    </row>
    <row r="344" spans="4:24" ht="9.75">
      <c r="D344" s="149" t="s">
        <v>923</v>
      </c>
      <c r="E344" s="150"/>
      <c r="F344" s="151"/>
      <c r="G344" s="152"/>
      <c r="H344" s="152"/>
      <c r="I344" s="152"/>
      <c r="J344" s="152"/>
      <c r="K344" s="153"/>
      <c r="L344" s="153"/>
      <c r="M344" s="150"/>
      <c r="N344" s="150"/>
      <c r="O344" s="151"/>
      <c r="P344" s="151"/>
      <c r="Q344" s="150"/>
      <c r="R344" s="150"/>
      <c r="S344" s="150"/>
      <c r="T344" s="154"/>
      <c r="U344" s="154"/>
      <c r="V344" s="154" t="s">
        <v>217</v>
      </c>
      <c r="W344" s="155"/>
      <c r="X344" s="151"/>
    </row>
    <row r="345" spans="4:24" ht="9.75">
      <c r="D345" s="149" t="s">
        <v>924</v>
      </c>
      <c r="E345" s="150"/>
      <c r="F345" s="151"/>
      <c r="G345" s="152"/>
      <c r="H345" s="152"/>
      <c r="I345" s="152"/>
      <c r="J345" s="152"/>
      <c r="K345" s="153"/>
      <c r="L345" s="153"/>
      <c r="M345" s="150"/>
      <c r="N345" s="150"/>
      <c r="O345" s="151"/>
      <c r="P345" s="151"/>
      <c r="Q345" s="150"/>
      <c r="R345" s="150"/>
      <c r="S345" s="150"/>
      <c r="T345" s="154"/>
      <c r="U345" s="154"/>
      <c r="V345" s="154" t="s">
        <v>217</v>
      </c>
      <c r="W345" s="155"/>
      <c r="X345" s="151"/>
    </row>
    <row r="346" spans="4:24" ht="9.75">
      <c r="D346" s="149" t="s">
        <v>925</v>
      </c>
      <c r="E346" s="150"/>
      <c r="F346" s="151"/>
      <c r="G346" s="152"/>
      <c r="H346" s="152"/>
      <c r="I346" s="152"/>
      <c r="J346" s="152"/>
      <c r="K346" s="153"/>
      <c r="L346" s="153"/>
      <c r="M346" s="150"/>
      <c r="N346" s="150"/>
      <c r="O346" s="151"/>
      <c r="P346" s="151"/>
      <c r="Q346" s="150"/>
      <c r="R346" s="150"/>
      <c r="S346" s="150"/>
      <c r="T346" s="154"/>
      <c r="U346" s="154"/>
      <c r="V346" s="154" t="s">
        <v>217</v>
      </c>
      <c r="W346" s="155"/>
      <c r="X346" s="151"/>
    </row>
    <row r="347" spans="1:37" ht="9.75">
      <c r="A347" s="1">
        <v>128</v>
      </c>
      <c r="B347" s="2" t="s">
        <v>412</v>
      </c>
      <c r="C347" s="3" t="s">
        <v>926</v>
      </c>
      <c r="D347" s="4" t="s">
        <v>927</v>
      </c>
      <c r="E347" s="5">
        <v>1261.171</v>
      </c>
      <c r="F347" s="6" t="s">
        <v>450</v>
      </c>
      <c r="I347" s="7">
        <f>ROUND(E347*G347,2)</f>
        <v>0</v>
      </c>
      <c r="J347" s="7">
        <f>ROUND(E347*G347,2)</f>
        <v>0</v>
      </c>
      <c r="L347" s="8">
        <f>E347*K347</f>
        <v>0</v>
      </c>
      <c r="N347" s="5">
        <f>E347*M347</f>
        <v>0</v>
      </c>
      <c r="O347" s="6">
        <v>20</v>
      </c>
      <c r="P347" s="6" t="s">
        <v>366</v>
      </c>
      <c r="V347" s="9" t="s">
        <v>316</v>
      </c>
      <c r="X347" s="3" t="s">
        <v>926</v>
      </c>
      <c r="Y347" s="3" t="s">
        <v>926</v>
      </c>
      <c r="Z347" s="6" t="s">
        <v>928</v>
      </c>
      <c r="AA347" s="3" t="s">
        <v>366</v>
      </c>
      <c r="AB347" s="6">
        <v>8</v>
      </c>
      <c r="AJ347" s="11" t="s">
        <v>873</v>
      </c>
      <c r="AK347" s="11" t="s">
        <v>369</v>
      </c>
    </row>
    <row r="348" spans="4:24" ht="9.75">
      <c r="D348" s="149" t="s">
        <v>929</v>
      </c>
      <c r="E348" s="150"/>
      <c r="F348" s="151"/>
      <c r="G348" s="152"/>
      <c r="H348" s="152"/>
      <c r="I348" s="152"/>
      <c r="J348" s="152"/>
      <c r="K348" s="153"/>
      <c r="L348" s="153"/>
      <c r="M348" s="150"/>
      <c r="N348" s="150"/>
      <c r="O348" s="151"/>
      <c r="P348" s="151"/>
      <c r="Q348" s="150"/>
      <c r="R348" s="150"/>
      <c r="S348" s="150"/>
      <c r="T348" s="154"/>
      <c r="U348" s="154"/>
      <c r="V348" s="154" t="s">
        <v>217</v>
      </c>
      <c r="W348" s="155"/>
      <c r="X348" s="151"/>
    </row>
    <row r="349" spans="1:37" ht="9.75">
      <c r="A349" s="1">
        <v>129</v>
      </c>
      <c r="B349" s="2" t="s">
        <v>412</v>
      </c>
      <c r="C349" s="3" t="s">
        <v>930</v>
      </c>
      <c r="D349" s="4" t="s">
        <v>931</v>
      </c>
      <c r="E349" s="5">
        <v>5.09</v>
      </c>
      <c r="F349" s="6" t="s">
        <v>450</v>
      </c>
      <c r="I349" s="7">
        <f>ROUND(E349*G349,2)</f>
        <v>0</v>
      </c>
      <c r="J349" s="7">
        <f>ROUND(E349*G349,2)</f>
        <v>0</v>
      </c>
      <c r="L349" s="8">
        <f>E349*K349</f>
        <v>0</v>
      </c>
      <c r="N349" s="5">
        <f>E349*M349</f>
        <v>0</v>
      </c>
      <c r="O349" s="6">
        <v>20</v>
      </c>
      <c r="P349" s="6" t="s">
        <v>366</v>
      </c>
      <c r="V349" s="9" t="s">
        <v>316</v>
      </c>
      <c r="X349" s="3" t="s">
        <v>930</v>
      </c>
      <c r="Y349" s="3" t="s">
        <v>930</v>
      </c>
      <c r="Z349" s="6" t="s">
        <v>416</v>
      </c>
      <c r="AA349" s="3" t="s">
        <v>366</v>
      </c>
      <c r="AB349" s="6">
        <v>2</v>
      </c>
      <c r="AJ349" s="11" t="s">
        <v>873</v>
      </c>
      <c r="AK349" s="11" t="s">
        <v>369</v>
      </c>
    </row>
    <row r="350" spans="4:24" ht="9.75">
      <c r="D350" s="149" t="s">
        <v>932</v>
      </c>
      <c r="E350" s="150"/>
      <c r="F350" s="151"/>
      <c r="G350" s="152"/>
      <c r="H350" s="152"/>
      <c r="I350" s="152"/>
      <c r="J350" s="152"/>
      <c r="K350" s="153"/>
      <c r="L350" s="153"/>
      <c r="M350" s="150"/>
      <c r="N350" s="150"/>
      <c r="O350" s="151"/>
      <c r="P350" s="151"/>
      <c r="Q350" s="150"/>
      <c r="R350" s="150"/>
      <c r="S350" s="150"/>
      <c r="T350" s="154"/>
      <c r="U350" s="154"/>
      <c r="V350" s="154" t="s">
        <v>217</v>
      </c>
      <c r="W350" s="155"/>
      <c r="X350" s="151"/>
    </row>
    <row r="351" spans="1:37" ht="9.75">
      <c r="A351" s="1">
        <v>130</v>
      </c>
      <c r="B351" s="2" t="s">
        <v>412</v>
      </c>
      <c r="C351" s="3" t="s">
        <v>933</v>
      </c>
      <c r="D351" s="4" t="s">
        <v>934</v>
      </c>
      <c r="E351" s="5">
        <v>180.452</v>
      </c>
      <c r="F351" s="6" t="s">
        <v>450</v>
      </c>
      <c r="I351" s="7">
        <f>ROUND(E351*G351,2)</f>
        <v>0</v>
      </c>
      <c r="J351" s="7">
        <f>ROUND(E351*G351,2)</f>
        <v>0</v>
      </c>
      <c r="L351" s="8">
        <f>E351*K351</f>
        <v>0</v>
      </c>
      <c r="N351" s="5">
        <f>E351*M351</f>
        <v>0</v>
      </c>
      <c r="O351" s="6">
        <v>20</v>
      </c>
      <c r="P351" s="6" t="s">
        <v>366</v>
      </c>
      <c r="V351" s="9" t="s">
        <v>316</v>
      </c>
      <c r="X351" s="3" t="s">
        <v>933</v>
      </c>
      <c r="Y351" s="3" t="s">
        <v>933</v>
      </c>
      <c r="Z351" s="6" t="s">
        <v>416</v>
      </c>
      <c r="AA351" s="3" t="s">
        <v>366</v>
      </c>
      <c r="AB351" s="6">
        <v>2</v>
      </c>
      <c r="AJ351" s="11" t="s">
        <v>873</v>
      </c>
      <c r="AK351" s="11" t="s">
        <v>369</v>
      </c>
    </row>
    <row r="352" spans="4:24" ht="9.75">
      <c r="D352" s="149" t="s">
        <v>935</v>
      </c>
      <c r="E352" s="150"/>
      <c r="F352" s="151"/>
      <c r="G352" s="152"/>
      <c r="H352" s="152"/>
      <c r="I352" s="152"/>
      <c r="J352" s="152"/>
      <c r="K352" s="153"/>
      <c r="L352" s="153"/>
      <c r="M352" s="150"/>
      <c r="N352" s="150"/>
      <c r="O352" s="151"/>
      <c r="P352" s="151"/>
      <c r="Q352" s="150"/>
      <c r="R352" s="150"/>
      <c r="S352" s="150"/>
      <c r="T352" s="154"/>
      <c r="U352" s="154"/>
      <c r="V352" s="154" t="s">
        <v>217</v>
      </c>
      <c r="W352" s="155"/>
      <c r="X352" s="151"/>
    </row>
    <row r="353" spans="1:37" ht="9.75">
      <c r="A353" s="1">
        <v>131</v>
      </c>
      <c r="B353" s="2" t="s">
        <v>896</v>
      </c>
      <c r="C353" s="3" t="s">
        <v>936</v>
      </c>
      <c r="D353" s="4" t="s">
        <v>937</v>
      </c>
      <c r="E353" s="5">
        <v>58.5</v>
      </c>
      <c r="F353" s="6" t="s">
        <v>450</v>
      </c>
      <c r="H353" s="7">
        <f>ROUND(E353*G353,2)</f>
        <v>0</v>
      </c>
      <c r="J353" s="7">
        <f>ROUND(E353*G353,2)</f>
        <v>0</v>
      </c>
      <c r="K353" s="8">
        <v>3E-05</v>
      </c>
      <c r="L353" s="8">
        <f>E353*K353</f>
        <v>0.001755</v>
      </c>
      <c r="N353" s="5">
        <f>E353*M353</f>
        <v>0</v>
      </c>
      <c r="O353" s="6">
        <v>20</v>
      </c>
      <c r="P353" s="6" t="s">
        <v>366</v>
      </c>
      <c r="V353" s="9" t="s">
        <v>858</v>
      </c>
      <c r="W353" s="10">
        <v>3.51</v>
      </c>
      <c r="X353" s="3" t="s">
        <v>938</v>
      </c>
      <c r="Y353" s="3" t="s">
        <v>936</v>
      </c>
      <c r="Z353" s="6" t="s">
        <v>899</v>
      </c>
      <c r="AB353" s="6">
        <v>7</v>
      </c>
      <c r="AJ353" s="11" t="s">
        <v>860</v>
      </c>
      <c r="AK353" s="11" t="s">
        <v>369</v>
      </c>
    </row>
    <row r="354" spans="4:24" ht="9.75">
      <c r="D354" s="149" t="s">
        <v>939</v>
      </c>
      <c r="E354" s="150"/>
      <c r="F354" s="151"/>
      <c r="G354" s="152"/>
      <c r="H354" s="152"/>
      <c r="I354" s="152"/>
      <c r="J354" s="152"/>
      <c r="K354" s="153"/>
      <c r="L354" s="153"/>
      <c r="M354" s="150"/>
      <c r="N354" s="150"/>
      <c r="O354" s="151"/>
      <c r="P354" s="151"/>
      <c r="Q354" s="150"/>
      <c r="R354" s="150"/>
      <c r="S354" s="150"/>
      <c r="T354" s="154"/>
      <c r="U354" s="154"/>
      <c r="V354" s="154" t="s">
        <v>217</v>
      </c>
      <c r="W354" s="155"/>
      <c r="X354" s="151"/>
    </row>
    <row r="355" spans="1:37" ht="20.25">
      <c r="A355" s="1">
        <v>132</v>
      </c>
      <c r="B355" s="2" t="s">
        <v>412</v>
      </c>
      <c r="C355" s="3" t="s">
        <v>940</v>
      </c>
      <c r="D355" s="4" t="s">
        <v>941</v>
      </c>
      <c r="E355" s="5">
        <v>61.425</v>
      </c>
      <c r="F355" s="6" t="s">
        <v>450</v>
      </c>
      <c r="I355" s="7">
        <f>ROUND(E355*G355,2)</f>
        <v>0</v>
      </c>
      <c r="J355" s="7">
        <f>ROUND(E355*G355,2)</f>
        <v>0</v>
      </c>
      <c r="L355" s="8">
        <f>E355*K355</f>
        <v>0</v>
      </c>
      <c r="N355" s="5">
        <f>E355*M355</f>
        <v>0</v>
      </c>
      <c r="O355" s="6">
        <v>20</v>
      </c>
      <c r="P355" s="6" t="s">
        <v>366</v>
      </c>
      <c r="V355" s="9" t="s">
        <v>316</v>
      </c>
      <c r="X355" s="3" t="s">
        <v>940</v>
      </c>
      <c r="Y355" s="3" t="s">
        <v>940</v>
      </c>
      <c r="Z355" s="6" t="s">
        <v>416</v>
      </c>
      <c r="AA355" s="3" t="s">
        <v>366</v>
      </c>
      <c r="AB355" s="6">
        <v>8</v>
      </c>
      <c r="AJ355" s="11" t="s">
        <v>873</v>
      </c>
      <c r="AK355" s="11" t="s">
        <v>369</v>
      </c>
    </row>
    <row r="356" spans="1:37" ht="9.75">
      <c r="A356" s="1">
        <v>133</v>
      </c>
      <c r="B356" s="2" t="s">
        <v>896</v>
      </c>
      <c r="C356" s="3" t="s">
        <v>942</v>
      </c>
      <c r="D356" s="4" t="s">
        <v>943</v>
      </c>
      <c r="E356" s="5">
        <v>6.3</v>
      </c>
      <c r="F356" s="6" t="s">
        <v>450</v>
      </c>
      <c r="H356" s="7">
        <f>ROUND(E356*G356,2)</f>
        <v>0</v>
      </c>
      <c r="J356" s="7">
        <f>ROUND(E356*G356,2)</f>
        <v>0</v>
      </c>
      <c r="K356" s="8">
        <v>0.00042</v>
      </c>
      <c r="L356" s="8">
        <f>E356*K356</f>
        <v>0.002646</v>
      </c>
      <c r="N356" s="5">
        <f>E356*M356</f>
        <v>0</v>
      </c>
      <c r="O356" s="6">
        <v>20</v>
      </c>
      <c r="P356" s="6" t="s">
        <v>366</v>
      </c>
      <c r="V356" s="9" t="s">
        <v>858</v>
      </c>
      <c r="W356" s="10">
        <v>1.783</v>
      </c>
      <c r="X356" s="3" t="s">
        <v>944</v>
      </c>
      <c r="Y356" s="3" t="s">
        <v>942</v>
      </c>
      <c r="Z356" s="6" t="s">
        <v>899</v>
      </c>
      <c r="AB356" s="6">
        <v>1</v>
      </c>
      <c r="AJ356" s="11" t="s">
        <v>860</v>
      </c>
      <c r="AK356" s="11" t="s">
        <v>369</v>
      </c>
    </row>
    <row r="357" spans="4:24" ht="9.75">
      <c r="D357" s="149" t="s">
        <v>945</v>
      </c>
      <c r="E357" s="150"/>
      <c r="F357" s="151"/>
      <c r="G357" s="152"/>
      <c r="H357" s="152"/>
      <c r="I357" s="152"/>
      <c r="J357" s="152"/>
      <c r="K357" s="153"/>
      <c r="L357" s="153"/>
      <c r="M357" s="150"/>
      <c r="N357" s="150"/>
      <c r="O357" s="151"/>
      <c r="P357" s="151"/>
      <c r="Q357" s="150"/>
      <c r="R357" s="150"/>
      <c r="S357" s="150"/>
      <c r="T357" s="154"/>
      <c r="U357" s="154"/>
      <c r="V357" s="154" t="s">
        <v>217</v>
      </c>
      <c r="W357" s="155"/>
      <c r="X357" s="151"/>
    </row>
    <row r="358" spans="1:37" ht="20.25">
      <c r="A358" s="1">
        <v>134</v>
      </c>
      <c r="B358" s="2" t="s">
        <v>896</v>
      </c>
      <c r="C358" s="3" t="s">
        <v>946</v>
      </c>
      <c r="D358" s="4" t="s">
        <v>947</v>
      </c>
      <c r="E358" s="5">
        <v>39</v>
      </c>
      <c r="F358" s="6" t="s">
        <v>450</v>
      </c>
      <c r="H358" s="7">
        <f>ROUND(E358*G358,2)</f>
        <v>0</v>
      </c>
      <c r="J358" s="7">
        <f>ROUND(E358*G358,2)</f>
        <v>0</v>
      </c>
      <c r="K358" s="8">
        <v>0.00362</v>
      </c>
      <c r="L358" s="8">
        <f>E358*K358</f>
        <v>0.14118</v>
      </c>
      <c r="N358" s="5">
        <f>E358*M358</f>
        <v>0</v>
      </c>
      <c r="O358" s="6">
        <v>20</v>
      </c>
      <c r="P358" s="6" t="s">
        <v>366</v>
      </c>
      <c r="V358" s="9" t="s">
        <v>858</v>
      </c>
      <c r="W358" s="10">
        <v>6.24</v>
      </c>
      <c r="X358" s="3" t="s">
        <v>948</v>
      </c>
      <c r="Y358" s="3" t="s">
        <v>946</v>
      </c>
      <c r="Z358" s="6" t="s">
        <v>416</v>
      </c>
      <c r="AB358" s="6">
        <v>1</v>
      </c>
      <c r="AJ358" s="11" t="s">
        <v>860</v>
      </c>
      <c r="AK358" s="11" t="s">
        <v>369</v>
      </c>
    </row>
    <row r="359" spans="4:24" ht="9.75">
      <c r="D359" s="149" t="s">
        <v>949</v>
      </c>
      <c r="E359" s="150"/>
      <c r="F359" s="151"/>
      <c r="G359" s="152"/>
      <c r="H359" s="152"/>
      <c r="I359" s="152"/>
      <c r="J359" s="152"/>
      <c r="K359" s="153"/>
      <c r="L359" s="153"/>
      <c r="M359" s="150"/>
      <c r="N359" s="150"/>
      <c r="O359" s="151"/>
      <c r="P359" s="151"/>
      <c r="Q359" s="150"/>
      <c r="R359" s="150"/>
      <c r="S359" s="150"/>
      <c r="T359" s="154"/>
      <c r="U359" s="154"/>
      <c r="V359" s="154" t="s">
        <v>217</v>
      </c>
      <c r="W359" s="155"/>
      <c r="X359" s="151"/>
    </row>
    <row r="360" spans="1:37" ht="9.75">
      <c r="A360" s="1">
        <v>135</v>
      </c>
      <c r="B360" s="2" t="s">
        <v>412</v>
      </c>
      <c r="C360" s="3" t="s">
        <v>950</v>
      </c>
      <c r="D360" s="4" t="s">
        <v>951</v>
      </c>
      <c r="E360" s="5">
        <v>2.02</v>
      </c>
      <c r="F360" s="6" t="s">
        <v>450</v>
      </c>
      <c r="I360" s="7">
        <f>ROUND(E360*G360,2)</f>
        <v>0</v>
      </c>
      <c r="J360" s="7">
        <f>ROUND(E360*G360,2)</f>
        <v>0</v>
      </c>
      <c r="L360" s="8">
        <f>E360*K360</f>
        <v>0</v>
      </c>
      <c r="N360" s="5">
        <f>E360*M360</f>
        <v>0</v>
      </c>
      <c r="O360" s="6">
        <v>20</v>
      </c>
      <c r="P360" s="6" t="s">
        <v>366</v>
      </c>
      <c r="V360" s="9" t="s">
        <v>316</v>
      </c>
      <c r="X360" s="3" t="s">
        <v>950</v>
      </c>
      <c r="Y360" s="3" t="s">
        <v>950</v>
      </c>
      <c r="Z360" s="6" t="s">
        <v>416</v>
      </c>
      <c r="AA360" s="3" t="s">
        <v>366</v>
      </c>
      <c r="AB360" s="6">
        <v>8</v>
      </c>
      <c r="AJ360" s="11" t="s">
        <v>873</v>
      </c>
      <c r="AK360" s="11" t="s">
        <v>369</v>
      </c>
    </row>
    <row r="361" spans="4:24" ht="9.75">
      <c r="D361" s="149" t="s">
        <v>952</v>
      </c>
      <c r="E361" s="150"/>
      <c r="F361" s="151"/>
      <c r="G361" s="152"/>
      <c r="H361" s="152"/>
      <c r="I361" s="152"/>
      <c r="J361" s="152"/>
      <c r="K361" s="153"/>
      <c r="L361" s="153"/>
      <c r="M361" s="150"/>
      <c r="N361" s="150"/>
      <c r="O361" s="151"/>
      <c r="P361" s="151"/>
      <c r="Q361" s="150"/>
      <c r="R361" s="150"/>
      <c r="S361" s="150"/>
      <c r="T361" s="154"/>
      <c r="U361" s="154"/>
      <c r="V361" s="154" t="s">
        <v>217</v>
      </c>
      <c r="W361" s="155"/>
      <c r="X361" s="151"/>
    </row>
    <row r="362" spans="1:37" ht="9.75">
      <c r="A362" s="1">
        <v>136</v>
      </c>
      <c r="B362" s="2" t="s">
        <v>412</v>
      </c>
      <c r="C362" s="3" t="s">
        <v>953</v>
      </c>
      <c r="D362" s="4" t="s">
        <v>954</v>
      </c>
      <c r="E362" s="5">
        <v>37.76</v>
      </c>
      <c r="F362" s="6" t="s">
        <v>450</v>
      </c>
      <c r="I362" s="7">
        <f>ROUND(E362*G362,2)</f>
        <v>0</v>
      </c>
      <c r="J362" s="7">
        <f>ROUND(E362*G362,2)</f>
        <v>0</v>
      </c>
      <c r="L362" s="8">
        <f>E362*K362</f>
        <v>0</v>
      </c>
      <c r="N362" s="5">
        <f>E362*M362</f>
        <v>0</v>
      </c>
      <c r="O362" s="6">
        <v>20</v>
      </c>
      <c r="P362" s="6" t="s">
        <v>366</v>
      </c>
      <c r="V362" s="9" t="s">
        <v>316</v>
      </c>
      <c r="X362" s="3" t="s">
        <v>953</v>
      </c>
      <c r="Y362" s="3" t="s">
        <v>953</v>
      </c>
      <c r="Z362" s="6" t="s">
        <v>416</v>
      </c>
      <c r="AA362" s="3" t="s">
        <v>366</v>
      </c>
      <c r="AB362" s="6">
        <v>8</v>
      </c>
      <c r="AJ362" s="11" t="s">
        <v>873</v>
      </c>
      <c r="AK362" s="11" t="s">
        <v>369</v>
      </c>
    </row>
    <row r="363" spans="4:24" ht="9.75">
      <c r="D363" s="149" t="s">
        <v>955</v>
      </c>
      <c r="E363" s="150"/>
      <c r="F363" s="151"/>
      <c r="G363" s="152"/>
      <c r="H363" s="152"/>
      <c r="I363" s="152"/>
      <c r="J363" s="152"/>
      <c r="K363" s="153"/>
      <c r="L363" s="153"/>
      <c r="M363" s="150"/>
      <c r="N363" s="150"/>
      <c r="O363" s="151"/>
      <c r="P363" s="151"/>
      <c r="Q363" s="150"/>
      <c r="R363" s="150"/>
      <c r="S363" s="150"/>
      <c r="T363" s="154"/>
      <c r="U363" s="154"/>
      <c r="V363" s="154" t="s">
        <v>217</v>
      </c>
      <c r="W363" s="155"/>
      <c r="X363" s="151"/>
    </row>
    <row r="364" spans="4:24" ht="9.75">
      <c r="D364" s="149" t="s">
        <v>956</v>
      </c>
      <c r="E364" s="150"/>
      <c r="F364" s="151"/>
      <c r="G364" s="152"/>
      <c r="H364" s="152"/>
      <c r="I364" s="152"/>
      <c r="J364" s="152"/>
      <c r="K364" s="153"/>
      <c r="L364" s="153"/>
      <c r="M364" s="150"/>
      <c r="N364" s="150"/>
      <c r="O364" s="151"/>
      <c r="P364" s="151"/>
      <c r="Q364" s="150"/>
      <c r="R364" s="150"/>
      <c r="S364" s="150"/>
      <c r="T364" s="154"/>
      <c r="U364" s="154"/>
      <c r="V364" s="154" t="s">
        <v>217</v>
      </c>
      <c r="W364" s="155"/>
      <c r="X364" s="151"/>
    </row>
    <row r="365" spans="1:37" ht="20.25">
      <c r="A365" s="1">
        <v>137</v>
      </c>
      <c r="B365" s="2" t="s">
        <v>896</v>
      </c>
      <c r="C365" s="3" t="s">
        <v>957</v>
      </c>
      <c r="D365" s="4" t="s">
        <v>958</v>
      </c>
      <c r="E365" s="5">
        <v>1418.446</v>
      </c>
      <c r="F365" s="6" t="s">
        <v>450</v>
      </c>
      <c r="H365" s="7">
        <f>ROUND(E365*G365,2)</f>
        <v>0</v>
      </c>
      <c r="J365" s="7">
        <f>ROUND(E365*G365,2)</f>
        <v>0</v>
      </c>
      <c r="L365" s="8">
        <f>E365*K365</f>
        <v>0</v>
      </c>
      <c r="N365" s="5">
        <f>E365*M365</f>
        <v>0</v>
      </c>
      <c r="O365" s="6">
        <v>20</v>
      </c>
      <c r="P365" s="6" t="s">
        <v>366</v>
      </c>
      <c r="V365" s="9" t="s">
        <v>858</v>
      </c>
      <c r="W365" s="10">
        <v>96.454</v>
      </c>
      <c r="X365" s="3" t="s">
        <v>959</v>
      </c>
      <c r="Y365" s="3" t="s">
        <v>957</v>
      </c>
      <c r="Z365" s="6" t="s">
        <v>899</v>
      </c>
      <c r="AB365" s="6">
        <v>7</v>
      </c>
      <c r="AJ365" s="11" t="s">
        <v>860</v>
      </c>
      <c r="AK365" s="11" t="s">
        <v>369</v>
      </c>
    </row>
    <row r="366" spans="4:24" ht="30">
      <c r="D366" s="149" t="s">
        <v>960</v>
      </c>
      <c r="E366" s="150"/>
      <c r="F366" s="151"/>
      <c r="G366" s="152"/>
      <c r="H366" s="152"/>
      <c r="I366" s="152"/>
      <c r="J366" s="152"/>
      <c r="K366" s="153"/>
      <c r="L366" s="153"/>
      <c r="M366" s="150"/>
      <c r="N366" s="150"/>
      <c r="O366" s="151"/>
      <c r="P366" s="151"/>
      <c r="Q366" s="150"/>
      <c r="R366" s="150"/>
      <c r="S366" s="150"/>
      <c r="T366" s="154"/>
      <c r="U366" s="154"/>
      <c r="V366" s="154" t="s">
        <v>217</v>
      </c>
      <c r="W366" s="155"/>
      <c r="X366" s="151"/>
    </row>
    <row r="367" spans="4:24" ht="9.75">
      <c r="D367" s="149" t="s">
        <v>411</v>
      </c>
      <c r="E367" s="150"/>
      <c r="F367" s="151"/>
      <c r="G367" s="152"/>
      <c r="H367" s="152"/>
      <c r="I367" s="152"/>
      <c r="J367" s="152"/>
      <c r="K367" s="153"/>
      <c r="L367" s="153"/>
      <c r="M367" s="150"/>
      <c r="N367" s="150"/>
      <c r="O367" s="151"/>
      <c r="P367" s="151"/>
      <c r="Q367" s="150"/>
      <c r="R367" s="150"/>
      <c r="S367" s="150"/>
      <c r="T367" s="154"/>
      <c r="U367" s="154"/>
      <c r="V367" s="154" t="s">
        <v>217</v>
      </c>
      <c r="W367" s="155"/>
      <c r="X367" s="151"/>
    </row>
    <row r="368" spans="1:37" ht="9.75">
      <c r="A368" s="1">
        <v>138</v>
      </c>
      <c r="B368" s="2" t="s">
        <v>412</v>
      </c>
      <c r="C368" s="3" t="s">
        <v>961</v>
      </c>
      <c r="D368" s="4" t="s">
        <v>962</v>
      </c>
      <c r="E368" s="5">
        <v>1631.213</v>
      </c>
      <c r="F368" s="6" t="s">
        <v>450</v>
      </c>
      <c r="I368" s="7">
        <f>ROUND(E368*G368,2)</f>
        <v>0</v>
      </c>
      <c r="J368" s="7">
        <f>ROUND(E368*G368,2)</f>
        <v>0</v>
      </c>
      <c r="K368" s="8">
        <v>0.0001</v>
      </c>
      <c r="L368" s="8">
        <f>E368*K368</f>
        <v>0.1631213</v>
      </c>
      <c r="N368" s="5">
        <f>E368*M368</f>
        <v>0</v>
      </c>
      <c r="O368" s="6">
        <v>20</v>
      </c>
      <c r="P368" s="6" t="s">
        <v>366</v>
      </c>
      <c r="V368" s="9" t="s">
        <v>316</v>
      </c>
      <c r="X368" s="3" t="s">
        <v>963</v>
      </c>
      <c r="Y368" s="3" t="s">
        <v>961</v>
      </c>
      <c r="Z368" s="6" t="s">
        <v>416</v>
      </c>
      <c r="AA368" s="3" t="s">
        <v>366</v>
      </c>
      <c r="AB368" s="6">
        <v>8</v>
      </c>
      <c r="AJ368" s="11" t="s">
        <v>873</v>
      </c>
      <c r="AK368" s="11" t="s">
        <v>369</v>
      </c>
    </row>
    <row r="369" spans="4:24" ht="9.75">
      <c r="D369" s="149" t="s">
        <v>964</v>
      </c>
      <c r="E369" s="150"/>
      <c r="F369" s="151"/>
      <c r="G369" s="152"/>
      <c r="H369" s="152"/>
      <c r="I369" s="152"/>
      <c r="J369" s="152"/>
      <c r="K369" s="153"/>
      <c r="L369" s="153"/>
      <c r="M369" s="150"/>
      <c r="N369" s="150"/>
      <c r="O369" s="151"/>
      <c r="P369" s="151"/>
      <c r="Q369" s="150"/>
      <c r="R369" s="150"/>
      <c r="S369" s="150"/>
      <c r="T369" s="154"/>
      <c r="U369" s="154"/>
      <c r="V369" s="154" t="s">
        <v>217</v>
      </c>
      <c r="W369" s="155"/>
      <c r="X369" s="151"/>
    </row>
    <row r="370" spans="1:37" ht="20.25">
      <c r="A370" s="1">
        <v>139</v>
      </c>
      <c r="B370" s="2" t="s">
        <v>896</v>
      </c>
      <c r="C370" s="3" t="s">
        <v>965</v>
      </c>
      <c r="D370" s="4" t="s">
        <v>966</v>
      </c>
      <c r="E370" s="5">
        <v>290.415</v>
      </c>
      <c r="F370" s="6" t="s">
        <v>450</v>
      </c>
      <c r="H370" s="7">
        <f>ROUND(E370*G370,2)</f>
        <v>0</v>
      </c>
      <c r="J370" s="7">
        <f>ROUND(E370*G370,2)</f>
        <v>0</v>
      </c>
      <c r="K370" s="8">
        <v>0.00351</v>
      </c>
      <c r="L370" s="8">
        <f>E370*K370</f>
        <v>1.0193566500000002</v>
      </c>
      <c r="N370" s="5">
        <f>E370*M370</f>
        <v>0</v>
      </c>
      <c r="O370" s="6">
        <v>20</v>
      </c>
      <c r="P370" s="6" t="s">
        <v>366</v>
      </c>
      <c r="V370" s="9" t="s">
        <v>858</v>
      </c>
      <c r="W370" s="10">
        <v>19.748</v>
      </c>
      <c r="X370" s="3" t="s">
        <v>967</v>
      </c>
      <c r="Y370" s="3" t="s">
        <v>965</v>
      </c>
      <c r="Z370" s="6" t="s">
        <v>899</v>
      </c>
      <c r="AB370" s="6">
        <v>7</v>
      </c>
      <c r="AJ370" s="11" t="s">
        <v>860</v>
      </c>
      <c r="AK370" s="11" t="s">
        <v>369</v>
      </c>
    </row>
    <row r="371" spans="4:24" ht="9.75">
      <c r="D371" s="149" t="s">
        <v>968</v>
      </c>
      <c r="E371" s="150"/>
      <c r="F371" s="151"/>
      <c r="G371" s="152"/>
      <c r="H371" s="152"/>
      <c r="I371" s="152"/>
      <c r="J371" s="152"/>
      <c r="K371" s="153"/>
      <c r="L371" s="153"/>
      <c r="M371" s="150"/>
      <c r="N371" s="150"/>
      <c r="O371" s="151"/>
      <c r="P371" s="151"/>
      <c r="Q371" s="150"/>
      <c r="R371" s="150"/>
      <c r="S371" s="150"/>
      <c r="T371" s="154"/>
      <c r="U371" s="154"/>
      <c r="V371" s="154" t="s">
        <v>217</v>
      </c>
      <c r="W371" s="155"/>
      <c r="X371" s="151"/>
    </row>
    <row r="372" spans="1:37" ht="9.75">
      <c r="A372" s="1">
        <v>140</v>
      </c>
      <c r="B372" s="2" t="s">
        <v>412</v>
      </c>
      <c r="C372" s="3" t="s">
        <v>969</v>
      </c>
      <c r="D372" s="4" t="s">
        <v>970</v>
      </c>
      <c r="E372" s="5">
        <v>336.881</v>
      </c>
      <c r="F372" s="6" t="s">
        <v>450</v>
      </c>
      <c r="I372" s="7">
        <f>ROUND(E372*G372,2)</f>
        <v>0</v>
      </c>
      <c r="J372" s="7">
        <f>ROUND(E372*G372,2)</f>
        <v>0</v>
      </c>
      <c r="L372" s="8">
        <f>E372*K372</f>
        <v>0</v>
      </c>
      <c r="N372" s="5">
        <f>E372*M372</f>
        <v>0</v>
      </c>
      <c r="O372" s="6">
        <v>20</v>
      </c>
      <c r="P372" s="6" t="s">
        <v>366</v>
      </c>
      <c r="V372" s="9" t="s">
        <v>316</v>
      </c>
      <c r="X372" s="3" t="s">
        <v>971</v>
      </c>
      <c r="Y372" s="3" t="s">
        <v>969</v>
      </c>
      <c r="Z372" s="6" t="s">
        <v>972</v>
      </c>
      <c r="AA372" s="3" t="s">
        <v>366</v>
      </c>
      <c r="AB372" s="6">
        <v>8</v>
      </c>
      <c r="AJ372" s="11" t="s">
        <v>873</v>
      </c>
      <c r="AK372" s="11" t="s">
        <v>369</v>
      </c>
    </row>
    <row r="373" spans="4:24" ht="9.75">
      <c r="D373" s="149" t="s">
        <v>973</v>
      </c>
      <c r="E373" s="150"/>
      <c r="F373" s="151"/>
      <c r="G373" s="152"/>
      <c r="H373" s="152"/>
      <c r="I373" s="152"/>
      <c r="J373" s="152"/>
      <c r="K373" s="153"/>
      <c r="L373" s="153"/>
      <c r="M373" s="150"/>
      <c r="N373" s="150"/>
      <c r="O373" s="151"/>
      <c r="P373" s="151"/>
      <c r="Q373" s="150"/>
      <c r="R373" s="150"/>
      <c r="S373" s="150"/>
      <c r="T373" s="154"/>
      <c r="U373" s="154"/>
      <c r="V373" s="154" t="s">
        <v>217</v>
      </c>
      <c r="W373" s="155"/>
      <c r="X373" s="151"/>
    </row>
    <row r="374" spans="1:37" ht="9.75">
      <c r="A374" s="1">
        <v>141</v>
      </c>
      <c r="B374" s="2" t="s">
        <v>896</v>
      </c>
      <c r="C374" s="3" t="s">
        <v>974</v>
      </c>
      <c r="D374" s="4" t="s">
        <v>975</v>
      </c>
      <c r="E374" s="5">
        <v>1695</v>
      </c>
      <c r="F374" s="6" t="s">
        <v>428</v>
      </c>
      <c r="H374" s="7">
        <f>ROUND(E374*G374,2)</f>
        <v>0</v>
      </c>
      <c r="J374" s="7">
        <f>ROUND(E374*G374,2)</f>
        <v>0</v>
      </c>
      <c r="K374" s="8">
        <v>4E-05</v>
      </c>
      <c r="L374" s="8">
        <f>E374*K374</f>
        <v>0.0678</v>
      </c>
      <c r="N374" s="5">
        <f>E374*M374</f>
        <v>0</v>
      </c>
      <c r="O374" s="6">
        <v>20</v>
      </c>
      <c r="P374" s="6" t="s">
        <v>366</v>
      </c>
      <c r="V374" s="9" t="s">
        <v>858</v>
      </c>
      <c r="W374" s="10">
        <v>67.8</v>
      </c>
      <c r="X374" s="3" t="s">
        <v>974</v>
      </c>
      <c r="Y374" s="3" t="s">
        <v>974</v>
      </c>
      <c r="Z374" s="6" t="s">
        <v>899</v>
      </c>
      <c r="AB374" s="6">
        <v>1</v>
      </c>
      <c r="AJ374" s="11" t="s">
        <v>860</v>
      </c>
      <c r="AK374" s="11" t="s">
        <v>369</v>
      </c>
    </row>
    <row r="375" spans="4:24" ht="20.25">
      <c r="D375" s="149" t="s">
        <v>976</v>
      </c>
      <c r="E375" s="150"/>
      <c r="F375" s="151"/>
      <c r="G375" s="152"/>
      <c r="H375" s="152"/>
      <c r="I375" s="152"/>
      <c r="J375" s="152"/>
      <c r="K375" s="153"/>
      <c r="L375" s="153"/>
      <c r="M375" s="150"/>
      <c r="N375" s="150"/>
      <c r="O375" s="151"/>
      <c r="P375" s="151"/>
      <c r="Q375" s="150"/>
      <c r="R375" s="150"/>
      <c r="S375" s="150"/>
      <c r="T375" s="154"/>
      <c r="U375" s="154"/>
      <c r="V375" s="154" t="s">
        <v>217</v>
      </c>
      <c r="W375" s="155"/>
      <c r="X375" s="151"/>
    </row>
    <row r="376" spans="1:37" ht="9.75">
      <c r="A376" s="1">
        <v>142</v>
      </c>
      <c r="B376" s="2" t="s">
        <v>412</v>
      </c>
      <c r="C376" s="3" t="s">
        <v>977</v>
      </c>
      <c r="D376" s="4" t="s">
        <v>978</v>
      </c>
      <c r="E376" s="5">
        <v>1779.75</v>
      </c>
      <c r="F376" s="6" t="s">
        <v>428</v>
      </c>
      <c r="I376" s="7">
        <f>ROUND(E376*G376,2)</f>
        <v>0</v>
      </c>
      <c r="J376" s="7">
        <f>ROUND(E376*G376,2)</f>
        <v>0</v>
      </c>
      <c r="K376" s="8">
        <v>0.00035</v>
      </c>
      <c r="L376" s="8">
        <f>E376*K376</f>
        <v>0.6229125</v>
      </c>
      <c r="N376" s="5">
        <f>E376*M376</f>
        <v>0</v>
      </c>
      <c r="O376" s="6">
        <v>20</v>
      </c>
      <c r="P376" s="6" t="s">
        <v>366</v>
      </c>
      <c r="V376" s="9" t="s">
        <v>316</v>
      </c>
      <c r="X376" s="3" t="s">
        <v>977</v>
      </c>
      <c r="Y376" s="3" t="s">
        <v>977</v>
      </c>
      <c r="Z376" s="6" t="s">
        <v>904</v>
      </c>
      <c r="AA376" s="3" t="s">
        <v>366</v>
      </c>
      <c r="AB376" s="6">
        <v>8</v>
      </c>
      <c r="AJ376" s="11" t="s">
        <v>873</v>
      </c>
      <c r="AK376" s="11" t="s">
        <v>369</v>
      </c>
    </row>
    <row r="377" spans="4:24" ht="9.75">
      <c r="D377" s="149" t="s">
        <v>979</v>
      </c>
      <c r="E377" s="150"/>
      <c r="F377" s="151"/>
      <c r="G377" s="152"/>
      <c r="H377" s="152"/>
      <c r="I377" s="152"/>
      <c r="J377" s="152"/>
      <c r="K377" s="153"/>
      <c r="L377" s="153"/>
      <c r="M377" s="150"/>
      <c r="N377" s="150"/>
      <c r="O377" s="151"/>
      <c r="P377" s="151"/>
      <c r="Q377" s="150"/>
      <c r="R377" s="150"/>
      <c r="S377" s="150"/>
      <c r="T377" s="154"/>
      <c r="U377" s="154"/>
      <c r="V377" s="154" t="s">
        <v>217</v>
      </c>
      <c r="W377" s="155"/>
      <c r="X377" s="151"/>
    </row>
    <row r="378" spans="1:37" ht="9.75">
      <c r="A378" s="1">
        <v>143</v>
      </c>
      <c r="B378" s="2" t="s">
        <v>896</v>
      </c>
      <c r="C378" s="3" t="s">
        <v>980</v>
      </c>
      <c r="D378" s="4" t="s">
        <v>981</v>
      </c>
      <c r="E378" s="5">
        <v>9</v>
      </c>
      <c r="F378" s="6" t="s">
        <v>505</v>
      </c>
      <c r="H378" s="7">
        <f>ROUND(E378*G378,2)</f>
        <v>0</v>
      </c>
      <c r="J378" s="7">
        <f>ROUND(E378*G378,2)</f>
        <v>0</v>
      </c>
      <c r="K378" s="8">
        <v>0.0001</v>
      </c>
      <c r="L378" s="8">
        <f>E378*K378</f>
        <v>0.0009000000000000001</v>
      </c>
      <c r="N378" s="5">
        <f>E378*M378</f>
        <v>0</v>
      </c>
      <c r="O378" s="6">
        <v>20</v>
      </c>
      <c r="P378" s="6" t="s">
        <v>366</v>
      </c>
      <c r="V378" s="9" t="s">
        <v>858</v>
      </c>
      <c r="W378" s="10">
        <v>15.399</v>
      </c>
      <c r="X378" s="3" t="s">
        <v>982</v>
      </c>
      <c r="Y378" s="3" t="s">
        <v>980</v>
      </c>
      <c r="Z378" s="6" t="s">
        <v>416</v>
      </c>
      <c r="AB378" s="6">
        <v>7</v>
      </c>
      <c r="AJ378" s="11" t="s">
        <v>860</v>
      </c>
      <c r="AK378" s="11" t="s">
        <v>369</v>
      </c>
    </row>
    <row r="379" spans="1:37" ht="9.75">
      <c r="A379" s="1">
        <v>144</v>
      </c>
      <c r="B379" s="2" t="s">
        <v>896</v>
      </c>
      <c r="C379" s="3" t="s">
        <v>983</v>
      </c>
      <c r="D379" s="4" t="s">
        <v>984</v>
      </c>
      <c r="E379" s="5">
        <v>1.9</v>
      </c>
      <c r="F379" s="6" t="s">
        <v>274</v>
      </c>
      <c r="H379" s="7">
        <f>ROUND(E379*G379,2)</f>
        <v>0</v>
      </c>
      <c r="J379" s="7">
        <f>ROUND(E379*G379,2)</f>
        <v>0</v>
      </c>
      <c r="L379" s="8">
        <f>E379*K379</f>
        <v>0</v>
      </c>
      <c r="N379" s="5">
        <f>E379*M379</f>
        <v>0</v>
      </c>
      <c r="O379" s="6">
        <v>20</v>
      </c>
      <c r="P379" s="6" t="s">
        <v>366</v>
      </c>
      <c r="V379" s="9" t="s">
        <v>858</v>
      </c>
      <c r="X379" s="3" t="s">
        <v>985</v>
      </c>
      <c r="Y379" s="3" t="s">
        <v>983</v>
      </c>
      <c r="Z379" s="6" t="s">
        <v>899</v>
      </c>
      <c r="AB379" s="6">
        <v>1</v>
      </c>
      <c r="AJ379" s="11" t="s">
        <v>860</v>
      </c>
      <c r="AK379" s="11" t="s">
        <v>369</v>
      </c>
    </row>
    <row r="380" spans="4:23" ht="9.75">
      <c r="D380" s="157" t="s">
        <v>986</v>
      </c>
      <c r="E380" s="158">
        <f>J380</f>
        <v>0</v>
      </c>
      <c r="H380" s="158">
        <f>SUM(H327:H379)</f>
        <v>0</v>
      </c>
      <c r="I380" s="158">
        <f>SUM(I327:I379)</f>
        <v>0</v>
      </c>
      <c r="J380" s="158">
        <f>SUM(J327:J379)</f>
        <v>0</v>
      </c>
      <c r="L380" s="159">
        <f>SUM(L327:L379)</f>
        <v>10.205006930000001</v>
      </c>
      <c r="N380" s="160">
        <f>SUM(N327:N379)</f>
        <v>0</v>
      </c>
      <c r="W380" s="10">
        <f>SUM(W327:W379)</f>
        <v>395.448</v>
      </c>
    </row>
    <row r="382" ht="9.75">
      <c r="B382" s="3" t="s">
        <v>987</v>
      </c>
    </row>
    <row r="383" spans="1:37" ht="9.75">
      <c r="A383" s="1">
        <v>145</v>
      </c>
      <c r="B383" s="2" t="s">
        <v>988</v>
      </c>
      <c r="C383" s="3" t="s">
        <v>989</v>
      </c>
      <c r="D383" s="4" t="s">
        <v>990</v>
      </c>
      <c r="E383" s="5">
        <v>3</v>
      </c>
      <c r="F383" s="6" t="s">
        <v>505</v>
      </c>
      <c r="H383" s="7">
        <f>ROUND(E383*G383,2)</f>
        <v>0</v>
      </c>
      <c r="J383" s="7">
        <f>ROUND(E383*G383,2)</f>
        <v>0</v>
      </c>
      <c r="K383" s="8">
        <v>3E-05</v>
      </c>
      <c r="L383" s="8">
        <f>E383*K383</f>
        <v>9E-05</v>
      </c>
      <c r="N383" s="5">
        <f>E383*M383</f>
        <v>0</v>
      </c>
      <c r="O383" s="6">
        <v>20</v>
      </c>
      <c r="P383" s="6" t="s">
        <v>366</v>
      </c>
      <c r="V383" s="9" t="s">
        <v>858</v>
      </c>
      <c r="W383" s="10">
        <v>0.339</v>
      </c>
      <c r="X383" s="3" t="s">
        <v>991</v>
      </c>
      <c r="Y383" s="3" t="s">
        <v>989</v>
      </c>
      <c r="Z383" s="6" t="s">
        <v>416</v>
      </c>
      <c r="AB383" s="6">
        <v>7</v>
      </c>
      <c r="AJ383" s="11" t="s">
        <v>860</v>
      </c>
      <c r="AK383" s="11" t="s">
        <v>369</v>
      </c>
    </row>
    <row r="384" spans="1:37" ht="9.75">
      <c r="A384" s="1">
        <v>146</v>
      </c>
      <c r="B384" s="2" t="s">
        <v>988</v>
      </c>
      <c r="C384" s="3" t="s">
        <v>992</v>
      </c>
      <c r="D384" s="4" t="s">
        <v>993</v>
      </c>
      <c r="E384" s="5">
        <v>3</v>
      </c>
      <c r="F384" s="6" t="s">
        <v>505</v>
      </c>
      <c r="H384" s="7">
        <f>ROUND(E384*G384,2)</f>
        <v>0</v>
      </c>
      <c r="J384" s="7">
        <f>ROUND(E384*G384,2)</f>
        <v>0</v>
      </c>
      <c r="K384" s="8">
        <v>0.01</v>
      </c>
      <c r="L384" s="8">
        <f>E384*K384</f>
        <v>0.03</v>
      </c>
      <c r="N384" s="5">
        <f>E384*M384</f>
        <v>0</v>
      </c>
      <c r="O384" s="6">
        <v>20</v>
      </c>
      <c r="P384" s="6" t="s">
        <v>366</v>
      </c>
      <c r="V384" s="9" t="s">
        <v>858</v>
      </c>
      <c r="W384" s="10">
        <v>0.096</v>
      </c>
      <c r="X384" s="3" t="s">
        <v>994</v>
      </c>
      <c r="Y384" s="3" t="s">
        <v>992</v>
      </c>
      <c r="Z384" s="6" t="s">
        <v>995</v>
      </c>
      <c r="AB384" s="6">
        <v>7</v>
      </c>
      <c r="AJ384" s="11" t="s">
        <v>860</v>
      </c>
      <c r="AK384" s="11" t="s">
        <v>369</v>
      </c>
    </row>
    <row r="385" spans="1:37" ht="9.75">
      <c r="A385" s="1">
        <v>147</v>
      </c>
      <c r="B385" s="2" t="s">
        <v>988</v>
      </c>
      <c r="C385" s="3" t="s">
        <v>996</v>
      </c>
      <c r="D385" s="4" t="s">
        <v>997</v>
      </c>
      <c r="E385" s="5">
        <v>1.3</v>
      </c>
      <c r="F385" s="6" t="s">
        <v>274</v>
      </c>
      <c r="H385" s="7">
        <f>ROUND(E385*G385,2)</f>
        <v>0</v>
      </c>
      <c r="J385" s="7">
        <f>ROUND(E385*G385,2)</f>
        <v>0</v>
      </c>
      <c r="L385" s="8">
        <f>E385*K385</f>
        <v>0</v>
      </c>
      <c r="N385" s="5">
        <f>E385*M385</f>
        <v>0</v>
      </c>
      <c r="O385" s="6">
        <v>20</v>
      </c>
      <c r="P385" s="6" t="s">
        <v>366</v>
      </c>
      <c r="V385" s="9" t="s">
        <v>858</v>
      </c>
      <c r="X385" s="3" t="s">
        <v>998</v>
      </c>
      <c r="Y385" s="3" t="s">
        <v>996</v>
      </c>
      <c r="Z385" s="6" t="s">
        <v>999</v>
      </c>
      <c r="AB385" s="6">
        <v>1</v>
      </c>
      <c r="AJ385" s="11" t="s">
        <v>860</v>
      </c>
      <c r="AK385" s="11" t="s">
        <v>369</v>
      </c>
    </row>
    <row r="386" spans="4:23" ht="9.75">
      <c r="D386" s="157" t="s">
        <v>1000</v>
      </c>
      <c r="E386" s="158">
        <f>J386</f>
        <v>0</v>
      </c>
      <c r="H386" s="158">
        <f>SUM(H382:H385)</f>
        <v>0</v>
      </c>
      <c r="I386" s="158">
        <f>SUM(I382:I385)</f>
        <v>0</v>
      </c>
      <c r="J386" s="158">
        <f>SUM(J382:J385)</f>
        <v>0</v>
      </c>
      <c r="L386" s="159">
        <f>SUM(L382:L385)</f>
        <v>0.03009</v>
      </c>
      <c r="N386" s="160">
        <f>SUM(N382:N385)</f>
        <v>0</v>
      </c>
      <c r="W386" s="10">
        <f>SUM(W382:W385)</f>
        <v>0.43500000000000005</v>
      </c>
    </row>
    <row r="388" ht="9.75">
      <c r="B388" s="3" t="s">
        <v>1001</v>
      </c>
    </row>
    <row r="389" spans="1:37" ht="9.75">
      <c r="A389" s="1">
        <v>148</v>
      </c>
      <c r="B389" s="2" t="s">
        <v>988</v>
      </c>
      <c r="C389" s="3" t="s">
        <v>1002</v>
      </c>
      <c r="D389" s="4" t="s">
        <v>1003</v>
      </c>
      <c r="E389" s="5">
        <v>5</v>
      </c>
      <c r="F389" s="6" t="s">
        <v>1004</v>
      </c>
      <c r="H389" s="7">
        <f>ROUND(E389*G389,2)</f>
        <v>0</v>
      </c>
      <c r="J389" s="7">
        <f>ROUND(E389*G389,2)</f>
        <v>0</v>
      </c>
      <c r="K389" s="8">
        <v>0.03016</v>
      </c>
      <c r="L389" s="8">
        <f>E389*K389</f>
        <v>0.1508</v>
      </c>
      <c r="N389" s="5">
        <f>E389*M389</f>
        <v>0</v>
      </c>
      <c r="O389" s="6">
        <v>20</v>
      </c>
      <c r="P389" s="6" t="s">
        <v>366</v>
      </c>
      <c r="V389" s="9" t="s">
        <v>858</v>
      </c>
      <c r="W389" s="10">
        <v>7.71</v>
      </c>
      <c r="X389" s="3" t="s">
        <v>1005</v>
      </c>
      <c r="Y389" s="3" t="s">
        <v>1002</v>
      </c>
      <c r="Z389" s="6" t="s">
        <v>416</v>
      </c>
      <c r="AB389" s="6">
        <v>1</v>
      </c>
      <c r="AJ389" s="11" t="s">
        <v>860</v>
      </c>
      <c r="AK389" s="11" t="s">
        <v>369</v>
      </c>
    </row>
    <row r="390" spans="1:37" ht="9.75">
      <c r="A390" s="1">
        <v>149</v>
      </c>
      <c r="B390" s="2" t="s">
        <v>988</v>
      </c>
      <c r="C390" s="3" t="s">
        <v>1006</v>
      </c>
      <c r="D390" s="4" t="s">
        <v>1007</v>
      </c>
      <c r="E390" s="5">
        <v>0.8</v>
      </c>
      <c r="F390" s="6" t="s">
        <v>274</v>
      </c>
      <c r="H390" s="7">
        <f>ROUND(E390*G390,2)</f>
        <v>0</v>
      </c>
      <c r="J390" s="7">
        <f>ROUND(E390*G390,2)</f>
        <v>0</v>
      </c>
      <c r="L390" s="8">
        <f>E390*K390</f>
        <v>0</v>
      </c>
      <c r="N390" s="5">
        <f>E390*M390</f>
        <v>0</v>
      </c>
      <c r="O390" s="6">
        <v>20</v>
      </c>
      <c r="P390" s="6" t="s">
        <v>366</v>
      </c>
      <c r="V390" s="9" t="s">
        <v>858</v>
      </c>
      <c r="X390" s="3" t="s">
        <v>1008</v>
      </c>
      <c r="Y390" s="3" t="s">
        <v>1006</v>
      </c>
      <c r="Z390" s="6" t="s">
        <v>999</v>
      </c>
      <c r="AB390" s="6">
        <v>1</v>
      </c>
      <c r="AJ390" s="11" t="s">
        <v>860</v>
      </c>
      <c r="AK390" s="11" t="s">
        <v>369</v>
      </c>
    </row>
    <row r="391" spans="4:23" ht="9.75">
      <c r="D391" s="157" t="s">
        <v>1009</v>
      </c>
      <c r="E391" s="158">
        <f>J391</f>
        <v>0</v>
      </c>
      <c r="H391" s="158">
        <f>SUM(H388:H390)</f>
        <v>0</v>
      </c>
      <c r="I391" s="158">
        <f>SUM(I388:I390)</f>
        <v>0</v>
      </c>
      <c r="J391" s="158">
        <f>SUM(J388:J390)</f>
        <v>0</v>
      </c>
      <c r="L391" s="159">
        <f>SUM(L388:L390)</f>
        <v>0.1508</v>
      </c>
      <c r="N391" s="160">
        <f>SUM(N388:N390)</f>
        <v>0</v>
      </c>
      <c r="W391" s="10">
        <f>SUM(W388:W390)</f>
        <v>7.71</v>
      </c>
    </row>
    <row r="393" ht="9.75">
      <c r="B393" s="3" t="s">
        <v>1010</v>
      </c>
    </row>
    <row r="394" spans="1:37" ht="20.25">
      <c r="A394" s="1">
        <v>150</v>
      </c>
      <c r="B394" s="2" t="s">
        <v>1011</v>
      </c>
      <c r="C394" s="3" t="s">
        <v>1012</v>
      </c>
      <c r="D394" s="4" t="s">
        <v>1013</v>
      </c>
      <c r="E394" s="5">
        <v>1</v>
      </c>
      <c r="F394" s="6" t="s">
        <v>1014</v>
      </c>
      <c r="H394" s="7">
        <f>ROUND(E394*G394,2)</f>
        <v>0</v>
      </c>
      <c r="J394" s="7">
        <f>ROUND(E394*G394,2)</f>
        <v>0</v>
      </c>
      <c r="L394" s="8">
        <f>E394*K394</f>
        <v>0</v>
      </c>
      <c r="N394" s="5">
        <f>E394*M394</f>
        <v>0</v>
      </c>
      <c r="O394" s="6">
        <v>20</v>
      </c>
      <c r="P394" s="6" t="s">
        <v>366</v>
      </c>
      <c r="V394" s="9" t="s">
        <v>858</v>
      </c>
      <c r="W394" s="10">
        <v>1</v>
      </c>
      <c r="X394" s="3" t="s">
        <v>1012</v>
      </c>
      <c r="Y394" s="3" t="s">
        <v>1012</v>
      </c>
      <c r="Z394" s="6" t="s">
        <v>1015</v>
      </c>
      <c r="AB394" s="6">
        <v>7</v>
      </c>
      <c r="AJ394" s="11" t="s">
        <v>860</v>
      </c>
      <c r="AK394" s="11" t="s">
        <v>369</v>
      </c>
    </row>
    <row r="395" spans="1:37" ht="9.75">
      <c r="A395" s="1">
        <v>151</v>
      </c>
      <c r="B395" s="2" t="s">
        <v>1011</v>
      </c>
      <c r="C395" s="3" t="s">
        <v>1016</v>
      </c>
      <c r="D395" s="4" t="s">
        <v>1017</v>
      </c>
      <c r="E395" s="5">
        <v>68</v>
      </c>
      <c r="F395" s="6" t="s">
        <v>505</v>
      </c>
      <c r="H395" s="7">
        <f>ROUND(E395*G395,2)</f>
        <v>0</v>
      </c>
      <c r="J395" s="7">
        <f>ROUND(E395*G395,2)</f>
        <v>0</v>
      </c>
      <c r="K395" s="8">
        <v>0.00021</v>
      </c>
      <c r="L395" s="8">
        <f>E395*K395</f>
        <v>0.014280000000000001</v>
      </c>
      <c r="N395" s="5">
        <f>E395*M395</f>
        <v>0</v>
      </c>
      <c r="O395" s="6">
        <v>20</v>
      </c>
      <c r="P395" s="6" t="s">
        <v>366</v>
      </c>
      <c r="V395" s="9" t="s">
        <v>858</v>
      </c>
      <c r="W395" s="10">
        <v>27.064</v>
      </c>
      <c r="X395" s="3" t="s">
        <v>1018</v>
      </c>
      <c r="Y395" s="3" t="s">
        <v>1016</v>
      </c>
      <c r="Z395" s="6" t="s">
        <v>1015</v>
      </c>
      <c r="AB395" s="6">
        <v>1</v>
      </c>
      <c r="AJ395" s="11" t="s">
        <v>860</v>
      </c>
      <c r="AK395" s="11" t="s">
        <v>369</v>
      </c>
    </row>
    <row r="396" spans="4:24" ht="9.75">
      <c r="D396" s="149" t="s">
        <v>1019</v>
      </c>
      <c r="E396" s="150"/>
      <c r="F396" s="151"/>
      <c r="G396" s="152"/>
      <c r="H396" s="152"/>
      <c r="I396" s="152"/>
      <c r="J396" s="152"/>
      <c r="K396" s="153"/>
      <c r="L396" s="153"/>
      <c r="M396" s="150"/>
      <c r="N396" s="150"/>
      <c r="O396" s="151"/>
      <c r="P396" s="151"/>
      <c r="Q396" s="150"/>
      <c r="R396" s="150"/>
      <c r="S396" s="150"/>
      <c r="T396" s="154"/>
      <c r="U396" s="154"/>
      <c r="V396" s="154" t="s">
        <v>217</v>
      </c>
      <c r="W396" s="155"/>
      <c r="X396" s="151"/>
    </row>
    <row r="397" spans="1:37" ht="9.75">
      <c r="A397" s="1">
        <v>152</v>
      </c>
      <c r="B397" s="2" t="s">
        <v>1011</v>
      </c>
      <c r="C397" s="3" t="s">
        <v>1020</v>
      </c>
      <c r="D397" s="4" t="s">
        <v>1021</v>
      </c>
      <c r="E397" s="5">
        <v>46.25</v>
      </c>
      <c r="F397" s="6" t="s">
        <v>428</v>
      </c>
      <c r="H397" s="7">
        <f>ROUND(E397*G397,2)</f>
        <v>0</v>
      </c>
      <c r="J397" s="7">
        <f>ROUND(E397*G397,2)</f>
        <v>0</v>
      </c>
      <c r="K397" s="8">
        <v>0.00026</v>
      </c>
      <c r="L397" s="8">
        <f>E397*K397</f>
        <v>0.012025</v>
      </c>
      <c r="N397" s="5">
        <f>E397*M397</f>
        <v>0</v>
      </c>
      <c r="O397" s="6">
        <v>20</v>
      </c>
      <c r="P397" s="6" t="s">
        <v>366</v>
      </c>
      <c r="V397" s="9" t="s">
        <v>858</v>
      </c>
      <c r="W397" s="10">
        <v>15.91</v>
      </c>
      <c r="X397" s="3" t="s">
        <v>1022</v>
      </c>
      <c r="Y397" s="3" t="s">
        <v>1020</v>
      </c>
      <c r="Z397" s="6" t="s">
        <v>1023</v>
      </c>
      <c r="AB397" s="6">
        <v>1</v>
      </c>
      <c r="AJ397" s="11" t="s">
        <v>860</v>
      </c>
      <c r="AK397" s="11" t="s">
        <v>369</v>
      </c>
    </row>
    <row r="398" spans="4:24" ht="9.75">
      <c r="D398" s="149" t="s">
        <v>1024</v>
      </c>
      <c r="E398" s="150"/>
      <c r="F398" s="151"/>
      <c r="G398" s="152"/>
      <c r="H398" s="152"/>
      <c r="I398" s="152"/>
      <c r="J398" s="152"/>
      <c r="K398" s="153"/>
      <c r="L398" s="153"/>
      <c r="M398" s="150"/>
      <c r="N398" s="150"/>
      <c r="O398" s="151"/>
      <c r="P398" s="151"/>
      <c r="Q398" s="150"/>
      <c r="R398" s="150"/>
      <c r="S398" s="150"/>
      <c r="T398" s="154"/>
      <c r="U398" s="154"/>
      <c r="V398" s="154" t="s">
        <v>217</v>
      </c>
      <c r="W398" s="155"/>
      <c r="X398" s="151"/>
    </row>
    <row r="399" spans="1:37" ht="9.75">
      <c r="A399" s="1">
        <v>153</v>
      </c>
      <c r="B399" s="2" t="s">
        <v>1011</v>
      </c>
      <c r="C399" s="3" t="s">
        <v>1025</v>
      </c>
      <c r="D399" s="4" t="s">
        <v>1026</v>
      </c>
      <c r="E399" s="5">
        <v>8.8</v>
      </c>
      <c r="F399" s="6" t="s">
        <v>428</v>
      </c>
      <c r="H399" s="7">
        <f>ROUND(E399*G399,2)</f>
        <v>0</v>
      </c>
      <c r="J399" s="7">
        <f>ROUND(E399*G399,2)</f>
        <v>0</v>
      </c>
      <c r="K399" s="8">
        <v>0.00026</v>
      </c>
      <c r="L399" s="8">
        <f>E399*K399</f>
        <v>0.002288</v>
      </c>
      <c r="N399" s="5">
        <f>E399*M399</f>
        <v>0</v>
      </c>
      <c r="O399" s="6">
        <v>20</v>
      </c>
      <c r="P399" s="6" t="s">
        <v>366</v>
      </c>
      <c r="V399" s="9" t="s">
        <v>858</v>
      </c>
      <c r="W399" s="10">
        <v>4.338</v>
      </c>
      <c r="X399" s="3" t="s">
        <v>1027</v>
      </c>
      <c r="Y399" s="3" t="s">
        <v>1025</v>
      </c>
      <c r="Z399" s="6" t="s">
        <v>1023</v>
      </c>
      <c r="AB399" s="6">
        <v>1</v>
      </c>
      <c r="AJ399" s="11" t="s">
        <v>860</v>
      </c>
      <c r="AK399" s="11" t="s">
        <v>369</v>
      </c>
    </row>
    <row r="400" spans="4:24" ht="9.75">
      <c r="D400" s="149" t="s">
        <v>1028</v>
      </c>
      <c r="E400" s="150"/>
      <c r="F400" s="151"/>
      <c r="G400" s="152"/>
      <c r="H400" s="152"/>
      <c r="I400" s="152"/>
      <c r="J400" s="152"/>
      <c r="K400" s="153"/>
      <c r="L400" s="153"/>
      <c r="M400" s="150"/>
      <c r="N400" s="150"/>
      <c r="O400" s="151"/>
      <c r="P400" s="151"/>
      <c r="Q400" s="150"/>
      <c r="R400" s="150"/>
      <c r="S400" s="150"/>
      <c r="T400" s="154"/>
      <c r="U400" s="154"/>
      <c r="V400" s="154" t="s">
        <v>217</v>
      </c>
      <c r="W400" s="155"/>
      <c r="X400" s="151"/>
    </row>
    <row r="401" spans="1:37" ht="9.75">
      <c r="A401" s="1">
        <v>154</v>
      </c>
      <c r="B401" s="2" t="s">
        <v>1011</v>
      </c>
      <c r="C401" s="3" t="s">
        <v>1029</v>
      </c>
      <c r="D401" s="4" t="s">
        <v>1030</v>
      </c>
      <c r="E401" s="5">
        <v>62.2</v>
      </c>
      <c r="F401" s="6" t="s">
        <v>428</v>
      </c>
      <c r="H401" s="7">
        <f>ROUND(E401*G401,2)</f>
        <v>0</v>
      </c>
      <c r="J401" s="7">
        <f>ROUND(E401*G401,2)</f>
        <v>0</v>
      </c>
      <c r="K401" s="8">
        <v>0.00026</v>
      </c>
      <c r="L401" s="8">
        <f>E401*K401</f>
        <v>0.016172</v>
      </c>
      <c r="N401" s="5">
        <f>E401*M401</f>
        <v>0</v>
      </c>
      <c r="O401" s="6">
        <v>20</v>
      </c>
      <c r="P401" s="6" t="s">
        <v>366</v>
      </c>
      <c r="V401" s="9" t="s">
        <v>858</v>
      </c>
      <c r="W401" s="10">
        <v>41.861</v>
      </c>
      <c r="X401" s="3" t="s">
        <v>1031</v>
      </c>
      <c r="Y401" s="3" t="s">
        <v>1029</v>
      </c>
      <c r="Z401" s="6" t="s">
        <v>1023</v>
      </c>
      <c r="AB401" s="6">
        <v>1</v>
      </c>
      <c r="AJ401" s="11" t="s">
        <v>860</v>
      </c>
      <c r="AK401" s="11" t="s">
        <v>369</v>
      </c>
    </row>
    <row r="402" spans="4:24" ht="9.75">
      <c r="D402" s="149" t="s">
        <v>1032</v>
      </c>
      <c r="E402" s="150"/>
      <c r="F402" s="151"/>
      <c r="G402" s="152"/>
      <c r="H402" s="152"/>
      <c r="I402" s="152"/>
      <c r="J402" s="152"/>
      <c r="K402" s="153"/>
      <c r="L402" s="153"/>
      <c r="M402" s="150"/>
      <c r="N402" s="150"/>
      <c r="O402" s="151"/>
      <c r="P402" s="151"/>
      <c r="Q402" s="150"/>
      <c r="R402" s="150"/>
      <c r="S402" s="150"/>
      <c r="T402" s="154"/>
      <c r="U402" s="154"/>
      <c r="V402" s="154" t="s">
        <v>217</v>
      </c>
      <c r="W402" s="155"/>
      <c r="X402" s="151"/>
    </row>
    <row r="403" spans="1:37" ht="9.75">
      <c r="A403" s="1">
        <v>155</v>
      </c>
      <c r="B403" s="2" t="s">
        <v>412</v>
      </c>
      <c r="C403" s="3" t="s">
        <v>1033</v>
      </c>
      <c r="D403" s="4" t="s">
        <v>1034</v>
      </c>
      <c r="E403" s="5">
        <v>6.292</v>
      </c>
      <c r="F403" s="6" t="s">
        <v>365</v>
      </c>
      <c r="I403" s="7">
        <f>ROUND(E403*G403,2)</f>
        <v>0</v>
      </c>
      <c r="J403" s="7">
        <f>ROUND(E403*G403,2)</f>
        <v>0</v>
      </c>
      <c r="K403" s="8">
        <v>0.55</v>
      </c>
      <c r="L403" s="8">
        <f>E403*K403</f>
        <v>3.4606000000000003</v>
      </c>
      <c r="N403" s="5">
        <f>E403*M403</f>
        <v>0</v>
      </c>
      <c r="O403" s="6">
        <v>20</v>
      </c>
      <c r="P403" s="6" t="s">
        <v>366</v>
      </c>
      <c r="V403" s="9" t="s">
        <v>316</v>
      </c>
      <c r="X403" s="3" t="s">
        <v>1033</v>
      </c>
      <c r="Y403" s="3" t="s">
        <v>1033</v>
      </c>
      <c r="Z403" s="6" t="s">
        <v>1035</v>
      </c>
      <c r="AA403" s="3" t="s">
        <v>366</v>
      </c>
      <c r="AB403" s="6">
        <v>8</v>
      </c>
      <c r="AJ403" s="11" t="s">
        <v>873</v>
      </c>
      <c r="AK403" s="11" t="s">
        <v>369</v>
      </c>
    </row>
    <row r="404" spans="4:24" ht="9.75">
      <c r="D404" s="149" t="s">
        <v>1036</v>
      </c>
      <c r="E404" s="150"/>
      <c r="F404" s="151"/>
      <c r="G404" s="152"/>
      <c r="H404" s="152"/>
      <c r="I404" s="152"/>
      <c r="J404" s="152"/>
      <c r="K404" s="153"/>
      <c r="L404" s="153"/>
      <c r="M404" s="150"/>
      <c r="N404" s="150"/>
      <c r="O404" s="151"/>
      <c r="P404" s="151"/>
      <c r="Q404" s="150"/>
      <c r="R404" s="150"/>
      <c r="S404" s="150"/>
      <c r="T404" s="154"/>
      <c r="U404" s="154"/>
      <c r="V404" s="154" t="s">
        <v>217</v>
      </c>
      <c r="W404" s="155"/>
      <c r="X404" s="151"/>
    </row>
    <row r="405" spans="4:24" ht="9.75">
      <c r="D405" s="149" t="s">
        <v>1037</v>
      </c>
      <c r="E405" s="150"/>
      <c r="F405" s="151"/>
      <c r="G405" s="152"/>
      <c r="H405" s="152"/>
      <c r="I405" s="152"/>
      <c r="J405" s="152"/>
      <c r="K405" s="153"/>
      <c r="L405" s="153"/>
      <c r="M405" s="150"/>
      <c r="N405" s="150"/>
      <c r="O405" s="151"/>
      <c r="P405" s="151"/>
      <c r="Q405" s="150"/>
      <c r="R405" s="150"/>
      <c r="S405" s="150"/>
      <c r="T405" s="154"/>
      <c r="U405" s="154"/>
      <c r="V405" s="154" t="s">
        <v>217</v>
      </c>
      <c r="W405" s="155"/>
      <c r="X405" s="151"/>
    </row>
    <row r="406" spans="1:37" ht="9.75">
      <c r="A406" s="1">
        <v>156</v>
      </c>
      <c r="B406" s="2" t="s">
        <v>1011</v>
      </c>
      <c r="C406" s="3" t="s">
        <v>1038</v>
      </c>
      <c r="D406" s="4" t="s">
        <v>1039</v>
      </c>
      <c r="E406" s="5">
        <v>15</v>
      </c>
      <c r="F406" s="6" t="s">
        <v>450</v>
      </c>
      <c r="H406" s="7">
        <f>ROUND(E406*G406,2)</f>
        <v>0</v>
      </c>
      <c r="J406" s="7">
        <f>ROUND(E406*G406,2)</f>
        <v>0</v>
      </c>
      <c r="L406" s="8">
        <f>E406*K406</f>
        <v>0</v>
      </c>
      <c r="N406" s="5">
        <f>E406*M406</f>
        <v>0</v>
      </c>
      <c r="O406" s="6">
        <v>20</v>
      </c>
      <c r="P406" s="6" t="s">
        <v>366</v>
      </c>
      <c r="V406" s="9" t="s">
        <v>858</v>
      </c>
      <c r="W406" s="10">
        <v>4.56</v>
      </c>
      <c r="X406" s="3" t="s">
        <v>1040</v>
      </c>
      <c r="Y406" s="3" t="s">
        <v>1038</v>
      </c>
      <c r="Z406" s="6" t="s">
        <v>416</v>
      </c>
      <c r="AB406" s="6">
        <v>1</v>
      </c>
      <c r="AJ406" s="11" t="s">
        <v>860</v>
      </c>
      <c r="AK406" s="11" t="s">
        <v>369</v>
      </c>
    </row>
    <row r="407" spans="1:37" ht="9.75">
      <c r="A407" s="1">
        <v>157</v>
      </c>
      <c r="B407" s="2" t="s">
        <v>412</v>
      </c>
      <c r="C407" s="3" t="s">
        <v>1041</v>
      </c>
      <c r="D407" s="4" t="s">
        <v>1042</v>
      </c>
      <c r="E407" s="5">
        <v>16.5</v>
      </c>
      <c r="F407" s="6" t="s">
        <v>450</v>
      </c>
      <c r="I407" s="7">
        <f>ROUND(E407*G407,2)</f>
        <v>0</v>
      </c>
      <c r="J407" s="7">
        <f>ROUND(E407*G407,2)</f>
        <v>0</v>
      </c>
      <c r="K407" s="8">
        <v>0.0014</v>
      </c>
      <c r="L407" s="8">
        <f>E407*K407</f>
        <v>0.0231</v>
      </c>
      <c r="N407" s="5">
        <f>E407*M407</f>
        <v>0</v>
      </c>
      <c r="O407" s="6">
        <v>20</v>
      </c>
      <c r="P407" s="6" t="s">
        <v>366</v>
      </c>
      <c r="V407" s="9" t="s">
        <v>316</v>
      </c>
      <c r="X407" s="3" t="s">
        <v>1041</v>
      </c>
      <c r="Y407" s="3" t="s">
        <v>1041</v>
      </c>
      <c r="Z407" s="6" t="s">
        <v>1043</v>
      </c>
      <c r="AA407" s="3" t="s">
        <v>366</v>
      </c>
      <c r="AB407" s="6">
        <v>2</v>
      </c>
      <c r="AJ407" s="11" t="s">
        <v>873</v>
      </c>
      <c r="AK407" s="11" t="s">
        <v>369</v>
      </c>
    </row>
    <row r="408" spans="4:24" ht="9.75">
      <c r="D408" s="149" t="s">
        <v>1044</v>
      </c>
      <c r="E408" s="150"/>
      <c r="F408" s="151"/>
      <c r="G408" s="152"/>
      <c r="H408" s="152"/>
      <c r="I408" s="152"/>
      <c r="J408" s="152"/>
      <c r="K408" s="153"/>
      <c r="L408" s="153"/>
      <c r="M408" s="150"/>
      <c r="N408" s="150"/>
      <c r="O408" s="151"/>
      <c r="P408" s="151"/>
      <c r="Q408" s="150"/>
      <c r="R408" s="150"/>
      <c r="S408" s="150"/>
      <c r="T408" s="154"/>
      <c r="U408" s="154"/>
      <c r="V408" s="154" t="s">
        <v>217</v>
      </c>
      <c r="W408" s="155"/>
      <c r="X408" s="151"/>
    </row>
    <row r="409" spans="1:37" ht="9.75">
      <c r="A409" s="1">
        <v>158</v>
      </c>
      <c r="B409" s="2" t="s">
        <v>1011</v>
      </c>
      <c r="C409" s="3" t="s">
        <v>1045</v>
      </c>
      <c r="D409" s="4" t="s">
        <v>1046</v>
      </c>
      <c r="E409" s="5">
        <v>70.6</v>
      </c>
      <c r="F409" s="6" t="s">
        <v>450</v>
      </c>
      <c r="H409" s="7">
        <f>ROUND(E409*G409,2)</f>
        <v>0</v>
      </c>
      <c r="J409" s="7">
        <f>ROUND(E409*G409,2)</f>
        <v>0</v>
      </c>
      <c r="L409" s="8">
        <f>E409*K409</f>
        <v>0</v>
      </c>
      <c r="N409" s="5">
        <f>E409*M409</f>
        <v>0</v>
      </c>
      <c r="O409" s="6">
        <v>20</v>
      </c>
      <c r="P409" s="6" t="s">
        <v>366</v>
      </c>
      <c r="V409" s="9" t="s">
        <v>858</v>
      </c>
      <c r="W409" s="10">
        <v>56.621</v>
      </c>
      <c r="X409" s="3" t="s">
        <v>1047</v>
      </c>
      <c r="Y409" s="3" t="s">
        <v>1045</v>
      </c>
      <c r="Z409" s="6" t="s">
        <v>416</v>
      </c>
      <c r="AB409" s="6">
        <v>1</v>
      </c>
      <c r="AJ409" s="11" t="s">
        <v>860</v>
      </c>
      <c r="AK409" s="11" t="s">
        <v>369</v>
      </c>
    </row>
    <row r="410" spans="1:37" ht="20.25">
      <c r="A410" s="1">
        <v>159</v>
      </c>
      <c r="B410" s="2" t="s">
        <v>1011</v>
      </c>
      <c r="C410" s="3" t="s">
        <v>1048</v>
      </c>
      <c r="D410" s="4" t="s">
        <v>1049</v>
      </c>
      <c r="E410" s="5">
        <v>293.656</v>
      </c>
      <c r="F410" s="6" t="s">
        <v>450</v>
      </c>
      <c r="H410" s="7">
        <f>ROUND(E410*G410,2)</f>
        <v>0</v>
      </c>
      <c r="J410" s="7">
        <f>ROUND(E410*G410,2)</f>
        <v>0</v>
      </c>
      <c r="L410" s="8">
        <f>E410*K410</f>
        <v>0</v>
      </c>
      <c r="N410" s="5">
        <f>E410*M410</f>
        <v>0</v>
      </c>
      <c r="O410" s="6">
        <v>20</v>
      </c>
      <c r="P410" s="6" t="s">
        <v>366</v>
      </c>
      <c r="V410" s="9" t="s">
        <v>858</v>
      </c>
      <c r="W410" s="10">
        <v>49.334</v>
      </c>
      <c r="X410" s="3" t="s">
        <v>1048</v>
      </c>
      <c r="Y410" s="3" t="s">
        <v>1048</v>
      </c>
      <c r="Z410" s="6" t="s">
        <v>1023</v>
      </c>
      <c r="AB410" s="6">
        <v>1</v>
      </c>
      <c r="AJ410" s="11" t="s">
        <v>860</v>
      </c>
      <c r="AK410" s="11" t="s">
        <v>369</v>
      </c>
    </row>
    <row r="411" spans="4:24" ht="9.75">
      <c r="D411" s="149" t="s">
        <v>1050</v>
      </c>
      <c r="E411" s="150"/>
      <c r="F411" s="151"/>
      <c r="G411" s="152"/>
      <c r="H411" s="152"/>
      <c r="I411" s="152"/>
      <c r="J411" s="152"/>
      <c r="K411" s="153"/>
      <c r="L411" s="153"/>
      <c r="M411" s="150"/>
      <c r="N411" s="150"/>
      <c r="O411" s="151"/>
      <c r="P411" s="151"/>
      <c r="Q411" s="150"/>
      <c r="R411" s="150"/>
      <c r="S411" s="150"/>
      <c r="T411" s="154"/>
      <c r="U411" s="154"/>
      <c r="V411" s="154" t="s">
        <v>217</v>
      </c>
      <c r="W411" s="155"/>
      <c r="X411" s="151"/>
    </row>
    <row r="412" spans="4:24" ht="9.75">
      <c r="D412" s="149" t="s">
        <v>890</v>
      </c>
      <c r="E412" s="150"/>
      <c r="F412" s="151"/>
      <c r="G412" s="152"/>
      <c r="H412" s="152"/>
      <c r="I412" s="152"/>
      <c r="J412" s="152"/>
      <c r="K412" s="153"/>
      <c r="L412" s="153"/>
      <c r="M412" s="150"/>
      <c r="N412" s="150"/>
      <c r="O412" s="151"/>
      <c r="P412" s="151"/>
      <c r="Q412" s="150"/>
      <c r="R412" s="150"/>
      <c r="S412" s="150"/>
      <c r="T412" s="154"/>
      <c r="U412" s="154"/>
      <c r="V412" s="154" t="s">
        <v>217</v>
      </c>
      <c r="W412" s="155"/>
      <c r="X412" s="151"/>
    </row>
    <row r="413" spans="1:37" ht="9.75">
      <c r="A413" s="1">
        <v>160</v>
      </c>
      <c r="B413" s="2" t="s">
        <v>1011</v>
      </c>
      <c r="C413" s="3" t="s">
        <v>1051</v>
      </c>
      <c r="D413" s="4" t="s">
        <v>1052</v>
      </c>
      <c r="E413" s="5">
        <v>278.256</v>
      </c>
      <c r="F413" s="6" t="s">
        <v>450</v>
      </c>
      <c r="H413" s="7">
        <f>ROUND(E413*G413,2)</f>
        <v>0</v>
      </c>
      <c r="J413" s="7">
        <f>ROUND(E413*G413,2)</f>
        <v>0</v>
      </c>
      <c r="L413" s="8">
        <f>E413*K413</f>
        <v>0</v>
      </c>
      <c r="N413" s="5">
        <f>E413*M413</f>
        <v>0</v>
      </c>
      <c r="O413" s="6">
        <v>20</v>
      </c>
      <c r="P413" s="6" t="s">
        <v>366</v>
      </c>
      <c r="V413" s="9" t="s">
        <v>858</v>
      </c>
      <c r="W413" s="10">
        <v>19.756</v>
      </c>
      <c r="X413" s="3" t="s">
        <v>1051</v>
      </c>
      <c r="Y413" s="3" t="s">
        <v>1051</v>
      </c>
      <c r="Z413" s="6" t="s">
        <v>1023</v>
      </c>
      <c r="AB413" s="6">
        <v>1</v>
      </c>
      <c r="AJ413" s="11" t="s">
        <v>860</v>
      </c>
      <c r="AK413" s="11" t="s">
        <v>369</v>
      </c>
    </row>
    <row r="414" spans="1:37" ht="9.75">
      <c r="A414" s="1">
        <v>161</v>
      </c>
      <c r="B414" s="2" t="s">
        <v>1011</v>
      </c>
      <c r="C414" s="3" t="s">
        <v>1053</v>
      </c>
      <c r="D414" s="4" t="s">
        <v>1054</v>
      </c>
      <c r="E414" s="5">
        <v>6.292</v>
      </c>
      <c r="F414" s="6" t="s">
        <v>365</v>
      </c>
      <c r="H414" s="7">
        <f>ROUND(E414*G414,2)</f>
        <v>0</v>
      </c>
      <c r="J414" s="7">
        <f>ROUND(E414*G414,2)</f>
        <v>0</v>
      </c>
      <c r="K414" s="8">
        <v>0.02089</v>
      </c>
      <c r="L414" s="8">
        <f>E414*K414</f>
        <v>0.13143987999999998</v>
      </c>
      <c r="N414" s="5">
        <f>E414*M414</f>
        <v>0</v>
      </c>
      <c r="O414" s="6">
        <v>20</v>
      </c>
      <c r="P414" s="6" t="s">
        <v>366</v>
      </c>
      <c r="V414" s="9" t="s">
        <v>858</v>
      </c>
      <c r="X414" s="3" t="s">
        <v>1053</v>
      </c>
      <c r="Y414" s="3" t="s">
        <v>1053</v>
      </c>
      <c r="Z414" s="6" t="s">
        <v>1023</v>
      </c>
      <c r="AB414" s="6">
        <v>1</v>
      </c>
      <c r="AJ414" s="11" t="s">
        <v>860</v>
      </c>
      <c r="AK414" s="11" t="s">
        <v>369</v>
      </c>
    </row>
    <row r="415" spans="1:37" ht="9.75">
      <c r="A415" s="1">
        <v>162</v>
      </c>
      <c r="B415" s="2" t="s">
        <v>1011</v>
      </c>
      <c r="C415" s="3" t="s">
        <v>1055</v>
      </c>
      <c r="D415" s="4" t="s">
        <v>1056</v>
      </c>
      <c r="E415" s="5">
        <v>4.6</v>
      </c>
      <c r="F415" s="6" t="s">
        <v>274</v>
      </c>
      <c r="H415" s="7">
        <f>ROUND(E415*G415,2)</f>
        <v>0</v>
      </c>
      <c r="J415" s="7">
        <f>ROUND(E415*G415,2)</f>
        <v>0</v>
      </c>
      <c r="L415" s="8">
        <f>E415*K415</f>
        <v>0</v>
      </c>
      <c r="N415" s="5">
        <f>E415*M415</f>
        <v>0</v>
      </c>
      <c r="O415" s="6">
        <v>20</v>
      </c>
      <c r="P415" s="6" t="s">
        <v>366</v>
      </c>
      <c r="V415" s="9" t="s">
        <v>858</v>
      </c>
      <c r="X415" s="3" t="s">
        <v>1057</v>
      </c>
      <c r="Y415" s="3" t="s">
        <v>1055</v>
      </c>
      <c r="Z415" s="6" t="s">
        <v>1015</v>
      </c>
      <c r="AB415" s="6">
        <v>1</v>
      </c>
      <c r="AJ415" s="11" t="s">
        <v>860</v>
      </c>
      <c r="AK415" s="11" t="s">
        <v>369</v>
      </c>
    </row>
    <row r="416" spans="4:23" ht="9.75">
      <c r="D416" s="157" t="s">
        <v>1058</v>
      </c>
      <c r="E416" s="158">
        <f>J416</f>
        <v>0</v>
      </c>
      <c r="H416" s="158">
        <f>SUM(H393:H415)</f>
        <v>0</v>
      </c>
      <c r="I416" s="158">
        <f>SUM(I393:I415)</f>
        <v>0</v>
      </c>
      <c r="J416" s="158">
        <f>SUM(J393:J415)</f>
        <v>0</v>
      </c>
      <c r="L416" s="159">
        <f>SUM(L393:L415)</f>
        <v>3.65990488</v>
      </c>
      <c r="N416" s="160">
        <f>SUM(N393:N415)</f>
        <v>0</v>
      </c>
      <c r="W416" s="10">
        <f>SUM(W393:W415)</f>
        <v>220.44400000000002</v>
      </c>
    </row>
    <row r="418" ht="9.75">
      <c r="B418" s="3" t="s">
        <v>1059</v>
      </c>
    </row>
    <row r="419" spans="1:37" ht="21.75" customHeight="1">
      <c r="A419" s="1">
        <v>163</v>
      </c>
      <c r="B419" s="2" t="s">
        <v>1060</v>
      </c>
      <c r="C419" s="3" t="s">
        <v>1061</v>
      </c>
      <c r="D419" s="164" t="s">
        <v>1199</v>
      </c>
      <c r="E419" s="5">
        <v>38.955</v>
      </c>
      <c r="F419" s="6" t="s">
        <v>450</v>
      </c>
      <c r="H419" s="7">
        <f>ROUND(E419*G419,2)</f>
        <v>0</v>
      </c>
      <c r="J419" s="7">
        <f>ROUND(E419*G419,2)</f>
        <v>0</v>
      </c>
      <c r="K419" s="8">
        <v>0.04627</v>
      </c>
      <c r="L419" s="8">
        <f>E419*K419</f>
        <v>1.8024478499999999</v>
      </c>
      <c r="N419" s="5">
        <f>E419*M419</f>
        <v>0</v>
      </c>
      <c r="O419" s="6">
        <v>20</v>
      </c>
      <c r="P419" s="6" t="s">
        <v>366</v>
      </c>
      <c r="V419" s="9" t="s">
        <v>858</v>
      </c>
      <c r="W419" s="10">
        <v>117.566</v>
      </c>
      <c r="X419" s="3" t="s">
        <v>1062</v>
      </c>
      <c r="Y419" s="3" t="s">
        <v>1061</v>
      </c>
      <c r="Z419" s="6" t="s">
        <v>416</v>
      </c>
      <c r="AB419" s="6">
        <v>7</v>
      </c>
      <c r="AJ419" s="11" t="s">
        <v>860</v>
      </c>
      <c r="AK419" s="11" t="s">
        <v>369</v>
      </c>
    </row>
    <row r="420" spans="4:24" ht="9.75">
      <c r="D420" s="149" t="s">
        <v>1063</v>
      </c>
      <c r="E420" s="150"/>
      <c r="F420" s="151"/>
      <c r="G420" s="152"/>
      <c r="H420" s="152"/>
      <c r="I420" s="152"/>
      <c r="J420" s="152"/>
      <c r="K420" s="153"/>
      <c r="L420" s="153"/>
      <c r="M420" s="150"/>
      <c r="N420" s="150"/>
      <c r="O420" s="151"/>
      <c r="P420" s="151"/>
      <c r="Q420" s="150"/>
      <c r="R420" s="150"/>
      <c r="S420" s="150"/>
      <c r="T420" s="154"/>
      <c r="U420" s="154"/>
      <c r="V420" s="154" t="s">
        <v>217</v>
      </c>
      <c r="W420" s="155"/>
      <c r="X420" s="151"/>
    </row>
    <row r="421" spans="1:37" ht="20.25">
      <c r="A421" s="1">
        <v>164</v>
      </c>
      <c r="B421" s="2" t="s">
        <v>1060</v>
      </c>
      <c r="C421" s="3" t="s">
        <v>1064</v>
      </c>
      <c r="D421" s="4" t="s">
        <v>1065</v>
      </c>
      <c r="E421" s="5">
        <v>35.942</v>
      </c>
      <c r="F421" s="6" t="s">
        <v>450</v>
      </c>
      <c r="H421" s="7">
        <f>ROUND(E421*G421,2)</f>
        <v>0</v>
      </c>
      <c r="J421" s="7">
        <f>ROUND(E421*G421,2)</f>
        <v>0</v>
      </c>
      <c r="K421" s="8">
        <v>0.03716</v>
      </c>
      <c r="L421" s="8">
        <f>E421*K421</f>
        <v>1.3356047199999999</v>
      </c>
      <c r="N421" s="5">
        <f>E421*M421</f>
        <v>0</v>
      </c>
      <c r="O421" s="6">
        <v>20</v>
      </c>
      <c r="P421" s="6" t="s">
        <v>366</v>
      </c>
      <c r="V421" s="9" t="s">
        <v>858</v>
      </c>
      <c r="W421" s="10">
        <v>59.125</v>
      </c>
      <c r="X421" s="3" t="s">
        <v>1066</v>
      </c>
      <c r="Y421" s="3" t="s">
        <v>1064</v>
      </c>
      <c r="Z421" s="6" t="s">
        <v>416</v>
      </c>
      <c r="AB421" s="6">
        <v>7</v>
      </c>
      <c r="AJ421" s="11" t="s">
        <v>860</v>
      </c>
      <c r="AK421" s="11" t="s">
        <v>369</v>
      </c>
    </row>
    <row r="422" spans="4:24" ht="9.75">
      <c r="D422" s="149" t="s">
        <v>1067</v>
      </c>
      <c r="E422" s="150"/>
      <c r="F422" s="151"/>
      <c r="G422" s="152"/>
      <c r="H422" s="152"/>
      <c r="I422" s="152"/>
      <c r="J422" s="152"/>
      <c r="K422" s="153"/>
      <c r="L422" s="153"/>
      <c r="M422" s="150"/>
      <c r="N422" s="150"/>
      <c r="O422" s="151"/>
      <c r="P422" s="151"/>
      <c r="Q422" s="150"/>
      <c r="R422" s="150"/>
      <c r="S422" s="150"/>
      <c r="T422" s="154"/>
      <c r="U422" s="154"/>
      <c r="V422" s="154" t="s">
        <v>217</v>
      </c>
      <c r="W422" s="155"/>
      <c r="X422" s="151"/>
    </row>
    <row r="423" spans="1:37" ht="20.25">
      <c r="A423" s="1">
        <v>165</v>
      </c>
      <c r="B423" s="2" t="s">
        <v>1060</v>
      </c>
      <c r="C423" s="3" t="s">
        <v>1068</v>
      </c>
      <c r="D423" s="164" t="s">
        <v>1200</v>
      </c>
      <c r="E423" s="5">
        <v>93.492</v>
      </c>
      <c r="F423" s="6" t="s">
        <v>450</v>
      </c>
      <c r="H423" s="7">
        <f>ROUND(E423*G423,2)</f>
        <v>0</v>
      </c>
      <c r="J423" s="7">
        <f>ROUND(E423*G423,2)</f>
        <v>0</v>
      </c>
      <c r="K423" s="8">
        <v>0.03278</v>
      </c>
      <c r="L423" s="8">
        <f>E423*K423</f>
        <v>3.06466776</v>
      </c>
      <c r="N423" s="5">
        <f>E423*M423</f>
        <v>0</v>
      </c>
      <c r="O423" s="6">
        <v>20</v>
      </c>
      <c r="P423" s="6" t="s">
        <v>366</v>
      </c>
      <c r="V423" s="9" t="s">
        <v>858</v>
      </c>
      <c r="W423" s="10">
        <v>123.316</v>
      </c>
      <c r="X423" s="3" t="s">
        <v>1069</v>
      </c>
      <c r="Y423" s="3" t="s">
        <v>1068</v>
      </c>
      <c r="Z423" s="6" t="s">
        <v>416</v>
      </c>
      <c r="AB423" s="6">
        <v>7</v>
      </c>
      <c r="AJ423" s="11" t="s">
        <v>860</v>
      </c>
      <c r="AK423" s="11" t="s">
        <v>369</v>
      </c>
    </row>
    <row r="424" spans="4:24" ht="9.75">
      <c r="D424" s="149" t="s">
        <v>1070</v>
      </c>
      <c r="E424" s="150"/>
      <c r="F424" s="151"/>
      <c r="G424" s="152"/>
      <c r="H424" s="152"/>
      <c r="I424" s="152"/>
      <c r="J424" s="152"/>
      <c r="K424" s="153"/>
      <c r="L424" s="153"/>
      <c r="M424" s="150"/>
      <c r="N424" s="150"/>
      <c r="O424" s="151"/>
      <c r="P424" s="151"/>
      <c r="Q424" s="150"/>
      <c r="R424" s="150"/>
      <c r="S424" s="150"/>
      <c r="T424" s="154"/>
      <c r="U424" s="154"/>
      <c r="V424" s="154" t="s">
        <v>217</v>
      </c>
      <c r="W424" s="155"/>
      <c r="X424" s="151"/>
    </row>
    <row r="425" spans="1:37" ht="9.75">
      <c r="A425" s="1">
        <v>166</v>
      </c>
      <c r="B425" s="2" t="s">
        <v>1060</v>
      </c>
      <c r="C425" s="3" t="s">
        <v>1071</v>
      </c>
      <c r="D425" s="4" t="s">
        <v>1072</v>
      </c>
      <c r="E425" s="5">
        <v>23.85</v>
      </c>
      <c r="F425" s="6" t="s">
        <v>450</v>
      </c>
      <c r="H425" s="7">
        <f>ROUND(E425*G425,2)</f>
        <v>0</v>
      </c>
      <c r="J425" s="7">
        <f>ROUND(E425*G425,2)</f>
        <v>0</v>
      </c>
      <c r="K425" s="8">
        <v>0.00023</v>
      </c>
      <c r="L425" s="8">
        <f>E425*K425</f>
        <v>0.005485500000000001</v>
      </c>
      <c r="N425" s="5">
        <f>E425*M425</f>
        <v>0</v>
      </c>
      <c r="O425" s="6">
        <v>20</v>
      </c>
      <c r="P425" s="6" t="s">
        <v>366</v>
      </c>
      <c r="V425" s="9" t="s">
        <v>858</v>
      </c>
      <c r="W425" s="10">
        <v>22.777</v>
      </c>
      <c r="X425" s="3" t="s">
        <v>1073</v>
      </c>
      <c r="Y425" s="3" t="s">
        <v>1071</v>
      </c>
      <c r="Z425" s="6" t="s">
        <v>416</v>
      </c>
      <c r="AB425" s="6">
        <v>7</v>
      </c>
      <c r="AJ425" s="11" t="s">
        <v>860</v>
      </c>
      <c r="AK425" s="11" t="s">
        <v>369</v>
      </c>
    </row>
    <row r="426" spans="4:24" ht="9.75">
      <c r="D426" s="149" t="s">
        <v>1074</v>
      </c>
      <c r="E426" s="150"/>
      <c r="F426" s="151"/>
      <c r="G426" s="152"/>
      <c r="H426" s="152"/>
      <c r="I426" s="152"/>
      <c r="J426" s="152"/>
      <c r="K426" s="153"/>
      <c r="L426" s="153"/>
      <c r="M426" s="150"/>
      <c r="N426" s="150"/>
      <c r="O426" s="151"/>
      <c r="P426" s="151"/>
      <c r="Q426" s="150"/>
      <c r="R426" s="150"/>
      <c r="S426" s="150"/>
      <c r="T426" s="154"/>
      <c r="U426" s="154"/>
      <c r="V426" s="154" t="s">
        <v>217</v>
      </c>
      <c r="W426" s="155"/>
      <c r="X426" s="151"/>
    </row>
    <row r="427" spans="1:37" ht="20.25">
      <c r="A427" s="1">
        <v>167</v>
      </c>
      <c r="B427" s="2" t="s">
        <v>1060</v>
      </c>
      <c r="C427" s="3" t="s">
        <v>1075</v>
      </c>
      <c r="D427" s="4" t="s">
        <v>1076</v>
      </c>
      <c r="E427" s="5">
        <v>1.772</v>
      </c>
      <c r="F427" s="6" t="s">
        <v>450</v>
      </c>
      <c r="H427" s="7">
        <f>ROUND(E427*G427,2)</f>
        <v>0</v>
      </c>
      <c r="J427" s="7">
        <f>ROUND(E427*G427,2)</f>
        <v>0</v>
      </c>
      <c r="K427" s="8">
        <v>0.03527</v>
      </c>
      <c r="L427" s="8">
        <f>E427*K427</f>
        <v>0.06249844</v>
      </c>
      <c r="N427" s="5">
        <f>E427*M427</f>
        <v>0</v>
      </c>
      <c r="O427" s="6">
        <v>20</v>
      </c>
      <c r="P427" s="6" t="s">
        <v>366</v>
      </c>
      <c r="V427" s="9" t="s">
        <v>858</v>
      </c>
      <c r="W427" s="10">
        <v>0.693</v>
      </c>
      <c r="X427" s="3" t="s">
        <v>1077</v>
      </c>
      <c r="Y427" s="3" t="s">
        <v>1075</v>
      </c>
      <c r="Z427" s="6" t="s">
        <v>676</v>
      </c>
      <c r="AB427" s="6">
        <v>7</v>
      </c>
      <c r="AJ427" s="11" t="s">
        <v>860</v>
      </c>
      <c r="AK427" s="11" t="s">
        <v>369</v>
      </c>
    </row>
    <row r="428" spans="4:24" ht="9.75">
      <c r="D428" s="149" t="s">
        <v>1078</v>
      </c>
      <c r="E428" s="150"/>
      <c r="F428" s="151"/>
      <c r="G428" s="152"/>
      <c r="H428" s="152"/>
      <c r="I428" s="152"/>
      <c r="J428" s="152"/>
      <c r="K428" s="153"/>
      <c r="L428" s="153"/>
      <c r="M428" s="150"/>
      <c r="N428" s="150"/>
      <c r="O428" s="151"/>
      <c r="P428" s="151"/>
      <c r="Q428" s="150"/>
      <c r="R428" s="150"/>
      <c r="S428" s="150"/>
      <c r="T428" s="154"/>
      <c r="U428" s="154"/>
      <c r="V428" s="154" t="s">
        <v>217</v>
      </c>
      <c r="W428" s="155"/>
      <c r="X428" s="151"/>
    </row>
    <row r="429" spans="1:37" ht="20.25">
      <c r="A429" s="1">
        <v>168</v>
      </c>
      <c r="B429" s="2" t="s">
        <v>1060</v>
      </c>
      <c r="C429" s="3" t="s">
        <v>1079</v>
      </c>
      <c r="D429" s="4" t="s">
        <v>1080</v>
      </c>
      <c r="E429" s="5">
        <v>1.103</v>
      </c>
      <c r="F429" s="6" t="s">
        <v>450</v>
      </c>
      <c r="H429" s="7">
        <f>ROUND(E429*G429,2)</f>
        <v>0</v>
      </c>
      <c r="J429" s="7">
        <f>ROUND(E429*G429,2)</f>
        <v>0</v>
      </c>
      <c r="K429" s="8">
        <v>0.00073</v>
      </c>
      <c r="L429" s="8">
        <f>E429*K429</f>
        <v>0.0008051899999999999</v>
      </c>
      <c r="N429" s="5">
        <f>E429*M429</f>
        <v>0</v>
      </c>
      <c r="O429" s="6">
        <v>20</v>
      </c>
      <c r="P429" s="6" t="s">
        <v>366</v>
      </c>
      <c r="V429" s="9" t="s">
        <v>858</v>
      </c>
      <c r="W429" s="10">
        <v>0.349</v>
      </c>
      <c r="X429" s="3" t="s">
        <v>1081</v>
      </c>
      <c r="Y429" s="3" t="s">
        <v>1079</v>
      </c>
      <c r="Z429" s="6" t="s">
        <v>416</v>
      </c>
      <c r="AB429" s="6">
        <v>7</v>
      </c>
      <c r="AJ429" s="11" t="s">
        <v>860</v>
      </c>
      <c r="AK429" s="11" t="s">
        <v>369</v>
      </c>
    </row>
    <row r="430" spans="4:24" ht="9.75">
      <c r="D430" s="149" t="s">
        <v>1082</v>
      </c>
      <c r="E430" s="150"/>
      <c r="F430" s="151"/>
      <c r="G430" s="152"/>
      <c r="H430" s="152"/>
      <c r="I430" s="152"/>
      <c r="J430" s="152"/>
      <c r="K430" s="153"/>
      <c r="L430" s="153"/>
      <c r="M430" s="150"/>
      <c r="N430" s="150"/>
      <c r="O430" s="151"/>
      <c r="P430" s="151"/>
      <c r="Q430" s="150"/>
      <c r="R430" s="150"/>
      <c r="S430" s="150"/>
      <c r="T430" s="154"/>
      <c r="U430" s="154"/>
      <c r="V430" s="154" t="s">
        <v>217</v>
      </c>
      <c r="W430" s="155"/>
      <c r="X430" s="151"/>
    </row>
    <row r="431" spans="1:37" ht="9.75">
      <c r="A431" s="1">
        <v>169</v>
      </c>
      <c r="B431" s="2" t="s">
        <v>1060</v>
      </c>
      <c r="C431" s="3" t="s">
        <v>1083</v>
      </c>
      <c r="D431" s="4" t="s">
        <v>1084</v>
      </c>
      <c r="E431" s="5">
        <v>6.8</v>
      </c>
      <c r="F431" s="6" t="s">
        <v>274</v>
      </c>
      <c r="H431" s="7">
        <f>ROUND(E431*G431,2)</f>
        <v>0</v>
      </c>
      <c r="J431" s="7">
        <f>ROUND(E431*G431,2)</f>
        <v>0</v>
      </c>
      <c r="L431" s="8">
        <f>E431*K431</f>
        <v>0</v>
      </c>
      <c r="N431" s="5">
        <f>E431*M431</f>
        <v>0</v>
      </c>
      <c r="O431" s="6">
        <v>20</v>
      </c>
      <c r="P431" s="6" t="s">
        <v>366</v>
      </c>
      <c r="V431" s="9" t="s">
        <v>858</v>
      </c>
      <c r="X431" s="3" t="s">
        <v>1085</v>
      </c>
      <c r="Y431" s="3" t="s">
        <v>1083</v>
      </c>
      <c r="Z431" s="6" t="s">
        <v>1015</v>
      </c>
      <c r="AB431" s="6">
        <v>7</v>
      </c>
      <c r="AJ431" s="11" t="s">
        <v>860</v>
      </c>
      <c r="AK431" s="11" t="s">
        <v>369</v>
      </c>
    </row>
    <row r="432" spans="4:23" ht="9.75">
      <c r="D432" s="157" t="s">
        <v>1086</v>
      </c>
      <c r="E432" s="158">
        <f>J432</f>
        <v>0</v>
      </c>
      <c r="H432" s="158">
        <f>SUM(H418:H431)</f>
        <v>0</v>
      </c>
      <c r="I432" s="158">
        <f>SUM(I418:I431)</f>
        <v>0</v>
      </c>
      <c r="J432" s="158">
        <f>SUM(J418:J431)</f>
        <v>0</v>
      </c>
      <c r="L432" s="159">
        <f>SUM(L418:L431)</f>
        <v>6.27150946</v>
      </c>
      <c r="N432" s="160">
        <f>SUM(N418:N431)</f>
        <v>0</v>
      </c>
      <c r="W432" s="10">
        <f>SUM(W418:W431)</f>
        <v>323.82599999999996</v>
      </c>
    </row>
    <row r="434" ht="9.75">
      <c r="B434" s="3" t="s">
        <v>1087</v>
      </c>
    </row>
    <row r="435" spans="1:37" ht="20.25">
      <c r="A435" s="1">
        <v>170</v>
      </c>
      <c r="B435" s="2" t="s">
        <v>1088</v>
      </c>
      <c r="C435" s="3" t="s">
        <v>1089</v>
      </c>
      <c r="D435" s="4" t="s">
        <v>1090</v>
      </c>
      <c r="E435" s="5">
        <v>323.022</v>
      </c>
      <c r="F435" s="6" t="s">
        <v>450</v>
      </c>
      <c r="H435" s="7">
        <f>ROUND(E435*G435,2)</f>
        <v>0</v>
      </c>
      <c r="J435" s="7">
        <f>ROUND(E435*G435,2)</f>
        <v>0</v>
      </c>
      <c r="K435" s="8">
        <v>0.00889</v>
      </c>
      <c r="L435" s="8">
        <f>E435*K435</f>
        <v>2.87166558</v>
      </c>
      <c r="N435" s="5">
        <f>E435*M435</f>
        <v>0</v>
      </c>
      <c r="O435" s="6">
        <v>20</v>
      </c>
      <c r="P435" s="6" t="s">
        <v>366</v>
      </c>
      <c r="V435" s="9" t="s">
        <v>858</v>
      </c>
      <c r="W435" s="10">
        <v>424.128</v>
      </c>
      <c r="X435" s="3" t="s">
        <v>1091</v>
      </c>
      <c r="Y435" s="3" t="s">
        <v>1089</v>
      </c>
      <c r="Z435" s="6" t="s">
        <v>799</v>
      </c>
      <c r="AB435" s="6">
        <v>7</v>
      </c>
      <c r="AJ435" s="11" t="s">
        <v>860</v>
      </c>
      <c r="AK435" s="11" t="s">
        <v>369</v>
      </c>
    </row>
    <row r="436" spans="4:24" ht="9.75">
      <c r="D436" s="149" t="s">
        <v>1092</v>
      </c>
      <c r="E436" s="150"/>
      <c r="F436" s="151"/>
      <c r="G436" s="152"/>
      <c r="H436" s="152"/>
      <c r="I436" s="152"/>
      <c r="J436" s="152"/>
      <c r="K436" s="153"/>
      <c r="L436" s="153"/>
      <c r="M436" s="150"/>
      <c r="N436" s="150"/>
      <c r="O436" s="151"/>
      <c r="P436" s="151"/>
      <c r="Q436" s="150"/>
      <c r="R436" s="150"/>
      <c r="S436" s="150"/>
      <c r="T436" s="154"/>
      <c r="U436" s="154"/>
      <c r="V436" s="154" t="s">
        <v>217</v>
      </c>
      <c r="W436" s="155"/>
      <c r="X436" s="151"/>
    </row>
    <row r="437" spans="4:24" ht="9.75">
      <c r="D437" s="149" t="s">
        <v>1093</v>
      </c>
      <c r="E437" s="150"/>
      <c r="F437" s="151"/>
      <c r="G437" s="152"/>
      <c r="H437" s="152"/>
      <c r="I437" s="152"/>
      <c r="J437" s="152"/>
      <c r="K437" s="153"/>
      <c r="L437" s="153"/>
      <c r="M437" s="150"/>
      <c r="N437" s="150"/>
      <c r="O437" s="151"/>
      <c r="P437" s="151"/>
      <c r="Q437" s="150"/>
      <c r="R437" s="150"/>
      <c r="S437" s="150"/>
      <c r="T437" s="154"/>
      <c r="U437" s="154"/>
      <c r="V437" s="154" t="s">
        <v>217</v>
      </c>
      <c r="W437" s="155"/>
      <c r="X437" s="151"/>
    </row>
    <row r="438" spans="1:37" ht="9.75">
      <c r="A438" s="1">
        <v>171</v>
      </c>
      <c r="B438" s="2" t="s">
        <v>1094</v>
      </c>
      <c r="C438" s="3" t="s">
        <v>1095</v>
      </c>
      <c r="D438" s="4" t="s">
        <v>1096</v>
      </c>
      <c r="E438" s="5">
        <v>77</v>
      </c>
      <c r="F438" s="6" t="s">
        <v>428</v>
      </c>
      <c r="H438" s="7">
        <f>ROUND(E438*G438,2)</f>
        <v>0</v>
      </c>
      <c r="J438" s="7">
        <f>ROUND(E438*G438,2)</f>
        <v>0</v>
      </c>
      <c r="K438" s="8">
        <v>0.00242</v>
      </c>
      <c r="L438" s="8">
        <f>E438*K438</f>
        <v>0.18633999999999998</v>
      </c>
      <c r="N438" s="5">
        <f>E438*M438</f>
        <v>0</v>
      </c>
      <c r="O438" s="6">
        <v>20</v>
      </c>
      <c r="P438" s="6" t="s">
        <v>366</v>
      </c>
      <c r="V438" s="9" t="s">
        <v>858</v>
      </c>
      <c r="W438" s="10">
        <v>49.434</v>
      </c>
      <c r="X438" s="3" t="s">
        <v>1097</v>
      </c>
      <c r="Y438" s="3" t="s">
        <v>1095</v>
      </c>
      <c r="Z438" s="6" t="s">
        <v>1098</v>
      </c>
      <c r="AB438" s="6">
        <v>7</v>
      </c>
      <c r="AJ438" s="11" t="s">
        <v>860</v>
      </c>
      <c r="AK438" s="11" t="s">
        <v>369</v>
      </c>
    </row>
    <row r="439" spans="1:37" ht="9.75">
      <c r="A439" s="1">
        <v>172</v>
      </c>
      <c r="B439" s="2" t="s">
        <v>1094</v>
      </c>
      <c r="C439" s="3" t="s">
        <v>1099</v>
      </c>
      <c r="D439" s="4" t="s">
        <v>1100</v>
      </c>
      <c r="E439" s="5">
        <v>4.4</v>
      </c>
      <c r="F439" s="6" t="s">
        <v>428</v>
      </c>
      <c r="H439" s="7">
        <f>ROUND(E439*G439,2)</f>
        <v>0</v>
      </c>
      <c r="J439" s="7">
        <f>ROUND(E439*G439,2)</f>
        <v>0</v>
      </c>
      <c r="K439" s="8">
        <v>0.00252</v>
      </c>
      <c r="L439" s="8">
        <f>E439*K439</f>
        <v>0.011088</v>
      </c>
      <c r="N439" s="5">
        <f>E439*M439</f>
        <v>0</v>
      </c>
      <c r="O439" s="6">
        <v>20</v>
      </c>
      <c r="P439" s="6" t="s">
        <v>366</v>
      </c>
      <c r="V439" s="9" t="s">
        <v>858</v>
      </c>
      <c r="W439" s="10">
        <v>3.194</v>
      </c>
      <c r="X439" s="3" t="s">
        <v>1101</v>
      </c>
      <c r="Y439" s="3" t="s">
        <v>1099</v>
      </c>
      <c r="Z439" s="6" t="s">
        <v>1098</v>
      </c>
      <c r="AB439" s="6">
        <v>7</v>
      </c>
      <c r="AJ439" s="11" t="s">
        <v>860</v>
      </c>
      <c r="AK439" s="11" t="s">
        <v>369</v>
      </c>
    </row>
    <row r="440" spans="1:37" ht="9.75">
      <c r="A440" s="1">
        <v>173</v>
      </c>
      <c r="B440" s="2" t="s">
        <v>1094</v>
      </c>
      <c r="C440" s="3" t="s">
        <v>1102</v>
      </c>
      <c r="D440" s="4" t="s">
        <v>1103</v>
      </c>
      <c r="E440" s="5">
        <v>8</v>
      </c>
      <c r="F440" s="6" t="s">
        <v>428</v>
      </c>
      <c r="H440" s="7">
        <f>ROUND(E440*G440,2)</f>
        <v>0</v>
      </c>
      <c r="J440" s="7">
        <f>ROUND(E440*G440,2)</f>
        <v>0</v>
      </c>
      <c r="K440" s="8">
        <v>0.00245</v>
      </c>
      <c r="L440" s="8">
        <f>E440*K440</f>
        <v>0.0196</v>
      </c>
      <c r="N440" s="5">
        <f>E440*M440</f>
        <v>0</v>
      </c>
      <c r="O440" s="6">
        <v>20</v>
      </c>
      <c r="P440" s="6" t="s">
        <v>366</v>
      </c>
      <c r="V440" s="9" t="s">
        <v>858</v>
      </c>
      <c r="W440" s="10">
        <v>2.96</v>
      </c>
      <c r="X440" s="3" t="s">
        <v>1104</v>
      </c>
      <c r="Y440" s="3" t="s">
        <v>1102</v>
      </c>
      <c r="Z440" s="6" t="s">
        <v>1098</v>
      </c>
      <c r="AB440" s="6">
        <v>7</v>
      </c>
      <c r="AJ440" s="11" t="s">
        <v>860</v>
      </c>
      <c r="AK440" s="11" t="s">
        <v>369</v>
      </c>
    </row>
    <row r="441" spans="1:37" ht="9.75">
      <c r="A441" s="1">
        <v>174</v>
      </c>
      <c r="B441" s="2" t="s">
        <v>1094</v>
      </c>
      <c r="C441" s="3" t="s">
        <v>1105</v>
      </c>
      <c r="D441" s="4" t="s">
        <v>1106</v>
      </c>
      <c r="E441" s="5">
        <v>77</v>
      </c>
      <c r="F441" s="6" t="s">
        <v>428</v>
      </c>
      <c r="H441" s="7">
        <f>ROUND(E441*G441,2)</f>
        <v>0</v>
      </c>
      <c r="J441" s="7">
        <f>ROUND(E441*G441,2)</f>
        <v>0</v>
      </c>
      <c r="K441" s="8">
        <v>0.00303</v>
      </c>
      <c r="L441" s="8">
        <f>E441*K441</f>
        <v>0.23331000000000002</v>
      </c>
      <c r="N441" s="5">
        <f>E441*M441</f>
        <v>0</v>
      </c>
      <c r="O441" s="6">
        <v>20</v>
      </c>
      <c r="P441" s="6" t="s">
        <v>366</v>
      </c>
      <c r="V441" s="9" t="s">
        <v>858</v>
      </c>
      <c r="W441" s="10">
        <v>30.8</v>
      </c>
      <c r="X441" s="3" t="s">
        <v>1105</v>
      </c>
      <c r="Y441" s="3" t="s">
        <v>1105</v>
      </c>
      <c r="Z441" s="6" t="s">
        <v>1098</v>
      </c>
      <c r="AB441" s="6">
        <v>7</v>
      </c>
      <c r="AJ441" s="11" t="s">
        <v>860</v>
      </c>
      <c r="AK441" s="11" t="s">
        <v>369</v>
      </c>
    </row>
    <row r="442" spans="1:37" ht="9.75">
      <c r="A442" s="1">
        <v>175</v>
      </c>
      <c r="B442" s="2" t="s">
        <v>1094</v>
      </c>
      <c r="C442" s="3" t="s">
        <v>1107</v>
      </c>
      <c r="D442" s="4" t="s">
        <v>1108</v>
      </c>
      <c r="E442" s="5">
        <v>5</v>
      </c>
      <c r="F442" s="6" t="s">
        <v>505</v>
      </c>
      <c r="H442" s="7">
        <f>ROUND(E442*G442,2)</f>
        <v>0</v>
      </c>
      <c r="J442" s="7">
        <f>ROUND(E442*G442,2)</f>
        <v>0</v>
      </c>
      <c r="K442" s="8">
        <v>0.0016</v>
      </c>
      <c r="L442" s="8">
        <f>E442*K442</f>
        <v>0.008</v>
      </c>
      <c r="N442" s="5">
        <f>E442*M442</f>
        <v>0</v>
      </c>
      <c r="O442" s="6">
        <v>20</v>
      </c>
      <c r="P442" s="6" t="s">
        <v>366</v>
      </c>
      <c r="V442" s="9" t="s">
        <v>858</v>
      </c>
      <c r="W442" s="10">
        <v>4.99</v>
      </c>
      <c r="X442" s="3" t="s">
        <v>1107</v>
      </c>
      <c r="Y442" s="3" t="s">
        <v>1107</v>
      </c>
      <c r="Z442" s="6" t="s">
        <v>1098</v>
      </c>
      <c r="AB442" s="6">
        <v>7</v>
      </c>
      <c r="AJ442" s="11" t="s">
        <v>860</v>
      </c>
      <c r="AK442" s="11" t="s">
        <v>369</v>
      </c>
    </row>
    <row r="443" spans="4:24" ht="9.75">
      <c r="D443" s="149" t="s">
        <v>1109</v>
      </c>
      <c r="E443" s="150"/>
      <c r="F443" s="151"/>
      <c r="G443" s="152"/>
      <c r="H443" s="152"/>
      <c r="I443" s="152"/>
      <c r="J443" s="152"/>
      <c r="K443" s="153"/>
      <c r="L443" s="153"/>
      <c r="M443" s="150"/>
      <c r="N443" s="150"/>
      <c r="O443" s="151"/>
      <c r="P443" s="151"/>
      <c r="Q443" s="150"/>
      <c r="R443" s="150"/>
      <c r="S443" s="150"/>
      <c r="T443" s="154"/>
      <c r="U443" s="154"/>
      <c r="V443" s="154" t="s">
        <v>217</v>
      </c>
      <c r="W443" s="155"/>
      <c r="X443" s="151"/>
    </row>
    <row r="444" spans="1:37" ht="9.75">
      <c r="A444" s="1">
        <v>176</v>
      </c>
      <c r="B444" s="2" t="s">
        <v>1094</v>
      </c>
      <c r="C444" s="3" t="s">
        <v>1110</v>
      </c>
      <c r="D444" s="4" t="s">
        <v>1111</v>
      </c>
      <c r="E444" s="5">
        <v>4.4</v>
      </c>
      <c r="F444" s="6" t="s">
        <v>428</v>
      </c>
      <c r="H444" s="7">
        <f>ROUND(E444*G444,2)</f>
        <v>0</v>
      </c>
      <c r="J444" s="7">
        <f>ROUND(E444*G444,2)</f>
        <v>0</v>
      </c>
      <c r="K444" s="8">
        <v>0.00224</v>
      </c>
      <c r="L444" s="8">
        <f>E444*K444</f>
        <v>0.009856</v>
      </c>
      <c r="N444" s="5">
        <f>E444*M444</f>
        <v>0</v>
      </c>
      <c r="O444" s="6">
        <v>20</v>
      </c>
      <c r="P444" s="6" t="s">
        <v>366</v>
      </c>
      <c r="V444" s="9" t="s">
        <v>858</v>
      </c>
      <c r="W444" s="10">
        <v>2.46</v>
      </c>
      <c r="X444" s="3" t="s">
        <v>1112</v>
      </c>
      <c r="Y444" s="3" t="s">
        <v>1110</v>
      </c>
      <c r="Z444" s="6" t="s">
        <v>1098</v>
      </c>
      <c r="AB444" s="6">
        <v>7</v>
      </c>
      <c r="AJ444" s="11" t="s">
        <v>860</v>
      </c>
      <c r="AK444" s="11" t="s">
        <v>369</v>
      </c>
    </row>
    <row r="445" spans="1:37" ht="9.75">
      <c r="A445" s="1">
        <v>177</v>
      </c>
      <c r="B445" s="2" t="s">
        <v>1094</v>
      </c>
      <c r="C445" s="3" t="s">
        <v>1113</v>
      </c>
      <c r="D445" s="4" t="s">
        <v>1114</v>
      </c>
      <c r="E445" s="5">
        <v>100</v>
      </c>
      <c r="F445" s="6" t="s">
        <v>428</v>
      </c>
      <c r="H445" s="7">
        <f>ROUND(E445*G445,2)</f>
        <v>0</v>
      </c>
      <c r="J445" s="7">
        <f>ROUND(E445*G445,2)</f>
        <v>0</v>
      </c>
      <c r="K445" s="8">
        <v>0.00276</v>
      </c>
      <c r="L445" s="8">
        <f>E445*K445</f>
        <v>0.27599999999999997</v>
      </c>
      <c r="N445" s="5">
        <f>E445*M445</f>
        <v>0</v>
      </c>
      <c r="O445" s="6">
        <v>20</v>
      </c>
      <c r="P445" s="6" t="s">
        <v>366</v>
      </c>
      <c r="V445" s="9" t="s">
        <v>858</v>
      </c>
      <c r="W445" s="10">
        <v>53.9</v>
      </c>
      <c r="X445" s="3" t="s">
        <v>1115</v>
      </c>
      <c r="Y445" s="3" t="s">
        <v>1113</v>
      </c>
      <c r="Z445" s="6" t="s">
        <v>1098</v>
      </c>
      <c r="AB445" s="6">
        <v>7</v>
      </c>
      <c r="AJ445" s="11" t="s">
        <v>860</v>
      </c>
      <c r="AK445" s="11" t="s">
        <v>369</v>
      </c>
    </row>
    <row r="446" spans="1:37" ht="9.75">
      <c r="A446" s="1">
        <v>178</v>
      </c>
      <c r="B446" s="2" t="s">
        <v>1094</v>
      </c>
      <c r="C446" s="3" t="s">
        <v>1116</v>
      </c>
      <c r="D446" s="4" t="s">
        <v>1117</v>
      </c>
      <c r="E446" s="5">
        <v>1.8</v>
      </c>
      <c r="F446" s="6" t="s">
        <v>274</v>
      </c>
      <c r="H446" s="7">
        <f>ROUND(E446*G446,2)</f>
        <v>0</v>
      </c>
      <c r="J446" s="7">
        <f>ROUND(E446*G446,2)</f>
        <v>0</v>
      </c>
      <c r="L446" s="8">
        <f>E446*K446</f>
        <v>0</v>
      </c>
      <c r="N446" s="5">
        <f>E446*M446</f>
        <v>0</v>
      </c>
      <c r="O446" s="6">
        <v>20</v>
      </c>
      <c r="P446" s="6" t="s">
        <v>366</v>
      </c>
      <c r="V446" s="9" t="s">
        <v>858</v>
      </c>
      <c r="X446" s="3" t="s">
        <v>1118</v>
      </c>
      <c r="Y446" s="3" t="s">
        <v>1116</v>
      </c>
      <c r="Z446" s="6" t="s">
        <v>1098</v>
      </c>
      <c r="AB446" s="6">
        <v>1</v>
      </c>
      <c r="AJ446" s="11" t="s">
        <v>860</v>
      </c>
      <c r="AK446" s="11" t="s">
        <v>369</v>
      </c>
    </row>
    <row r="447" spans="4:23" ht="9.75">
      <c r="D447" s="157" t="s">
        <v>1119</v>
      </c>
      <c r="E447" s="158">
        <f>J447</f>
        <v>0</v>
      </c>
      <c r="H447" s="158">
        <f>SUM(H434:H446)</f>
        <v>0</v>
      </c>
      <c r="I447" s="158">
        <f>SUM(I434:I446)</f>
        <v>0</v>
      </c>
      <c r="J447" s="158">
        <f>SUM(J434:J446)</f>
        <v>0</v>
      </c>
      <c r="L447" s="159">
        <f>SUM(L434:L446)</f>
        <v>3.61585958</v>
      </c>
      <c r="N447" s="160">
        <f>SUM(N434:N446)</f>
        <v>0</v>
      </c>
      <c r="W447" s="10">
        <f>SUM(W434:W446)</f>
        <v>571.866</v>
      </c>
    </row>
    <row r="449" ht="9.75">
      <c r="B449" s="3" t="s">
        <v>1120</v>
      </c>
    </row>
    <row r="450" spans="1:37" ht="9.75">
      <c r="A450" s="1">
        <v>179</v>
      </c>
      <c r="B450" s="2" t="s">
        <v>1121</v>
      </c>
      <c r="C450" s="3" t="s">
        <v>1122</v>
      </c>
      <c r="D450" s="4" t="s">
        <v>1123</v>
      </c>
      <c r="E450" s="5">
        <v>319.994</v>
      </c>
      <c r="F450" s="6" t="s">
        <v>450</v>
      </c>
      <c r="H450" s="7">
        <f>ROUND(E450*G450,2)</f>
        <v>0</v>
      </c>
      <c r="J450" s="7">
        <f>ROUND(E450*G450,2)</f>
        <v>0</v>
      </c>
      <c r="K450" s="8">
        <v>0.00025</v>
      </c>
      <c r="L450" s="8">
        <f>E450*K450</f>
        <v>0.07999850000000001</v>
      </c>
      <c r="N450" s="5">
        <f>E450*M450</f>
        <v>0</v>
      </c>
      <c r="O450" s="6">
        <v>20</v>
      </c>
      <c r="P450" s="6" t="s">
        <v>366</v>
      </c>
      <c r="V450" s="9" t="s">
        <v>858</v>
      </c>
      <c r="W450" s="10">
        <v>8.64</v>
      </c>
      <c r="X450" s="3" t="s">
        <v>1124</v>
      </c>
      <c r="Y450" s="3" t="s">
        <v>1122</v>
      </c>
      <c r="Z450" s="6" t="s">
        <v>889</v>
      </c>
      <c r="AB450" s="6">
        <v>7</v>
      </c>
      <c r="AJ450" s="11" t="s">
        <v>860</v>
      </c>
      <c r="AK450" s="11" t="s">
        <v>369</v>
      </c>
    </row>
    <row r="451" spans="4:24" ht="9.75">
      <c r="D451" s="149" t="s">
        <v>1125</v>
      </c>
      <c r="E451" s="150"/>
      <c r="F451" s="151"/>
      <c r="G451" s="152"/>
      <c r="H451" s="152"/>
      <c r="I451" s="152"/>
      <c r="J451" s="152"/>
      <c r="K451" s="153"/>
      <c r="L451" s="153"/>
      <c r="M451" s="150"/>
      <c r="N451" s="150"/>
      <c r="O451" s="151"/>
      <c r="P451" s="151"/>
      <c r="Q451" s="150"/>
      <c r="R451" s="150"/>
      <c r="S451" s="150"/>
      <c r="T451" s="154"/>
      <c r="U451" s="154"/>
      <c r="V451" s="154" t="s">
        <v>217</v>
      </c>
      <c r="W451" s="155"/>
      <c r="X451" s="151"/>
    </row>
    <row r="452" spans="1:37" ht="9.75">
      <c r="A452" s="1">
        <v>180</v>
      </c>
      <c r="B452" s="2" t="s">
        <v>1121</v>
      </c>
      <c r="C452" s="3" t="s">
        <v>1126</v>
      </c>
      <c r="D452" s="4" t="s">
        <v>1127</v>
      </c>
      <c r="E452" s="5">
        <v>8.1</v>
      </c>
      <c r="F452" s="6" t="s">
        <v>274</v>
      </c>
      <c r="H452" s="7">
        <f>ROUND(E452*G452,2)</f>
        <v>0</v>
      </c>
      <c r="J452" s="7">
        <f>ROUND(E452*G452,2)</f>
        <v>0</v>
      </c>
      <c r="L452" s="8">
        <f>E452*K452</f>
        <v>0</v>
      </c>
      <c r="N452" s="5">
        <f>E452*M452</f>
        <v>0</v>
      </c>
      <c r="O452" s="6">
        <v>20</v>
      </c>
      <c r="P452" s="6" t="s">
        <v>366</v>
      </c>
      <c r="V452" s="9" t="s">
        <v>858</v>
      </c>
      <c r="X452" s="3" t="s">
        <v>1128</v>
      </c>
      <c r="Y452" s="3" t="s">
        <v>1126</v>
      </c>
      <c r="Z452" s="6" t="s">
        <v>889</v>
      </c>
      <c r="AB452" s="6">
        <v>1</v>
      </c>
      <c r="AJ452" s="11" t="s">
        <v>860</v>
      </c>
      <c r="AK452" s="11" t="s">
        <v>369</v>
      </c>
    </row>
    <row r="453" spans="4:23" ht="9.75">
      <c r="D453" s="157" t="s">
        <v>1129</v>
      </c>
      <c r="E453" s="158">
        <f>J453</f>
        <v>0</v>
      </c>
      <c r="H453" s="158">
        <f>SUM(H449:H452)</f>
        <v>0</v>
      </c>
      <c r="I453" s="158">
        <f>SUM(I449:I452)</f>
        <v>0</v>
      </c>
      <c r="J453" s="158">
        <f>SUM(J449:J452)</f>
        <v>0</v>
      </c>
      <c r="L453" s="159">
        <f>SUM(L449:L452)</f>
        <v>0.07999850000000001</v>
      </c>
      <c r="N453" s="160">
        <f>SUM(N449:N452)</f>
        <v>0</v>
      </c>
      <c r="W453" s="10">
        <f>SUM(W449:W452)</f>
        <v>8.64</v>
      </c>
    </row>
    <row r="455" ht="9.75">
      <c r="B455" s="3" t="s">
        <v>1130</v>
      </c>
    </row>
    <row r="456" spans="1:37" ht="20.25">
      <c r="A456" s="1">
        <v>181</v>
      </c>
      <c r="B456" s="2" t="s">
        <v>1131</v>
      </c>
      <c r="C456" s="3" t="s">
        <v>1132</v>
      </c>
      <c r="D456" s="4" t="s">
        <v>1133</v>
      </c>
      <c r="E456" s="5">
        <v>1</v>
      </c>
      <c r="F456" s="6" t="s">
        <v>505</v>
      </c>
      <c r="H456" s="7">
        <f>ROUND(E456*G456,2)</f>
        <v>0</v>
      </c>
      <c r="J456" s="7">
        <f>ROUND(E456*G456,2)</f>
        <v>0</v>
      </c>
      <c r="K456" s="8">
        <v>5E-05</v>
      </c>
      <c r="L456" s="8">
        <f>E456*K456</f>
        <v>5E-05</v>
      </c>
      <c r="N456" s="5">
        <f>E456*M456</f>
        <v>0</v>
      </c>
      <c r="O456" s="6">
        <v>20</v>
      </c>
      <c r="P456" s="6" t="s">
        <v>366</v>
      </c>
      <c r="V456" s="9" t="s">
        <v>858</v>
      </c>
      <c r="W456" s="10">
        <v>0.602</v>
      </c>
      <c r="X456" s="3" t="s">
        <v>1132</v>
      </c>
      <c r="Y456" s="3" t="s">
        <v>1132</v>
      </c>
      <c r="Z456" s="6" t="s">
        <v>1015</v>
      </c>
      <c r="AB456" s="6">
        <v>7</v>
      </c>
      <c r="AJ456" s="11" t="s">
        <v>860</v>
      </c>
      <c r="AK456" s="11" t="s">
        <v>369</v>
      </c>
    </row>
    <row r="457" spans="1:37" ht="20.25">
      <c r="A457" s="1">
        <v>182</v>
      </c>
      <c r="B457" s="2" t="s">
        <v>1131</v>
      </c>
      <c r="C457" s="3" t="s">
        <v>1134</v>
      </c>
      <c r="D457" s="4" t="s">
        <v>1135</v>
      </c>
      <c r="E457" s="5">
        <v>1</v>
      </c>
      <c r="F457" s="6" t="s">
        <v>505</v>
      </c>
      <c r="H457" s="7">
        <f>ROUND(E457*G457,2)</f>
        <v>0</v>
      </c>
      <c r="J457" s="7">
        <f>ROUND(E457*G457,2)</f>
        <v>0</v>
      </c>
      <c r="K457" s="8">
        <v>5E-05</v>
      </c>
      <c r="L457" s="8">
        <f>E457*K457</f>
        <v>5E-05</v>
      </c>
      <c r="N457" s="5">
        <f>E457*M457</f>
        <v>0</v>
      </c>
      <c r="O457" s="6">
        <v>20</v>
      </c>
      <c r="P457" s="6" t="s">
        <v>366</v>
      </c>
      <c r="V457" s="9" t="s">
        <v>858</v>
      </c>
      <c r="W457" s="10">
        <v>0.602</v>
      </c>
      <c r="X457" s="3" t="s">
        <v>1134</v>
      </c>
      <c r="Y457" s="3" t="s">
        <v>1134</v>
      </c>
      <c r="Z457" s="6" t="s">
        <v>1015</v>
      </c>
      <c r="AB457" s="6">
        <v>7</v>
      </c>
      <c r="AJ457" s="11" t="s">
        <v>860</v>
      </c>
      <c r="AK457" s="11" t="s">
        <v>369</v>
      </c>
    </row>
    <row r="458" spans="1:37" ht="20.25">
      <c r="A458" s="1">
        <v>183</v>
      </c>
      <c r="B458" s="2" t="s">
        <v>1131</v>
      </c>
      <c r="C458" s="3" t="s">
        <v>1136</v>
      </c>
      <c r="D458" s="4" t="s">
        <v>1137</v>
      </c>
      <c r="E458" s="5">
        <v>36</v>
      </c>
      <c r="F458" s="6" t="s">
        <v>505</v>
      </c>
      <c r="H458" s="7">
        <f>ROUND(E458*G458,2)</f>
        <v>0</v>
      </c>
      <c r="J458" s="7">
        <f>ROUND(E458*G458,2)</f>
        <v>0</v>
      </c>
      <c r="K458" s="8">
        <v>5E-05</v>
      </c>
      <c r="L458" s="8">
        <f>E458*K458</f>
        <v>0.0018000000000000002</v>
      </c>
      <c r="N458" s="5">
        <f>E458*M458</f>
        <v>0</v>
      </c>
      <c r="O458" s="6">
        <v>20</v>
      </c>
      <c r="P458" s="6" t="s">
        <v>366</v>
      </c>
      <c r="V458" s="9" t="s">
        <v>858</v>
      </c>
      <c r="W458" s="10">
        <v>21.672</v>
      </c>
      <c r="X458" s="3" t="s">
        <v>1136</v>
      </c>
      <c r="Y458" s="3" t="s">
        <v>1136</v>
      </c>
      <c r="Z458" s="6" t="s">
        <v>1015</v>
      </c>
      <c r="AB458" s="6">
        <v>7</v>
      </c>
      <c r="AJ458" s="11" t="s">
        <v>860</v>
      </c>
      <c r="AK458" s="11" t="s">
        <v>369</v>
      </c>
    </row>
    <row r="459" spans="4:24" ht="9.75">
      <c r="D459" s="149" t="s">
        <v>1138</v>
      </c>
      <c r="E459" s="150"/>
      <c r="F459" s="151"/>
      <c r="G459" s="152"/>
      <c r="H459" s="152"/>
      <c r="I459" s="152"/>
      <c r="J459" s="152"/>
      <c r="K459" s="153"/>
      <c r="L459" s="153"/>
      <c r="M459" s="150"/>
      <c r="N459" s="150"/>
      <c r="O459" s="151"/>
      <c r="P459" s="151"/>
      <c r="Q459" s="150"/>
      <c r="R459" s="150"/>
      <c r="S459" s="150"/>
      <c r="T459" s="154"/>
      <c r="U459" s="154"/>
      <c r="V459" s="154" t="s">
        <v>217</v>
      </c>
      <c r="W459" s="155"/>
      <c r="X459" s="151"/>
    </row>
    <row r="460" spans="1:37" ht="20.25">
      <c r="A460" s="1">
        <v>184</v>
      </c>
      <c r="B460" s="2" t="s">
        <v>1131</v>
      </c>
      <c r="C460" s="3" t="s">
        <v>1139</v>
      </c>
      <c r="D460" s="4" t="s">
        <v>1140</v>
      </c>
      <c r="E460" s="5">
        <v>10</v>
      </c>
      <c r="F460" s="6" t="s">
        <v>505</v>
      </c>
      <c r="H460" s="7">
        <f>ROUND(E460*G460,2)</f>
        <v>0</v>
      </c>
      <c r="J460" s="7">
        <f>ROUND(E460*G460,2)</f>
        <v>0</v>
      </c>
      <c r="K460" s="8">
        <v>5E-05</v>
      </c>
      <c r="L460" s="8">
        <f>E460*K460</f>
        <v>0.0005</v>
      </c>
      <c r="N460" s="5">
        <f>E460*M460</f>
        <v>0</v>
      </c>
      <c r="O460" s="6">
        <v>20</v>
      </c>
      <c r="P460" s="6" t="s">
        <v>366</v>
      </c>
      <c r="V460" s="9" t="s">
        <v>858</v>
      </c>
      <c r="W460" s="10">
        <v>6.02</v>
      </c>
      <c r="X460" s="3" t="s">
        <v>1139</v>
      </c>
      <c r="Y460" s="3" t="s">
        <v>1139</v>
      </c>
      <c r="Z460" s="6" t="s">
        <v>1015</v>
      </c>
      <c r="AB460" s="6">
        <v>7</v>
      </c>
      <c r="AJ460" s="11" t="s">
        <v>860</v>
      </c>
      <c r="AK460" s="11" t="s">
        <v>369</v>
      </c>
    </row>
    <row r="461" spans="4:24" ht="9.75">
      <c r="D461" s="149" t="s">
        <v>1141</v>
      </c>
      <c r="E461" s="150"/>
      <c r="F461" s="151"/>
      <c r="G461" s="152"/>
      <c r="H461" s="152"/>
      <c r="I461" s="152"/>
      <c r="J461" s="152"/>
      <c r="K461" s="153"/>
      <c r="L461" s="153"/>
      <c r="M461" s="150"/>
      <c r="N461" s="150"/>
      <c r="O461" s="151"/>
      <c r="P461" s="151"/>
      <c r="Q461" s="150"/>
      <c r="R461" s="150"/>
      <c r="S461" s="150"/>
      <c r="T461" s="154"/>
      <c r="U461" s="154"/>
      <c r="V461" s="154" t="s">
        <v>217</v>
      </c>
      <c r="W461" s="155"/>
      <c r="X461" s="151"/>
    </row>
    <row r="462" spans="1:37" ht="20.25">
      <c r="A462" s="1">
        <v>185</v>
      </c>
      <c r="B462" s="2" t="s">
        <v>1131</v>
      </c>
      <c r="C462" s="3" t="s">
        <v>1142</v>
      </c>
      <c r="D462" s="4" t="s">
        <v>1143</v>
      </c>
      <c r="E462" s="5">
        <v>25</v>
      </c>
      <c r="F462" s="6" t="s">
        <v>505</v>
      </c>
      <c r="H462" s="7">
        <f>ROUND(E462*G462,2)</f>
        <v>0</v>
      </c>
      <c r="J462" s="7">
        <f>ROUND(E462*G462,2)</f>
        <v>0</v>
      </c>
      <c r="K462" s="8">
        <v>5E-05</v>
      </c>
      <c r="L462" s="8">
        <f>E462*K462</f>
        <v>0.00125</v>
      </c>
      <c r="N462" s="5">
        <f>E462*M462</f>
        <v>0</v>
      </c>
      <c r="O462" s="6">
        <v>20</v>
      </c>
      <c r="P462" s="6" t="s">
        <v>366</v>
      </c>
      <c r="V462" s="9" t="s">
        <v>858</v>
      </c>
      <c r="W462" s="10">
        <v>15.05</v>
      </c>
      <c r="X462" s="3" t="s">
        <v>1142</v>
      </c>
      <c r="Y462" s="3" t="s">
        <v>1142</v>
      </c>
      <c r="Z462" s="6" t="s">
        <v>1015</v>
      </c>
      <c r="AB462" s="6">
        <v>7</v>
      </c>
      <c r="AJ462" s="11" t="s">
        <v>860</v>
      </c>
      <c r="AK462" s="11" t="s">
        <v>369</v>
      </c>
    </row>
    <row r="463" spans="4:24" ht="9.75">
      <c r="D463" s="149" t="s">
        <v>1144</v>
      </c>
      <c r="E463" s="150"/>
      <c r="F463" s="151"/>
      <c r="G463" s="152"/>
      <c r="H463" s="152"/>
      <c r="I463" s="152"/>
      <c r="J463" s="152"/>
      <c r="K463" s="153"/>
      <c r="L463" s="153"/>
      <c r="M463" s="150"/>
      <c r="N463" s="150"/>
      <c r="O463" s="151"/>
      <c r="P463" s="151"/>
      <c r="Q463" s="150"/>
      <c r="R463" s="150"/>
      <c r="S463" s="150"/>
      <c r="T463" s="154"/>
      <c r="U463" s="154"/>
      <c r="V463" s="154" t="s">
        <v>217</v>
      </c>
      <c r="W463" s="155"/>
      <c r="X463" s="151"/>
    </row>
    <row r="464" spans="1:37" ht="9.75">
      <c r="A464" s="1">
        <v>186</v>
      </c>
      <c r="B464" s="2" t="s">
        <v>1131</v>
      </c>
      <c r="C464" s="3" t="s">
        <v>1145</v>
      </c>
      <c r="D464" s="4" t="s">
        <v>1146</v>
      </c>
      <c r="E464" s="5">
        <v>1</v>
      </c>
      <c r="F464" s="6" t="s">
        <v>505</v>
      </c>
      <c r="H464" s="7">
        <f>ROUND(E464*G464,2)</f>
        <v>0</v>
      </c>
      <c r="J464" s="7">
        <f>ROUND(E464*G464,2)</f>
        <v>0</v>
      </c>
      <c r="K464" s="8">
        <v>5E-05</v>
      </c>
      <c r="L464" s="8">
        <f>E464*K464</f>
        <v>5E-05</v>
      </c>
      <c r="N464" s="5">
        <f>E464*M464</f>
        <v>0</v>
      </c>
      <c r="O464" s="6">
        <v>20</v>
      </c>
      <c r="P464" s="6" t="s">
        <v>366</v>
      </c>
      <c r="V464" s="9" t="s">
        <v>858</v>
      </c>
      <c r="W464" s="10">
        <v>0.602</v>
      </c>
      <c r="X464" s="3" t="s">
        <v>1145</v>
      </c>
      <c r="Y464" s="3" t="s">
        <v>1145</v>
      </c>
      <c r="Z464" s="6" t="s">
        <v>1015</v>
      </c>
      <c r="AB464" s="6">
        <v>7</v>
      </c>
      <c r="AJ464" s="11" t="s">
        <v>860</v>
      </c>
      <c r="AK464" s="11" t="s">
        <v>369</v>
      </c>
    </row>
    <row r="465" spans="1:37" ht="20.25">
      <c r="A465" s="1">
        <v>187</v>
      </c>
      <c r="B465" s="2" t="s">
        <v>1131</v>
      </c>
      <c r="C465" s="3" t="s">
        <v>1147</v>
      </c>
      <c r="D465" s="4" t="s">
        <v>1148</v>
      </c>
      <c r="E465" s="5">
        <v>2</v>
      </c>
      <c r="F465" s="6" t="s">
        <v>505</v>
      </c>
      <c r="H465" s="7">
        <f>ROUND(E465*G465,2)</f>
        <v>0</v>
      </c>
      <c r="J465" s="7">
        <f>ROUND(E465*G465,2)</f>
        <v>0</v>
      </c>
      <c r="K465" s="8">
        <v>5E-05</v>
      </c>
      <c r="L465" s="8">
        <f>E465*K465</f>
        <v>0.0001</v>
      </c>
      <c r="N465" s="5">
        <f>E465*M465</f>
        <v>0</v>
      </c>
      <c r="O465" s="6">
        <v>20</v>
      </c>
      <c r="P465" s="6" t="s">
        <v>366</v>
      </c>
      <c r="V465" s="9" t="s">
        <v>858</v>
      </c>
      <c r="W465" s="10">
        <v>1.204</v>
      </c>
      <c r="X465" s="3" t="s">
        <v>1147</v>
      </c>
      <c r="Y465" s="3" t="s">
        <v>1147</v>
      </c>
      <c r="Z465" s="6" t="s">
        <v>1015</v>
      </c>
      <c r="AB465" s="6">
        <v>7</v>
      </c>
      <c r="AJ465" s="11" t="s">
        <v>860</v>
      </c>
      <c r="AK465" s="11" t="s">
        <v>369</v>
      </c>
    </row>
    <row r="466" spans="4:24" ht="9.75">
      <c r="D466" s="149" t="s">
        <v>1149</v>
      </c>
      <c r="E466" s="150"/>
      <c r="F466" s="151"/>
      <c r="G466" s="152"/>
      <c r="H466" s="152"/>
      <c r="I466" s="152"/>
      <c r="J466" s="152"/>
      <c r="K466" s="153"/>
      <c r="L466" s="153"/>
      <c r="M466" s="150"/>
      <c r="N466" s="150"/>
      <c r="O466" s="151"/>
      <c r="P466" s="151"/>
      <c r="Q466" s="150"/>
      <c r="R466" s="150"/>
      <c r="S466" s="150"/>
      <c r="T466" s="154"/>
      <c r="U466" s="154"/>
      <c r="V466" s="154" t="s">
        <v>217</v>
      </c>
      <c r="W466" s="155"/>
      <c r="X466" s="151"/>
    </row>
    <row r="467" spans="1:37" ht="20.25">
      <c r="A467" s="1">
        <v>188</v>
      </c>
      <c r="B467" s="2" t="s">
        <v>1088</v>
      </c>
      <c r="C467" s="3" t="s">
        <v>1150</v>
      </c>
      <c r="D467" s="4" t="s">
        <v>1151</v>
      </c>
      <c r="E467" s="5">
        <v>14</v>
      </c>
      <c r="F467" s="6" t="s">
        <v>505</v>
      </c>
      <c r="H467" s="7">
        <f>ROUND(E467*G467,2)</f>
        <v>0</v>
      </c>
      <c r="J467" s="7">
        <f>ROUND(E467*G467,2)</f>
        <v>0</v>
      </c>
      <c r="K467" s="8">
        <v>0.04272</v>
      </c>
      <c r="L467" s="8">
        <f>E467*K467</f>
        <v>0.5980800000000001</v>
      </c>
      <c r="N467" s="5">
        <f>E467*M467</f>
        <v>0</v>
      </c>
      <c r="O467" s="6">
        <v>20</v>
      </c>
      <c r="P467" s="6" t="s">
        <v>366</v>
      </c>
      <c r="V467" s="9" t="s">
        <v>858</v>
      </c>
      <c r="W467" s="10">
        <v>24.57</v>
      </c>
      <c r="X467" s="3" t="s">
        <v>1152</v>
      </c>
      <c r="Y467" s="3" t="s">
        <v>1150</v>
      </c>
      <c r="Z467" s="6" t="s">
        <v>799</v>
      </c>
      <c r="AB467" s="6">
        <v>7</v>
      </c>
      <c r="AJ467" s="11" t="s">
        <v>860</v>
      </c>
      <c r="AK467" s="11" t="s">
        <v>369</v>
      </c>
    </row>
    <row r="468" spans="1:37" ht="20.25">
      <c r="A468" s="1">
        <v>189</v>
      </c>
      <c r="B468" s="2" t="s">
        <v>1088</v>
      </c>
      <c r="C468" s="3" t="s">
        <v>1153</v>
      </c>
      <c r="D468" s="4" t="s">
        <v>1154</v>
      </c>
      <c r="E468" s="5">
        <v>1</v>
      </c>
      <c r="F468" s="6" t="s">
        <v>505</v>
      </c>
      <c r="H468" s="7">
        <f>ROUND(E468*G468,2)</f>
        <v>0</v>
      </c>
      <c r="J468" s="7">
        <f>ROUND(E468*G468,2)</f>
        <v>0</v>
      </c>
      <c r="K468" s="8">
        <v>0.04272</v>
      </c>
      <c r="L468" s="8">
        <f>E468*K468</f>
        <v>0.04272</v>
      </c>
      <c r="N468" s="5">
        <f>E468*M468</f>
        <v>0</v>
      </c>
      <c r="O468" s="6">
        <v>20</v>
      </c>
      <c r="P468" s="6" t="s">
        <v>366</v>
      </c>
      <c r="V468" s="9" t="s">
        <v>858</v>
      </c>
      <c r="W468" s="10">
        <v>1.755</v>
      </c>
      <c r="X468" s="3" t="s">
        <v>1152</v>
      </c>
      <c r="Y468" s="3" t="s">
        <v>1153</v>
      </c>
      <c r="Z468" s="6" t="s">
        <v>799</v>
      </c>
      <c r="AB468" s="6">
        <v>7</v>
      </c>
      <c r="AJ468" s="11" t="s">
        <v>860</v>
      </c>
      <c r="AK468" s="11" t="s">
        <v>369</v>
      </c>
    </row>
    <row r="469" spans="1:37" ht="20.25">
      <c r="A469" s="1">
        <v>190</v>
      </c>
      <c r="B469" s="2" t="s">
        <v>1088</v>
      </c>
      <c r="C469" s="3" t="s">
        <v>1155</v>
      </c>
      <c r="D469" s="4" t="s">
        <v>1182</v>
      </c>
      <c r="E469" s="5">
        <v>1</v>
      </c>
      <c r="F469" s="6" t="s">
        <v>505</v>
      </c>
      <c r="H469" s="7">
        <f>ROUND(E469*G469,2)</f>
        <v>0</v>
      </c>
      <c r="J469" s="7">
        <f>ROUND(E469*G469,2)</f>
        <v>0</v>
      </c>
      <c r="K469" s="8">
        <v>0.04272</v>
      </c>
      <c r="L469" s="8">
        <f>E469*K469</f>
        <v>0.04272</v>
      </c>
      <c r="N469" s="5">
        <f>E469*M469</f>
        <v>0</v>
      </c>
      <c r="O469" s="6">
        <v>20</v>
      </c>
      <c r="P469" s="6" t="s">
        <v>366</v>
      </c>
      <c r="V469" s="9" t="s">
        <v>858</v>
      </c>
      <c r="W469" s="10">
        <v>1.755</v>
      </c>
      <c r="X469" s="3" t="s">
        <v>1152</v>
      </c>
      <c r="Y469" s="3" t="s">
        <v>1155</v>
      </c>
      <c r="Z469" s="6" t="s">
        <v>799</v>
      </c>
      <c r="AB469" s="6">
        <v>7</v>
      </c>
      <c r="AJ469" s="11" t="s">
        <v>860</v>
      </c>
      <c r="AK469" s="11" t="s">
        <v>369</v>
      </c>
    </row>
    <row r="470" spans="1:37" ht="20.25">
      <c r="A470" s="1">
        <v>191</v>
      </c>
      <c r="B470" s="2" t="s">
        <v>1088</v>
      </c>
      <c r="C470" s="3" t="s">
        <v>1156</v>
      </c>
      <c r="D470" s="4" t="s">
        <v>1157</v>
      </c>
      <c r="E470" s="5">
        <v>4</v>
      </c>
      <c r="F470" s="6" t="s">
        <v>505</v>
      </c>
      <c r="H470" s="7">
        <f>ROUND(E470*G470,2)</f>
        <v>0</v>
      </c>
      <c r="J470" s="7">
        <f>ROUND(E470*G470,2)</f>
        <v>0</v>
      </c>
      <c r="K470" s="8">
        <v>0.04272</v>
      </c>
      <c r="L470" s="8">
        <f>E470*K470</f>
        <v>0.17088</v>
      </c>
      <c r="N470" s="5">
        <f>E470*M470</f>
        <v>0</v>
      </c>
      <c r="O470" s="6">
        <v>20</v>
      </c>
      <c r="P470" s="6" t="s">
        <v>366</v>
      </c>
      <c r="V470" s="9" t="s">
        <v>858</v>
      </c>
      <c r="W470" s="10">
        <v>7.02</v>
      </c>
      <c r="X470" s="3" t="s">
        <v>1152</v>
      </c>
      <c r="Y470" s="3" t="s">
        <v>1156</v>
      </c>
      <c r="Z470" s="6" t="s">
        <v>799</v>
      </c>
      <c r="AB470" s="6">
        <v>7</v>
      </c>
      <c r="AJ470" s="11" t="s">
        <v>860</v>
      </c>
      <c r="AK470" s="11" t="s">
        <v>369</v>
      </c>
    </row>
    <row r="471" spans="4:24" ht="9.75">
      <c r="D471" s="149" t="s">
        <v>1158</v>
      </c>
      <c r="E471" s="150"/>
      <c r="F471" s="151"/>
      <c r="G471" s="152"/>
      <c r="H471" s="152"/>
      <c r="I471" s="152"/>
      <c r="J471" s="152"/>
      <c r="K471" s="153"/>
      <c r="L471" s="153"/>
      <c r="M471" s="150"/>
      <c r="N471" s="150"/>
      <c r="O471" s="151"/>
      <c r="P471" s="151"/>
      <c r="Q471" s="150"/>
      <c r="R471" s="150"/>
      <c r="S471" s="150"/>
      <c r="T471" s="154"/>
      <c r="U471" s="154"/>
      <c r="V471" s="154" t="s">
        <v>217</v>
      </c>
      <c r="W471" s="155"/>
      <c r="X471" s="151"/>
    </row>
    <row r="472" spans="1:37" ht="20.25">
      <c r="A472" s="1">
        <v>192</v>
      </c>
      <c r="B472" s="2" t="s">
        <v>1088</v>
      </c>
      <c r="C472" s="3" t="s">
        <v>1159</v>
      </c>
      <c r="D472" s="4" t="s">
        <v>1160</v>
      </c>
      <c r="E472" s="5">
        <v>7</v>
      </c>
      <c r="F472" s="6" t="s">
        <v>505</v>
      </c>
      <c r="H472" s="7">
        <f>ROUND(E472*G472,2)</f>
        <v>0</v>
      </c>
      <c r="J472" s="7">
        <f>ROUND(E472*G472,2)</f>
        <v>0</v>
      </c>
      <c r="K472" s="8">
        <v>0.04272</v>
      </c>
      <c r="L472" s="8">
        <f>E472*K472</f>
        <v>0.29904000000000003</v>
      </c>
      <c r="N472" s="5">
        <f>E472*M472</f>
        <v>0</v>
      </c>
      <c r="O472" s="6">
        <v>20</v>
      </c>
      <c r="P472" s="6" t="s">
        <v>366</v>
      </c>
      <c r="V472" s="9" t="s">
        <v>858</v>
      </c>
      <c r="W472" s="10">
        <v>12.285</v>
      </c>
      <c r="X472" s="3" t="s">
        <v>1152</v>
      </c>
      <c r="Y472" s="3" t="s">
        <v>1159</v>
      </c>
      <c r="Z472" s="6" t="s">
        <v>799</v>
      </c>
      <c r="AB472" s="6">
        <v>7</v>
      </c>
      <c r="AJ472" s="11" t="s">
        <v>860</v>
      </c>
      <c r="AK472" s="11" t="s">
        <v>369</v>
      </c>
    </row>
    <row r="473" spans="1:37" ht="20.25">
      <c r="A473" s="1">
        <v>193</v>
      </c>
      <c r="B473" s="2" t="s">
        <v>1088</v>
      </c>
      <c r="C473" s="3" t="s">
        <v>1161</v>
      </c>
      <c r="D473" s="4" t="s">
        <v>1162</v>
      </c>
      <c r="E473" s="5">
        <v>15</v>
      </c>
      <c r="F473" s="6" t="s">
        <v>505</v>
      </c>
      <c r="H473" s="7">
        <f>ROUND(E473*G473,2)</f>
        <v>0</v>
      </c>
      <c r="J473" s="7">
        <f>ROUND(E473*G473,2)</f>
        <v>0</v>
      </c>
      <c r="K473" s="8">
        <v>0.04272</v>
      </c>
      <c r="L473" s="8">
        <f>E473*K473</f>
        <v>0.6408</v>
      </c>
      <c r="N473" s="5">
        <f>E473*M473</f>
        <v>0</v>
      </c>
      <c r="O473" s="6">
        <v>20</v>
      </c>
      <c r="P473" s="6" t="s">
        <v>366</v>
      </c>
      <c r="V473" s="9" t="s">
        <v>858</v>
      </c>
      <c r="W473" s="10">
        <v>26.325</v>
      </c>
      <c r="X473" s="3" t="s">
        <v>1152</v>
      </c>
      <c r="Y473" s="3" t="s">
        <v>1161</v>
      </c>
      <c r="Z473" s="6" t="s">
        <v>799</v>
      </c>
      <c r="AB473" s="6">
        <v>7</v>
      </c>
      <c r="AJ473" s="11" t="s">
        <v>860</v>
      </c>
      <c r="AK473" s="11" t="s">
        <v>369</v>
      </c>
    </row>
    <row r="474" spans="1:37" ht="20.25">
      <c r="A474" s="1">
        <v>194</v>
      </c>
      <c r="B474" s="2" t="s">
        <v>1088</v>
      </c>
      <c r="C474" s="3" t="s">
        <v>1163</v>
      </c>
      <c r="D474" s="4" t="s">
        <v>1164</v>
      </c>
      <c r="E474" s="5">
        <v>29</v>
      </c>
      <c r="F474" s="6" t="s">
        <v>505</v>
      </c>
      <c r="H474" s="7">
        <f>ROUND(E474*G474,2)</f>
        <v>0</v>
      </c>
      <c r="J474" s="7">
        <f>ROUND(E474*G474,2)</f>
        <v>0</v>
      </c>
      <c r="K474" s="8">
        <v>0.04272</v>
      </c>
      <c r="L474" s="8">
        <f>E474*K474</f>
        <v>1.23888</v>
      </c>
      <c r="N474" s="5">
        <f>E474*M474</f>
        <v>0</v>
      </c>
      <c r="O474" s="6">
        <v>20</v>
      </c>
      <c r="P474" s="6" t="s">
        <v>366</v>
      </c>
      <c r="V474" s="9" t="s">
        <v>858</v>
      </c>
      <c r="W474" s="10">
        <v>50.895</v>
      </c>
      <c r="X474" s="3" t="s">
        <v>1152</v>
      </c>
      <c r="Y474" s="3" t="s">
        <v>1163</v>
      </c>
      <c r="Z474" s="6" t="s">
        <v>799</v>
      </c>
      <c r="AB474" s="6">
        <v>7</v>
      </c>
      <c r="AJ474" s="11" t="s">
        <v>860</v>
      </c>
      <c r="AK474" s="11" t="s">
        <v>369</v>
      </c>
    </row>
    <row r="475" spans="1:37" ht="20.25">
      <c r="A475" s="1">
        <v>195</v>
      </c>
      <c r="B475" s="2" t="s">
        <v>1088</v>
      </c>
      <c r="C475" s="3" t="s">
        <v>1165</v>
      </c>
      <c r="D475" s="4" t="s">
        <v>1166</v>
      </c>
      <c r="E475" s="5">
        <v>21</v>
      </c>
      <c r="F475" s="6" t="s">
        <v>505</v>
      </c>
      <c r="H475" s="7">
        <f>ROUND(E475*G475,2)</f>
        <v>0</v>
      </c>
      <c r="J475" s="7">
        <f>ROUND(E475*G475,2)</f>
        <v>0</v>
      </c>
      <c r="K475" s="8">
        <v>0.04272</v>
      </c>
      <c r="L475" s="8">
        <f>E475*K475</f>
        <v>0.89712</v>
      </c>
      <c r="N475" s="5">
        <f>E475*M475</f>
        <v>0</v>
      </c>
      <c r="O475" s="6">
        <v>20</v>
      </c>
      <c r="P475" s="6" t="s">
        <v>366</v>
      </c>
      <c r="V475" s="9" t="s">
        <v>858</v>
      </c>
      <c r="W475" s="10">
        <v>36.855</v>
      </c>
      <c r="X475" s="3" t="s">
        <v>1152</v>
      </c>
      <c r="Y475" s="3" t="s">
        <v>1165</v>
      </c>
      <c r="Z475" s="6" t="s">
        <v>799</v>
      </c>
      <c r="AB475" s="6">
        <v>7</v>
      </c>
      <c r="AJ475" s="11" t="s">
        <v>860</v>
      </c>
      <c r="AK475" s="11" t="s">
        <v>369</v>
      </c>
    </row>
    <row r="476" spans="1:37" ht="20.25">
      <c r="A476" s="1">
        <v>196</v>
      </c>
      <c r="B476" s="2" t="s">
        <v>1088</v>
      </c>
      <c r="C476" s="3" t="s">
        <v>1167</v>
      </c>
      <c r="D476" s="4" t="s">
        <v>1168</v>
      </c>
      <c r="E476" s="5">
        <v>35</v>
      </c>
      <c r="F476" s="6" t="s">
        <v>505</v>
      </c>
      <c r="H476" s="7">
        <f>ROUND(E476*G476,2)</f>
        <v>0</v>
      </c>
      <c r="J476" s="7">
        <f>ROUND(E476*G476,2)</f>
        <v>0</v>
      </c>
      <c r="K476" s="8">
        <v>0.04272</v>
      </c>
      <c r="L476" s="8">
        <f>E476*K476</f>
        <v>1.4952</v>
      </c>
      <c r="N476" s="5">
        <f>E476*M476</f>
        <v>0</v>
      </c>
      <c r="O476" s="6">
        <v>20</v>
      </c>
      <c r="P476" s="6" t="s">
        <v>366</v>
      </c>
      <c r="V476" s="9" t="s">
        <v>858</v>
      </c>
      <c r="W476" s="10">
        <v>61.425</v>
      </c>
      <c r="X476" s="3" t="s">
        <v>1152</v>
      </c>
      <c r="Y476" s="3" t="s">
        <v>1167</v>
      </c>
      <c r="Z476" s="6" t="s">
        <v>799</v>
      </c>
      <c r="AB476" s="6">
        <v>7</v>
      </c>
      <c r="AJ476" s="11" t="s">
        <v>860</v>
      </c>
      <c r="AK476" s="11" t="s">
        <v>369</v>
      </c>
    </row>
    <row r="477" spans="4:24" ht="9.75">
      <c r="D477" s="149" t="s">
        <v>1169</v>
      </c>
      <c r="E477" s="150"/>
      <c r="F477" s="151"/>
      <c r="G477" s="152"/>
      <c r="H477" s="152"/>
      <c r="I477" s="152"/>
      <c r="J477" s="152"/>
      <c r="K477" s="153"/>
      <c r="L477" s="153"/>
      <c r="M477" s="150"/>
      <c r="N477" s="150"/>
      <c r="O477" s="151"/>
      <c r="P477" s="151"/>
      <c r="Q477" s="150"/>
      <c r="R477" s="150"/>
      <c r="S477" s="150"/>
      <c r="T477" s="154"/>
      <c r="U477" s="154"/>
      <c r="V477" s="154" t="s">
        <v>217</v>
      </c>
      <c r="W477" s="155"/>
      <c r="X477" s="151"/>
    </row>
    <row r="478" spans="1:37" ht="20.25">
      <c r="A478" s="1">
        <v>197</v>
      </c>
      <c r="B478" s="2" t="s">
        <v>1088</v>
      </c>
      <c r="C478" s="3" t="s">
        <v>1170</v>
      </c>
      <c r="D478" s="4" t="s">
        <v>1171</v>
      </c>
      <c r="E478" s="5">
        <v>2</v>
      </c>
      <c r="F478" s="6" t="s">
        <v>505</v>
      </c>
      <c r="H478" s="7">
        <f aca="true" t="shared" si="0" ref="H478:H484">ROUND(E478*G478,2)</f>
        <v>0</v>
      </c>
      <c r="J478" s="7">
        <f aca="true" t="shared" si="1" ref="J478:J484">ROUND(E478*G478,2)</f>
        <v>0</v>
      </c>
      <c r="K478" s="8">
        <v>0.04272</v>
      </c>
      <c r="L478" s="8">
        <f aca="true" t="shared" si="2" ref="L478:L484">E478*K478</f>
        <v>0.08544</v>
      </c>
      <c r="N478" s="5">
        <f aca="true" t="shared" si="3" ref="N478:N484">E478*M478</f>
        <v>0</v>
      </c>
      <c r="O478" s="6">
        <v>20</v>
      </c>
      <c r="P478" s="6" t="s">
        <v>366</v>
      </c>
      <c r="V478" s="9" t="s">
        <v>858</v>
      </c>
      <c r="W478" s="10">
        <v>3.51</v>
      </c>
      <c r="X478" s="3" t="s">
        <v>1152</v>
      </c>
      <c r="Y478" s="3" t="s">
        <v>1170</v>
      </c>
      <c r="Z478" s="6" t="s">
        <v>799</v>
      </c>
      <c r="AB478" s="6">
        <v>7</v>
      </c>
      <c r="AJ478" s="11" t="s">
        <v>860</v>
      </c>
      <c r="AK478" s="11" t="s">
        <v>369</v>
      </c>
    </row>
    <row r="479" spans="1:37" ht="20.25">
      <c r="A479" s="1">
        <v>198</v>
      </c>
      <c r="B479" s="2" t="s">
        <v>1088</v>
      </c>
      <c r="C479" s="3" t="s">
        <v>1172</v>
      </c>
      <c r="D479" s="4" t="s">
        <v>1173</v>
      </c>
      <c r="E479" s="5">
        <v>2</v>
      </c>
      <c r="F479" s="6" t="s">
        <v>505</v>
      </c>
      <c r="H479" s="7">
        <f t="shared" si="0"/>
        <v>0</v>
      </c>
      <c r="J479" s="7">
        <f t="shared" si="1"/>
        <v>0</v>
      </c>
      <c r="K479" s="8">
        <v>0.04272</v>
      </c>
      <c r="L479" s="8">
        <f t="shared" si="2"/>
        <v>0.08544</v>
      </c>
      <c r="N479" s="5">
        <f t="shared" si="3"/>
        <v>0</v>
      </c>
      <c r="O479" s="6">
        <v>20</v>
      </c>
      <c r="P479" s="6" t="s">
        <v>366</v>
      </c>
      <c r="V479" s="9" t="s">
        <v>858</v>
      </c>
      <c r="W479" s="10">
        <v>3.51</v>
      </c>
      <c r="X479" s="3" t="s">
        <v>1152</v>
      </c>
      <c r="Y479" s="3" t="s">
        <v>1172</v>
      </c>
      <c r="Z479" s="6" t="s">
        <v>799</v>
      </c>
      <c r="AB479" s="6">
        <v>7</v>
      </c>
      <c r="AJ479" s="11" t="s">
        <v>860</v>
      </c>
      <c r="AK479" s="11" t="s">
        <v>369</v>
      </c>
    </row>
    <row r="480" spans="1:37" ht="20.25">
      <c r="A480" s="1">
        <v>199</v>
      </c>
      <c r="B480" s="2" t="s">
        <v>1088</v>
      </c>
      <c r="C480" s="3" t="s">
        <v>1174</v>
      </c>
      <c r="D480" s="4" t="s">
        <v>1175</v>
      </c>
      <c r="E480" s="5">
        <v>7</v>
      </c>
      <c r="F480" s="6" t="s">
        <v>505</v>
      </c>
      <c r="H480" s="7">
        <f t="shared" si="0"/>
        <v>0</v>
      </c>
      <c r="J480" s="7">
        <f t="shared" si="1"/>
        <v>0</v>
      </c>
      <c r="K480" s="8">
        <v>0.04272</v>
      </c>
      <c r="L480" s="8">
        <f t="shared" si="2"/>
        <v>0.29904000000000003</v>
      </c>
      <c r="N480" s="5">
        <f t="shared" si="3"/>
        <v>0</v>
      </c>
      <c r="O480" s="6">
        <v>20</v>
      </c>
      <c r="P480" s="6" t="s">
        <v>366</v>
      </c>
      <c r="V480" s="9" t="s">
        <v>858</v>
      </c>
      <c r="W480" s="10">
        <v>12.285</v>
      </c>
      <c r="X480" s="3" t="s">
        <v>1152</v>
      </c>
      <c r="Y480" s="3" t="s">
        <v>1174</v>
      </c>
      <c r="Z480" s="6" t="s">
        <v>799</v>
      </c>
      <c r="AB480" s="6">
        <v>7</v>
      </c>
      <c r="AJ480" s="11" t="s">
        <v>860</v>
      </c>
      <c r="AK480" s="11" t="s">
        <v>369</v>
      </c>
    </row>
    <row r="481" spans="1:37" ht="20.25">
      <c r="A481" s="1">
        <v>200</v>
      </c>
      <c r="B481" s="2" t="s">
        <v>1088</v>
      </c>
      <c r="C481" s="3" t="s">
        <v>1176</v>
      </c>
      <c r="D481" s="4" t="s">
        <v>1177</v>
      </c>
      <c r="E481" s="5">
        <v>1</v>
      </c>
      <c r="F481" s="6" t="s">
        <v>505</v>
      </c>
      <c r="H481" s="7">
        <f t="shared" si="0"/>
        <v>0</v>
      </c>
      <c r="J481" s="7">
        <f t="shared" si="1"/>
        <v>0</v>
      </c>
      <c r="K481" s="8">
        <v>0.04272</v>
      </c>
      <c r="L481" s="8">
        <f t="shared" si="2"/>
        <v>0.04272</v>
      </c>
      <c r="N481" s="5">
        <f t="shared" si="3"/>
        <v>0</v>
      </c>
      <c r="O481" s="6">
        <v>20</v>
      </c>
      <c r="P481" s="6" t="s">
        <v>366</v>
      </c>
      <c r="V481" s="9" t="s">
        <v>858</v>
      </c>
      <c r="W481" s="10">
        <v>1.755</v>
      </c>
      <c r="X481" s="3" t="s">
        <v>1152</v>
      </c>
      <c r="Y481" s="3" t="s">
        <v>1176</v>
      </c>
      <c r="Z481" s="6" t="s">
        <v>799</v>
      </c>
      <c r="AB481" s="6">
        <v>7</v>
      </c>
      <c r="AJ481" s="11" t="s">
        <v>860</v>
      </c>
      <c r="AK481" s="11" t="s">
        <v>369</v>
      </c>
    </row>
    <row r="482" spans="1:37" ht="9.75">
      <c r="A482" s="1">
        <v>201</v>
      </c>
      <c r="B482" s="2" t="s">
        <v>1131</v>
      </c>
      <c r="C482" s="3" t="s">
        <v>1178</v>
      </c>
      <c r="D482" s="4" t="s">
        <v>1179</v>
      </c>
      <c r="E482" s="5">
        <v>1</v>
      </c>
      <c r="F482" s="6" t="s">
        <v>505</v>
      </c>
      <c r="H482" s="7">
        <f t="shared" si="0"/>
        <v>0</v>
      </c>
      <c r="J482" s="7">
        <f t="shared" si="1"/>
        <v>0</v>
      </c>
      <c r="K482" s="8">
        <v>0.0165</v>
      </c>
      <c r="L482" s="8">
        <f t="shared" si="2"/>
        <v>0.0165</v>
      </c>
      <c r="N482" s="5">
        <f t="shared" si="3"/>
        <v>0</v>
      </c>
      <c r="O482" s="6">
        <v>20</v>
      </c>
      <c r="P482" s="6" t="s">
        <v>366</v>
      </c>
      <c r="V482" s="9" t="s">
        <v>858</v>
      </c>
      <c r="W482" s="10">
        <v>1.63</v>
      </c>
      <c r="X482" s="3" t="s">
        <v>1180</v>
      </c>
      <c r="Y482" s="3" t="s">
        <v>1178</v>
      </c>
      <c r="Z482" s="6" t="s">
        <v>416</v>
      </c>
      <c r="AB482" s="6">
        <v>7</v>
      </c>
      <c r="AJ482" s="11" t="s">
        <v>860</v>
      </c>
      <c r="AK482" s="11" t="s">
        <v>369</v>
      </c>
    </row>
    <row r="483" spans="1:37" ht="9.75">
      <c r="A483" s="1">
        <v>202</v>
      </c>
      <c r="B483" s="2" t="s">
        <v>1131</v>
      </c>
      <c r="C483" s="3" t="s">
        <v>1181</v>
      </c>
      <c r="D483" s="4" t="s">
        <v>0</v>
      </c>
      <c r="E483" s="5">
        <v>1</v>
      </c>
      <c r="F483" s="6" t="s">
        <v>505</v>
      </c>
      <c r="H483" s="7">
        <f t="shared" si="0"/>
        <v>0</v>
      </c>
      <c r="J483" s="7">
        <f t="shared" si="1"/>
        <v>0</v>
      </c>
      <c r="K483" s="8">
        <v>0.00045</v>
      </c>
      <c r="L483" s="8">
        <f t="shared" si="2"/>
        <v>0.00045</v>
      </c>
      <c r="N483" s="5">
        <f t="shared" si="3"/>
        <v>0</v>
      </c>
      <c r="O483" s="6">
        <v>20</v>
      </c>
      <c r="P483" s="6" t="s">
        <v>366</v>
      </c>
      <c r="V483" s="9" t="s">
        <v>858</v>
      </c>
      <c r="W483" s="10">
        <v>3.602</v>
      </c>
      <c r="X483" s="3" t="s">
        <v>1</v>
      </c>
      <c r="Y483" s="3" t="s">
        <v>1181</v>
      </c>
      <c r="Z483" s="6" t="s">
        <v>416</v>
      </c>
      <c r="AB483" s="6">
        <v>1</v>
      </c>
      <c r="AJ483" s="11" t="s">
        <v>860</v>
      </c>
      <c r="AK483" s="11" t="s">
        <v>369</v>
      </c>
    </row>
    <row r="484" spans="1:37" ht="20.25">
      <c r="A484" s="1">
        <v>203</v>
      </c>
      <c r="B484" s="2" t="s">
        <v>1131</v>
      </c>
      <c r="C484" s="3" t="s">
        <v>2</v>
      </c>
      <c r="D484" s="4" t="s">
        <v>3</v>
      </c>
      <c r="E484" s="5">
        <v>49</v>
      </c>
      <c r="F484" s="6" t="s">
        <v>505</v>
      </c>
      <c r="H484" s="7">
        <f t="shared" si="0"/>
        <v>0</v>
      </c>
      <c r="J484" s="7">
        <f t="shared" si="1"/>
        <v>0</v>
      </c>
      <c r="L484" s="8">
        <f t="shared" si="2"/>
        <v>0</v>
      </c>
      <c r="N484" s="5">
        <f t="shared" si="3"/>
        <v>0</v>
      </c>
      <c r="O484" s="6">
        <v>20</v>
      </c>
      <c r="P484" s="6" t="s">
        <v>366</v>
      </c>
      <c r="V484" s="9" t="s">
        <v>858</v>
      </c>
      <c r="W484" s="10">
        <v>155.967</v>
      </c>
      <c r="X484" s="3" t="s">
        <v>4</v>
      </c>
      <c r="Y484" s="3" t="s">
        <v>2</v>
      </c>
      <c r="Z484" s="6" t="s">
        <v>416</v>
      </c>
      <c r="AB484" s="6">
        <v>7</v>
      </c>
      <c r="AJ484" s="11" t="s">
        <v>860</v>
      </c>
      <c r="AK484" s="11" t="s">
        <v>369</v>
      </c>
    </row>
    <row r="485" spans="4:24" ht="9.75">
      <c r="D485" s="149" t="s">
        <v>5</v>
      </c>
      <c r="E485" s="150"/>
      <c r="F485" s="151"/>
      <c r="G485" s="152"/>
      <c r="H485" s="152"/>
      <c r="I485" s="152"/>
      <c r="J485" s="152"/>
      <c r="K485" s="153"/>
      <c r="L485" s="153"/>
      <c r="M485" s="150"/>
      <c r="N485" s="150"/>
      <c r="O485" s="151"/>
      <c r="P485" s="151"/>
      <c r="Q485" s="150"/>
      <c r="R485" s="150"/>
      <c r="S485" s="150"/>
      <c r="T485" s="154"/>
      <c r="U485" s="154"/>
      <c r="V485" s="154" t="s">
        <v>217</v>
      </c>
      <c r="W485" s="155"/>
      <c r="X485" s="151"/>
    </row>
    <row r="486" spans="1:37" ht="20.25">
      <c r="A486" s="1">
        <v>204</v>
      </c>
      <c r="B486" s="2" t="s">
        <v>1131</v>
      </c>
      <c r="C486" s="3" t="s">
        <v>6</v>
      </c>
      <c r="D486" s="4" t="s">
        <v>7</v>
      </c>
      <c r="E486" s="5">
        <v>24</v>
      </c>
      <c r="F486" s="6" t="s">
        <v>505</v>
      </c>
      <c r="H486" s="7">
        <f>ROUND(E486*G486,2)</f>
        <v>0</v>
      </c>
      <c r="J486" s="7">
        <f>ROUND(E486*G486,2)</f>
        <v>0</v>
      </c>
      <c r="L486" s="8">
        <f>E486*K486</f>
        <v>0</v>
      </c>
      <c r="N486" s="5">
        <f>E486*M486</f>
        <v>0</v>
      </c>
      <c r="O486" s="6">
        <v>20</v>
      </c>
      <c r="P486" s="6" t="s">
        <v>366</v>
      </c>
      <c r="V486" s="9" t="s">
        <v>858</v>
      </c>
      <c r="W486" s="10">
        <v>103.056</v>
      </c>
      <c r="X486" s="3" t="s">
        <v>8</v>
      </c>
      <c r="Y486" s="3" t="s">
        <v>6</v>
      </c>
      <c r="Z486" s="6" t="s">
        <v>416</v>
      </c>
      <c r="AB486" s="6">
        <v>7</v>
      </c>
      <c r="AJ486" s="11" t="s">
        <v>860</v>
      </c>
      <c r="AK486" s="11" t="s">
        <v>369</v>
      </c>
    </row>
    <row r="487" spans="4:24" ht="9.75">
      <c r="D487" s="149" t="s">
        <v>9</v>
      </c>
      <c r="E487" s="150"/>
      <c r="F487" s="151"/>
      <c r="G487" s="152"/>
      <c r="H487" s="152"/>
      <c r="I487" s="152"/>
      <c r="J487" s="152"/>
      <c r="K487" s="153"/>
      <c r="L487" s="153"/>
      <c r="M487" s="150"/>
      <c r="N487" s="150"/>
      <c r="O487" s="151"/>
      <c r="P487" s="151"/>
      <c r="Q487" s="150"/>
      <c r="R487" s="150"/>
      <c r="S487" s="150"/>
      <c r="T487" s="154"/>
      <c r="U487" s="154"/>
      <c r="V487" s="154" t="s">
        <v>217</v>
      </c>
      <c r="W487" s="155"/>
      <c r="X487" s="151"/>
    </row>
    <row r="488" spans="1:37" ht="9.75">
      <c r="A488" s="1">
        <v>205</v>
      </c>
      <c r="B488" s="2" t="s">
        <v>412</v>
      </c>
      <c r="C488" s="3" t="s">
        <v>10</v>
      </c>
      <c r="D488" s="4" t="s">
        <v>11</v>
      </c>
      <c r="E488" s="5">
        <v>73</v>
      </c>
      <c r="F488" s="6" t="s">
        <v>505</v>
      </c>
      <c r="I488" s="7">
        <f>ROUND(E488*G488,2)</f>
        <v>0</v>
      </c>
      <c r="J488" s="7">
        <f>ROUND(E488*G488,2)</f>
        <v>0</v>
      </c>
      <c r="L488" s="8">
        <f>E488*K488</f>
        <v>0</v>
      </c>
      <c r="N488" s="5">
        <f>E488*M488</f>
        <v>0</v>
      </c>
      <c r="O488" s="6">
        <v>20</v>
      </c>
      <c r="P488" s="6" t="s">
        <v>366</v>
      </c>
      <c r="V488" s="9" t="s">
        <v>316</v>
      </c>
      <c r="X488" s="3" t="s">
        <v>10</v>
      </c>
      <c r="Y488" s="3" t="s">
        <v>10</v>
      </c>
      <c r="Z488" s="6" t="s">
        <v>12</v>
      </c>
      <c r="AA488" s="3" t="s">
        <v>366</v>
      </c>
      <c r="AB488" s="6">
        <v>8</v>
      </c>
      <c r="AJ488" s="11" t="s">
        <v>873</v>
      </c>
      <c r="AK488" s="11" t="s">
        <v>369</v>
      </c>
    </row>
    <row r="489" spans="4:24" ht="9.75">
      <c r="D489" s="149" t="s">
        <v>13</v>
      </c>
      <c r="E489" s="150"/>
      <c r="F489" s="151"/>
      <c r="G489" s="152"/>
      <c r="H489" s="152"/>
      <c r="I489" s="152"/>
      <c r="J489" s="152"/>
      <c r="K489" s="153"/>
      <c r="L489" s="153"/>
      <c r="M489" s="150"/>
      <c r="N489" s="150"/>
      <c r="O489" s="151"/>
      <c r="P489" s="151"/>
      <c r="Q489" s="150"/>
      <c r="R489" s="150"/>
      <c r="S489" s="150"/>
      <c r="T489" s="154"/>
      <c r="U489" s="154"/>
      <c r="V489" s="154" t="s">
        <v>217</v>
      </c>
      <c r="W489" s="155"/>
      <c r="X489" s="151"/>
    </row>
    <row r="490" spans="1:37" ht="9.75">
      <c r="A490" s="1">
        <v>206</v>
      </c>
      <c r="B490" s="2" t="s">
        <v>1131</v>
      </c>
      <c r="C490" s="3" t="s">
        <v>14</v>
      </c>
      <c r="D490" s="4" t="s">
        <v>15</v>
      </c>
      <c r="E490" s="5">
        <v>24</v>
      </c>
      <c r="F490" s="6" t="s">
        <v>505</v>
      </c>
      <c r="H490" s="7">
        <f>ROUND(E490*G490,2)</f>
        <v>0</v>
      </c>
      <c r="J490" s="7">
        <f aca="true" t="shared" si="4" ref="J490:J498">ROUND(E490*G490,2)</f>
        <v>0</v>
      </c>
      <c r="K490" s="8">
        <v>1E-05</v>
      </c>
      <c r="L490" s="8">
        <f aca="true" t="shared" si="5" ref="L490:L498">E490*K490</f>
        <v>0.00024000000000000003</v>
      </c>
      <c r="N490" s="5">
        <f aca="true" t="shared" si="6" ref="N490:N498">E490*M490</f>
        <v>0</v>
      </c>
      <c r="O490" s="6">
        <v>20</v>
      </c>
      <c r="P490" s="6" t="s">
        <v>366</v>
      </c>
      <c r="V490" s="9" t="s">
        <v>858</v>
      </c>
      <c r="W490" s="10">
        <v>10.752</v>
      </c>
      <c r="X490" s="3" t="s">
        <v>16</v>
      </c>
      <c r="Y490" s="3" t="s">
        <v>14</v>
      </c>
      <c r="Z490" s="6" t="s">
        <v>1015</v>
      </c>
      <c r="AB490" s="6">
        <v>1</v>
      </c>
      <c r="AJ490" s="11" t="s">
        <v>860</v>
      </c>
      <c r="AK490" s="11" t="s">
        <v>369</v>
      </c>
    </row>
    <row r="491" spans="1:37" ht="9.75">
      <c r="A491" s="1">
        <v>207</v>
      </c>
      <c r="B491" s="2" t="s">
        <v>412</v>
      </c>
      <c r="C491" s="3" t="s">
        <v>17</v>
      </c>
      <c r="D491" s="4" t="s">
        <v>18</v>
      </c>
      <c r="E491" s="5">
        <v>24</v>
      </c>
      <c r="F491" s="6" t="s">
        <v>505</v>
      </c>
      <c r="I491" s="7">
        <f>ROUND(E491*G491,2)</f>
        <v>0</v>
      </c>
      <c r="J491" s="7">
        <f t="shared" si="4"/>
        <v>0</v>
      </c>
      <c r="K491" s="8">
        <v>0.00203</v>
      </c>
      <c r="L491" s="8">
        <f t="shared" si="5"/>
        <v>0.04872</v>
      </c>
      <c r="N491" s="5">
        <f t="shared" si="6"/>
        <v>0</v>
      </c>
      <c r="O491" s="6">
        <v>20</v>
      </c>
      <c r="P491" s="6" t="s">
        <v>366</v>
      </c>
      <c r="V491" s="9" t="s">
        <v>316</v>
      </c>
      <c r="X491" s="3" t="s">
        <v>17</v>
      </c>
      <c r="Y491" s="3" t="s">
        <v>17</v>
      </c>
      <c r="Z491" s="6" t="s">
        <v>12</v>
      </c>
      <c r="AA491" s="3" t="s">
        <v>366</v>
      </c>
      <c r="AB491" s="6">
        <v>8</v>
      </c>
      <c r="AJ491" s="11" t="s">
        <v>873</v>
      </c>
      <c r="AK491" s="11" t="s">
        <v>369</v>
      </c>
    </row>
    <row r="492" spans="1:37" ht="9.75">
      <c r="A492" s="1">
        <v>208</v>
      </c>
      <c r="B492" s="2" t="s">
        <v>1131</v>
      </c>
      <c r="C492" s="3" t="s">
        <v>19</v>
      </c>
      <c r="D492" s="4" t="s">
        <v>20</v>
      </c>
      <c r="E492" s="5">
        <v>7</v>
      </c>
      <c r="F492" s="6" t="s">
        <v>505</v>
      </c>
      <c r="H492" s="7">
        <f>ROUND(E492*G492,2)</f>
        <v>0</v>
      </c>
      <c r="J492" s="7">
        <f t="shared" si="4"/>
        <v>0</v>
      </c>
      <c r="L492" s="8">
        <f t="shared" si="5"/>
        <v>0</v>
      </c>
      <c r="N492" s="5">
        <f t="shared" si="6"/>
        <v>0</v>
      </c>
      <c r="O492" s="6">
        <v>20</v>
      </c>
      <c r="P492" s="6" t="s">
        <v>366</v>
      </c>
      <c r="V492" s="9" t="s">
        <v>858</v>
      </c>
      <c r="W492" s="10">
        <v>29.106</v>
      </c>
      <c r="X492" s="3" t="s">
        <v>21</v>
      </c>
      <c r="Y492" s="3" t="s">
        <v>19</v>
      </c>
      <c r="Z492" s="6" t="s">
        <v>1015</v>
      </c>
      <c r="AB492" s="6">
        <v>1</v>
      </c>
      <c r="AJ492" s="11" t="s">
        <v>860</v>
      </c>
      <c r="AK492" s="11" t="s">
        <v>369</v>
      </c>
    </row>
    <row r="493" spans="1:37" ht="20.25">
      <c r="A493" s="1">
        <v>209</v>
      </c>
      <c r="B493" s="2" t="s">
        <v>412</v>
      </c>
      <c r="C493" s="3" t="s">
        <v>22</v>
      </c>
      <c r="D493" s="4" t="s">
        <v>23</v>
      </c>
      <c r="E493" s="5">
        <v>7</v>
      </c>
      <c r="F493" s="6" t="s">
        <v>505</v>
      </c>
      <c r="I493" s="7">
        <f>ROUND(E493*G493,2)</f>
        <v>0</v>
      </c>
      <c r="J493" s="7">
        <f t="shared" si="4"/>
        <v>0</v>
      </c>
      <c r="K493" s="8">
        <v>0.105</v>
      </c>
      <c r="L493" s="8">
        <f t="shared" si="5"/>
        <v>0.735</v>
      </c>
      <c r="N493" s="5">
        <f t="shared" si="6"/>
        <v>0</v>
      </c>
      <c r="O493" s="6">
        <v>20</v>
      </c>
      <c r="P493" s="6" t="s">
        <v>366</v>
      </c>
      <c r="V493" s="9" t="s">
        <v>316</v>
      </c>
      <c r="X493" s="3" t="s">
        <v>24</v>
      </c>
      <c r="Y493" s="3" t="s">
        <v>22</v>
      </c>
      <c r="Z493" s="6" t="s">
        <v>25</v>
      </c>
      <c r="AA493" s="3" t="s">
        <v>366</v>
      </c>
      <c r="AB493" s="6">
        <v>8</v>
      </c>
      <c r="AJ493" s="11" t="s">
        <v>873</v>
      </c>
      <c r="AK493" s="11" t="s">
        <v>369</v>
      </c>
    </row>
    <row r="494" spans="1:37" ht="20.25">
      <c r="A494" s="1">
        <v>210</v>
      </c>
      <c r="B494" s="2" t="s">
        <v>412</v>
      </c>
      <c r="C494" s="3" t="s">
        <v>26</v>
      </c>
      <c r="D494" s="4" t="s">
        <v>27</v>
      </c>
      <c r="E494" s="5">
        <v>14</v>
      </c>
      <c r="F494" s="6" t="s">
        <v>505</v>
      </c>
      <c r="I494" s="7">
        <f>ROUND(E494*G494,2)</f>
        <v>0</v>
      </c>
      <c r="J494" s="7">
        <f t="shared" si="4"/>
        <v>0</v>
      </c>
      <c r="K494" s="8">
        <v>0.122</v>
      </c>
      <c r="L494" s="8">
        <f t="shared" si="5"/>
        <v>1.708</v>
      </c>
      <c r="N494" s="5">
        <f t="shared" si="6"/>
        <v>0</v>
      </c>
      <c r="O494" s="6">
        <v>20</v>
      </c>
      <c r="P494" s="6" t="s">
        <v>366</v>
      </c>
      <c r="V494" s="9" t="s">
        <v>316</v>
      </c>
      <c r="X494" s="3" t="s">
        <v>28</v>
      </c>
      <c r="Y494" s="3" t="s">
        <v>26</v>
      </c>
      <c r="Z494" s="6" t="s">
        <v>25</v>
      </c>
      <c r="AA494" s="3" t="s">
        <v>366</v>
      </c>
      <c r="AB494" s="6">
        <v>8</v>
      </c>
      <c r="AJ494" s="11" t="s">
        <v>873</v>
      </c>
      <c r="AK494" s="11" t="s">
        <v>369</v>
      </c>
    </row>
    <row r="495" spans="1:37" ht="20.25">
      <c r="A495" s="1">
        <v>211</v>
      </c>
      <c r="B495" s="2" t="s">
        <v>412</v>
      </c>
      <c r="C495" s="3" t="s">
        <v>29</v>
      </c>
      <c r="D495" s="4" t="s">
        <v>30</v>
      </c>
      <c r="E495" s="5">
        <v>1</v>
      </c>
      <c r="F495" s="6" t="s">
        <v>505</v>
      </c>
      <c r="I495" s="7">
        <f>ROUND(E495*G495,2)</f>
        <v>0</v>
      </c>
      <c r="J495" s="7">
        <f t="shared" si="4"/>
        <v>0</v>
      </c>
      <c r="K495" s="8">
        <v>0.184</v>
      </c>
      <c r="L495" s="8">
        <f t="shared" si="5"/>
        <v>0.184</v>
      </c>
      <c r="N495" s="5">
        <f t="shared" si="6"/>
        <v>0</v>
      </c>
      <c r="O495" s="6">
        <v>20</v>
      </c>
      <c r="P495" s="6" t="s">
        <v>366</v>
      </c>
      <c r="V495" s="9" t="s">
        <v>316</v>
      </c>
      <c r="X495" s="3" t="s">
        <v>31</v>
      </c>
      <c r="Y495" s="3" t="s">
        <v>29</v>
      </c>
      <c r="Z495" s="6" t="s">
        <v>25</v>
      </c>
      <c r="AA495" s="3" t="s">
        <v>366</v>
      </c>
      <c r="AB495" s="6">
        <v>8</v>
      </c>
      <c r="AJ495" s="11" t="s">
        <v>873</v>
      </c>
      <c r="AK495" s="11" t="s">
        <v>369</v>
      </c>
    </row>
    <row r="496" spans="1:37" ht="9.75">
      <c r="A496" s="1">
        <v>212</v>
      </c>
      <c r="B496" s="2" t="s">
        <v>1131</v>
      </c>
      <c r="C496" s="3" t="s">
        <v>32</v>
      </c>
      <c r="D496" s="4" t="s">
        <v>33</v>
      </c>
      <c r="E496" s="5">
        <v>14</v>
      </c>
      <c r="F496" s="6" t="s">
        <v>505</v>
      </c>
      <c r="H496" s="7">
        <f>ROUND(E496*G496,2)</f>
        <v>0</v>
      </c>
      <c r="J496" s="7">
        <f t="shared" si="4"/>
        <v>0</v>
      </c>
      <c r="L496" s="8">
        <f t="shared" si="5"/>
        <v>0</v>
      </c>
      <c r="N496" s="5">
        <f t="shared" si="6"/>
        <v>0</v>
      </c>
      <c r="O496" s="6">
        <v>20</v>
      </c>
      <c r="P496" s="6" t="s">
        <v>366</v>
      </c>
      <c r="V496" s="9" t="s">
        <v>858</v>
      </c>
      <c r="W496" s="10">
        <v>85.876</v>
      </c>
      <c r="X496" s="3" t="s">
        <v>34</v>
      </c>
      <c r="Y496" s="3" t="s">
        <v>32</v>
      </c>
      <c r="Z496" s="6" t="s">
        <v>1015</v>
      </c>
      <c r="AB496" s="6">
        <v>1</v>
      </c>
      <c r="AJ496" s="11" t="s">
        <v>860</v>
      </c>
      <c r="AK496" s="11" t="s">
        <v>369</v>
      </c>
    </row>
    <row r="497" spans="1:37" ht="9.75">
      <c r="A497" s="1">
        <v>213</v>
      </c>
      <c r="B497" s="2" t="s">
        <v>1131</v>
      </c>
      <c r="C497" s="3" t="s">
        <v>35</v>
      </c>
      <c r="D497" s="4" t="s">
        <v>36</v>
      </c>
      <c r="E497" s="5">
        <v>1</v>
      </c>
      <c r="F497" s="6" t="s">
        <v>505</v>
      </c>
      <c r="H497" s="7">
        <f>ROUND(E497*G497,2)</f>
        <v>0</v>
      </c>
      <c r="J497" s="7">
        <f t="shared" si="4"/>
        <v>0</v>
      </c>
      <c r="L497" s="8">
        <f t="shared" si="5"/>
        <v>0</v>
      </c>
      <c r="N497" s="5">
        <f t="shared" si="6"/>
        <v>0</v>
      </c>
      <c r="O497" s="6">
        <v>20</v>
      </c>
      <c r="P497" s="6" t="s">
        <v>366</v>
      </c>
      <c r="V497" s="9" t="s">
        <v>858</v>
      </c>
      <c r="W497" s="10">
        <v>6.134</v>
      </c>
      <c r="X497" s="3" t="s">
        <v>34</v>
      </c>
      <c r="Y497" s="3" t="s">
        <v>35</v>
      </c>
      <c r="Z497" s="6" t="s">
        <v>1015</v>
      </c>
      <c r="AB497" s="6">
        <v>7</v>
      </c>
      <c r="AJ497" s="11" t="s">
        <v>860</v>
      </c>
      <c r="AK497" s="11" t="s">
        <v>369</v>
      </c>
    </row>
    <row r="498" spans="1:37" ht="9.75">
      <c r="A498" s="1">
        <v>214</v>
      </c>
      <c r="B498" s="2" t="s">
        <v>1131</v>
      </c>
      <c r="C498" s="3" t="s">
        <v>37</v>
      </c>
      <c r="D498" s="4" t="s">
        <v>38</v>
      </c>
      <c r="E498" s="5">
        <v>1.1</v>
      </c>
      <c r="F498" s="6" t="s">
        <v>274</v>
      </c>
      <c r="H498" s="7">
        <f>ROUND(E498*G498,2)</f>
        <v>0</v>
      </c>
      <c r="J498" s="7">
        <f t="shared" si="4"/>
        <v>0</v>
      </c>
      <c r="L498" s="8">
        <f t="shared" si="5"/>
        <v>0</v>
      </c>
      <c r="N498" s="5">
        <f t="shared" si="6"/>
        <v>0</v>
      </c>
      <c r="O498" s="6">
        <v>20</v>
      </c>
      <c r="P498" s="6" t="s">
        <v>366</v>
      </c>
      <c r="V498" s="9" t="s">
        <v>858</v>
      </c>
      <c r="X498" s="3" t="s">
        <v>39</v>
      </c>
      <c r="Y498" s="3" t="s">
        <v>37</v>
      </c>
      <c r="Z498" s="6" t="s">
        <v>1015</v>
      </c>
      <c r="AB498" s="6">
        <v>1</v>
      </c>
      <c r="AJ498" s="11" t="s">
        <v>860</v>
      </c>
      <c r="AK498" s="11" t="s">
        <v>369</v>
      </c>
    </row>
    <row r="499" spans="4:23" ht="9.75">
      <c r="D499" s="157" t="s">
        <v>40</v>
      </c>
      <c r="E499" s="158">
        <f>J499</f>
        <v>0</v>
      </c>
      <c r="H499" s="158">
        <f>SUM(H455:H498)</f>
        <v>0</v>
      </c>
      <c r="I499" s="158">
        <f>SUM(I455:I498)</f>
        <v>0</v>
      </c>
      <c r="J499" s="158">
        <f>SUM(J455:J498)</f>
        <v>0</v>
      </c>
      <c r="L499" s="159">
        <f>SUM(L455:L498)</f>
        <v>8.634789999999999</v>
      </c>
      <c r="N499" s="160">
        <f>SUM(N455:N498)</f>
        <v>0</v>
      </c>
      <c r="W499" s="10">
        <f>SUM(W455:W498)</f>
        <v>685.8199999999999</v>
      </c>
    </row>
    <row r="501" ht="9.75">
      <c r="B501" s="3" t="s">
        <v>41</v>
      </c>
    </row>
    <row r="502" spans="1:37" ht="20.25">
      <c r="A502" s="1">
        <v>215</v>
      </c>
      <c r="B502" s="2" t="s">
        <v>42</v>
      </c>
      <c r="C502" s="3" t="s">
        <v>43</v>
      </c>
      <c r="D502" s="4" t="s">
        <v>44</v>
      </c>
      <c r="E502" s="5">
        <v>22</v>
      </c>
      <c r="F502" s="6" t="s">
        <v>505</v>
      </c>
      <c r="H502" s="7">
        <f>ROUND(E502*G502,2)</f>
        <v>0</v>
      </c>
      <c r="J502" s="7">
        <f>ROUND(E502*G502,2)</f>
        <v>0</v>
      </c>
      <c r="K502" s="8">
        <v>0.00015</v>
      </c>
      <c r="L502" s="8">
        <f>E502*K502</f>
        <v>0.0032999999999999995</v>
      </c>
      <c r="N502" s="5">
        <f>E502*M502</f>
        <v>0</v>
      </c>
      <c r="O502" s="6">
        <v>20</v>
      </c>
      <c r="P502" s="6" t="s">
        <v>366</v>
      </c>
      <c r="V502" s="9" t="s">
        <v>858</v>
      </c>
      <c r="W502" s="10">
        <v>15.378</v>
      </c>
      <c r="X502" s="3" t="s">
        <v>43</v>
      </c>
      <c r="Y502" s="3" t="s">
        <v>43</v>
      </c>
      <c r="Z502" s="6" t="s">
        <v>45</v>
      </c>
      <c r="AB502" s="6">
        <v>7</v>
      </c>
      <c r="AJ502" s="11" t="s">
        <v>860</v>
      </c>
      <c r="AK502" s="11" t="s">
        <v>369</v>
      </c>
    </row>
    <row r="503" spans="1:37" ht="9.75">
      <c r="A503" s="1">
        <v>216</v>
      </c>
      <c r="B503" s="2" t="s">
        <v>42</v>
      </c>
      <c r="C503" s="3" t="s">
        <v>46</v>
      </c>
      <c r="D503" s="4" t="s">
        <v>47</v>
      </c>
      <c r="E503" s="5">
        <v>22</v>
      </c>
      <c r="F503" s="6" t="s">
        <v>505</v>
      </c>
      <c r="H503" s="7">
        <f>ROUND(E503*G503,2)</f>
        <v>0</v>
      </c>
      <c r="J503" s="7">
        <f>ROUND(E503*G503,2)</f>
        <v>0</v>
      </c>
      <c r="K503" s="8">
        <v>0.00015</v>
      </c>
      <c r="L503" s="8">
        <f>E503*K503</f>
        <v>0.0032999999999999995</v>
      </c>
      <c r="N503" s="5">
        <f>E503*M503</f>
        <v>0</v>
      </c>
      <c r="O503" s="6">
        <v>20</v>
      </c>
      <c r="P503" s="6" t="s">
        <v>366</v>
      </c>
      <c r="V503" s="9" t="s">
        <v>858</v>
      </c>
      <c r="W503" s="10">
        <v>15.378</v>
      </c>
      <c r="X503" s="3" t="s">
        <v>46</v>
      </c>
      <c r="Y503" s="3" t="s">
        <v>46</v>
      </c>
      <c r="Z503" s="6" t="s">
        <v>45</v>
      </c>
      <c r="AB503" s="6">
        <v>7</v>
      </c>
      <c r="AJ503" s="11" t="s">
        <v>860</v>
      </c>
      <c r="AK503" s="11" t="s">
        <v>369</v>
      </c>
    </row>
    <row r="504" spans="1:37" ht="9.75">
      <c r="A504" s="1">
        <v>217</v>
      </c>
      <c r="B504" s="2" t="s">
        <v>42</v>
      </c>
      <c r="C504" s="3" t="s">
        <v>48</v>
      </c>
      <c r="D504" s="4" t="s">
        <v>49</v>
      </c>
      <c r="E504" s="5">
        <v>4</v>
      </c>
      <c r="F504" s="6" t="s">
        <v>505</v>
      </c>
      <c r="H504" s="7">
        <f>ROUND(E504*G504,2)</f>
        <v>0</v>
      </c>
      <c r="J504" s="7">
        <f>ROUND(E504*G504,2)</f>
        <v>0</v>
      </c>
      <c r="K504" s="8">
        <v>0.00015</v>
      </c>
      <c r="L504" s="8">
        <f>E504*K504</f>
        <v>0.0006</v>
      </c>
      <c r="N504" s="5">
        <f>E504*M504</f>
        <v>0</v>
      </c>
      <c r="O504" s="6">
        <v>20</v>
      </c>
      <c r="P504" s="6" t="s">
        <v>366</v>
      </c>
      <c r="V504" s="9" t="s">
        <v>858</v>
      </c>
      <c r="W504" s="10">
        <v>2.796</v>
      </c>
      <c r="X504" s="3" t="s">
        <v>48</v>
      </c>
      <c r="Y504" s="3" t="s">
        <v>48</v>
      </c>
      <c r="Z504" s="6" t="s">
        <v>45</v>
      </c>
      <c r="AB504" s="6">
        <v>7</v>
      </c>
      <c r="AJ504" s="11" t="s">
        <v>860</v>
      </c>
      <c r="AK504" s="11" t="s">
        <v>369</v>
      </c>
    </row>
    <row r="505" spans="1:37" ht="30.75" customHeight="1">
      <c r="A505" s="1">
        <v>218</v>
      </c>
      <c r="B505" s="2" t="s">
        <v>42</v>
      </c>
      <c r="C505" s="3" t="s">
        <v>50</v>
      </c>
      <c r="D505" s="164" t="s">
        <v>1201</v>
      </c>
      <c r="E505" s="5">
        <v>51</v>
      </c>
      <c r="F505" s="6" t="s">
        <v>450</v>
      </c>
      <c r="H505" s="7">
        <f>ROUND(E505*G505,2)</f>
        <v>0</v>
      </c>
      <c r="J505" s="7">
        <f>ROUND(E505*G505,2)</f>
        <v>0</v>
      </c>
      <c r="K505" s="8">
        <v>0.00015</v>
      </c>
      <c r="L505" s="8">
        <f>E505*K505</f>
        <v>0.00765</v>
      </c>
      <c r="N505" s="5">
        <f>E505*M505</f>
        <v>0</v>
      </c>
      <c r="O505" s="6">
        <v>20</v>
      </c>
      <c r="P505" s="6" t="s">
        <v>366</v>
      </c>
      <c r="V505" s="9" t="s">
        <v>858</v>
      </c>
      <c r="W505" s="10">
        <v>35.649</v>
      </c>
      <c r="X505" s="3" t="s">
        <v>50</v>
      </c>
      <c r="Y505" s="3" t="s">
        <v>50</v>
      </c>
      <c r="Z505" s="6" t="s">
        <v>45</v>
      </c>
      <c r="AB505" s="6">
        <v>7</v>
      </c>
      <c r="AJ505" s="11" t="s">
        <v>860</v>
      </c>
      <c r="AK505" s="11" t="s">
        <v>369</v>
      </c>
    </row>
    <row r="506" spans="1:37" ht="20.25">
      <c r="A506" s="1">
        <v>219</v>
      </c>
      <c r="B506" s="2" t="s">
        <v>1088</v>
      </c>
      <c r="C506" s="3" t="s">
        <v>51</v>
      </c>
      <c r="D506" s="4" t="s">
        <v>52</v>
      </c>
      <c r="E506" s="5">
        <v>70.95</v>
      </c>
      <c r="F506" s="6" t="s">
        <v>428</v>
      </c>
      <c r="H506" s="7">
        <f>ROUND(E506*G506,2)</f>
        <v>0</v>
      </c>
      <c r="J506" s="7">
        <f>ROUND(E506*G506,2)</f>
        <v>0</v>
      </c>
      <c r="L506" s="8">
        <f>E506*K506</f>
        <v>0</v>
      </c>
      <c r="N506" s="5">
        <f>E506*M506</f>
        <v>0</v>
      </c>
      <c r="O506" s="6">
        <v>20</v>
      </c>
      <c r="P506" s="6" t="s">
        <v>366</v>
      </c>
      <c r="V506" s="9" t="s">
        <v>858</v>
      </c>
      <c r="W506" s="10">
        <v>137.643</v>
      </c>
      <c r="X506" s="3" t="s">
        <v>53</v>
      </c>
      <c r="Y506" s="3" t="s">
        <v>51</v>
      </c>
      <c r="Z506" s="6" t="s">
        <v>799</v>
      </c>
      <c r="AB506" s="6">
        <v>7</v>
      </c>
      <c r="AJ506" s="11" t="s">
        <v>860</v>
      </c>
      <c r="AK506" s="11" t="s">
        <v>369</v>
      </c>
    </row>
    <row r="507" spans="4:24" ht="9.75">
      <c r="D507" s="149" t="s">
        <v>54</v>
      </c>
      <c r="E507" s="150"/>
      <c r="F507" s="151"/>
      <c r="G507" s="152"/>
      <c r="H507" s="152"/>
      <c r="I507" s="152"/>
      <c r="J507" s="152"/>
      <c r="K507" s="153"/>
      <c r="L507" s="153"/>
      <c r="M507" s="150"/>
      <c r="N507" s="150"/>
      <c r="O507" s="151"/>
      <c r="P507" s="151"/>
      <c r="Q507" s="150"/>
      <c r="R507" s="150"/>
      <c r="S507" s="150"/>
      <c r="T507" s="154"/>
      <c r="U507" s="154"/>
      <c r="V507" s="154" t="s">
        <v>217</v>
      </c>
      <c r="W507" s="155"/>
      <c r="X507" s="151"/>
    </row>
    <row r="508" spans="1:37" ht="20.25">
      <c r="A508" s="1">
        <v>220</v>
      </c>
      <c r="B508" s="2" t="s">
        <v>1088</v>
      </c>
      <c r="C508" s="3" t="s">
        <v>55</v>
      </c>
      <c r="D508" s="4" t="s">
        <v>56</v>
      </c>
      <c r="E508" s="5">
        <v>45.76</v>
      </c>
      <c r="F508" s="6" t="s">
        <v>428</v>
      </c>
      <c r="H508" s="7">
        <f>ROUND(E508*G508,2)</f>
        <v>0</v>
      </c>
      <c r="J508" s="7">
        <f>ROUND(E508*G508,2)</f>
        <v>0</v>
      </c>
      <c r="K508" s="8">
        <v>0.03981</v>
      </c>
      <c r="L508" s="8">
        <f>E508*K508</f>
        <v>1.8217055999999998</v>
      </c>
      <c r="N508" s="5">
        <f>E508*M508</f>
        <v>0</v>
      </c>
      <c r="O508" s="6">
        <v>20</v>
      </c>
      <c r="P508" s="6" t="s">
        <v>366</v>
      </c>
      <c r="V508" s="9" t="s">
        <v>858</v>
      </c>
      <c r="W508" s="10">
        <v>89.415</v>
      </c>
      <c r="X508" s="3" t="s">
        <v>55</v>
      </c>
      <c r="Y508" s="3" t="s">
        <v>55</v>
      </c>
      <c r="Z508" s="6" t="s">
        <v>799</v>
      </c>
      <c r="AB508" s="6">
        <v>7</v>
      </c>
      <c r="AJ508" s="11" t="s">
        <v>860</v>
      </c>
      <c r="AK508" s="11" t="s">
        <v>369</v>
      </c>
    </row>
    <row r="509" spans="4:24" ht="9.75">
      <c r="D509" s="149" t="s">
        <v>57</v>
      </c>
      <c r="E509" s="150"/>
      <c r="F509" s="151"/>
      <c r="G509" s="152"/>
      <c r="H509" s="152"/>
      <c r="I509" s="152"/>
      <c r="J509" s="152"/>
      <c r="K509" s="153"/>
      <c r="L509" s="153"/>
      <c r="M509" s="150"/>
      <c r="N509" s="150"/>
      <c r="O509" s="151"/>
      <c r="P509" s="151"/>
      <c r="Q509" s="150"/>
      <c r="R509" s="150"/>
      <c r="S509" s="150"/>
      <c r="T509" s="154"/>
      <c r="U509" s="154"/>
      <c r="V509" s="154" t="s">
        <v>217</v>
      </c>
      <c r="W509" s="155"/>
      <c r="X509" s="151"/>
    </row>
    <row r="510" spans="1:37" ht="20.25">
      <c r="A510" s="1">
        <v>221</v>
      </c>
      <c r="B510" s="2" t="s">
        <v>1088</v>
      </c>
      <c r="C510" s="3" t="s">
        <v>58</v>
      </c>
      <c r="D510" s="4" t="s">
        <v>59</v>
      </c>
      <c r="E510" s="5">
        <v>1</v>
      </c>
      <c r="F510" s="6" t="s">
        <v>505</v>
      </c>
      <c r="H510" s="7">
        <f>ROUND(E510*G510,2)</f>
        <v>0</v>
      </c>
      <c r="J510" s="7">
        <f aca="true" t="shared" si="7" ref="J510:J515">ROUND(E510*G510,2)</f>
        <v>0</v>
      </c>
      <c r="K510" s="8">
        <v>0.09559</v>
      </c>
      <c r="L510" s="8">
        <f aca="true" t="shared" si="8" ref="L510:L515">E510*K510</f>
        <v>0.09559</v>
      </c>
      <c r="N510" s="5">
        <f aca="true" t="shared" si="9" ref="N510:N515">E510*M510</f>
        <v>0</v>
      </c>
      <c r="O510" s="6">
        <v>20</v>
      </c>
      <c r="P510" s="6" t="s">
        <v>366</v>
      </c>
      <c r="V510" s="9" t="s">
        <v>858</v>
      </c>
      <c r="W510" s="10">
        <v>7.005</v>
      </c>
      <c r="X510" s="3" t="s">
        <v>60</v>
      </c>
      <c r="Y510" s="3" t="s">
        <v>58</v>
      </c>
      <c r="Z510" s="6" t="s">
        <v>799</v>
      </c>
      <c r="AB510" s="6">
        <v>7</v>
      </c>
      <c r="AJ510" s="11" t="s">
        <v>860</v>
      </c>
      <c r="AK510" s="11" t="s">
        <v>369</v>
      </c>
    </row>
    <row r="511" spans="1:37" ht="20.25">
      <c r="A511" s="1">
        <v>222</v>
      </c>
      <c r="B511" s="2" t="s">
        <v>1088</v>
      </c>
      <c r="C511" s="3" t="s">
        <v>61</v>
      </c>
      <c r="D511" s="4" t="s">
        <v>62</v>
      </c>
      <c r="E511" s="5">
        <v>1</v>
      </c>
      <c r="F511" s="6" t="s">
        <v>505</v>
      </c>
      <c r="H511" s="7">
        <f>ROUND(E511*G511,2)</f>
        <v>0</v>
      </c>
      <c r="J511" s="7">
        <f t="shared" si="7"/>
        <v>0</v>
      </c>
      <c r="K511" s="8">
        <v>0.09559</v>
      </c>
      <c r="L511" s="8">
        <f t="shared" si="8"/>
        <v>0.09559</v>
      </c>
      <c r="N511" s="5">
        <f t="shared" si="9"/>
        <v>0</v>
      </c>
      <c r="O511" s="6">
        <v>20</v>
      </c>
      <c r="P511" s="6" t="s">
        <v>366</v>
      </c>
      <c r="V511" s="9" t="s">
        <v>858</v>
      </c>
      <c r="W511" s="10">
        <v>7.005</v>
      </c>
      <c r="X511" s="3" t="s">
        <v>60</v>
      </c>
      <c r="Y511" s="3" t="s">
        <v>61</v>
      </c>
      <c r="Z511" s="6" t="s">
        <v>799</v>
      </c>
      <c r="AB511" s="6">
        <v>7</v>
      </c>
      <c r="AJ511" s="11" t="s">
        <v>860</v>
      </c>
      <c r="AK511" s="11" t="s">
        <v>369</v>
      </c>
    </row>
    <row r="512" spans="1:37" ht="20.25">
      <c r="A512" s="1">
        <v>223</v>
      </c>
      <c r="B512" s="2" t="s">
        <v>1088</v>
      </c>
      <c r="C512" s="3" t="s">
        <v>60</v>
      </c>
      <c r="D512" s="4" t="s">
        <v>63</v>
      </c>
      <c r="E512" s="5">
        <v>1</v>
      </c>
      <c r="F512" s="6" t="s">
        <v>505</v>
      </c>
      <c r="H512" s="7">
        <f>ROUND(E512*G512,2)</f>
        <v>0</v>
      </c>
      <c r="J512" s="7">
        <f t="shared" si="7"/>
        <v>0</v>
      </c>
      <c r="K512" s="8">
        <v>0.09559</v>
      </c>
      <c r="L512" s="8">
        <f t="shared" si="8"/>
        <v>0.09559</v>
      </c>
      <c r="N512" s="5">
        <f t="shared" si="9"/>
        <v>0</v>
      </c>
      <c r="O512" s="6">
        <v>20</v>
      </c>
      <c r="P512" s="6" t="s">
        <v>366</v>
      </c>
      <c r="V512" s="9" t="s">
        <v>858</v>
      </c>
      <c r="W512" s="10">
        <v>7.005</v>
      </c>
      <c r="X512" s="3" t="s">
        <v>60</v>
      </c>
      <c r="Y512" s="3" t="s">
        <v>60</v>
      </c>
      <c r="Z512" s="6" t="s">
        <v>799</v>
      </c>
      <c r="AB512" s="6">
        <v>7</v>
      </c>
      <c r="AJ512" s="11" t="s">
        <v>860</v>
      </c>
      <c r="AK512" s="11" t="s">
        <v>369</v>
      </c>
    </row>
    <row r="513" spans="1:37" ht="9.75">
      <c r="A513" s="1">
        <v>224</v>
      </c>
      <c r="B513" s="2" t="s">
        <v>42</v>
      </c>
      <c r="C513" s="3" t="s">
        <v>64</v>
      </c>
      <c r="D513" s="4" t="s">
        <v>65</v>
      </c>
      <c r="E513" s="5">
        <v>1</v>
      </c>
      <c r="F513" s="6" t="s">
        <v>428</v>
      </c>
      <c r="H513" s="7">
        <f>ROUND(E513*G513,2)</f>
        <v>0</v>
      </c>
      <c r="J513" s="7">
        <f t="shared" si="7"/>
        <v>0</v>
      </c>
      <c r="K513" s="8">
        <v>9E-05</v>
      </c>
      <c r="L513" s="8">
        <f t="shared" si="8"/>
        <v>9E-05</v>
      </c>
      <c r="N513" s="5">
        <f t="shared" si="9"/>
        <v>0</v>
      </c>
      <c r="O513" s="6">
        <v>20</v>
      </c>
      <c r="P513" s="6" t="s">
        <v>366</v>
      </c>
      <c r="V513" s="9" t="s">
        <v>858</v>
      </c>
      <c r="W513" s="10">
        <v>0.563</v>
      </c>
      <c r="X513" s="3" t="s">
        <v>66</v>
      </c>
      <c r="Y513" s="3" t="s">
        <v>64</v>
      </c>
      <c r="Z513" s="6" t="s">
        <v>45</v>
      </c>
      <c r="AB513" s="6">
        <v>7</v>
      </c>
      <c r="AJ513" s="11" t="s">
        <v>860</v>
      </c>
      <c r="AK513" s="11" t="s">
        <v>369</v>
      </c>
    </row>
    <row r="514" spans="1:37" ht="9.75">
      <c r="A514" s="1">
        <v>225</v>
      </c>
      <c r="B514" s="2" t="s">
        <v>412</v>
      </c>
      <c r="C514" s="3" t="s">
        <v>67</v>
      </c>
      <c r="D514" s="4" t="s">
        <v>68</v>
      </c>
      <c r="E514" s="5">
        <v>1</v>
      </c>
      <c r="F514" s="6" t="s">
        <v>505</v>
      </c>
      <c r="I514" s="7">
        <f>ROUND(E514*G514,2)</f>
        <v>0</v>
      </c>
      <c r="J514" s="7">
        <f t="shared" si="7"/>
        <v>0</v>
      </c>
      <c r="K514" s="8">
        <v>0.0135</v>
      </c>
      <c r="L514" s="8">
        <f t="shared" si="8"/>
        <v>0.0135</v>
      </c>
      <c r="N514" s="5">
        <f t="shared" si="9"/>
        <v>0</v>
      </c>
      <c r="O514" s="6">
        <v>20</v>
      </c>
      <c r="P514" s="6" t="s">
        <v>366</v>
      </c>
      <c r="V514" s="9" t="s">
        <v>316</v>
      </c>
      <c r="X514" s="3" t="s">
        <v>69</v>
      </c>
      <c r="Y514" s="3" t="s">
        <v>67</v>
      </c>
      <c r="Z514" s="6" t="s">
        <v>781</v>
      </c>
      <c r="AA514" s="3" t="s">
        <v>366</v>
      </c>
      <c r="AB514" s="6">
        <v>8</v>
      </c>
      <c r="AJ514" s="11" t="s">
        <v>873</v>
      </c>
      <c r="AK514" s="11" t="s">
        <v>369</v>
      </c>
    </row>
    <row r="515" spans="1:37" ht="20.25">
      <c r="A515" s="1">
        <v>226</v>
      </c>
      <c r="B515" s="2" t="s">
        <v>42</v>
      </c>
      <c r="C515" s="3" t="s">
        <v>70</v>
      </c>
      <c r="D515" s="4" t="s">
        <v>71</v>
      </c>
      <c r="E515" s="5">
        <v>1.2</v>
      </c>
      <c r="F515" s="6" t="s">
        <v>274</v>
      </c>
      <c r="H515" s="7">
        <f>ROUND(E515*G515,2)</f>
        <v>0</v>
      </c>
      <c r="J515" s="7">
        <f t="shared" si="7"/>
        <v>0</v>
      </c>
      <c r="L515" s="8">
        <f t="shared" si="8"/>
        <v>0</v>
      </c>
      <c r="N515" s="5">
        <f t="shared" si="9"/>
        <v>0</v>
      </c>
      <c r="O515" s="6">
        <v>20</v>
      </c>
      <c r="P515" s="6" t="s">
        <v>366</v>
      </c>
      <c r="V515" s="9" t="s">
        <v>858</v>
      </c>
      <c r="X515" s="3" t="s">
        <v>72</v>
      </c>
      <c r="Y515" s="3" t="s">
        <v>70</v>
      </c>
      <c r="Z515" s="6" t="s">
        <v>45</v>
      </c>
      <c r="AB515" s="6">
        <v>1</v>
      </c>
      <c r="AJ515" s="11" t="s">
        <v>860</v>
      </c>
      <c r="AK515" s="11" t="s">
        <v>369</v>
      </c>
    </row>
    <row r="516" spans="4:23" ht="9.75">
      <c r="D516" s="157" t="s">
        <v>73</v>
      </c>
      <c r="E516" s="158">
        <f>J516</f>
        <v>0</v>
      </c>
      <c r="H516" s="158">
        <f>SUM(H501:H515)</f>
        <v>0</v>
      </c>
      <c r="I516" s="158">
        <f>SUM(I501:I515)</f>
        <v>0</v>
      </c>
      <c r="J516" s="158">
        <f>SUM(J501:J515)</f>
        <v>0</v>
      </c>
      <c r="L516" s="159">
        <f>SUM(L501:L515)</f>
        <v>2.1369156</v>
      </c>
      <c r="N516" s="160">
        <f>SUM(N501:N515)</f>
        <v>0</v>
      </c>
      <c r="W516" s="10">
        <f>SUM(W501:W515)</f>
        <v>317.837</v>
      </c>
    </row>
    <row r="518" ht="9.75">
      <c r="B518" s="3" t="s">
        <v>74</v>
      </c>
    </row>
    <row r="519" spans="1:37" ht="9.75">
      <c r="A519" s="1">
        <v>227</v>
      </c>
      <c r="B519" s="2" t="s">
        <v>1088</v>
      </c>
      <c r="C519" s="3" t="s">
        <v>75</v>
      </c>
      <c r="D519" s="4" t="s">
        <v>76</v>
      </c>
      <c r="E519" s="5">
        <v>124.706</v>
      </c>
      <c r="F519" s="6" t="s">
        <v>450</v>
      </c>
      <c r="H519" s="7">
        <f>ROUND(E519*G519,2)</f>
        <v>0</v>
      </c>
      <c r="J519" s="7">
        <f>ROUND(E519*G519,2)</f>
        <v>0</v>
      </c>
      <c r="K519" s="8">
        <v>0.02826</v>
      </c>
      <c r="L519" s="8">
        <f>E519*K519</f>
        <v>3.5241915600000002</v>
      </c>
      <c r="N519" s="5">
        <f>E519*M519</f>
        <v>0</v>
      </c>
      <c r="O519" s="6">
        <v>20</v>
      </c>
      <c r="P519" s="6" t="s">
        <v>366</v>
      </c>
      <c r="V519" s="9" t="s">
        <v>858</v>
      </c>
      <c r="W519" s="10">
        <v>110.988</v>
      </c>
      <c r="X519" s="3" t="s">
        <v>75</v>
      </c>
      <c r="Y519" s="3" t="s">
        <v>75</v>
      </c>
      <c r="Z519" s="6" t="s">
        <v>799</v>
      </c>
      <c r="AB519" s="6">
        <v>7</v>
      </c>
      <c r="AJ519" s="11" t="s">
        <v>860</v>
      </c>
      <c r="AK519" s="11" t="s">
        <v>369</v>
      </c>
    </row>
    <row r="520" spans="4:24" ht="9.75">
      <c r="D520" s="149" t="s">
        <v>77</v>
      </c>
      <c r="E520" s="150"/>
      <c r="F520" s="151"/>
      <c r="G520" s="152"/>
      <c r="H520" s="152"/>
      <c r="I520" s="152"/>
      <c r="J520" s="152"/>
      <c r="K520" s="153"/>
      <c r="L520" s="153"/>
      <c r="M520" s="150"/>
      <c r="N520" s="150"/>
      <c r="O520" s="151"/>
      <c r="P520" s="151"/>
      <c r="Q520" s="150"/>
      <c r="R520" s="150"/>
      <c r="S520" s="150"/>
      <c r="T520" s="154"/>
      <c r="U520" s="154"/>
      <c r="V520" s="154" t="s">
        <v>217</v>
      </c>
      <c r="W520" s="155"/>
      <c r="X520" s="151"/>
    </row>
    <row r="521" spans="4:24" ht="9.75">
      <c r="D521" s="149" t="s">
        <v>78</v>
      </c>
      <c r="E521" s="150"/>
      <c r="F521" s="151"/>
      <c r="G521" s="152"/>
      <c r="H521" s="152"/>
      <c r="I521" s="152"/>
      <c r="J521" s="152"/>
      <c r="K521" s="153"/>
      <c r="L521" s="153"/>
      <c r="M521" s="150"/>
      <c r="N521" s="150"/>
      <c r="O521" s="151"/>
      <c r="P521" s="151"/>
      <c r="Q521" s="150"/>
      <c r="R521" s="150"/>
      <c r="S521" s="150"/>
      <c r="T521" s="154"/>
      <c r="U521" s="154"/>
      <c r="V521" s="154" t="s">
        <v>217</v>
      </c>
      <c r="W521" s="155"/>
      <c r="X521" s="151"/>
    </row>
    <row r="522" spans="1:37" ht="9.75">
      <c r="A522" s="1">
        <v>228</v>
      </c>
      <c r="B522" s="2" t="s">
        <v>79</v>
      </c>
      <c r="C522" s="3" t="s">
        <v>80</v>
      </c>
      <c r="D522" s="4" t="s">
        <v>81</v>
      </c>
      <c r="E522" s="5">
        <v>58.5</v>
      </c>
      <c r="F522" s="6" t="s">
        <v>450</v>
      </c>
      <c r="H522" s="7">
        <f>ROUND(E522*G522,2)</f>
        <v>0</v>
      </c>
      <c r="J522" s="7">
        <f>ROUND(E522*G522,2)</f>
        <v>0</v>
      </c>
      <c r="K522" s="8">
        <v>0.00439</v>
      </c>
      <c r="L522" s="8">
        <f>E522*K522</f>
        <v>0.256815</v>
      </c>
      <c r="N522" s="5">
        <f>E522*M522</f>
        <v>0</v>
      </c>
      <c r="O522" s="6">
        <v>20</v>
      </c>
      <c r="P522" s="6" t="s">
        <v>366</v>
      </c>
      <c r="V522" s="9" t="s">
        <v>858</v>
      </c>
      <c r="W522" s="10">
        <v>87.516</v>
      </c>
      <c r="X522" s="3" t="s">
        <v>82</v>
      </c>
      <c r="Y522" s="3" t="s">
        <v>80</v>
      </c>
      <c r="Z522" s="6" t="s">
        <v>416</v>
      </c>
      <c r="AB522" s="6">
        <v>1</v>
      </c>
      <c r="AJ522" s="11" t="s">
        <v>860</v>
      </c>
      <c r="AK522" s="11" t="s">
        <v>369</v>
      </c>
    </row>
    <row r="523" spans="4:24" ht="9.75">
      <c r="D523" s="149" t="s">
        <v>83</v>
      </c>
      <c r="E523" s="150"/>
      <c r="F523" s="151"/>
      <c r="G523" s="152"/>
      <c r="H523" s="152"/>
      <c r="I523" s="152"/>
      <c r="J523" s="152"/>
      <c r="K523" s="153"/>
      <c r="L523" s="153"/>
      <c r="M523" s="150"/>
      <c r="N523" s="150"/>
      <c r="O523" s="151"/>
      <c r="P523" s="151"/>
      <c r="Q523" s="150"/>
      <c r="R523" s="150"/>
      <c r="S523" s="150"/>
      <c r="T523" s="154"/>
      <c r="U523" s="154"/>
      <c r="V523" s="154" t="s">
        <v>217</v>
      </c>
      <c r="W523" s="155"/>
      <c r="X523" s="151"/>
    </row>
    <row r="524" spans="4:24" ht="9.75">
      <c r="D524" s="149" t="s">
        <v>84</v>
      </c>
      <c r="E524" s="150"/>
      <c r="F524" s="151"/>
      <c r="G524" s="152"/>
      <c r="H524" s="152"/>
      <c r="I524" s="152"/>
      <c r="J524" s="152"/>
      <c r="K524" s="153"/>
      <c r="L524" s="153"/>
      <c r="M524" s="150"/>
      <c r="N524" s="150"/>
      <c r="O524" s="151"/>
      <c r="P524" s="151"/>
      <c r="Q524" s="150"/>
      <c r="R524" s="150"/>
      <c r="S524" s="150"/>
      <c r="T524" s="154"/>
      <c r="U524" s="154"/>
      <c r="V524" s="154" t="s">
        <v>217</v>
      </c>
      <c r="W524" s="155"/>
      <c r="X524" s="151"/>
    </row>
    <row r="525" spans="1:37" ht="9.75">
      <c r="A525" s="1">
        <v>229</v>
      </c>
      <c r="B525" s="2" t="s">
        <v>79</v>
      </c>
      <c r="C525" s="3" t="s">
        <v>85</v>
      </c>
      <c r="D525" s="4" t="s">
        <v>86</v>
      </c>
      <c r="E525" s="5">
        <v>83.55</v>
      </c>
      <c r="F525" s="6" t="s">
        <v>428</v>
      </c>
      <c r="H525" s="7">
        <f>ROUND(E525*G525,2)</f>
        <v>0</v>
      </c>
      <c r="J525" s="7">
        <f>ROUND(E525*G525,2)</f>
        <v>0</v>
      </c>
      <c r="K525" s="8">
        <v>0.01956</v>
      </c>
      <c r="L525" s="8">
        <f>E525*K525</f>
        <v>1.634238</v>
      </c>
      <c r="N525" s="5">
        <f>E525*M525</f>
        <v>0</v>
      </c>
      <c r="O525" s="6">
        <v>20</v>
      </c>
      <c r="P525" s="6" t="s">
        <v>366</v>
      </c>
      <c r="V525" s="9" t="s">
        <v>858</v>
      </c>
      <c r="W525" s="10">
        <v>57.817</v>
      </c>
      <c r="X525" s="3" t="s">
        <v>85</v>
      </c>
      <c r="Y525" s="3" t="s">
        <v>85</v>
      </c>
      <c r="Z525" s="6" t="s">
        <v>87</v>
      </c>
      <c r="AB525" s="6">
        <v>1</v>
      </c>
      <c r="AJ525" s="11" t="s">
        <v>860</v>
      </c>
      <c r="AK525" s="11" t="s">
        <v>369</v>
      </c>
    </row>
    <row r="526" spans="4:24" ht="9.75">
      <c r="D526" s="149" t="s">
        <v>88</v>
      </c>
      <c r="E526" s="150"/>
      <c r="F526" s="151"/>
      <c r="G526" s="152"/>
      <c r="H526" s="152"/>
      <c r="I526" s="152"/>
      <c r="J526" s="152"/>
      <c r="K526" s="153"/>
      <c r="L526" s="153"/>
      <c r="M526" s="150"/>
      <c r="N526" s="150"/>
      <c r="O526" s="151"/>
      <c r="P526" s="151"/>
      <c r="Q526" s="150"/>
      <c r="R526" s="150"/>
      <c r="S526" s="150"/>
      <c r="T526" s="154"/>
      <c r="U526" s="154"/>
      <c r="V526" s="154" t="s">
        <v>217</v>
      </c>
      <c r="W526" s="155"/>
      <c r="X526" s="151"/>
    </row>
    <row r="527" spans="4:24" ht="9.75">
      <c r="D527" s="149" t="s">
        <v>89</v>
      </c>
      <c r="E527" s="150"/>
      <c r="F527" s="151"/>
      <c r="G527" s="152"/>
      <c r="H527" s="152"/>
      <c r="I527" s="152"/>
      <c r="J527" s="152"/>
      <c r="K527" s="153"/>
      <c r="L527" s="153"/>
      <c r="M527" s="150"/>
      <c r="N527" s="150"/>
      <c r="O527" s="151"/>
      <c r="P527" s="151"/>
      <c r="Q527" s="150"/>
      <c r="R527" s="150"/>
      <c r="S527" s="150"/>
      <c r="T527" s="154"/>
      <c r="U527" s="154"/>
      <c r="V527" s="154" t="s">
        <v>217</v>
      </c>
      <c r="W527" s="155"/>
      <c r="X527" s="151"/>
    </row>
    <row r="528" spans="4:24" ht="9.75">
      <c r="D528" s="149" t="s">
        <v>90</v>
      </c>
      <c r="E528" s="150"/>
      <c r="F528" s="151"/>
      <c r="G528" s="152"/>
      <c r="H528" s="152"/>
      <c r="I528" s="152"/>
      <c r="J528" s="152"/>
      <c r="K528" s="153"/>
      <c r="L528" s="153"/>
      <c r="M528" s="150"/>
      <c r="N528" s="150"/>
      <c r="O528" s="151"/>
      <c r="P528" s="151"/>
      <c r="Q528" s="150"/>
      <c r="R528" s="150"/>
      <c r="S528" s="150"/>
      <c r="T528" s="154"/>
      <c r="U528" s="154"/>
      <c r="V528" s="154" t="s">
        <v>217</v>
      </c>
      <c r="W528" s="155"/>
      <c r="X528" s="151"/>
    </row>
    <row r="529" spans="1:37" ht="9.75">
      <c r="A529" s="1">
        <v>230</v>
      </c>
      <c r="B529" s="2" t="s">
        <v>79</v>
      </c>
      <c r="C529" s="3" t="s">
        <v>91</v>
      </c>
      <c r="D529" s="4" t="s">
        <v>92</v>
      </c>
      <c r="E529" s="5">
        <v>332.775</v>
      </c>
      <c r="F529" s="6" t="s">
        <v>428</v>
      </c>
      <c r="H529" s="7">
        <f>ROUND(E529*G529,2)</f>
        <v>0</v>
      </c>
      <c r="J529" s="7">
        <f>ROUND(E529*G529,2)</f>
        <v>0</v>
      </c>
      <c r="K529" s="8">
        <v>0.00061</v>
      </c>
      <c r="L529" s="8">
        <f>E529*K529</f>
        <v>0.20299274999999997</v>
      </c>
      <c r="N529" s="5">
        <f>E529*M529</f>
        <v>0</v>
      </c>
      <c r="O529" s="6">
        <v>20</v>
      </c>
      <c r="P529" s="6" t="s">
        <v>366</v>
      </c>
      <c r="V529" s="9" t="s">
        <v>858</v>
      </c>
      <c r="W529" s="10">
        <v>48.585</v>
      </c>
      <c r="X529" s="3" t="s">
        <v>91</v>
      </c>
      <c r="Y529" s="3" t="s">
        <v>91</v>
      </c>
      <c r="Z529" s="6" t="s">
        <v>87</v>
      </c>
      <c r="AB529" s="6">
        <v>1</v>
      </c>
      <c r="AJ529" s="11" t="s">
        <v>860</v>
      </c>
      <c r="AK529" s="11" t="s">
        <v>369</v>
      </c>
    </row>
    <row r="530" spans="4:24" ht="9.75">
      <c r="D530" s="149" t="s">
        <v>93</v>
      </c>
      <c r="E530" s="150"/>
      <c r="F530" s="151"/>
      <c r="G530" s="152"/>
      <c r="H530" s="152"/>
      <c r="I530" s="152"/>
      <c r="J530" s="152"/>
      <c r="K530" s="153"/>
      <c r="L530" s="153"/>
      <c r="M530" s="150"/>
      <c r="N530" s="150"/>
      <c r="O530" s="151"/>
      <c r="P530" s="151"/>
      <c r="Q530" s="150"/>
      <c r="R530" s="150"/>
      <c r="S530" s="150"/>
      <c r="T530" s="154"/>
      <c r="U530" s="154"/>
      <c r="V530" s="154" t="s">
        <v>217</v>
      </c>
      <c r="W530" s="155"/>
      <c r="X530" s="151"/>
    </row>
    <row r="531" spans="4:24" ht="9.75">
      <c r="D531" s="149" t="s">
        <v>94</v>
      </c>
      <c r="E531" s="150"/>
      <c r="F531" s="151"/>
      <c r="G531" s="152"/>
      <c r="H531" s="152"/>
      <c r="I531" s="152"/>
      <c r="J531" s="152"/>
      <c r="K531" s="153"/>
      <c r="L531" s="153"/>
      <c r="M531" s="150"/>
      <c r="N531" s="150"/>
      <c r="O531" s="151"/>
      <c r="P531" s="151"/>
      <c r="Q531" s="150"/>
      <c r="R531" s="150"/>
      <c r="S531" s="150"/>
      <c r="T531" s="154"/>
      <c r="U531" s="154"/>
      <c r="V531" s="154" t="s">
        <v>217</v>
      </c>
      <c r="W531" s="155"/>
      <c r="X531" s="151"/>
    </row>
    <row r="532" spans="4:24" ht="9.75">
      <c r="D532" s="149" t="s">
        <v>95</v>
      </c>
      <c r="E532" s="150"/>
      <c r="F532" s="151"/>
      <c r="G532" s="152"/>
      <c r="H532" s="152"/>
      <c r="I532" s="152"/>
      <c r="J532" s="152"/>
      <c r="K532" s="153"/>
      <c r="L532" s="153"/>
      <c r="M532" s="150"/>
      <c r="N532" s="150"/>
      <c r="O532" s="151"/>
      <c r="P532" s="151"/>
      <c r="Q532" s="150"/>
      <c r="R532" s="150"/>
      <c r="S532" s="150"/>
      <c r="T532" s="154"/>
      <c r="U532" s="154"/>
      <c r="V532" s="154" t="s">
        <v>217</v>
      </c>
      <c r="W532" s="155"/>
      <c r="X532" s="151"/>
    </row>
    <row r="533" spans="1:37" ht="9.75">
      <c r="A533" s="1">
        <v>231</v>
      </c>
      <c r="B533" s="2" t="s">
        <v>79</v>
      </c>
      <c r="C533" s="3" t="s">
        <v>96</v>
      </c>
      <c r="D533" s="4" t="s">
        <v>97</v>
      </c>
      <c r="E533" s="5">
        <v>67</v>
      </c>
      <c r="F533" s="6" t="s">
        <v>428</v>
      </c>
      <c r="H533" s="7">
        <f>ROUND(E533*G533,2)</f>
        <v>0</v>
      </c>
      <c r="J533" s="7">
        <f>ROUND(E533*G533,2)</f>
        <v>0</v>
      </c>
      <c r="K533" s="8">
        <v>0.00061</v>
      </c>
      <c r="L533" s="8">
        <f>E533*K533</f>
        <v>0.04087</v>
      </c>
      <c r="N533" s="5">
        <f>E533*M533</f>
        <v>0</v>
      </c>
      <c r="O533" s="6">
        <v>20</v>
      </c>
      <c r="P533" s="6" t="s">
        <v>366</v>
      </c>
      <c r="V533" s="9" t="s">
        <v>858</v>
      </c>
      <c r="W533" s="10">
        <v>14.338</v>
      </c>
      <c r="X533" s="3" t="s">
        <v>96</v>
      </c>
      <c r="Y533" s="3" t="s">
        <v>96</v>
      </c>
      <c r="Z533" s="6" t="s">
        <v>87</v>
      </c>
      <c r="AB533" s="6">
        <v>1</v>
      </c>
      <c r="AJ533" s="11" t="s">
        <v>860</v>
      </c>
      <c r="AK533" s="11" t="s">
        <v>369</v>
      </c>
    </row>
    <row r="534" spans="4:24" ht="9.75">
      <c r="D534" s="149" t="s">
        <v>98</v>
      </c>
      <c r="E534" s="150"/>
      <c r="F534" s="151"/>
      <c r="G534" s="152"/>
      <c r="H534" s="152"/>
      <c r="I534" s="152"/>
      <c r="J534" s="152"/>
      <c r="K534" s="153"/>
      <c r="L534" s="153"/>
      <c r="M534" s="150"/>
      <c r="N534" s="150"/>
      <c r="O534" s="151"/>
      <c r="P534" s="151"/>
      <c r="Q534" s="150"/>
      <c r="R534" s="150"/>
      <c r="S534" s="150"/>
      <c r="T534" s="154"/>
      <c r="U534" s="154"/>
      <c r="V534" s="154" t="s">
        <v>217</v>
      </c>
      <c r="W534" s="155"/>
      <c r="X534" s="151"/>
    </row>
    <row r="535" spans="4:24" ht="9.75">
      <c r="D535" s="149" t="s">
        <v>99</v>
      </c>
      <c r="E535" s="150"/>
      <c r="F535" s="151"/>
      <c r="G535" s="152"/>
      <c r="H535" s="152"/>
      <c r="I535" s="152"/>
      <c r="J535" s="152"/>
      <c r="K535" s="153"/>
      <c r="L535" s="153"/>
      <c r="M535" s="150"/>
      <c r="N535" s="150"/>
      <c r="O535" s="151"/>
      <c r="P535" s="151"/>
      <c r="Q535" s="150"/>
      <c r="R535" s="150"/>
      <c r="S535" s="150"/>
      <c r="T535" s="154"/>
      <c r="U535" s="154"/>
      <c r="V535" s="154" t="s">
        <v>217</v>
      </c>
      <c r="W535" s="155"/>
      <c r="X535" s="151"/>
    </row>
    <row r="536" spans="1:37" ht="9.75">
      <c r="A536" s="1">
        <v>232</v>
      </c>
      <c r="B536" s="2" t="s">
        <v>412</v>
      </c>
      <c r="C536" s="3" t="s">
        <v>100</v>
      </c>
      <c r="D536" s="4" t="s">
        <v>101</v>
      </c>
      <c r="E536" s="5">
        <v>69.339</v>
      </c>
      <c r="F536" s="6" t="s">
        <v>450</v>
      </c>
      <c r="I536" s="7">
        <f>ROUND(E536*G536,2)</f>
        <v>0</v>
      </c>
      <c r="J536" s="7">
        <f>ROUND(E536*G536,2)</f>
        <v>0</v>
      </c>
      <c r="K536" s="8">
        <v>0.016</v>
      </c>
      <c r="L536" s="8">
        <f>E536*K536</f>
        <v>1.109424</v>
      </c>
      <c r="N536" s="5">
        <f>E536*M536</f>
        <v>0</v>
      </c>
      <c r="O536" s="6">
        <v>20</v>
      </c>
      <c r="P536" s="6" t="s">
        <v>366</v>
      </c>
      <c r="V536" s="9" t="s">
        <v>316</v>
      </c>
      <c r="X536" s="3" t="s">
        <v>100</v>
      </c>
      <c r="Y536" s="3" t="s">
        <v>100</v>
      </c>
      <c r="Z536" s="6" t="s">
        <v>102</v>
      </c>
      <c r="AA536" s="3" t="s">
        <v>366</v>
      </c>
      <c r="AB536" s="6">
        <v>8</v>
      </c>
      <c r="AJ536" s="11" t="s">
        <v>873</v>
      </c>
      <c r="AK536" s="11" t="s">
        <v>369</v>
      </c>
    </row>
    <row r="537" spans="4:24" ht="9.75">
      <c r="D537" s="149" t="s">
        <v>103</v>
      </c>
      <c r="E537" s="150"/>
      <c r="F537" s="151"/>
      <c r="G537" s="152"/>
      <c r="H537" s="152"/>
      <c r="I537" s="152"/>
      <c r="J537" s="152"/>
      <c r="K537" s="153"/>
      <c r="L537" s="153"/>
      <c r="M537" s="150"/>
      <c r="N537" s="150"/>
      <c r="O537" s="151"/>
      <c r="P537" s="151"/>
      <c r="Q537" s="150"/>
      <c r="R537" s="150"/>
      <c r="S537" s="150"/>
      <c r="T537" s="154"/>
      <c r="U537" s="154"/>
      <c r="V537" s="154" t="s">
        <v>217</v>
      </c>
      <c r="W537" s="155"/>
      <c r="X537" s="151"/>
    </row>
    <row r="538" spans="1:37" ht="9.75">
      <c r="A538" s="1">
        <v>233</v>
      </c>
      <c r="B538" s="2" t="s">
        <v>412</v>
      </c>
      <c r="C538" s="3" t="s">
        <v>104</v>
      </c>
      <c r="D538" s="4" t="s">
        <v>105</v>
      </c>
      <c r="E538" s="5">
        <v>413.48</v>
      </c>
      <c r="F538" s="6" t="s">
        <v>450</v>
      </c>
      <c r="I538" s="7">
        <f>ROUND(E538*G538,2)</f>
        <v>0</v>
      </c>
      <c r="J538" s="7">
        <f>ROUND(E538*G538,2)</f>
        <v>0</v>
      </c>
      <c r="K538" s="8">
        <v>0.016</v>
      </c>
      <c r="L538" s="8">
        <f>E538*K538</f>
        <v>6.61568</v>
      </c>
      <c r="N538" s="5">
        <f>E538*M538</f>
        <v>0</v>
      </c>
      <c r="O538" s="6">
        <v>20</v>
      </c>
      <c r="P538" s="6" t="s">
        <v>366</v>
      </c>
      <c r="V538" s="9" t="s">
        <v>316</v>
      </c>
      <c r="X538" s="3" t="s">
        <v>104</v>
      </c>
      <c r="Y538" s="3" t="s">
        <v>104</v>
      </c>
      <c r="Z538" s="6" t="s">
        <v>102</v>
      </c>
      <c r="AA538" s="3" t="s">
        <v>366</v>
      </c>
      <c r="AB538" s="6">
        <v>8</v>
      </c>
      <c r="AJ538" s="11" t="s">
        <v>873</v>
      </c>
      <c r="AK538" s="11" t="s">
        <v>369</v>
      </c>
    </row>
    <row r="539" spans="4:24" ht="20.25">
      <c r="D539" s="149" t="s">
        <v>106</v>
      </c>
      <c r="E539" s="150"/>
      <c r="F539" s="151"/>
      <c r="G539" s="152"/>
      <c r="H539" s="152"/>
      <c r="I539" s="152"/>
      <c r="J539" s="152"/>
      <c r="K539" s="153"/>
      <c r="L539" s="153"/>
      <c r="M539" s="150"/>
      <c r="N539" s="150"/>
      <c r="O539" s="151"/>
      <c r="P539" s="151"/>
      <c r="Q539" s="150"/>
      <c r="R539" s="150"/>
      <c r="S539" s="150"/>
      <c r="T539" s="154"/>
      <c r="U539" s="154"/>
      <c r="V539" s="154" t="s">
        <v>217</v>
      </c>
      <c r="W539" s="155"/>
      <c r="X539" s="151"/>
    </row>
    <row r="540" spans="1:37" ht="9.75">
      <c r="A540" s="1">
        <v>234</v>
      </c>
      <c r="B540" s="2" t="s">
        <v>79</v>
      </c>
      <c r="C540" s="3" t="s">
        <v>107</v>
      </c>
      <c r="D540" s="4" t="s">
        <v>108</v>
      </c>
      <c r="E540" s="5">
        <v>277.8</v>
      </c>
      <c r="F540" s="6" t="s">
        <v>450</v>
      </c>
      <c r="H540" s="7">
        <f>ROUND(E540*G540,2)</f>
        <v>0</v>
      </c>
      <c r="J540" s="7">
        <f>ROUND(E540*G540,2)</f>
        <v>0</v>
      </c>
      <c r="K540" s="8">
        <v>0.00491</v>
      </c>
      <c r="L540" s="8">
        <f>E540*K540</f>
        <v>1.363998</v>
      </c>
      <c r="N540" s="5">
        <f>E540*M540</f>
        <v>0</v>
      </c>
      <c r="O540" s="6">
        <v>20</v>
      </c>
      <c r="P540" s="6" t="s">
        <v>366</v>
      </c>
      <c r="V540" s="9" t="s">
        <v>858</v>
      </c>
      <c r="W540" s="10">
        <v>265.855</v>
      </c>
      <c r="X540" s="3" t="s">
        <v>107</v>
      </c>
      <c r="Y540" s="3" t="s">
        <v>107</v>
      </c>
      <c r="Z540" s="6" t="s">
        <v>87</v>
      </c>
      <c r="AB540" s="6">
        <v>7</v>
      </c>
      <c r="AJ540" s="11" t="s">
        <v>860</v>
      </c>
      <c r="AK540" s="11" t="s">
        <v>369</v>
      </c>
    </row>
    <row r="541" spans="4:24" ht="9.75">
      <c r="D541" s="149" t="s">
        <v>109</v>
      </c>
      <c r="E541" s="150"/>
      <c r="F541" s="151"/>
      <c r="G541" s="152"/>
      <c r="H541" s="152"/>
      <c r="I541" s="152"/>
      <c r="J541" s="152"/>
      <c r="K541" s="153"/>
      <c r="L541" s="153"/>
      <c r="M541" s="150"/>
      <c r="N541" s="150"/>
      <c r="O541" s="151"/>
      <c r="P541" s="151"/>
      <c r="Q541" s="150"/>
      <c r="R541" s="150"/>
      <c r="S541" s="150"/>
      <c r="T541" s="154"/>
      <c r="U541" s="154"/>
      <c r="V541" s="154" t="s">
        <v>217</v>
      </c>
      <c r="W541" s="155"/>
      <c r="X541" s="151"/>
    </row>
    <row r="542" spans="4:24" ht="20.25">
      <c r="D542" s="149" t="s">
        <v>110</v>
      </c>
      <c r="E542" s="150"/>
      <c r="F542" s="151"/>
      <c r="G542" s="152"/>
      <c r="H542" s="152"/>
      <c r="I542" s="152"/>
      <c r="J542" s="152"/>
      <c r="K542" s="153"/>
      <c r="L542" s="153"/>
      <c r="M542" s="150"/>
      <c r="N542" s="150"/>
      <c r="O542" s="151"/>
      <c r="P542" s="151"/>
      <c r="Q542" s="150"/>
      <c r="R542" s="150"/>
      <c r="S542" s="150"/>
      <c r="T542" s="154"/>
      <c r="U542" s="154"/>
      <c r="V542" s="154" t="s">
        <v>217</v>
      </c>
      <c r="W542" s="155"/>
      <c r="X542" s="151"/>
    </row>
    <row r="543" spans="4:24" ht="9.75">
      <c r="D543" s="149" t="s">
        <v>111</v>
      </c>
      <c r="E543" s="150"/>
      <c r="F543" s="151"/>
      <c r="G543" s="152"/>
      <c r="H543" s="152"/>
      <c r="I543" s="152"/>
      <c r="J543" s="152"/>
      <c r="K543" s="153"/>
      <c r="L543" s="153"/>
      <c r="M543" s="150"/>
      <c r="N543" s="150"/>
      <c r="O543" s="151"/>
      <c r="P543" s="151"/>
      <c r="Q543" s="150"/>
      <c r="R543" s="150"/>
      <c r="S543" s="150"/>
      <c r="T543" s="154"/>
      <c r="U543" s="154"/>
      <c r="V543" s="154" t="s">
        <v>217</v>
      </c>
      <c r="W543" s="155"/>
      <c r="X543" s="151"/>
    </row>
    <row r="544" spans="4:24" ht="9.75">
      <c r="D544" s="149" t="s">
        <v>112</v>
      </c>
      <c r="E544" s="150"/>
      <c r="F544" s="151"/>
      <c r="G544" s="152"/>
      <c r="H544" s="152"/>
      <c r="I544" s="152"/>
      <c r="J544" s="152"/>
      <c r="K544" s="153"/>
      <c r="L544" s="153"/>
      <c r="M544" s="150"/>
      <c r="N544" s="150"/>
      <c r="O544" s="151"/>
      <c r="P544" s="151"/>
      <c r="Q544" s="150"/>
      <c r="R544" s="150"/>
      <c r="S544" s="150"/>
      <c r="T544" s="154"/>
      <c r="U544" s="154"/>
      <c r="V544" s="154" t="s">
        <v>217</v>
      </c>
      <c r="W544" s="155"/>
      <c r="X544" s="151"/>
    </row>
    <row r="545" spans="1:37" ht="9.75">
      <c r="A545" s="1">
        <v>235</v>
      </c>
      <c r="B545" s="2" t="s">
        <v>79</v>
      </c>
      <c r="C545" s="3" t="s">
        <v>113</v>
      </c>
      <c r="D545" s="4" t="s">
        <v>114</v>
      </c>
      <c r="E545" s="5">
        <v>69.339</v>
      </c>
      <c r="F545" s="6" t="s">
        <v>450</v>
      </c>
      <c r="H545" s="7">
        <f>ROUND(E545*G545,2)</f>
        <v>0</v>
      </c>
      <c r="J545" s="7">
        <f>ROUND(E545*G545,2)</f>
        <v>0</v>
      </c>
      <c r="L545" s="8">
        <f>E545*K545</f>
        <v>0</v>
      </c>
      <c r="N545" s="5">
        <f>E545*M545</f>
        <v>0</v>
      </c>
      <c r="O545" s="6">
        <v>20</v>
      </c>
      <c r="P545" s="6" t="s">
        <v>366</v>
      </c>
      <c r="V545" s="9" t="s">
        <v>858</v>
      </c>
      <c r="W545" s="10">
        <v>2.08</v>
      </c>
      <c r="X545" s="3" t="s">
        <v>113</v>
      </c>
      <c r="Y545" s="3" t="s">
        <v>113</v>
      </c>
      <c r="Z545" s="6" t="s">
        <v>87</v>
      </c>
      <c r="AB545" s="6">
        <v>7</v>
      </c>
      <c r="AJ545" s="11" t="s">
        <v>860</v>
      </c>
      <c r="AK545" s="11" t="s">
        <v>369</v>
      </c>
    </row>
    <row r="546" spans="1:37" ht="9.75">
      <c r="A546" s="1">
        <v>236</v>
      </c>
      <c r="B546" s="2" t="s">
        <v>79</v>
      </c>
      <c r="C546" s="3" t="s">
        <v>115</v>
      </c>
      <c r="D546" s="4" t="s">
        <v>116</v>
      </c>
      <c r="E546" s="5">
        <v>5.6</v>
      </c>
      <c r="F546" s="6" t="s">
        <v>274</v>
      </c>
      <c r="H546" s="7">
        <f>ROUND(E546*G546,2)</f>
        <v>0</v>
      </c>
      <c r="J546" s="7">
        <f>ROUND(E546*G546,2)</f>
        <v>0</v>
      </c>
      <c r="L546" s="8">
        <f>E546*K546</f>
        <v>0</v>
      </c>
      <c r="N546" s="5">
        <f>E546*M546</f>
        <v>0</v>
      </c>
      <c r="O546" s="6">
        <v>20</v>
      </c>
      <c r="P546" s="6" t="s">
        <v>366</v>
      </c>
      <c r="V546" s="9" t="s">
        <v>858</v>
      </c>
      <c r="X546" s="3" t="s">
        <v>117</v>
      </c>
      <c r="Y546" s="3" t="s">
        <v>115</v>
      </c>
      <c r="Z546" s="6" t="s">
        <v>87</v>
      </c>
      <c r="AB546" s="6">
        <v>1</v>
      </c>
      <c r="AJ546" s="11" t="s">
        <v>860</v>
      </c>
      <c r="AK546" s="11" t="s">
        <v>369</v>
      </c>
    </row>
    <row r="547" spans="4:23" ht="9.75">
      <c r="D547" s="157" t="s">
        <v>118</v>
      </c>
      <c r="E547" s="158">
        <f>J547</f>
        <v>0</v>
      </c>
      <c r="H547" s="158">
        <f>SUM(H518:H546)</f>
        <v>0</v>
      </c>
      <c r="I547" s="158">
        <f>SUM(I518:I546)</f>
        <v>0</v>
      </c>
      <c r="J547" s="158">
        <f>SUM(J518:J546)</f>
        <v>0</v>
      </c>
      <c r="L547" s="159">
        <f>SUM(L518:L546)</f>
        <v>14.748209310000002</v>
      </c>
      <c r="N547" s="160">
        <f>SUM(N518:N546)</f>
        <v>0</v>
      </c>
      <c r="W547" s="10">
        <f>SUM(W518:W546)</f>
        <v>587.1790000000001</v>
      </c>
    </row>
    <row r="549" ht="9.75">
      <c r="B549" s="3" t="s">
        <v>119</v>
      </c>
    </row>
    <row r="550" spans="1:37" ht="9.75">
      <c r="A550" s="1">
        <v>237</v>
      </c>
      <c r="B550" s="2" t="s">
        <v>120</v>
      </c>
      <c r="C550" s="3" t="s">
        <v>121</v>
      </c>
      <c r="D550" s="4" t="s">
        <v>122</v>
      </c>
      <c r="E550" s="5">
        <v>1260</v>
      </c>
      <c r="F550" s="6" t="s">
        <v>428</v>
      </c>
      <c r="H550" s="7">
        <f>ROUND(E550*G550,2)</f>
        <v>0</v>
      </c>
      <c r="J550" s="7">
        <f>ROUND(E550*G550,2)</f>
        <v>0</v>
      </c>
      <c r="K550" s="8">
        <v>0.00106</v>
      </c>
      <c r="L550" s="8">
        <f>E550*K550</f>
        <v>1.3356</v>
      </c>
      <c r="N550" s="5">
        <f>E550*M550</f>
        <v>0</v>
      </c>
      <c r="O550" s="6">
        <v>20</v>
      </c>
      <c r="P550" s="6" t="s">
        <v>366</v>
      </c>
      <c r="V550" s="9" t="s">
        <v>858</v>
      </c>
      <c r="W550" s="10">
        <v>172.62</v>
      </c>
      <c r="X550" s="3" t="s">
        <v>121</v>
      </c>
      <c r="Y550" s="3" t="s">
        <v>121</v>
      </c>
      <c r="Z550" s="6" t="s">
        <v>123</v>
      </c>
      <c r="AB550" s="6">
        <v>7</v>
      </c>
      <c r="AJ550" s="11" t="s">
        <v>860</v>
      </c>
      <c r="AK550" s="11" t="s">
        <v>369</v>
      </c>
    </row>
    <row r="551" spans="4:24" ht="9.75">
      <c r="D551" s="149" t="s">
        <v>124</v>
      </c>
      <c r="E551" s="150"/>
      <c r="F551" s="151"/>
      <c r="G551" s="152"/>
      <c r="H551" s="152"/>
      <c r="I551" s="152"/>
      <c r="J551" s="152"/>
      <c r="K551" s="153"/>
      <c r="L551" s="153"/>
      <c r="M551" s="150"/>
      <c r="N551" s="150"/>
      <c r="O551" s="151"/>
      <c r="P551" s="151"/>
      <c r="Q551" s="150"/>
      <c r="R551" s="150"/>
      <c r="S551" s="150"/>
      <c r="T551" s="154"/>
      <c r="U551" s="154"/>
      <c r="V551" s="154" t="s">
        <v>217</v>
      </c>
      <c r="W551" s="155"/>
      <c r="X551" s="151"/>
    </row>
    <row r="552" spans="1:37" ht="9.75">
      <c r="A552" s="1">
        <v>238</v>
      </c>
      <c r="B552" s="2" t="s">
        <v>120</v>
      </c>
      <c r="C552" s="3" t="s">
        <v>125</v>
      </c>
      <c r="D552" s="4" t="s">
        <v>126</v>
      </c>
      <c r="E552" s="5">
        <v>44.44</v>
      </c>
      <c r="F552" s="6" t="s">
        <v>428</v>
      </c>
      <c r="H552" s="7">
        <f>ROUND(E552*G552,2)</f>
        <v>0</v>
      </c>
      <c r="J552" s="7">
        <f>ROUND(E552*G552,2)</f>
        <v>0</v>
      </c>
      <c r="K552" s="8">
        <v>3E-05</v>
      </c>
      <c r="L552" s="8">
        <f>E552*K552</f>
        <v>0.0013331999999999999</v>
      </c>
      <c r="N552" s="5">
        <f>E552*M552</f>
        <v>0</v>
      </c>
      <c r="O552" s="6">
        <v>20</v>
      </c>
      <c r="P552" s="6" t="s">
        <v>366</v>
      </c>
      <c r="V552" s="9" t="s">
        <v>858</v>
      </c>
      <c r="W552" s="10">
        <v>5.688</v>
      </c>
      <c r="X552" s="3" t="s">
        <v>127</v>
      </c>
      <c r="Y552" s="3" t="s">
        <v>125</v>
      </c>
      <c r="Z552" s="6" t="s">
        <v>123</v>
      </c>
      <c r="AB552" s="6">
        <v>7</v>
      </c>
      <c r="AJ552" s="11" t="s">
        <v>860</v>
      </c>
      <c r="AK552" s="11" t="s">
        <v>369</v>
      </c>
    </row>
    <row r="553" spans="4:24" ht="9.75">
      <c r="D553" s="149" t="s">
        <v>128</v>
      </c>
      <c r="E553" s="150"/>
      <c r="F553" s="151"/>
      <c r="G553" s="152"/>
      <c r="H553" s="152"/>
      <c r="I553" s="152"/>
      <c r="J553" s="152"/>
      <c r="K553" s="153"/>
      <c r="L553" s="153"/>
      <c r="M553" s="150"/>
      <c r="N553" s="150"/>
      <c r="O553" s="151"/>
      <c r="P553" s="151"/>
      <c r="Q553" s="150"/>
      <c r="R553" s="150"/>
      <c r="S553" s="150"/>
      <c r="T553" s="154"/>
      <c r="U553" s="154"/>
      <c r="V553" s="154" t="s">
        <v>217</v>
      </c>
      <c r="W553" s="155"/>
      <c r="X553" s="151"/>
    </row>
    <row r="554" spans="1:37" ht="9.75">
      <c r="A554" s="1">
        <v>239</v>
      </c>
      <c r="B554" s="2" t="s">
        <v>120</v>
      </c>
      <c r="C554" s="3" t="s">
        <v>129</v>
      </c>
      <c r="D554" s="4" t="s">
        <v>130</v>
      </c>
      <c r="E554" s="5">
        <v>1081.01</v>
      </c>
      <c r="F554" s="6" t="s">
        <v>450</v>
      </c>
      <c r="H554" s="7">
        <f>ROUND(E554*G554,2)</f>
        <v>0</v>
      </c>
      <c r="J554" s="7">
        <f>ROUND(E554*G554,2)</f>
        <v>0</v>
      </c>
      <c r="K554" s="8">
        <v>6E-05</v>
      </c>
      <c r="L554" s="8">
        <f>E554*K554</f>
        <v>0.0648606</v>
      </c>
      <c r="N554" s="5">
        <f>E554*M554</f>
        <v>0</v>
      </c>
      <c r="O554" s="6">
        <v>20</v>
      </c>
      <c r="P554" s="6" t="s">
        <v>366</v>
      </c>
      <c r="V554" s="9" t="s">
        <v>858</v>
      </c>
      <c r="W554" s="10">
        <v>626.986</v>
      </c>
      <c r="X554" s="3" t="s">
        <v>131</v>
      </c>
      <c r="Y554" s="3" t="s">
        <v>129</v>
      </c>
      <c r="Z554" s="6" t="s">
        <v>123</v>
      </c>
      <c r="AB554" s="6">
        <v>7</v>
      </c>
      <c r="AJ554" s="11" t="s">
        <v>860</v>
      </c>
      <c r="AK554" s="11" t="s">
        <v>369</v>
      </c>
    </row>
    <row r="555" spans="4:24" ht="30">
      <c r="D555" s="149" t="s">
        <v>132</v>
      </c>
      <c r="E555" s="150"/>
      <c r="F555" s="151"/>
      <c r="G555" s="152"/>
      <c r="H555" s="152"/>
      <c r="I555" s="152"/>
      <c r="J555" s="152"/>
      <c r="K555" s="153"/>
      <c r="L555" s="153"/>
      <c r="M555" s="150"/>
      <c r="N555" s="150"/>
      <c r="O555" s="151"/>
      <c r="P555" s="151"/>
      <c r="Q555" s="150"/>
      <c r="R555" s="150"/>
      <c r="S555" s="150"/>
      <c r="T555" s="154"/>
      <c r="U555" s="154"/>
      <c r="V555" s="154" t="s">
        <v>217</v>
      </c>
      <c r="W555" s="155"/>
      <c r="X555" s="151"/>
    </row>
    <row r="556" spans="4:24" ht="9.75">
      <c r="D556" s="149" t="s">
        <v>133</v>
      </c>
      <c r="E556" s="150"/>
      <c r="F556" s="151"/>
      <c r="G556" s="152"/>
      <c r="H556" s="152"/>
      <c r="I556" s="152"/>
      <c r="J556" s="152"/>
      <c r="K556" s="153"/>
      <c r="L556" s="153"/>
      <c r="M556" s="150"/>
      <c r="N556" s="150"/>
      <c r="O556" s="151"/>
      <c r="P556" s="151"/>
      <c r="Q556" s="150"/>
      <c r="R556" s="150"/>
      <c r="S556" s="150"/>
      <c r="T556" s="154"/>
      <c r="U556" s="154"/>
      <c r="V556" s="154" t="s">
        <v>217</v>
      </c>
      <c r="W556" s="155"/>
      <c r="X556" s="151"/>
    </row>
    <row r="557" spans="1:37" ht="20.25">
      <c r="A557" s="1">
        <v>240</v>
      </c>
      <c r="B557" s="2" t="s">
        <v>412</v>
      </c>
      <c r="C557" s="3" t="s">
        <v>134</v>
      </c>
      <c r="D557" s="164" t="s">
        <v>1202</v>
      </c>
      <c r="E557" s="5">
        <v>1135.061</v>
      </c>
      <c r="F557" s="6" t="s">
        <v>450</v>
      </c>
      <c r="I557" s="7">
        <f>ROUND(E557*G557,2)</f>
        <v>0</v>
      </c>
      <c r="J557" s="7">
        <f>ROUND(E557*G557,2)</f>
        <v>0</v>
      </c>
      <c r="K557" s="8">
        <v>0.0072</v>
      </c>
      <c r="L557" s="8">
        <f>E557*K557</f>
        <v>8.1724392</v>
      </c>
      <c r="N557" s="5">
        <f>E557*M557</f>
        <v>0</v>
      </c>
      <c r="O557" s="6">
        <v>20</v>
      </c>
      <c r="P557" s="6" t="s">
        <v>366</v>
      </c>
      <c r="V557" s="9" t="s">
        <v>316</v>
      </c>
      <c r="X557" s="3" t="s">
        <v>134</v>
      </c>
      <c r="Y557" s="3" t="s">
        <v>134</v>
      </c>
      <c r="Z557" s="6" t="s">
        <v>135</v>
      </c>
      <c r="AA557" s="3" t="s">
        <v>366</v>
      </c>
      <c r="AB557" s="6">
        <v>8</v>
      </c>
      <c r="AJ557" s="11" t="s">
        <v>873</v>
      </c>
      <c r="AK557" s="11" t="s">
        <v>369</v>
      </c>
    </row>
    <row r="558" spans="4:24" ht="9.75">
      <c r="D558" s="149" t="s">
        <v>136</v>
      </c>
      <c r="E558" s="150"/>
      <c r="F558" s="151"/>
      <c r="G558" s="152"/>
      <c r="H558" s="152"/>
      <c r="I558" s="152"/>
      <c r="J558" s="152"/>
      <c r="K558" s="153"/>
      <c r="L558" s="153"/>
      <c r="M558" s="150"/>
      <c r="N558" s="150"/>
      <c r="O558" s="151"/>
      <c r="P558" s="151"/>
      <c r="Q558" s="150"/>
      <c r="R558" s="150"/>
      <c r="S558" s="150"/>
      <c r="T558" s="154"/>
      <c r="U558" s="154"/>
      <c r="V558" s="154" t="s">
        <v>217</v>
      </c>
      <c r="W558" s="155"/>
      <c r="X558" s="151"/>
    </row>
    <row r="559" spans="1:37" ht="9.75">
      <c r="A559" s="1">
        <v>241</v>
      </c>
      <c r="B559" s="2" t="s">
        <v>120</v>
      </c>
      <c r="C559" s="3" t="s">
        <v>137</v>
      </c>
      <c r="D559" s="4" t="s">
        <v>138</v>
      </c>
      <c r="E559" s="5">
        <v>1135.061</v>
      </c>
      <c r="F559" s="6" t="s">
        <v>450</v>
      </c>
      <c r="H559" s="7">
        <f>ROUND(E559*G559,2)</f>
        <v>0</v>
      </c>
      <c r="J559" s="7">
        <f>ROUND(E559*G559,2)</f>
        <v>0</v>
      </c>
      <c r="K559" s="8">
        <v>0.00063</v>
      </c>
      <c r="L559" s="8">
        <f>E559*K559</f>
        <v>0.71508843</v>
      </c>
      <c r="N559" s="5">
        <f>E559*M559</f>
        <v>0</v>
      </c>
      <c r="O559" s="6">
        <v>20</v>
      </c>
      <c r="P559" s="6" t="s">
        <v>366</v>
      </c>
      <c r="V559" s="9" t="s">
        <v>858</v>
      </c>
      <c r="W559" s="10">
        <v>46.538</v>
      </c>
      <c r="X559" s="3" t="s">
        <v>137</v>
      </c>
      <c r="Y559" s="3" t="s">
        <v>137</v>
      </c>
      <c r="Z559" s="6" t="s">
        <v>123</v>
      </c>
      <c r="AB559" s="6">
        <v>1</v>
      </c>
      <c r="AJ559" s="11" t="s">
        <v>860</v>
      </c>
      <c r="AK559" s="11" t="s">
        <v>369</v>
      </c>
    </row>
    <row r="560" spans="1:37" ht="9.75">
      <c r="A560" s="1">
        <v>242</v>
      </c>
      <c r="B560" s="2" t="s">
        <v>120</v>
      </c>
      <c r="C560" s="3" t="s">
        <v>139</v>
      </c>
      <c r="D560" s="4" t="s">
        <v>140</v>
      </c>
      <c r="E560" s="5">
        <v>0.9</v>
      </c>
      <c r="F560" s="6" t="s">
        <v>274</v>
      </c>
      <c r="H560" s="7">
        <f>ROUND(E560*G560,2)</f>
        <v>0</v>
      </c>
      <c r="J560" s="7">
        <f>ROUND(E560*G560,2)</f>
        <v>0</v>
      </c>
      <c r="L560" s="8">
        <f>E560*K560</f>
        <v>0</v>
      </c>
      <c r="N560" s="5">
        <f>E560*M560</f>
        <v>0</v>
      </c>
      <c r="O560" s="6">
        <v>20</v>
      </c>
      <c r="P560" s="6" t="s">
        <v>366</v>
      </c>
      <c r="V560" s="9" t="s">
        <v>858</v>
      </c>
      <c r="X560" s="3" t="s">
        <v>141</v>
      </c>
      <c r="Y560" s="3" t="s">
        <v>139</v>
      </c>
      <c r="Z560" s="6" t="s">
        <v>123</v>
      </c>
      <c r="AB560" s="6">
        <v>1</v>
      </c>
      <c r="AJ560" s="11" t="s">
        <v>860</v>
      </c>
      <c r="AK560" s="11" t="s">
        <v>369</v>
      </c>
    </row>
    <row r="561" spans="4:23" ht="9.75">
      <c r="D561" s="157" t="s">
        <v>142</v>
      </c>
      <c r="E561" s="158">
        <f>J561</f>
        <v>0</v>
      </c>
      <c r="H561" s="158">
        <f>SUM(H549:H560)</f>
        <v>0</v>
      </c>
      <c r="I561" s="158">
        <f>SUM(I549:I560)</f>
        <v>0</v>
      </c>
      <c r="J561" s="158">
        <f>SUM(J549:J560)</f>
        <v>0</v>
      </c>
      <c r="L561" s="159">
        <f>SUM(L549:L560)</f>
        <v>10.28932143</v>
      </c>
      <c r="N561" s="160">
        <f>SUM(N549:N560)</f>
        <v>0</v>
      </c>
      <c r="W561" s="10">
        <f>SUM(W549:W560)</f>
        <v>851.832</v>
      </c>
    </row>
    <row r="563" ht="9.75">
      <c r="B563" s="3" t="s">
        <v>143</v>
      </c>
    </row>
    <row r="564" spans="1:37" ht="9.75">
      <c r="A564" s="1">
        <v>243</v>
      </c>
      <c r="B564" s="2" t="s">
        <v>1088</v>
      </c>
      <c r="C564" s="3" t="s">
        <v>144</v>
      </c>
      <c r="D564" s="4" t="s">
        <v>145</v>
      </c>
      <c r="E564" s="5">
        <v>518.447</v>
      </c>
      <c r="F564" s="6" t="s">
        <v>450</v>
      </c>
      <c r="H564" s="7">
        <f>ROUND(E564*G564,2)</f>
        <v>0</v>
      </c>
      <c r="J564" s="7">
        <f>ROUND(E564*G564,2)</f>
        <v>0</v>
      </c>
      <c r="K564" s="8">
        <v>0.06168</v>
      </c>
      <c r="L564" s="8">
        <f>E564*K564</f>
        <v>31.97781096</v>
      </c>
      <c r="N564" s="5">
        <f>E564*M564</f>
        <v>0</v>
      </c>
      <c r="O564" s="6">
        <v>20</v>
      </c>
      <c r="P564" s="6" t="s">
        <v>366</v>
      </c>
      <c r="V564" s="9" t="s">
        <v>858</v>
      </c>
      <c r="W564" s="10">
        <v>937.352</v>
      </c>
      <c r="X564" s="3" t="s">
        <v>146</v>
      </c>
      <c r="Y564" s="3" t="s">
        <v>144</v>
      </c>
      <c r="Z564" s="6" t="s">
        <v>799</v>
      </c>
      <c r="AB564" s="6">
        <v>7</v>
      </c>
      <c r="AJ564" s="11" t="s">
        <v>860</v>
      </c>
      <c r="AK564" s="11" t="s">
        <v>369</v>
      </c>
    </row>
    <row r="565" spans="4:24" ht="9.75">
      <c r="D565" s="149" t="s">
        <v>147</v>
      </c>
      <c r="E565" s="150"/>
      <c r="F565" s="151"/>
      <c r="G565" s="152"/>
      <c r="H565" s="152"/>
      <c r="I565" s="152"/>
      <c r="J565" s="152"/>
      <c r="K565" s="153"/>
      <c r="L565" s="153"/>
      <c r="M565" s="150"/>
      <c r="N565" s="150"/>
      <c r="O565" s="151"/>
      <c r="P565" s="151"/>
      <c r="Q565" s="150"/>
      <c r="R565" s="150"/>
      <c r="S565" s="150"/>
      <c r="T565" s="154"/>
      <c r="U565" s="154"/>
      <c r="V565" s="154" t="s">
        <v>217</v>
      </c>
      <c r="W565" s="155"/>
      <c r="X565" s="151"/>
    </row>
    <row r="566" spans="4:24" ht="20.25">
      <c r="D566" s="149" t="s">
        <v>148</v>
      </c>
      <c r="E566" s="150"/>
      <c r="F566" s="151"/>
      <c r="G566" s="152"/>
      <c r="H566" s="152"/>
      <c r="I566" s="152"/>
      <c r="J566" s="152"/>
      <c r="K566" s="153"/>
      <c r="L566" s="153"/>
      <c r="M566" s="150"/>
      <c r="N566" s="150"/>
      <c r="O566" s="151"/>
      <c r="P566" s="151"/>
      <c r="Q566" s="150"/>
      <c r="R566" s="150"/>
      <c r="S566" s="150"/>
      <c r="T566" s="154"/>
      <c r="U566" s="154"/>
      <c r="V566" s="154" t="s">
        <v>217</v>
      </c>
      <c r="W566" s="155"/>
      <c r="X566" s="151"/>
    </row>
    <row r="567" spans="4:24" ht="9.75">
      <c r="D567" s="149" t="s">
        <v>149</v>
      </c>
      <c r="E567" s="150"/>
      <c r="F567" s="151"/>
      <c r="G567" s="152"/>
      <c r="H567" s="152"/>
      <c r="I567" s="152"/>
      <c r="J567" s="152"/>
      <c r="K567" s="153"/>
      <c r="L567" s="153"/>
      <c r="M567" s="150"/>
      <c r="N567" s="150"/>
      <c r="O567" s="151"/>
      <c r="P567" s="151"/>
      <c r="Q567" s="150"/>
      <c r="R567" s="150"/>
      <c r="S567" s="150"/>
      <c r="T567" s="154"/>
      <c r="U567" s="154"/>
      <c r="V567" s="154" t="s">
        <v>217</v>
      </c>
      <c r="W567" s="155"/>
      <c r="X567" s="151"/>
    </row>
    <row r="568" spans="4:24" ht="20.25">
      <c r="D568" s="149" t="s">
        <v>150</v>
      </c>
      <c r="E568" s="150"/>
      <c r="F568" s="151"/>
      <c r="G568" s="152"/>
      <c r="H568" s="152"/>
      <c r="I568" s="152"/>
      <c r="J568" s="152"/>
      <c r="K568" s="153"/>
      <c r="L568" s="153"/>
      <c r="M568" s="150"/>
      <c r="N568" s="150"/>
      <c r="O568" s="151"/>
      <c r="P568" s="151"/>
      <c r="Q568" s="150"/>
      <c r="R568" s="150"/>
      <c r="S568" s="150"/>
      <c r="T568" s="154"/>
      <c r="U568" s="154"/>
      <c r="V568" s="154" t="s">
        <v>217</v>
      </c>
      <c r="W568" s="155"/>
      <c r="X568" s="151"/>
    </row>
    <row r="569" spans="4:24" ht="20.25">
      <c r="D569" s="149" t="s">
        <v>151</v>
      </c>
      <c r="E569" s="150"/>
      <c r="F569" s="151"/>
      <c r="G569" s="152"/>
      <c r="H569" s="152"/>
      <c r="I569" s="152"/>
      <c r="J569" s="152"/>
      <c r="K569" s="153"/>
      <c r="L569" s="153"/>
      <c r="M569" s="150"/>
      <c r="N569" s="150"/>
      <c r="O569" s="151"/>
      <c r="P569" s="151"/>
      <c r="Q569" s="150"/>
      <c r="R569" s="150"/>
      <c r="S569" s="150"/>
      <c r="T569" s="154"/>
      <c r="U569" s="154"/>
      <c r="V569" s="154" t="s">
        <v>217</v>
      </c>
      <c r="W569" s="155"/>
      <c r="X569" s="151"/>
    </row>
    <row r="570" spans="4:24" ht="20.25">
      <c r="D570" s="149" t="s">
        <v>152</v>
      </c>
      <c r="E570" s="150"/>
      <c r="F570" s="151"/>
      <c r="G570" s="152"/>
      <c r="H570" s="152"/>
      <c r="I570" s="152"/>
      <c r="J570" s="152"/>
      <c r="K570" s="153"/>
      <c r="L570" s="153"/>
      <c r="M570" s="150"/>
      <c r="N570" s="150"/>
      <c r="O570" s="151"/>
      <c r="P570" s="151"/>
      <c r="Q570" s="150"/>
      <c r="R570" s="150"/>
      <c r="S570" s="150"/>
      <c r="T570" s="154"/>
      <c r="U570" s="154"/>
      <c r="V570" s="154" t="s">
        <v>217</v>
      </c>
      <c r="W570" s="155"/>
      <c r="X570" s="151"/>
    </row>
    <row r="571" spans="4:24" ht="9.75">
      <c r="D571" s="149" t="s">
        <v>153</v>
      </c>
      <c r="E571" s="150"/>
      <c r="F571" s="151"/>
      <c r="G571" s="152"/>
      <c r="H571" s="152"/>
      <c r="I571" s="152"/>
      <c r="J571" s="152"/>
      <c r="K571" s="153"/>
      <c r="L571" s="153"/>
      <c r="M571" s="150"/>
      <c r="N571" s="150"/>
      <c r="O571" s="151"/>
      <c r="P571" s="151"/>
      <c r="Q571" s="150"/>
      <c r="R571" s="150"/>
      <c r="S571" s="150"/>
      <c r="T571" s="154"/>
      <c r="U571" s="154"/>
      <c r="V571" s="154" t="s">
        <v>217</v>
      </c>
      <c r="W571" s="155"/>
      <c r="X571" s="151"/>
    </row>
    <row r="572" spans="1:37" ht="9.75">
      <c r="A572" s="1">
        <v>244</v>
      </c>
      <c r="B572" s="2" t="s">
        <v>79</v>
      </c>
      <c r="C572" s="3" t="s">
        <v>154</v>
      </c>
      <c r="D572" s="4" t="s">
        <v>155</v>
      </c>
      <c r="E572" s="5">
        <v>7</v>
      </c>
      <c r="F572" s="6" t="s">
        <v>428</v>
      </c>
      <c r="H572" s="7">
        <f>ROUND(E572*G572,2)</f>
        <v>0</v>
      </c>
      <c r="J572" s="7">
        <f>ROUND(E572*G572,2)</f>
        <v>0</v>
      </c>
      <c r="K572" s="8">
        <v>0.00174</v>
      </c>
      <c r="L572" s="8">
        <f>E572*K572</f>
        <v>0.01218</v>
      </c>
      <c r="N572" s="5">
        <f>E572*M572</f>
        <v>0</v>
      </c>
      <c r="O572" s="6">
        <v>20</v>
      </c>
      <c r="P572" s="6" t="s">
        <v>366</v>
      </c>
      <c r="V572" s="9" t="s">
        <v>858</v>
      </c>
      <c r="W572" s="10">
        <v>2.268</v>
      </c>
      <c r="X572" s="3" t="s">
        <v>156</v>
      </c>
      <c r="Y572" s="3" t="s">
        <v>154</v>
      </c>
      <c r="Z572" s="6" t="s">
        <v>87</v>
      </c>
      <c r="AB572" s="6">
        <v>1</v>
      </c>
      <c r="AJ572" s="11" t="s">
        <v>860</v>
      </c>
      <c r="AK572" s="11" t="s">
        <v>369</v>
      </c>
    </row>
    <row r="573" spans="4:24" ht="9.75">
      <c r="D573" s="149" t="s">
        <v>157</v>
      </c>
      <c r="E573" s="150"/>
      <c r="F573" s="151"/>
      <c r="G573" s="152"/>
      <c r="H573" s="152"/>
      <c r="I573" s="152"/>
      <c r="J573" s="152"/>
      <c r="K573" s="153"/>
      <c r="L573" s="153"/>
      <c r="M573" s="150"/>
      <c r="N573" s="150"/>
      <c r="O573" s="151"/>
      <c r="P573" s="151"/>
      <c r="Q573" s="150"/>
      <c r="R573" s="150"/>
      <c r="S573" s="150"/>
      <c r="T573" s="154"/>
      <c r="U573" s="154"/>
      <c r="V573" s="154" t="s">
        <v>217</v>
      </c>
      <c r="W573" s="155"/>
      <c r="X573" s="151"/>
    </row>
    <row r="574" spans="1:37" ht="9.75">
      <c r="A574" s="1">
        <v>245</v>
      </c>
      <c r="B574" s="2" t="s">
        <v>412</v>
      </c>
      <c r="C574" s="3" t="s">
        <v>158</v>
      </c>
      <c r="D574" s="4" t="s">
        <v>159</v>
      </c>
      <c r="E574" s="5">
        <v>7.35</v>
      </c>
      <c r="F574" s="6" t="s">
        <v>160</v>
      </c>
      <c r="I574" s="7">
        <f>ROUND(E574*G574,2)</f>
        <v>0</v>
      </c>
      <c r="J574" s="7">
        <f>ROUND(E574*G574,2)</f>
        <v>0</v>
      </c>
      <c r="L574" s="8">
        <f>E574*K574</f>
        <v>0</v>
      </c>
      <c r="N574" s="5">
        <f>E574*M574</f>
        <v>0</v>
      </c>
      <c r="O574" s="6">
        <v>20</v>
      </c>
      <c r="P574" s="6" t="s">
        <v>366</v>
      </c>
      <c r="V574" s="9" t="s">
        <v>316</v>
      </c>
      <c r="X574" s="3" t="s">
        <v>161</v>
      </c>
      <c r="Y574" s="3" t="s">
        <v>158</v>
      </c>
      <c r="Z574" s="6" t="s">
        <v>416</v>
      </c>
      <c r="AA574" s="3" t="s">
        <v>366</v>
      </c>
      <c r="AB574" s="6">
        <v>8</v>
      </c>
      <c r="AJ574" s="11" t="s">
        <v>873</v>
      </c>
      <c r="AK574" s="11" t="s">
        <v>369</v>
      </c>
    </row>
    <row r="575" spans="4:24" ht="9.75">
      <c r="D575" s="149" t="s">
        <v>162</v>
      </c>
      <c r="E575" s="150"/>
      <c r="F575" s="151"/>
      <c r="G575" s="152"/>
      <c r="H575" s="152"/>
      <c r="I575" s="152"/>
      <c r="J575" s="152"/>
      <c r="K575" s="153"/>
      <c r="L575" s="153"/>
      <c r="M575" s="150"/>
      <c r="N575" s="150"/>
      <c r="O575" s="151"/>
      <c r="P575" s="151"/>
      <c r="Q575" s="150"/>
      <c r="R575" s="150"/>
      <c r="S575" s="150"/>
      <c r="T575" s="154"/>
      <c r="U575" s="154"/>
      <c r="V575" s="154" t="s">
        <v>217</v>
      </c>
      <c r="W575" s="155"/>
      <c r="X575" s="151"/>
    </row>
    <row r="576" spans="1:37" ht="9.75">
      <c r="A576" s="1">
        <v>246</v>
      </c>
      <c r="B576" s="2" t="s">
        <v>79</v>
      </c>
      <c r="C576" s="3" t="s">
        <v>163</v>
      </c>
      <c r="D576" s="4" t="s">
        <v>164</v>
      </c>
      <c r="E576" s="5">
        <v>2.9</v>
      </c>
      <c r="F576" s="6" t="s">
        <v>274</v>
      </c>
      <c r="H576" s="7">
        <f>ROUND(E576*G576,2)</f>
        <v>0</v>
      </c>
      <c r="J576" s="7">
        <f>ROUND(E576*G576,2)</f>
        <v>0</v>
      </c>
      <c r="L576" s="8">
        <f>E576*K576</f>
        <v>0</v>
      </c>
      <c r="N576" s="5">
        <f>E576*M576</f>
        <v>0</v>
      </c>
      <c r="O576" s="6">
        <v>20</v>
      </c>
      <c r="P576" s="6" t="s">
        <v>366</v>
      </c>
      <c r="V576" s="9" t="s">
        <v>858</v>
      </c>
      <c r="X576" s="3" t="s">
        <v>165</v>
      </c>
      <c r="Y576" s="3" t="s">
        <v>163</v>
      </c>
      <c r="Z576" s="6" t="s">
        <v>87</v>
      </c>
      <c r="AB576" s="6">
        <v>1</v>
      </c>
      <c r="AJ576" s="11" t="s">
        <v>860</v>
      </c>
      <c r="AK576" s="11" t="s">
        <v>369</v>
      </c>
    </row>
    <row r="577" spans="4:23" ht="9.75">
      <c r="D577" s="157" t="s">
        <v>166</v>
      </c>
      <c r="E577" s="158">
        <f>J577</f>
        <v>0</v>
      </c>
      <c r="H577" s="158">
        <f>SUM(H563:H576)</f>
        <v>0</v>
      </c>
      <c r="I577" s="158">
        <f>SUM(I563:I576)</f>
        <v>0</v>
      </c>
      <c r="J577" s="158">
        <f>SUM(J563:J576)</f>
        <v>0</v>
      </c>
      <c r="L577" s="159">
        <f>SUM(L563:L576)</f>
        <v>31.98999096</v>
      </c>
      <c r="N577" s="160">
        <f>SUM(N563:N576)</f>
        <v>0</v>
      </c>
      <c r="W577" s="10">
        <f>SUM(W563:W576)</f>
        <v>939.62</v>
      </c>
    </row>
    <row r="579" ht="9.75">
      <c r="B579" s="3" t="s">
        <v>167</v>
      </c>
    </row>
    <row r="580" spans="1:37" ht="9.75">
      <c r="A580" s="1">
        <v>247</v>
      </c>
      <c r="B580" s="2" t="s">
        <v>168</v>
      </c>
      <c r="C580" s="3" t="s">
        <v>169</v>
      </c>
      <c r="D580" s="4" t="s">
        <v>170</v>
      </c>
      <c r="E580" s="5">
        <v>289.172</v>
      </c>
      <c r="F580" s="6" t="s">
        <v>450</v>
      </c>
      <c r="H580" s="7">
        <f>ROUND(E580*G580,2)</f>
        <v>0</v>
      </c>
      <c r="J580" s="7">
        <f>ROUND(E580*G580,2)</f>
        <v>0</v>
      </c>
      <c r="K580" s="8">
        <v>0.00016</v>
      </c>
      <c r="L580" s="8">
        <f>E580*K580</f>
        <v>0.046267520000000006</v>
      </c>
      <c r="N580" s="5">
        <f>E580*M580</f>
        <v>0</v>
      </c>
      <c r="O580" s="6">
        <v>20</v>
      </c>
      <c r="P580" s="6" t="s">
        <v>366</v>
      </c>
      <c r="V580" s="9" t="s">
        <v>858</v>
      </c>
      <c r="W580" s="10">
        <v>75.185</v>
      </c>
      <c r="X580" s="3" t="s">
        <v>171</v>
      </c>
      <c r="Y580" s="3" t="s">
        <v>169</v>
      </c>
      <c r="Z580" s="6" t="s">
        <v>172</v>
      </c>
      <c r="AB580" s="6">
        <v>7</v>
      </c>
      <c r="AJ580" s="11" t="s">
        <v>860</v>
      </c>
      <c r="AK580" s="11" t="s">
        <v>369</v>
      </c>
    </row>
    <row r="581" spans="4:24" ht="9.75">
      <c r="D581" s="149" t="s">
        <v>173</v>
      </c>
      <c r="E581" s="150"/>
      <c r="F581" s="151"/>
      <c r="G581" s="152"/>
      <c r="H581" s="152"/>
      <c r="I581" s="152"/>
      <c r="J581" s="152"/>
      <c r="K581" s="153"/>
      <c r="L581" s="153"/>
      <c r="M581" s="150"/>
      <c r="N581" s="150"/>
      <c r="O581" s="151"/>
      <c r="P581" s="151"/>
      <c r="Q581" s="150"/>
      <c r="R581" s="150"/>
      <c r="S581" s="150"/>
      <c r="T581" s="154"/>
      <c r="U581" s="154"/>
      <c r="V581" s="154" t="s">
        <v>217</v>
      </c>
      <c r="W581" s="155"/>
      <c r="X581" s="151"/>
    </row>
    <row r="582" spans="4:24" ht="9.75">
      <c r="D582" s="149" t="s">
        <v>174</v>
      </c>
      <c r="E582" s="150"/>
      <c r="F582" s="151"/>
      <c r="G582" s="152"/>
      <c r="H582" s="152"/>
      <c r="I582" s="152"/>
      <c r="J582" s="152"/>
      <c r="K582" s="153"/>
      <c r="L582" s="153"/>
      <c r="M582" s="150"/>
      <c r="N582" s="150"/>
      <c r="O582" s="151"/>
      <c r="P582" s="151"/>
      <c r="Q582" s="150"/>
      <c r="R582" s="150"/>
      <c r="S582" s="150"/>
      <c r="T582" s="154"/>
      <c r="U582" s="154"/>
      <c r="V582" s="154" t="s">
        <v>217</v>
      </c>
      <c r="W582" s="155"/>
      <c r="X582" s="151"/>
    </row>
    <row r="583" spans="4:24" ht="9.75">
      <c r="D583" s="149" t="s">
        <v>175</v>
      </c>
      <c r="E583" s="150"/>
      <c r="F583" s="151"/>
      <c r="G583" s="152"/>
      <c r="H583" s="152"/>
      <c r="I583" s="152"/>
      <c r="J583" s="152"/>
      <c r="K583" s="153"/>
      <c r="L583" s="153"/>
      <c r="M583" s="150"/>
      <c r="N583" s="150"/>
      <c r="O583" s="151"/>
      <c r="P583" s="151"/>
      <c r="Q583" s="150"/>
      <c r="R583" s="150"/>
      <c r="S583" s="150"/>
      <c r="T583" s="154"/>
      <c r="U583" s="154"/>
      <c r="V583" s="154" t="s">
        <v>217</v>
      </c>
      <c r="W583" s="155"/>
      <c r="X583" s="151"/>
    </row>
    <row r="584" spans="1:37" ht="9.75">
      <c r="A584" s="1">
        <v>248</v>
      </c>
      <c r="B584" s="2" t="s">
        <v>168</v>
      </c>
      <c r="C584" s="3" t="s">
        <v>176</v>
      </c>
      <c r="D584" s="4" t="s">
        <v>177</v>
      </c>
      <c r="E584" s="5">
        <v>289.172</v>
      </c>
      <c r="F584" s="6" t="s">
        <v>450</v>
      </c>
      <c r="H584" s="7">
        <f>ROUND(E584*G584,2)</f>
        <v>0</v>
      </c>
      <c r="J584" s="7">
        <f>ROUND(E584*G584,2)</f>
        <v>0</v>
      </c>
      <c r="K584" s="8">
        <v>8E-05</v>
      </c>
      <c r="L584" s="8">
        <f>E584*K584</f>
        <v>0.023133760000000003</v>
      </c>
      <c r="N584" s="5">
        <f>E584*M584</f>
        <v>0</v>
      </c>
      <c r="O584" s="6">
        <v>20</v>
      </c>
      <c r="P584" s="6" t="s">
        <v>366</v>
      </c>
      <c r="V584" s="9" t="s">
        <v>858</v>
      </c>
      <c r="W584" s="10">
        <v>37.882</v>
      </c>
      <c r="X584" s="3" t="s">
        <v>178</v>
      </c>
      <c r="Y584" s="3" t="s">
        <v>176</v>
      </c>
      <c r="Z584" s="6" t="s">
        <v>172</v>
      </c>
      <c r="AB584" s="6">
        <v>1</v>
      </c>
      <c r="AJ584" s="11" t="s">
        <v>860</v>
      </c>
      <c r="AK584" s="11" t="s">
        <v>369</v>
      </c>
    </row>
    <row r="585" spans="1:37" ht="9.75">
      <c r="A585" s="1">
        <v>249</v>
      </c>
      <c r="B585" s="2" t="s">
        <v>168</v>
      </c>
      <c r="C585" s="3" t="s">
        <v>179</v>
      </c>
      <c r="D585" s="164" t="s">
        <v>1203</v>
      </c>
      <c r="E585" s="5">
        <v>59.02</v>
      </c>
      <c r="F585" s="6" t="s">
        <v>450</v>
      </c>
      <c r="H585" s="7">
        <f>ROUND(E585*G585,2)</f>
        <v>0</v>
      </c>
      <c r="J585" s="7">
        <f>ROUND(E585*G585,2)</f>
        <v>0</v>
      </c>
      <c r="K585" s="8">
        <v>0.00023</v>
      </c>
      <c r="L585" s="8">
        <f>E585*K585</f>
        <v>0.013574600000000001</v>
      </c>
      <c r="N585" s="5">
        <f>E585*M585</f>
        <v>0</v>
      </c>
      <c r="O585" s="6">
        <v>20</v>
      </c>
      <c r="P585" s="6" t="s">
        <v>366</v>
      </c>
      <c r="V585" s="9" t="s">
        <v>858</v>
      </c>
      <c r="W585" s="10">
        <v>18.06</v>
      </c>
      <c r="X585" s="3" t="s">
        <v>180</v>
      </c>
      <c r="Y585" s="3" t="s">
        <v>179</v>
      </c>
      <c r="Z585" s="6" t="s">
        <v>181</v>
      </c>
      <c r="AB585" s="6">
        <v>1</v>
      </c>
      <c r="AJ585" s="11" t="s">
        <v>860</v>
      </c>
      <c r="AK585" s="11" t="s">
        <v>369</v>
      </c>
    </row>
    <row r="586" spans="4:24" ht="20.25">
      <c r="D586" s="149" t="s">
        <v>182</v>
      </c>
      <c r="E586" s="150"/>
      <c r="F586" s="151"/>
      <c r="G586" s="152"/>
      <c r="H586" s="152"/>
      <c r="I586" s="152"/>
      <c r="J586" s="152"/>
      <c r="K586" s="153"/>
      <c r="L586" s="153"/>
      <c r="M586" s="150"/>
      <c r="N586" s="150"/>
      <c r="O586" s="151"/>
      <c r="P586" s="151"/>
      <c r="Q586" s="150"/>
      <c r="R586" s="150"/>
      <c r="S586" s="150"/>
      <c r="T586" s="154"/>
      <c r="U586" s="154"/>
      <c r="V586" s="154" t="s">
        <v>217</v>
      </c>
      <c r="W586" s="155"/>
      <c r="X586" s="151"/>
    </row>
    <row r="587" spans="4:24" ht="9.75">
      <c r="D587" s="149" t="s">
        <v>183</v>
      </c>
      <c r="E587" s="150"/>
      <c r="F587" s="151"/>
      <c r="G587" s="152"/>
      <c r="H587" s="152"/>
      <c r="I587" s="152"/>
      <c r="J587" s="152"/>
      <c r="K587" s="153"/>
      <c r="L587" s="153"/>
      <c r="M587" s="150"/>
      <c r="N587" s="150"/>
      <c r="O587" s="151"/>
      <c r="P587" s="151"/>
      <c r="Q587" s="150"/>
      <c r="R587" s="150"/>
      <c r="S587" s="150"/>
      <c r="T587" s="154"/>
      <c r="U587" s="154"/>
      <c r="V587" s="154" t="s">
        <v>217</v>
      </c>
      <c r="W587" s="155"/>
      <c r="X587" s="151"/>
    </row>
    <row r="588" spans="1:37" ht="9.75">
      <c r="A588" s="1">
        <v>250</v>
      </c>
      <c r="B588" s="2" t="s">
        <v>168</v>
      </c>
      <c r="C588" s="3" t="s">
        <v>184</v>
      </c>
      <c r="D588" s="4" t="s">
        <v>185</v>
      </c>
      <c r="E588" s="5">
        <v>433.545</v>
      </c>
      <c r="F588" s="6" t="s">
        <v>450</v>
      </c>
      <c r="H588" s="7">
        <f>ROUND(E588*G588,2)</f>
        <v>0</v>
      </c>
      <c r="J588" s="7">
        <f>ROUND(E588*G588,2)</f>
        <v>0</v>
      </c>
      <c r="K588" s="8">
        <v>0.00068</v>
      </c>
      <c r="L588" s="8">
        <f>E588*K588</f>
        <v>0.29481060000000003</v>
      </c>
      <c r="N588" s="5">
        <f>E588*M588</f>
        <v>0</v>
      </c>
      <c r="O588" s="6">
        <v>20</v>
      </c>
      <c r="P588" s="6" t="s">
        <v>366</v>
      </c>
      <c r="V588" s="9" t="s">
        <v>858</v>
      </c>
      <c r="W588" s="10">
        <v>61.997</v>
      </c>
      <c r="X588" s="3" t="s">
        <v>186</v>
      </c>
      <c r="Y588" s="3" t="s">
        <v>184</v>
      </c>
      <c r="Z588" s="6" t="s">
        <v>676</v>
      </c>
      <c r="AB588" s="6">
        <v>7</v>
      </c>
      <c r="AJ588" s="11" t="s">
        <v>860</v>
      </c>
      <c r="AK588" s="11" t="s">
        <v>369</v>
      </c>
    </row>
    <row r="589" spans="4:24" ht="30">
      <c r="D589" s="149" t="s">
        <v>187</v>
      </c>
      <c r="E589" s="150"/>
      <c r="F589" s="151"/>
      <c r="G589" s="152"/>
      <c r="H589" s="152"/>
      <c r="I589" s="152"/>
      <c r="J589" s="152"/>
      <c r="K589" s="153"/>
      <c r="L589" s="153"/>
      <c r="M589" s="150"/>
      <c r="N589" s="150"/>
      <c r="O589" s="151"/>
      <c r="P589" s="151"/>
      <c r="Q589" s="150"/>
      <c r="R589" s="150"/>
      <c r="S589" s="150"/>
      <c r="T589" s="154"/>
      <c r="U589" s="154"/>
      <c r="V589" s="154" t="s">
        <v>217</v>
      </c>
      <c r="W589" s="155"/>
      <c r="X589" s="151"/>
    </row>
    <row r="590" spans="4:24" ht="9.75">
      <c r="D590" s="149" t="s">
        <v>188</v>
      </c>
      <c r="E590" s="150"/>
      <c r="F590" s="151"/>
      <c r="G590" s="152"/>
      <c r="H590" s="152"/>
      <c r="I590" s="152"/>
      <c r="J590" s="152"/>
      <c r="K590" s="153"/>
      <c r="L590" s="153"/>
      <c r="M590" s="150"/>
      <c r="N590" s="150"/>
      <c r="O590" s="151"/>
      <c r="P590" s="151"/>
      <c r="Q590" s="150"/>
      <c r="R590" s="150"/>
      <c r="S590" s="150"/>
      <c r="T590" s="154"/>
      <c r="U590" s="154"/>
      <c r="V590" s="154" t="s">
        <v>217</v>
      </c>
      <c r="W590" s="155"/>
      <c r="X590" s="151"/>
    </row>
    <row r="591" spans="4:23" ht="9.75">
      <c r="D591" s="157" t="s">
        <v>189</v>
      </c>
      <c r="E591" s="158">
        <f>J591</f>
        <v>0</v>
      </c>
      <c r="H591" s="158">
        <f>SUM(H579:H590)</f>
        <v>0</v>
      </c>
      <c r="I591" s="158">
        <f>SUM(I579:I590)</f>
        <v>0</v>
      </c>
      <c r="J591" s="158">
        <f>SUM(J579:J590)</f>
        <v>0</v>
      </c>
      <c r="L591" s="159">
        <f>SUM(L579:L590)</f>
        <v>0.37778648000000004</v>
      </c>
      <c r="N591" s="160">
        <f>SUM(N579:N590)</f>
        <v>0</v>
      </c>
      <c r="W591" s="10">
        <f>SUM(W579:W590)</f>
        <v>193.12400000000002</v>
      </c>
    </row>
    <row r="593" ht="9.75">
      <c r="B593" s="3" t="s">
        <v>190</v>
      </c>
    </row>
    <row r="594" spans="1:37" ht="9.75">
      <c r="A594" s="1">
        <v>251</v>
      </c>
      <c r="B594" s="2" t="s">
        <v>191</v>
      </c>
      <c r="C594" s="3" t="s">
        <v>192</v>
      </c>
      <c r="D594" s="4" t="s">
        <v>193</v>
      </c>
      <c r="E594" s="5">
        <v>5167.988</v>
      </c>
      <c r="F594" s="6" t="s">
        <v>450</v>
      </c>
      <c r="H594" s="7">
        <f>ROUND(E594*G594,2)</f>
        <v>0</v>
      </c>
      <c r="J594" s="7">
        <f>ROUND(E594*G594,2)</f>
        <v>0</v>
      </c>
      <c r="K594" s="8">
        <v>0.00068</v>
      </c>
      <c r="L594" s="8">
        <f>E594*K594</f>
        <v>3.5142318400000003</v>
      </c>
      <c r="N594" s="5">
        <f>E594*M594</f>
        <v>0</v>
      </c>
      <c r="O594" s="6">
        <v>20</v>
      </c>
      <c r="P594" s="6" t="s">
        <v>366</v>
      </c>
      <c r="V594" s="9" t="s">
        <v>858</v>
      </c>
      <c r="W594" s="10">
        <v>775.198</v>
      </c>
      <c r="X594" s="3" t="s">
        <v>192</v>
      </c>
      <c r="Y594" s="3" t="s">
        <v>192</v>
      </c>
      <c r="Z594" s="6" t="s">
        <v>172</v>
      </c>
      <c r="AB594" s="6">
        <v>7</v>
      </c>
      <c r="AJ594" s="11" t="s">
        <v>860</v>
      </c>
      <c r="AK594" s="11" t="s">
        <v>369</v>
      </c>
    </row>
    <row r="595" spans="4:24" ht="20.25">
      <c r="D595" s="149" t="s">
        <v>194</v>
      </c>
      <c r="E595" s="150"/>
      <c r="F595" s="151"/>
      <c r="G595" s="152"/>
      <c r="H595" s="152"/>
      <c r="I595" s="152"/>
      <c r="J595" s="152"/>
      <c r="K595" s="153"/>
      <c r="L595" s="153"/>
      <c r="M595" s="150"/>
      <c r="N595" s="150"/>
      <c r="O595" s="151"/>
      <c r="P595" s="151"/>
      <c r="Q595" s="150"/>
      <c r="R595" s="150"/>
      <c r="S595" s="150"/>
      <c r="T595" s="154"/>
      <c r="U595" s="154"/>
      <c r="V595" s="154" t="s">
        <v>217</v>
      </c>
      <c r="W595" s="155"/>
      <c r="X595" s="151"/>
    </row>
    <row r="596" spans="4:24" ht="9.75">
      <c r="D596" s="149" t="s">
        <v>195</v>
      </c>
      <c r="E596" s="150"/>
      <c r="F596" s="151"/>
      <c r="G596" s="152"/>
      <c r="H596" s="152"/>
      <c r="I596" s="152"/>
      <c r="J596" s="152"/>
      <c r="K596" s="153"/>
      <c r="L596" s="153"/>
      <c r="M596" s="150"/>
      <c r="N596" s="150"/>
      <c r="O596" s="151"/>
      <c r="P596" s="151"/>
      <c r="Q596" s="150"/>
      <c r="R596" s="150"/>
      <c r="S596" s="150"/>
      <c r="T596" s="154"/>
      <c r="U596" s="154"/>
      <c r="V596" s="154" t="s">
        <v>217</v>
      </c>
      <c r="W596" s="155"/>
      <c r="X596" s="151"/>
    </row>
    <row r="597" spans="4:23" ht="9.75">
      <c r="D597" s="157" t="s">
        <v>196</v>
      </c>
      <c r="E597" s="158">
        <f>J597</f>
        <v>0</v>
      </c>
      <c r="H597" s="158">
        <f>SUM(H593:H596)</f>
        <v>0</v>
      </c>
      <c r="I597" s="158">
        <f>SUM(I593:I596)</f>
        <v>0</v>
      </c>
      <c r="J597" s="158">
        <f>SUM(J593:J596)</f>
        <v>0</v>
      </c>
      <c r="L597" s="159">
        <f>SUM(L593:L596)</f>
        <v>3.5142318400000003</v>
      </c>
      <c r="N597" s="160">
        <f>SUM(N593:N596)</f>
        <v>0</v>
      </c>
      <c r="W597" s="10">
        <f>SUM(W593:W596)</f>
        <v>775.198</v>
      </c>
    </row>
    <row r="599" spans="4:23" ht="9.75">
      <c r="D599" s="157" t="s">
        <v>197</v>
      </c>
      <c r="E599" s="160">
        <f>J599</f>
        <v>0</v>
      </c>
      <c r="H599" s="158">
        <f>+H319+H325+H380+H386+H391+H416+H432+H447+H453+H499+H516+H547+H561+H577+H591+H597</f>
        <v>0</v>
      </c>
      <c r="I599" s="158">
        <f>+I319+I325+I380+I386+I391+I416+I432+I447+I453+I499+I516+I547+I561+I577+I591+I597</f>
        <v>0</v>
      </c>
      <c r="J599" s="158">
        <f>+J319+J325+J380+J386+J391+J416+J432+J447+J453+J499+J516+J547+J561+J577+J591+J597</f>
        <v>0</v>
      </c>
      <c r="L599" s="159">
        <f>+L319+L325+L380+L386+L391+L416+L432+L447+L453+L499+L516+L547+L561+L577+L591+L597</f>
        <v>97.3383679</v>
      </c>
      <c r="N599" s="160">
        <f>+N319+N325+N380+N386+N391+N416+N432+N447+N453+N499+N516+N547+N561+N577+N591+N597</f>
        <v>0</v>
      </c>
      <c r="W599" s="10">
        <f>+W319+W325+W380+W386+W391+W416+W432+W447+W453+W499+W516+W547+W561+W577+W591+W597</f>
        <v>5977.704</v>
      </c>
    </row>
    <row r="601" ht="9.75">
      <c r="B601" s="148" t="s">
        <v>198</v>
      </c>
    </row>
    <row r="602" ht="9.75">
      <c r="B602" s="3" t="s">
        <v>199</v>
      </c>
    </row>
    <row r="603" spans="1:37" ht="9.75">
      <c r="A603" s="1">
        <v>252</v>
      </c>
      <c r="B603" s="2" t="s">
        <v>200</v>
      </c>
      <c r="C603" s="3" t="s">
        <v>201</v>
      </c>
      <c r="D603" s="4" t="s">
        <v>202</v>
      </c>
      <c r="E603" s="5">
        <v>16</v>
      </c>
      <c r="F603" s="6" t="s">
        <v>505</v>
      </c>
      <c r="H603" s="7">
        <f>ROUND(E603*G603,2)</f>
        <v>0</v>
      </c>
      <c r="J603" s="7">
        <f>ROUND(E603*G603,2)</f>
        <v>0</v>
      </c>
      <c r="L603" s="8">
        <f>E603*K603</f>
        <v>0</v>
      </c>
      <c r="N603" s="5">
        <f>E603*M603</f>
        <v>0</v>
      </c>
      <c r="O603" s="6">
        <v>20</v>
      </c>
      <c r="P603" s="6" t="s">
        <v>366</v>
      </c>
      <c r="V603" s="9" t="s">
        <v>203</v>
      </c>
      <c r="X603" s="3" t="s">
        <v>201</v>
      </c>
      <c r="Y603" s="3" t="s">
        <v>201</v>
      </c>
      <c r="Z603" s="6" t="s">
        <v>416</v>
      </c>
      <c r="AB603" s="6">
        <v>7</v>
      </c>
      <c r="AJ603" s="11" t="s">
        <v>204</v>
      </c>
      <c r="AK603" s="11" t="s">
        <v>369</v>
      </c>
    </row>
    <row r="604" spans="4:23" ht="9.75">
      <c r="D604" s="157" t="s">
        <v>205</v>
      </c>
      <c r="E604" s="158">
        <f>J604</f>
        <v>0</v>
      </c>
      <c r="H604" s="158">
        <f>SUM(H601:H603)</f>
        <v>0</v>
      </c>
      <c r="I604" s="158">
        <f>SUM(I601:I603)</f>
        <v>0</v>
      </c>
      <c r="J604" s="158">
        <f>SUM(J601:J603)</f>
        <v>0</v>
      </c>
      <c r="L604" s="159">
        <f>SUM(L601:L603)</f>
        <v>0</v>
      </c>
      <c r="N604" s="160">
        <f>SUM(N601:N603)</f>
        <v>0</v>
      </c>
      <c r="W604" s="10">
        <f>SUM(W601:W603)</f>
        <v>0</v>
      </c>
    </row>
    <row r="606" ht="9.75">
      <c r="B606" s="3" t="s">
        <v>206</v>
      </c>
    </row>
    <row r="607" spans="1:37" ht="33.75" customHeight="1">
      <c r="A607" s="1">
        <v>253</v>
      </c>
      <c r="B607" s="2" t="s">
        <v>207</v>
      </c>
      <c r="C607" s="3" t="s">
        <v>208</v>
      </c>
      <c r="D607" s="164" t="s">
        <v>1204</v>
      </c>
      <c r="E607" s="5">
        <v>1</v>
      </c>
      <c r="F607" s="6" t="s">
        <v>505</v>
      </c>
      <c r="H607" s="7">
        <f>ROUND(E607*G607,2)</f>
        <v>0</v>
      </c>
      <c r="J607" s="7">
        <f>ROUND(E607*G607,2)</f>
        <v>0</v>
      </c>
      <c r="L607" s="8">
        <f>E607*K607</f>
        <v>0</v>
      </c>
      <c r="N607" s="5">
        <f>E607*M607</f>
        <v>0</v>
      </c>
      <c r="O607" s="6">
        <v>20</v>
      </c>
      <c r="P607" s="6" t="s">
        <v>366</v>
      </c>
      <c r="V607" s="9" t="s">
        <v>203</v>
      </c>
      <c r="W607" s="10">
        <v>0.835</v>
      </c>
      <c r="X607" s="3" t="s">
        <v>209</v>
      </c>
      <c r="Y607" s="3" t="s">
        <v>208</v>
      </c>
      <c r="Z607" s="6" t="s">
        <v>210</v>
      </c>
      <c r="AB607" s="6">
        <v>7</v>
      </c>
      <c r="AJ607" s="11" t="s">
        <v>204</v>
      </c>
      <c r="AK607" s="11" t="s">
        <v>369</v>
      </c>
    </row>
    <row r="608" spans="4:23" ht="9.75">
      <c r="D608" s="157" t="s">
        <v>211</v>
      </c>
      <c r="E608" s="158">
        <f>J608</f>
        <v>0</v>
      </c>
      <c r="H608" s="158">
        <f>SUM(H606:H607)</f>
        <v>0</v>
      </c>
      <c r="I608" s="158">
        <f>SUM(I606:I607)</f>
        <v>0</v>
      </c>
      <c r="J608" s="158">
        <f>SUM(J606:J607)</f>
        <v>0</v>
      </c>
      <c r="L608" s="159">
        <f>SUM(L606:L607)</f>
        <v>0</v>
      </c>
      <c r="N608" s="160">
        <f>SUM(N606:N607)</f>
        <v>0</v>
      </c>
      <c r="W608" s="10">
        <f>SUM(W606:W607)</f>
        <v>0.835</v>
      </c>
    </row>
    <row r="610" spans="4:23" ht="9.75">
      <c r="D610" s="157" t="s">
        <v>212</v>
      </c>
      <c r="E610" s="158">
        <f>J610</f>
        <v>0</v>
      </c>
      <c r="H610" s="158">
        <f>+H604+H608</f>
        <v>0</v>
      </c>
      <c r="I610" s="158">
        <f>+I604+I608</f>
        <v>0</v>
      </c>
      <c r="J610" s="158">
        <f>+J604+J608</f>
        <v>0</v>
      </c>
      <c r="L610" s="159">
        <f>+L604+L608</f>
        <v>0</v>
      </c>
      <c r="N610" s="160">
        <f>+N604+N608</f>
        <v>0</v>
      </c>
      <c r="W610" s="10">
        <f>+W604+W608</f>
        <v>0.835</v>
      </c>
    </row>
    <row r="612" spans="4:23" ht="9.75">
      <c r="D612" s="161" t="s">
        <v>213</v>
      </c>
      <c r="E612" s="158">
        <f>J612</f>
        <v>0</v>
      </c>
      <c r="H612" s="158">
        <f>+H301+H599+H610</f>
        <v>0</v>
      </c>
      <c r="I612" s="158">
        <f>+I301+I599+I610</f>
        <v>0</v>
      </c>
      <c r="J612" s="158">
        <f>+J301+J599+J610</f>
        <v>0</v>
      </c>
      <c r="L612" s="159">
        <f>+L301+L599+L610</f>
        <v>3202.79840007</v>
      </c>
      <c r="N612" s="160">
        <f>+N301+N599+N610</f>
        <v>0</v>
      </c>
      <c r="W612" s="10">
        <f>+W301+W599+W610</f>
        <v>29355.222999999998</v>
      </c>
    </row>
  </sheetData>
  <sheetProtection selectLockedCells="1" selectUnlockedCells="1"/>
  <mergeCells count="2">
    <mergeCell ref="K9:L9"/>
    <mergeCell ref="M9:N9"/>
  </mergeCells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portrait" paperSize="9" r:id="rId1"/>
  <headerFooter alignWithMargins="0">
    <oddFooter>&amp;R&amp;"Arial Narrow,Normálne"&amp;8Strana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44" customWidth="1"/>
    <col min="2" max="3" width="45.7109375" style="44" customWidth="1"/>
    <col min="4" max="4" width="11.28125" style="45" customWidth="1"/>
    <col min="5" max="16384" width="9.140625" style="11" customWidth="1"/>
  </cols>
  <sheetData>
    <row r="1" spans="1:4" ht="9.75">
      <c r="A1" s="46" t="s">
        <v>222</v>
      </c>
      <c r="B1" s="47"/>
      <c r="C1" s="47"/>
      <c r="D1" s="48" t="s">
        <v>223</v>
      </c>
    </row>
    <row r="2" spans="1:4" ht="9.75">
      <c r="A2" s="46" t="s">
        <v>333</v>
      </c>
      <c r="B2" s="47"/>
      <c r="C2" s="47"/>
      <c r="D2" s="48" t="s">
        <v>334</v>
      </c>
    </row>
    <row r="3" spans="1:4" ht="9.75">
      <c r="A3" s="46" t="s">
        <v>232</v>
      </c>
      <c r="B3" s="47"/>
      <c r="C3" s="47"/>
      <c r="D3" s="48" t="s">
        <v>335</v>
      </c>
    </row>
    <row r="4" spans="1:4" ht="9.75">
      <c r="A4" s="47"/>
      <c r="B4" s="47"/>
      <c r="C4" s="47"/>
      <c r="D4" s="47"/>
    </row>
    <row r="5" spans="1:4" ht="9.75">
      <c r="A5" s="46" t="s">
        <v>336</v>
      </c>
      <c r="B5" s="47"/>
      <c r="C5" s="47"/>
      <c r="D5" s="47"/>
    </row>
    <row r="6" spans="1:4" ht="9.75">
      <c r="A6" s="46" t="s">
        <v>337</v>
      </c>
      <c r="B6" s="47"/>
      <c r="C6" s="47"/>
      <c r="D6" s="47"/>
    </row>
    <row r="7" spans="1:4" ht="9.75">
      <c r="A7" s="46"/>
      <c r="B7" s="47"/>
      <c r="C7" s="47"/>
      <c r="D7" s="47"/>
    </row>
    <row r="8" spans="1:4" ht="9.75">
      <c r="A8" s="11" t="s">
        <v>338</v>
      </c>
      <c r="B8" s="49"/>
      <c r="C8" s="50"/>
      <c r="D8" s="51"/>
    </row>
    <row r="9" spans="1:6" ht="9.75">
      <c r="A9" s="52" t="s">
        <v>283</v>
      </c>
      <c r="B9" s="52" t="s">
        <v>284</v>
      </c>
      <c r="C9" s="52" t="s">
        <v>285</v>
      </c>
      <c r="D9" s="53" t="s">
        <v>286</v>
      </c>
      <c r="F9" s="11" t="s">
        <v>214</v>
      </c>
    </row>
    <row r="10" spans="1:4" ht="9.75">
      <c r="A10" s="54"/>
      <c r="B10" s="54"/>
      <c r="C10" s="55"/>
      <c r="D10" s="56"/>
    </row>
    <row r="12" spans="1:6" ht="9.75">
      <c r="A12" s="44" t="s">
        <v>215</v>
      </c>
      <c r="B12" s="44" t="s">
        <v>215</v>
      </c>
      <c r="C12" s="44" t="s">
        <v>215</v>
      </c>
      <c r="F12" s="11" t="s">
        <v>216</v>
      </c>
    </row>
    <row r="13" spans="1:6" ht="9.75">
      <c r="A13" s="44" t="s">
        <v>215</v>
      </c>
      <c r="B13" s="44" t="s">
        <v>215</v>
      </c>
      <c r="C13" s="44" t="s">
        <v>215</v>
      </c>
      <c r="F13" s="11" t="s">
        <v>216</v>
      </c>
    </row>
    <row r="14" spans="1:6" ht="9.75">
      <c r="A14" s="44" t="s">
        <v>215</v>
      </c>
      <c r="B14" s="44" t="s">
        <v>215</v>
      </c>
      <c r="C14" s="44" t="s">
        <v>215</v>
      </c>
      <c r="F14" s="11" t="s">
        <v>216</v>
      </c>
    </row>
    <row r="15" spans="1:6" ht="9.75">
      <c r="A15" s="44" t="s">
        <v>215</v>
      </c>
      <c r="B15" s="44" t="s">
        <v>215</v>
      </c>
      <c r="C15" s="44" t="s">
        <v>215</v>
      </c>
      <c r="F15" s="11" t="s">
        <v>216</v>
      </c>
    </row>
  </sheetData>
  <sheetProtection selectLockedCells="1" selectUnlockedCells="1"/>
  <printOptions horizontalCentered="1"/>
  <pageMargins left="0.39305555555555555" right="0.3541666666666667" top="0.6291666666666667" bottom="0.5902777777777778" header="0.5118055555555555" footer="0.3541666666666667"/>
  <pageSetup horizontalDpi="300" verticalDpi="300" orientation="landscape" paperSize="9"/>
  <headerFooter alignWithMargins="0">
    <oddFooter>&amp;R&amp;"Arial Narrow,Normálne"&amp;8Strana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2.28125" style="11" customWidth="1"/>
    <col min="2" max="4" width="9.7109375" style="13" customWidth="1"/>
    <col min="5" max="5" width="9.7109375" style="14" customWidth="1"/>
    <col min="6" max="6" width="8.7109375" style="15" customWidth="1"/>
    <col min="7" max="7" width="9.140625" style="15" customWidth="1"/>
    <col min="8" max="23" width="9.140625" style="11" customWidth="1"/>
    <col min="24" max="25" width="5.7109375" style="11" customWidth="1"/>
    <col min="26" max="26" width="6.57421875" style="11" customWidth="1"/>
    <col min="27" max="27" width="24.28125" style="11" customWidth="1"/>
    <col min="28" max="28" width="4.28125" style="11" customWidth="1"/>
    <col min="29" max="29" width="8.28125" style="11" customWidth="1"/>
    <col min="30" max="30" width="8.7109375" style="11" customWidth="1"/>
    <col min="31" max="16384" width="9.140625" style="11" customWidth="1"/>
  </cols>
  <sheetData>
    <row r="1" spans="1:30" ht="9.75">
      <c r="A1" s="12" t="s">
        <v>222</v>
      </c>
      <c r="C1" s="11"/>
      <c r="E1" s="12" t="s">
        <v>332</v>
      </c>
      <c r="F1" s="11"/>
      <c r="G1" s="11"/>
      <c r="Z1" s="16" t="s">
        <v>224</v>
      </c>
      <c r="AA1" s="16" t="s">
        <v>225</v>
      </c>
      <c r="AB1" s="16" t="s">
        <v>226</v>
      </c>
      <c r="AC1" s="16" t="s">
        <v>227</v>
      </c>
      <c r="AD1" s="16" t="s">
        <v>228</v>
      </c>
    </row>
    <row r="2" spans="1:30" ht="9.75">
      <c r="A2" s="12" t="s">
        <v>333</v>
      </c>
      <c r="C2" s="11"/>
      <c r="E2" s="12" t="s">
        <v>334</v>
      </c>
      <c r="F2" s="11"/>
      <c r="G2" s="11"/>
      <c r="Z2" s="16" t="s">
        <v>229</v>
      </c>
      <c r="AA2" s="18" t="s">
        <v>287</v>
      </c>
      <c r="AB2" s="18" t="s">
        <v>231</v>
      </c>
      <c r="AC2" s="18"/>
      <c r="AD2" s="19"/>
    </row>
    <row r="3" spans="1:30" ht="9.75">
      <c r="A3" s="12" t="s">
        <v>232</v>
      </c>
      <c r="C3" s="11"/>
      <c r="E3" s="12" t="s">
        <v>335</v>
      </c>
      <c r="F3" s="11"/>
      <c r="G3" s="11"/>
      <c r="Z3" s="16" t="s">
        <v>233</v>
      </c>
      <c r="AA3" s="18" t="s">
        <v>288</v>
      </c>
      <c r="AB3" s="18" t="s">
        <v>231</v>
      </c>
      <c r="AC3" s="18" t="s">
        <v>235</v>
      </c>
      <c r="AD3" s="19" t="s">
        <v>236</v>
      </c>
    </row>
    <row r="4" spans="2:30" ht="9.75">
      <c r="B4" s="11"/>
      <c r="C4" s="11"/>
      <c r="D4" s="11"/>
      <c r="E4" s="11"/>
      <c r="F4" s="11"/>
      <c r="G4" s="11"/>
      <c r="Z4" s="16" t="s">
        <v>237</v>
      </c>
      <c r="AA4" s="18" t="s">
        <v>289</v>
      </c>
      <c r="AB4" s="18" t="s">
        <v>231</v>
      </c>
      <c r="AC4" s="18"/>
      <c r="AD4" s="19"/>
    </row>
    <row r="5" spans="1:30" ht="9.75">
      <c r="A5" s="12" t="s">
        <v>336</v>
      </c>
      <c r="B5" s="11"/>
      <c r="C5" s="11"/>
      <c r="D5" s="11"/>
      <c r="E5" s="11"/>
      <c r="F5" s="11"/>
      <c r="G5" s="11"/>
      <c r="Z5" s="16" t="s">
        <v>239</v>
      </c>
      <c r="AA5" s="18" t="s">
        <v>288</v>
      </c>
      <c r="AB5" s="18" t="s">
        <v>231</v>
      </c>
      <c r="AC5" s="18" t="s">
        <v>235</v>
      </c>
      <c r="AD5" s="19" t="s">
        <v>236</v>
      </c>
    </row>
    <row r="6" spans="1:7" ht="9.75">
      <c r="A6" s="12" t="s">
        <v>337</v>
      </c>
      <c r="B6" s="11"/>
      <c r="C6" s="11"/>
      <c r="D6" s="11"/>
      <c r="E6" s="11"/>
      <c r="F6" s="11"/>
      <c r="G6" s="11"/>
    </row>
    <row r="7" spans="1:7" ht="9.75">
      <c r="A7" s="12"/>
      <c r="B7" s="11"/>
      <c r="C7" s="11"/>
      <c r="D7" s="11"/>
      <c r="E7" s="11"/>
      <c r="F7" s="11"/>
      <c r="G7" s="11"/>
    </row>
    <row r="8" spans="1:7" ht="13.5">
      <c r="A8" s="11" t="s">
        <v>338</v>
      </c>
      <c r="B8" s="22" t="str">
        <f>CONCATENATE(AA2," ",AB2," ",AC2," ",AD2)</f>
        <v>Rekapitulácia rozpočtu v EUR  </v>
      </c>
      <c r="G8" s="11"/>
    </row>
    <row r="9" spans="1:7" ht="9.75">
      <c r="A9" s="23" t="s">
        <v>290</v>
      </c>
      <c r="B9" s="23" t="s">
        <v>247</v>
      </c>
      <c r="C9" s="23" t="s">
        <v>248</v>
      </c>
      <c r="D9" s="23" t="s">
        <v>249</v>
      </c>
      <c r="E9" s="24" t="s">
        <v>291</v>
      </c>
      <c r="F9" s="24" t="s">
        <v>251</v>
      </c>
      <c r="G9" s="24" t="s">
        <v>256</v>
      </c>
    </row>
    <row r="10" spans="1:7" ht="9.75">
      <c r="A10" s="32"/>
      <c r="B10" s="32"/>
      <c r="C10" s="32" t="s">
        <v>273</v>
      </c>
      <c r="D10" s="32"/>
      <c r="E10" s="32" t="s">
        <v>249</v>
      </c>
      <c r="F10" s="32" t="s">
        <v>249</v>
      </c>
      <c r="G10" s="32" t="s">
        <v>249</v>
      </c>
    </row>
    <row r="12" spans="1:7" ht="9.75">
      <c r="A12" s="11" t="s">
        <v>361</v>
      </c>
      <c r="B12" s="13">
        <f>Prehlad!H43</f>
        <v>0</v>
      </c>
      <c r="C12" s="13">
        <f>Prehlad!I43</f>
        <v>0</v>
      </c>
      <c r="D12" s="13">
        <f>Prehlad!J43</f>
        <v>0</v>
      </c>
      <c r="E12" s="14">
        <f>Prehlad!L43</f>
        <v>456.257</v>
      </c>
      <c r="F12" s="15">
        <f>Prehlad!N43</f>
        <v>0</v>
      </c>
      <c r="G12" s="15">
        <f>Prehlad!W43</f>
        <v>984.2039999999998</v>
      </c>
    </row>
    <row r="13" spans="1:7" ht="9.75">
      <c r="A13" s="11" t="s">
        <v>424</v>
      </c>
      <c r="B13" s="13">
        <f>Prehlad!H80</f>
        <v>0</v>
      </c>
      <c r="C13" s="13">
        <f>Prehlad!I80</f>
        <v>0</v>
      </c>
      <c r="D13" s="13">
        <f>Prehlad!J80</f>
        <v>0</v>
      </c>
      <c r="E13" s="14">
        <f>Prehlad!L80</f>
        <v>286.42782697999996</v>
      </c>
      <c r="F13" s="15">
        <f>Prehlad!N80</f>
        <v>0</v>
      </c>
      <c r="G13" s="15">
        <f>Prehlad!W80</f>
        <v>2804.0950000000003</v>
      </c>
    </row>
    <row r="14" spans="1:7" ht="9.75">
      <c r="A14" s="11" t="s">
        <v>487</v>
      </c>
      <c r="B14" s="13">
        <f>Prehlad!H160</f>
        <v>0</v>
      </c>
      <c r="C14" s="13">
        <f>Prehlad!I160</f>
        <v>0</v>
      </c>
      <c r="D14" s="13">
        <f>Prehlad!J160</f>
        <v>0</v>
      </c>
      <c r="E14" s="14">
        <f>Prehlad!L160</f>
        <v>1079.12880553</v>
      </c>
      <c r="F14" s="15">
        <f>Prehlad!N160</f>
        <v>0</v>
      </c>
      <c r="G14" s="15">
        <f>Prehlad!W160</f>
        <v>5419.991999999999</v>
      </c>
    </row>
    <row r="15" spans="1:7" ht="9.75">
      <c r="A15" s="11" t="s">
        <v>622</v>
      </c>
      <c r="B15" s="13">
        <f>Prehlad!H196</f>
        <v>0</v>
      </c>
      <c r="C15" s="13">
        <f>Prehlad!I196</f>
        <v>0</v>
      </c>
      <c r="D15" s="13">
        <f>Prehlad!J196</f>
        <v>0</v>
      </c>
      <c r="E15" s="14">
        <f>Prehlad!L196</f>
        <v>720.27534125</v>
      </c>
      <c r="F15" s="15">
        <f>Prehlad!N196</f>
        <v>0</v>
      </c>
      <c r="G15" s="15">
        <f>Prehlad!W196</f>
        <v>4090.7239999999993</v>
      </c>
    </row>
    <row r="16" spans="1:7" ht="9.75">
      <c r="A16" s="11" t="s">
        <v>673</v>
      </c>
      <c r="B16" s="13">
        <f>Prehlad!H261</f>
        <v>0</v>
      </c>
      <c r="C16" s="13">
        <f>Prehlad!I261</f>
        <v>0</v>
      </c>
      <c r="D16" s="13">
        <f>Prehlad!J261</f>
        <v>0</v>
      </c>
      <c r="E16" s="14">
        <f>Prehlad!L261</f>
        <v>562.50609135</v>
      </c>
      <c r="F16" s="15">
        <f>Prehlad!N261</f>
        <v>0</v>
      </c>
      <c r="G16" s="15">
        <f>Prehlad!W261</f>
        <v>7650.417</v>
      </c>
    </row>
    <row r="17" spans="1:7" ht="9.75">
      <c r="A17" s="11" t="s">
        <v>785</v>
      </c>
      <c r="B17" s="13">
        <f>Prehlad!H266</f>
        <v>0</v>
      </c>
      <c r="C17" s="13">
        <f>Prehlad!I266</f>
        <v>0</v>
      </c>
      <c r="D17" s="13">
        <f>Prehlad!J266</f>
        <v>0</v>
      </c>
      <c r="E17" s="14">
        <f>Prehlad!L266</f>
        <v>0.19927999999999998</v>
      </c>
      <c r="F17" s="15">
        <f>Prehlad!N266</f>
        <v>0</v>
      </c>
      <c r="G17" s="15">
        <f>Prehlad!W266</f>
        <v>1.195</v>
      </c>
    </row>
    <row r="18" spans="1:7" ht="9.75">
      <c r="A18" s="11" t="s">
        <v>795</v>
      </c>
      <c r="B18" s="13">
        <f>Prehlad!H299</f>
        <v>0</v>
      </c>
      <c r="C18" s="13">
        <f>Prehlad!I299</f>
        <v>0</v>
      </c>
      <c r="D18" s="13">
        <f>Prehlad!J299</f>
        <v>0</v>
      </c>
      <c r="E18" s="14">
        <f>Prehlad!L299</f>
        <v>0.66568706</v>
      </c>
      <c r="F18" s="15">
        <f>Prehlad!N299</f>
        <v>0</v>
      </c>
      <c r="G18" s="15">
        <f>Prehlad!W299</f>
        <v>2426.0570000000002</v>
      </c>
    </row>
    <row r="19" spans="1:7" ht="9.75">
      <c r="A19" s="11" t="s">
        <v>852</v>
      </c>
      <c r="B19" s="13">
        <f>Prehlad!H301</f>
        <v>0</v>
      </c>
      <c r="C19" s="13">
        <f>Prehlad!I301</f>
        <v>0</v>
      </c>
      <c r="D19" s="13">
        <f>Prehlad!J301</f>
        <v>0</v>
      </c>
      <c r="E19" s="14">
        <f>Prehlad!L301</f>
        <v>3105.46003217</v>
      </c>
      <c r="F19" s="15">
        <f>Prehlad!N301</f>
        <v>0</v>
      </c>
      <c r="G19" s="15">
        <f>Prehlad!W301</f>
        <v>23376.684</v>
      </c>
    </row>
    <row r="21" spans="1:7" ht="9.75">
      <c r="A21" s="11" t="s">
        <v>854</v>
      </c>
      <c r="B21" s="13">
        <f>Prehlad!H319</f>
        <v>0</v>
      </c>
      <c r="C21" s="13">
        <f>Prehlad!I319</f>
        <v>0</v>
      </c>
      <c r="D21" s="13">
        <f>Prehlad!J319</f>
        <v>0</v>
      </c>
      <c r="E21" s="14">
        <f>Prehlad!L319</f>
        <v>1.5908714300000002</v>
      </c>
      <c r="F21" s="15">
        <f>Prehlad!N319</f>
        <v>0</v>
      </c>
      <c r="G21" s="15">
        <f>Prehlad!W319</f>
        <v>97.55499999999999</v>
      </c>
    </row>
    <row r="22" spans="1:7" ht="9.75">
      <c r="A22" s="11" t="s">
        <v>884</v>
      </c>
      <c r="B22" s="13">
        <f>Prehlad!H325</f>
        <v>0</v>
      </c>
      <c r="C22" s="13">
        <f>Prehlad!I325</f>
        <v>0</v>
      </c>
      <c r="D22" s="13">
        <f>Prehlad!J325</f>
        <v>0</v>
      </c>
      <c r="E22" s="14">
        <f>Prehlad!L325</f>
        <v>0.0430815</v>
      </c>
      <c r="F22" s="15">
        <f>Prehlad!N325</f>
        <v>0</v>
      </c>
      <c r="G22" s="15">
        <f>Prehlad!W325</f>
        <v>1.17</v>
      </c>
    </row>
    <row r="23" spans="1:7" ht="9.75">
      <c r="A23" s="11" t="s">
        <v>895</v>
      </c>
      <c r="B23" s="13">
        <f>Prehlad!H380</f>
        <v>0</v>
      </c>
      <c r="C23" s="13">
        <f>Prehlad!I380</f>
        <v>0</v>
      </c>
      <c r="D23" s="13">
        <f>Prehlad!J380</f>
        <v>0</v>
      </c>
      <c r="E23" s="14">
        <f>Prehlad!L380</f>
        <v>10.205006930000001</v>
      </c>
      <c r="F23" s="15">
        <f>Prehlad!N380</f>
        <v>0</v>
      </c>
      <c r="G23" s="15">
        <f>Prehlad!W380</f>
        <v>395.448</v>
      </c>
    </row>
    <row r="24" spans="1:7" ht="9.75">
      <c r="A24" s="11" t="s">
        <v>987</v>
      </c>
      <c r="B24" s="13">
        <f>Prehlad!H386</f>
        <v>0</v>
      </c>
      <c r="C24" s="13">
        <f>Prehlad!I386</f>
        <v>0</v>
      </c>
      <c r="D24" s="13">
        <f>Prehlad!J386</f>
        <v>0</v>
      </c>
      <c r="E24" s="14">
        <f>Prehlad!L386</f>
        <v>0.03009</v>
      </c>
      <c r="F24" s="15">
        <f>Prehlad!N386</f>
        <v>0</v>
      </c>
      <c r="G24" s="15">
        <f>Prehlad!W386</f>
        <v>0.43500000000000005</v>
      </c>
    </row>
    <row r="25" spans="1:7" ht="9.75">
      <c r="A25" s="11" t="s">
        <v>1001</v>
      </c>
      <c r="B25" s="13">
        <f>Prehlad!H391</f>
        <v>0</v>
      </c>
      <c r="C25" s="13">
        <f>Prehlad!I391</f>
        <v>0</v>
      </c>
      <c r="D25" s="13">
        <f>Prehlad!J391</f>
        <v>0</v>
      </c>
      <c r="E25" s="14">
        <f>Prehlad!L391</f>
        <v>0.1508</v>
      </c>
      <c r="F25" s="15">
        <f>Prehlad!N391</f>
        <v>0</v>
      </c>
      <c r="G25" s="15">
        <f>Prehlad!W391</f>
        <v>7.71</v>
      </c>
    </row>
    <row r="26" spans="1:7" ht="9.75">
      <c r="A26" s="11" t="s">
        <v>1010</v>
      </c>
      <c r="B26" s="13">
        <f>Prehlad!H416</f>
        <v>0</v>
      </c>
      <c r="C26" s="13">
        <f>Prehlad!I416</f>
        <v>0</v>
      </c>
      <c r="D26" s="13">
        <f>Prehlad!J416</f>
        <v>0</v>
      </c>
      <c r="E26" s="14">
        <f>Prehlad!L416</f>
        <v>3.65990488</v>
      </c>
      <c r="F26" s="15">
        <f>Prehlad!N416</f>
        <v>0</v>
      </c>
      <c r="G26" s="15">
        <f>Prehlad!W416</f>
        <v>220.44400000000002</v>
      </c>
    </row>
    <row r="27" spans="1:7" ht="9.75">
      <c r="A27" s="11" t="s">
        <v>1059</v>
      </c>
      <c r="B27" s="13">
        <f>Prehlad!H432</f>
        <v>0</v>
      </c>
      <c r="C27" s="13">
        <f>Prehlad!I432</f>
        <v>0</v>
      </c>
      <c r="D27" s="13">
        <f>Prehlad!J432</f>
        <v>0</v>
      </c>
      <c r="E27" s="14">
        <f>Prehlad!L432</f>
        <v>6.27150946</v>
      </c>
      <c r="F27" s="15">
        <f>Prehlad!N432</f>
        <v>0</v>
      </c>
      <c r="G27" s="15">
        <f>Prehlad!W432</f>
        <v>323.82599999999996</v>
      </c>
    </row>
    <row r="28" spans="1:7" ht="9.75">
      <c r="A28" s="11" t="s">
        <v>1087</v>
      </c>
      <c r="B28" s="13">
        <f>Prehlad!H447</f>
        <v>0</v>
      </c>
      <c r="C28" s="13">
        <f>Prehlad!I447</f>
        <v>0</v>
      </c>
      <c r="D28" s="13">
        <f>Prehlad!J447</f>
        <v>0</v>
      </c>
      <c r="E28" s="14">
        <f>Prehlad!L447</f>
        <v>3.61585958</v>
      </c>
      <c r="F28" s="15">
        <f>Prehlad!N447</f>
        <v>0</v>
      </c>
      <c r="G28" s="15">
        <f>Prehlad!W447</f>
        <v>571.866</v>
      </c>
    </row>
    <row r="29" spans="1:7" ht="9.75">
      <c r="A29" s="11" t="s">
        <v>1120</v>
      </c>
      <c r="B29" s="13">
        <f>Prehlad!H453</f>
        <v>0</v>
      </c>
      <c r="C29" s="13">
        <f>Prehlad!I453</f>
        <v>0</v>
      </c>
      <c r="D29" s="13">
        <f>Prehlad!J453</f>
        <v>0</v>
      </c>
      <c r="E29" s="14">
        <f>Prehlad!L453</f>
        <v>0.07999850000000001</v>
      </c>
      <c r="F29" s="15">
        <f>Prehlad!N453</f>
        <v>0</v>
      </c>
      <c r="G29" s="15">
        <f>Prehlad!W453</f>
        <v>8.64</v>
      </c>
    </row>
    <row r="30" spans="1:7" ht="9.75">
      <c r="A30" s="11" t="s">
        <v>1130</v>
      </c>
      <c r="B30" s="13">
        <f>Prehlad!H499</f>
        <v>0</v>
      </c>
      <c r="C30" s="13">
        <f>Prehlad!I499</f>
        <v>0</v>
      </c>
      <c r="D30" s="13">
        <f>Prehlad!J499</f>
        <v>0</v>
      </c>
      <c r="E30" s="14">
        <f>Prehlad!L499</f>
        <v>8.634789999999999</v>
      </c>
      <c r="F30" s="15">
        <f>Prehlad!N499</f>
        <v>0</v>
      </c>
      <c r="G30" s="15">
        <f>Prehlad!W499</f>
        <v>685.8199999999999</v>
      </c>
    </row>
    <row r="31" spans="1:7" ht="9.75">
      <c r="A31" s="11" t="s">
        <v>41</v>
      </c>
      <c r="B31" s="13">
        <f>Prehlad!H516</f>
        <v>0</v>
      </c>
      <c r="C31" s="13">
        <f>Prehlad!I516</f>
        <v>0</v>
      </c>
      <c r="D31" s="13">
        <f>Prehlad!J516</f>
        <v>0</v>
      </c>
      <c r="E31" s="14">
        <f>Prehlad!L516</f>
        <v>2.1369156</v>
      </c>
      <c r="F31" s="15">
        <f>Prehlad!N516</f>
        <v>0</v>
      </c>
      <c r="G31" s="15">
        <f>Prehlad!W516</f>
        <v>317.837</v>
      </c>
    </row>
    <row r="32" spans="1:7" ht="9.75">
      <c r="A32" s="11" t="s">
        <v>74</v>
      </c>
      <c r="B32" s="13">
        <f>Prehlad!H547</f>
        <v>0</v>
      </c>
      <c r="C32" s="13">
        <f>Prehlad!I547</f>
        <v>0</v>
      </c>
      <c r="D32" s="13">
        <f>Prehlad!J547</f>
        <v>0</v>
      </c>
      <c r="E32" s="14">
        <f>Prehlad!L547</f>
        <v>14.748209310000002</v>
      </c>
      <c r="F32" s="15">
        <f>Prehlad!N547</f>
        <v>0</v>
      </c>
      <c r="G32" s="15">
        <f>Prehlad!W547</f>
        <v>587.1790000000001</v>
      </c>
    </row>
    <row r="33" spans="1:7" ht="9.75">
      <c r="A33" s="11" t="s">
        <v>119</v>
      </c>
      <c r="B33" s="13">
        <f>Prehlad!H561</f>
        <v>0</v>
      </c>
      <c r="C33" s="13">
        <f>Prehlad!I561</f>
        <v>0</v>
      </c>
      <c r="D33" s="13">
        <f>Prehlad!J561</f>
        <v>0</v>
      </c>
      <c r="E33" s="14">
        <f>Prehlad!L561</f>
        <v>10.28932143</v>
      </c>
      <c r="F33" s="15">
        <f>Prehlad!N561</f>
        <v>0</v>
      </c>
      <c r="G33" s="15">
        <f>Prehlad!W561</f>
        <v>851.832</v>
      </c>
    </row>
    <row r="34" spans="1:7" ht="9.75">
      <c r="A34" s="11" t="s">
        <v>143</v>
      </c>
      <c r="B34" s="13">
        <f>Prehlad!H577</f>
        <v>0</v>
      </c>
      <c r="C34" s="13">
        <f>Prehlad!I577</f>
        <v>0</v>
      </c>
      <c r="D34" s="13">
        <f>Prehlad!J577</f>
        <v>0</v>
      </c>
      <c r="E34" s="14">
        <f>Prehlad!L577</f>
        <v>31.98999096</v>
      </c>
      <c r="F34" s="15">
        <f>Prehlad!N577</f>
        <v>0</v>
      </c>
      <c r="G34" s="15">
        <f>Prehlad!W577</f>
        <v>939.62</v>
      </c>
    </row>
    <row r="35" spans="1:7" ht="9.75">
      <c r="A35" s="11" t="s">
        <v>167</v>
      </c>
      <c r="B35" s="13">
        <f>Prehlad!H591</f>
        <v>0</v>
      </c>
      <c r="C35" s="13">
        <f>Prehlad!I591</f>
        <v>0</v>
      </c>
      <c r="D35" s="13">
        <f>Prehlad!J591</f>
        <v>0</v>
      </c>
      <c r="E35" s="14">
        <f>Prehlad!L591</f>
        <v>0.37778648000000004</v>
      </c>
      <c r="F35" s="15">
        <f>Prehlad!N591</f>
        <v>0</v>
      </c>
      <c r="G35" s="15">
        <f>Prehlad!W591</f>
        <v>193.12400000000002</v>
      </c>
    </row>
    <row r="36" spans="1:7" ht="9.75">
      <c r="A36" s="11" t="s">
        <v>190</v>
      </c>
      <c r="B36" s="13">
        <f>Prehlad!H597</f>
        <v>0</v>
      </c>
      <c r="C36" s="13">
        <f>Prehlad!I597</f>
        <v>0</v>
      </c>
      <c r="D36" s="13">
        <f>Prehlad!J597</f>
        <v>0</v>
      </c>
      <c r="E36" s="14">
        <f>Prehlad!L597</f>
        <v>3.5142318400000003</v>
      </c>
      <c r="F36" s="15">
        <f>Prehlad!N597</f>
        <v>0</v>
      </c>
      <c r="G36" s="15">
        <f>Prehlad!W597</f>
        <v>775.198</v>
      </c>
    </row>
    <row r="37" spans="1:7" ht="9.75">
      <c r="A37" s="11" t="s">
        <v>197</v>
      </c>
      <c r="B37" s="13">
        <f>Prehlad!H599</f>
        <v>0</v>
      </c>
      <c r="C37" s="13">
        <f>Prehlad!I599</f>
        <v>0</v>
      </c>
      <c r="D37" s="13">
        <f>Prehlad!J599</f>
        <v>0</v>
      </c>
      <c r="E37" s="14">
        <f>Prehlad!L599</f>
        <v>97.3383679</v>
      </c>
      <c r="F37" s="15">
        <f>Prehlad!N599</f>
        <v>0</v>
      </c>
      <c r="G37" s="15">
        <f>Prehlad!W599</f>
        <v>5977.704</v>
      </c>
    </row>
    <row r="39" spans="1:7" ht="9.75">
      <c r="A39" s="11" t="s">
        <v>199</v>
      </c>
      <c r="B39" s="13">
        <f>Prehlad!H604</f>
        <v>0</v>
      </c>
      <c r="C39" s="13">
        <f>Prehlad!I604</f>
        <v>0</v>
      </c>
      <c r="D39" s="13">
        <f>Prehlad!J604</f>
        <v>0</v>
      </c>
      <c r="E39" s="14">
        <f>Prehlad!L604</f>
        <v>0</v>
      </c>
      <c r="F39" s="15">
        <f>Prehlad!N604</f>
        <v>0</v>
      </c>
      <c r="G39" s="15">
        <f>Prehlad!W604</f>
        <v>0</v>
      </c>
    </row>
    <row r="40" spans="1:7" ht="9.75">
      <c r="A40" s="11" t="s">
        <v>206</v>
      </c>
      <c r="B40" s="13">
        <f>Prehlad!H608</f>
        <v>0</v>
      </c>
      <c r="C40" s="13">
        <f>Prehlad!I608</f>
        <v>0</v>
      </c>
      <c r="D40" s="13">
        <f>Prehlad!J608</f>
        <v>0</v>
      </c>
      <c r="E40" s="14">
        <f>Prehlad!L608</f>
        <v>0</v>
      </c>
      <c r="F40" s="15">
        <f>Prehlad!N608</f>
        <v>0</v>
      </c>
      <c r="G40" s="15">
        <f>Prehlad!W608</f>
        <v>0.835</v>
      </c>
    </row>
    <row r="41" spans="1:7" ht="9.75">
      <c r="A41" s="11" t="s">
        <v>212</v>
      </c>
      <c r="B41" s="13">
        <f>Prehlad!H610</f>
        <v>0</v>
      </c>
      <c r="C41" s="13">
        <f>Prehlad!I610</f>
        <v>0</v>
      </c>
      <c r="D41" s="13">
        <f>Prehlad!J610</f>
        <v>0</v>
      </c>
      <c r="E41" s="14">
        <f>Prehlad!L610</f>
        <v>0</v>
      </c>
      <c r="F41" s="15">
        <f>Prehlad!N610</f>
        <v>0</v>
      </c>
      <c r="G41" s="15">
        <f>Prehlad!W610</f>
        <v>0.835</v>
      </c>
    </row>
    <row r="44" spans="1:7" ht="9.75">
      <c r="A44" s="11" t="s">
        <v>213</v>
      </c>
      <c r="B44" s="13">
        <f>Prehlad!H612</f>
        <v>0</v>
      </c>
      <c r="C44" s="13">
        <f>Prehlad!I612</f>
        <v>0</v>
      </c>
      <c r="D44" s="13">
        <f>Prehlad!J612</f>
        <v>0</v>
      </c>
      <c r="E44" s="14">
        <f>Prehlad!L612</f>
        <v>3202.79840007</v>
      </c>
      <c r="F44" s="15">
        <f>Prehlad!N612</f>
        <v>0</v>
      </c>
      <c r="G44" s="15">
        <f>Prehlad!W612</f>
        <v>29355.222999999998</v>
      </c>
    </row>
  </sheetData>
  <sheetProtection selectLockedCells="1" selectUnlockedCells="1"/>
  <printOptions horizontalCentered="1"/>
  <pageMargins left="0.19652777777777777" right="0.19652777777777777" top="0.6298611111111111" bottom="0.5902777777777778" header="0.5118055555555555" footer="0.3541666666666667"/>
  <pageSetup horizontalDpi="300" verticalDpi="300" orientation="portrait" paperSize="9"/>
  <headerFooter alignWithMargins="0">
    <oddFooter>&amp;R&amp;"Arial Narrow,Normálne"&amp;8Strana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AD41"/>
  <sheetViews>
    <sheetView showGridLines="0" zoomScalePageLayoutView="0" workbookViewId="0" topLeftCell="A7">
      <selection activeCell="A1" sqref="A1"/>
    </sheetView>
  </sheetViews>
  <sheetFormatPr defaultColWidth="9.140625" defaultRowHeight="12.75"/>
  <cols>
    <col min="1" max="1" width="0.71875" style="57" customWidth="1"/>
    <col min="2" max="2" width="3.7109375" style="57" customWidth="1"/>
    <col min="3" max="3" width="6.8515625" style="57" customWidth="1"/>
    <col min="4" max="6" width="14.00390625" style="57" customWidth="1"/>
    <col min="7" max="7" width="3.8515625" style="57" customWidth="1"/>
    <col min="8" max="8" width="17.7109375" style="57" customWidth="1"/>
    <col min="9" max="9" width="8.7109375" style="57" customWidth="1"/>
    <col min="10" max="10" width="14.00390625" style="57" customWidth="1"/>
    <col min="11" max="11" width="2.28125" style="57" customWidth="1"/>
    <col min="12" max="12" width="6.8515625" style="57" customWidth="1"/>
    <col min="13" max="23" width="9.140625" style="57" customWidth="1"/>
    <col min="24" max="25" width="5.7109375" style="57" customWidth="1"/>
    <col min="26" max="26" width="6.57421875" style="57" customWidth="1"/>
    <col min="27" max="27" width="21.421875" style="57" customWidth="1"/>
    <col min="28" max="28" width="4.28125" style="57" customWidth="1"/>
    <col min="29" max="29" width="8.28125" style="57" customWidth="1"/>
    <col min="30" max="30" width="8.7109375" style="57" customWidth="1"/>
    <col min="31" max="16384" width="9.140625" style="57" customWidth="1"/>
  </cols>
  <sheetData>
    <row r="1" spans="2:30" ht="28.5" customHeight="1">
      <c r="B1" s="58" t="s">
        <v>339</v>
      </c>
      <c r="C1" s="58"/>
      <c r="D1" s="58"/>
      <c r="F1" s="59" t="str">
        <f>CONCATENATE(AA2," ",AB2," ",AC2," ",AD2)</f>
        <v>Krycí list rozpočtu v EUR  </v>
      </c>
      <c r="G1" s="58"/>
      <c r="H1" s="58"/>
      <c r="I1" s="58"/>
      <c r="J1" s="58"/>
      <c r="Z1" s="16" t="s">
        <v>224</v>
      </c>
      <c r="AA1" s="16" t="s">
        <v>225</v>
      </c>
      <c r="AB1" s="16" t="s">
        <v>226</v>
      </c>
      <c r="AC1" s="16" t="s">
        <v>227</v>
      </c>
      <c r="AD1" s="16" t="s">
        <v>228</v>
      </c>
    </row>
    <row r="2" spans="2:30" ht="18" customHeight="1">
      <c r="B2" s="60"/>
      <c r="C2" s="61" t="s">
        <v>336</v>
      </c>
      <c r="D2" s="61"/>
      <c r="E2" s="61"/>
      <c r="F2" s="61"/>
      <c r="G2" s="62" t="s">
        <v>292</v>
      </c>
      <c r="H2" s="61" t="s">
        <v>340</v>
      </c>
      <c r="I2" s="61"/>
      <c r="J2" s="63"/>
      <c r="Z2" s="16" t="s">
        <v>229</v>
      </c>
      <c r="AA2" s="18" t="s">
        <v>293</v>
      </c>
      <c r="AB2" s="18" t="s">
        <v>231</v>
      </c>
      <c r="AC2" s="18"/>
      <c r="AD2" s="19"/>
    </row>
    <row r="3" spans="2:30" ht="18" customHeight="1">
      <c r="B3" s="64"/>
      <c r="C3" s="65" t="s">
        <v>337</v>
      </c>
      <c r="D3" s="65"/>
      <c r="E3" s="65"/>
      <c r="F3" s="65"/>
      <c r="G3" s="66" t="s">
        <v>341</v>
      </c>
      <c r="H3" s="65"/>
      <c r="I3" s="65"/>
      <c r="J3" s="67"/>
      <c r="Z3" s="16" t="s">
        <v>233</v>
      </c>
      <c r="AA3" s="18" t="s">
        <v>294</v>
      </c>
      <c r="AB3" s="18" t="s">
        <v>231</v>
      </c>
      <c r="AC3" s="18" t="s">
        <v>235</v>
      </c>
      <c r="AD3" s="19" t="s">
        <v>236</v>
      </c>
    </row>
    <row r="4" spans="2:30" ht="18" customHeight="1">
      <c r="B4" s="68"/>
      <c r="C4" s="69"/>
      <c r="D4" s="69"/>
      <c r="E4" s="69"/>
      <c r="F4" s="69"/>
      <c r="G4" s="70"/>
      <c r="H4" s="69"/>
      <c r="I4" s="69"/>
      <c r="J4" s="71"/>
      <c r="Z4" s="16" t="s">
        <v>237</v>
      </c>
      <c r="AA4" s="18" t="s">
        <v>295</v>
      </c>
      <c r="AB4" s="18" t="s">
        <v>231</v>
      </c>
      <c r="AC4" s="18"/>
      <c r="AD4" s="19"/>
    </row>
    <row r="5" spans="2:30" ht="18" customHeight="1">
      <c r="B5" s="72"/>
      <c r="C5" s="73" t="s">
        <v>296</v>
      </c>
      <c r="D5" s="73"/>
      <c r="E5" s="73" t="s">
        <v>342</v>
      </c>
      <c r="F5" s="74"/>
      <c r="G5" s="74" t="s">
        <v>297</v>
      </c>
      <c r="H5" s="73"/>
      <c r="I5" s="74" t="s">
        <v>298</v>
      </c>
      <c r="J5" s="75" t="s">
        <v>343</v>
      </c>
      <c r="Z5" s="16" t="s">
        <v>239</v>
      </c>
      <c r="AA5" s="18" t="s">
        <v>294</v>
      </c>
      <c r="AB5" s="18" t="s">
        <v>231</v>
      </c>
      <c r="AC5" s="18" t="s">
        <v>235</v>
      </c>
      <c r="AD5" s="19" t="s">
        <v>236</v>
      </c>
    </row>
    <row r="6" spans="2:10" ht="18" customHeight="1">
      <c r="B6" s="60"/>
      <c r="C6" s="61" t="s">
        <v>219</v>
      </c>
      <c r="D6" s="61"/>
      <c r="E6" s="61"/>
      <c r="F6" s="61"/>
      <c r="G6" s="61" t="s">
        <v>299</v>
      </c>
      <c r="H6" s="61"/>
      <c r="I6" s="61"/>
      <c r="J6" s="63"/>
    </row>
    <row r="7" spans="2:10" ht="18" customHeight="1">
      <c r="B7" s="76"/>
      <c r="C7" s="77"/>
      <c r="D7" s="78"/>
      <c r="E7" s="78"/>
      <c r="F7" s="78"/>
      <c r="G7" s="78" t="s">
        <v>300</v>
      </c>
      <c r="H7" s="78"/>
      <c r="I7" s="78"/>
      <c r="J7" s="79"/>
    </row>
    <row r="8" spans="2:10" ht="18" customHeight="1">
      <c r="B8" s="64"/>
      <c r="C8" s="65" t="s">
        <v>218</v>
      </c>
      <c r="D8" s="65"/>
      <c r="E8" s="65"/>
      <c r="F8" s="65"/>
      <c r="G8" s="65" t="s">
        <v>299</v>
      </c>
      <c r="H8" s="65"/>
      <c r="I8" s="65"/>
      <c r="J8" s="67"/>
    </row>
    <row r="9" spans="2:10" ht="18" customHeight="1">
      <c r="B9" s="68"/>
      <c r="C9" s="70"/>
      <c r="D9" s="69"/>
      <c r="E9" s="69"/>
      <c r="F9" s="69"/>
      <c r="G9" s="78" t="s">
        <v>300</v>
      </c>
      <c r="H9" s="69"/>
      <c r="I9" s="69"/>
      <c r="J9" s="71"/>
    </row>
    <row r="10" spans="2:10" ht="18" customHeight="1">
      <c r="B10" s="64"/>
      <c r="C10" s="65" t="s">
        <v>301</v>
      </c>
      <c r="D10" s="65" t="s">
        <v>344</v>
      </c>
      <c r="E10" s="65"/>
      <c r="F10" s="65"/>
      <c r="G10" s="65" t="s">
        <v>299</v>
      </c>
      <c r="H10" s="65"/>
      <c r="I10" s="65"/>
      <c r="J10" s="67"/>
    </row>
    <row r="11" spans="2:10" ht="18" customHeight="1">
      <c r="B11" s="80"/>
      <c r="C11" s="81"/>
      <c r="D11" s="81"/>
      <c r="E11" s="81"/>
      <c r="F11" s="81"/>
      <c r="G11" s="81" t="s">
        <v>300</v>
      </c>
      <c r="H11" s="81"/>
      <c r="I11" s="81"/>
      <c r="J11" s="82"/>
    </row>
    <row r="12" spans="2:10" ht="18" customHeight="1">
      <c r="B12" s="83"/>
      <c r="C12" s="61"/>
      <c r="D12" s="61"/>
      <c r="E12" s="61"/>
      <c r="F12" s="84">
        <f>IF(B12&lt;&gt;0,ROUND($J$31/B12,0),0)</f>
        <v>0</v>
      </c>
      <c r="G12" s="62"/>
      <c r="H12" s="61"/>
      <c r="I12" s="61"/>
      <c r="J12" s="85">
        <f>IF(G12&lt;&gt;0,ROUND($J$31/G12,0),0)</f>
        <v>0</v>
      </c>
    </row>
    <row r="13" spans="2:10" ht="18" customHeight="1">
      <c r="B13" s="86"/>
      <c r="C13" s="78"/>
      <c r="D13" s="78"/>
      <c r="E13" s="78"/>
      <c r="F13" s="87">
        <f>IF(B13&lt;&gt;0,ROUND($J$31/B13,0),0)</f>
        <v>0</v>
      </c>
      <c r="G13" s="77"/>
      <c r="H13" s="78"/>
      <c r="I13" s="78"/>
      <c r="J13" s="88">
        <f>IF(G13&lt;&gt;0,ROUND($J$31/G13,0),0)</f>
        <v>0</v>
      </c>
    </row>
    <row r="14" spans="2:10" ht="18" customHeight="1">
      <c r="B14" s="89"/>
      <c r="C14" s="81"/>
      <c r="D14" s="81"/>
      <c r="E14" s="81"/>
      <c r="F14" s="90">
        <f>IF(B14&lt;&gt;0,ROUND($J$31/B14,0),0)</f>
        <v>0</v>
      </c>
      <c r="G14" s="91"/>
      <c r="H14" s="81"/>
      <c r="I14" s="81"/>
      <c r="J14" s="92">
        <f>IF(G14&lt;&gt;0,ROUND($J$31/G14,0),0)</f>
        <v>0</v>
      </c>
    </row>
    <row r="15" spans="2:10" ht="18" customHeight="1">
      <c r="B15" s="93" t="s">
        <v>302</v>
      </c>
      <c r="C15" s="94" t="s">
        <v>303</v>
      </c>
      <c r="D15" s="95" t="s">
        <v>247</v>
      </c>
      <c r="E15" s="95" t="s">
        <v>304</v>
      </c>
      <c r="F15" s="96" t="s">
        <v>305</v>
      </c>
      <c r="G15" s="93" t="s">
        <v>306</v>
      </c>
      <c r="H15" s="97" t="s">
        <v>307</v>
      </c>
      <c r="I15" s="98"/>
      <c r="J15" s="99"/>
    </row>
    <row r="16" spans="2:10" ht="18" customHeight="1">
      <c r="B16" s="100">
        <v>1</v>
      </c>
      <c r="C16" s="101" t="s">
        <v>308</v>
      </c>
      <c r="D16" s="139">
        <f>Prehlad!H301</f>
        <v>0</v>
      </c>
      <c r="E16" s="139">
        <f>Prehlad!I301</f>
        <v>0</v>
      </c>
      <c r="F16" s="140">
        <f>D16+E16</f>
        <v>0</v>
      </c>
      <c r="G16" s="100">
        <v>6</v>
      </c>
      <c r="H16" s="102" t="s">
        <v>345</v>
      </c>
      <c r="I16" s="103"/>
      <c r="J16" s="140">
        <v>0</v>
      </c>
    </row>
    <row r="17" spans="2:10" ht="18" customHeight="1">
      <c r="B17" s="104">
        <v>2</v>
      </c>
      <c r="C17" s="105" t="s">
        <v>309</v>
      </c>
      <c r="D17" s="141">
        <f>Prehlad!H599</f>
        <v>0</v>
      </c>
      <c r="E17" s="141">
        <f>Prehlad!I599</f>
        <v>0</v>
      </c>
      <c r="F17" s="140">
        <f>D17+E17</f>
        <v>0</v>
      </c>
      <c r="G17" s="104">
        <v>7</v>
      </c>
      <c r="H17" s="106" t="s">
        <v>346</v>
      </c>
      <c r="I17" s="65"/>
      <c r="J17" s="142">
        <v>0</v>
      </c>
    </row>
    <row r="18" spans="2:10" ht="18" customHeight="1">
      <c r="B18" s="104">
        <v>3</v>
      </c>
      <c r="C18" s="105" t="s">
        <v>310</v>
      </c>
      <c r="D18" s="141">
        <f>Prehlad!H610</f>
        <v>0</v>
      </c>
      <c r="E18" s="141">
        <f>Prehlad!I610</f>
        <v>0</v>
      </c>
      <c r="F18" s="140">
        <f>D18+E18</f>
        <v>0</v>
      </c>
      <c r="G18" s="104">
        <v>8</v>
      </c>
      <c r="H18" s="106" t="s">
        <v>347</v>
      </c>
      <c r="I18" s="65"/>
      <c r="J18" s="142">
        <v>0</v>
      </c>
    </row>
    <row r="19" spans="2:10" ht="18" customHeight="1">
      <c r="B19" s="104">
        <v>4</v>
      </c>
      <c r="C19" s="105" t="s">
        <v>311</v>
      </c>
      <c r="D19" s="141"/>
      <c r="E19" s="141"/>
      <c r="F19" s="143">
        <f>D19+E19</f>
        <v>0</v>
      </c>
      <c r="G19" s="104">
        <v>9</v>
      </c>
      <c r="H19" s="106" t="s">
        <v>220</v>
      </c>
      <c r="I19" s="65"/>
      <c r="J19" s="142">
        <v>0</v>
      </c>
    </row>
    <row r="20" spans="2:10" ht="18" customHeight="1">
      <c r="B20" s="107">
        <v>5</v>
      </c>
      <c r="C20" s="108" t="s">
        <v>312</v>
      </c>
      <c r="D20" s="144">
        <f>SUM(D16:D19)</f>
        <v>0</v>
      </c>
      <c r="E20" s="145">
        <f>SUM(E16:E19)</f>
        <v>0</v>
      </c>
      <c r="F20" s="146">
        <f>SUM(F16:F19)</f>
        <v>0</v>
      </c>
      <c r="G20" s="109">
        <v>10</v>
      </c>
      <c r="I20" s="110" t="s">
        <v>313</v>
      </c>
      <c r="J20" s="146">
        <f>SUM(J16:J19)</f>
        <v>0</v>
      </c>
    </row>
    <row r="21" spans="2:10" ht="18" customHeight="1">
      <c r="B21" s="93" t="s">
        <v>314</v>
      </c>
      <c r="C21" s="111"/>
      <c r="D21" s="98" t="s">
        <v>315</v>
      </c>
      <c r="E21" s="98"/>
      <c r="F21" s="99"/>
      <c r="G21" s="93" t="s">
        <v>316</v>
      </c>
      <c r="H21" s="97" t="s">
        <v>317</v>
      </c>
      <c r="I21" s="98"/>
      <c r="J21" s="99"/>
    </row>
    <row r="22" spans="2:10" ht="18" customHeight="1">
      <c r="B22" s="100">
        <v>11</v>
      </c>
      <c r="C22" s="102" t="s">
        <v>348</v>
      </c>
      <c r="D22" s="112" t="s">
        <v>220</v>
      </c>
      <c r="E22" s="113">
        <v>0</v>
      </c>
      <c r="F22" s="140">
        <f>ROUND(((D16+E16+D17+E17+D18)*E22),2)</f>
        <v>0</v>
      </c>
      <c r="G22" s="104">
        <v>16</v>
      </c>
      <c r="H22" s="106" t="s">
        <v>318</v>
      </c>
      <c r="I22" s="114"/>
      <c r="J22" s="142">
        <v>0</v>
      </c>
    </row>
    <row r="23" spans="2:10" ht="18" customHeight="1">
      <c r="B23" s="104">
        <v>12</v>
      </c>
      <c r="C23" s="106" t="s">
        <v>349</v>
      </c>
      <c r="D23" s="115"/>
      <c r="E23" s="116">
        <v>0</v>
      </c>
      <c r="F23" s="142">
        <f>ROUND(((D16+E16+D17+E17+D18)*E23),2)</f>
        <v>0</v>
      </c>
      <c r="G23" s="104">
        <v>17</v>
      </c>
      <c r="H23" s="106" t="s">
        <v>351</v>
      </c>
      <c r="I23" s="114"/>
      <c r="J23" s="142">
        <v>0</v>
      </c>
    </row>
    <row r="24" spans="2:10" ht="18" customHeight="1">
      <c r="B24" s="104">
        <v>13</v>
      </c>
      <c r="C24" s="106" t="s">
        <v>350</v>
      </c>
      <c r="D24" s="115"/>
      <c r="E24" s="116">
        <v>0</v>
      </c>
      <c r="F24" s="142">
        <f>ROUND(((D16+E16+D17+E17+D18)*E24),2)</f>
        <v>0</v>
      </c>
      <c r="G24" s="104">
        <v>18</v>
      </c>
      <c r="H24" s="106" t="s">
        <v>352</v>
      </c>
      <c r="I24" s="114"/>
      <c r="J24" s="142">
        <v>0</v>
      </c>
    </row>
    <row r="25" spans="2:10" ht="18" customHeight="1">
      <c r="B25" s="104">
        <v>14</v>
      </c>
      <c r="C25" s="106" t="s">
        <v>220</v>
      </c>
      <c r="D25" s="115"/>
      <c r="E25" s="116">
        <v>0</v>
      </c>
      <c r="F25" s="142">
        <f>ROUND(((D16+E16+D17+E17+D18+E18)*E25),2)</f>
        <v>0</v>
      </c>
      <c r="G25" s="104">
        <v>19</v>
      </c>
      <c r="H25" s="106" t="s">
        <v>220</v>
      </c>
      <c r="I25" s="114"/>
      <c r="J25" s="142">
        <v>0</v>
      </c>
    </row>
    <row r="26" spans="2:10" ht="18" customHeight="1">
      <c r="B26" s="107">
        <v>15</v>
      </c>
      <c r="C26" s="117"/>
      <c r="D26" s="118"/>
      <c r="E26" s="118" t="s">
        <v>319</v>
      </c>
      <c r="F26" s="146">
        <f>SUM(F22:F25)</f>
        <v>0</v>
      </c>
      <c r="G26" s="107">
        <v>20</v>
      </c>
      <c r="H26" s="117"/>
      <c r="I26" s="118" t="s">
        <v>320</v>
      </c>
      <c r="J26" s="146">
        <f>SUM(J22:J25)</f>
        <v>0</v>
      </c>
    </row>
    <row r="27" spans="2:10" ht="18" customHeight="1">
      <c r="B27" s="119"/>
      <c r="C27" s="120" t="s">
        <v>321</v>
      </c>
      <c r="D27" s="121"/>
      <c r="E27" s="122" t="s">
        <v>322</v>
      </c>
      <c r="F27" s="123"/>
      <c r="G27" s="93" t="s">
        <v>323</v>
      </c>
      <c r="H27" s="97" t="s">
        <v>324</v>
      </c>
      <c r="I27" s="98"/>
      <c r="J27" s="99"/>
    </row>
    <row r="28" spans="2:10" ht="18" customHeight="1">
      <c r="B28" s="124"/>
      <c r="C28" s="125"/>
      <c r="D28" s="126"/>
      <c r="E28" s="127"/>
      <c r="F28" s="123"/>
      <c r="G28" s="100">
        <v>21</v>
      </c>
      <c r="H28" s="102"/>
      <c r="I28" s="128" t="s">
        <v>325</v>
      </c>
      <c r="J28" s="140">
        <f>ROUND(F20,2)+J20+F26+J26</f>
        <v>0</v>
      </c>
    </row>
    <row r="29" spans="2:10" ht="18" customHeight="1">
      <c r="B29" s="124"/>
      <c r="C29" s="126" t="s">
        <v>326</v>
      </c>
      <c r="D29" s="126"/>
      <c r="E29" s="129"/>
      <c r="F29" s="123"/>
      <c r="G29" s="104">
        <v>22</v>
      </c>
      <c r="H29" s="106" t="s">
        <v>353</v>
      </c>
      <c r="I29" s="147">
        <f>J28-I30</f>
        <v>0</v>
      </c>
      <c r="J29" s="142">
        <f>ROUND((I29*20)/100,2)</f>
        <v>0</v>
      </c>
    </row>
    <row r="30" spans="2:10" ht="18" customHeight="1">
      <c r="B30" s="64"/>
      <c r="C30" s="65" t="s">
        <v>327</v>
      </c>
      <c r="D30" s="65"/>
      <c r="E30" s="129"/>
      <c r="F30" s="123"/>
      <c r="G30" s="104">
        <v>23</v>
      </c>
      <c r="H30" s="106" t="s">
        <v>354</v>
      </c>
      <c r="I30" s="147">
        <f>SUMIF(Prehlad!O11:O9999,0,Prehlad!J11:J9999)</f>
        <v>0</v>
      </c>
      <c r="J30" s="142">
        <f>ROUND((I30*0)/100,1)</f>
        <v>0</v>
      </c>
    </row>
    <row r="31" spans="2:10" ht="18" customHeight="1">
      <c r="B31" s="124"/>
      <c r="C31" s="126"/>
      <c r="D31" s="126"/>
      <c r="E31" s="129"/>
      <c r="F31" s="123"/>
      <c r="G31" s="107">
        <v>24</v>
      </c>
      <c r="H31" s="117"/>
      <c r="I31" s="118" t="s">
        <v>328</v>
      </c>
      <c r="J31" s="146">
        <f>SUM(J28:J30)</f>
        <v>0</v>
      </c>
    </row>
    <row r="32" spans="2:10" ht="18" customHeight="1">
      <c r="B32" s="119"/>
      <c r="C32" s="126"/>
      <c r="D32" s="123"/>
      <c r="E32" s="130"/>
      <c r="F32" s="123"/>
      <c r="G32" s="131" t="s">
        <v>329</v>
      </c>
      <c r="H32" s="132" t="s">
        <v>355</v>
      </c>
      <c r="I32" s="133"/>
      <c r="J32" s="134">
        <v>0</v>
      </c>
    </row>
    <row r="33" spans="2:10" ht="18" customHeight="1">
      <c r="B33" s="135"/>
      <c r="C33" s="136"/>
      <c r="D33" s="120" t="s">
        <v>330</v>
      </c>
      <c r="E33" s="136"/>
      <c r="F33" s="136"/>
      <c r="G33" s="136"/>
      <c r="H33" s="136" t="s">
        <v>331</v>
      </c>
      <c r="I33" s="136"/>
      <c r="J33" s="137"/>
    </row>
    <row r="34" spans="2:10" ht="18" customHeight="1">
      <c r="B34" s="124"/>
      <c r="C34" s="125"/>
      <c r="D34" s="126"/>
      <c r="E34" s="126"/>
      <c r="F34" s="125"/>
      <c r="G34" s="126"/>
      <c r="H34" s="126"/>
      <c r="I34" s="126"/>
      <c r="J34" s="138"/>
    </row>
    <row r="35" spans="2:10" ht="18" customHeight="1">
      <c r="B35" s="124"/>
      <c r="C35" s="126" t="s">
        <v>326</v>
      </c>
      <c r="D35" s="126"/>
      <c r="E35" s="126"/>
      <c r="F35" s="125"/>
      <c r="G35" s="126" t="s">
        <v>326</v>
      </c>
      <c r="H35" s="126"/>
      <c r="I35" s="126"/>
      <c r="J35" s="138"/>
    </row>
    <row r="36" spans="2:10" ht="18" customHeight="1">
      <c r="B36" s="64"/>
      <c r="C36" s="65" t="s">
        <v>327</v>
      </c>
      <c r="D36" s="65"/>
      <c r="E36" s="65"/>
      <c r="F36" s="66"/>
      <c r="G36" s="65" t="s">
        <v>327</v>
      </c>
      <c r="H36" s="65"/>
      <c r="I36" s="65"/>
      <c r="J36" s="67"/>
    </row>
    <row r="37" spans="2:10" ht="18" customHeight="1">
      <c r="B37" s="124"/>
      <c r="C37" s="126" t="s">
        <v>322</v>
      </c>
      <c r="D37" s="126"/>
      <c r="E37" s="126"/>
      <c r="F37" s="125"/>
      <c r="G37" s="126" t="s">
        <v>322</v>
      </c>
      <c r="H37" s="126"/>
      <c r="I37" s="126"/>
      <c r="J37" s="138"/>
    </row>
    <row r="38" spans="2:10" ht="18" customHeight="1">
      <c r="B38" s="124"/>
      <c r="C38" s="126"/>
      <c r="D38" s="126"/>
      <c r="E38" s="126"/>
      <c r="F38" s="126"/>
      <c r="G38" s="126"/>
      <c r="H38" s="126"/>
      <c r="I38" s="126"/>
      <c r="J38" s="138"/>
    </row>
    <row r="39" spans="2:10" ht="18" customHeight="1">
      <c r="B39" s="124"/>
      <c r="C39" s="126"/>
      <c r="D39" s="126"/>
      <c r="E39" s="126"/>
      <c r="F39" s="126"/>
      <c r="G39" s="126"/>
      <c r="H39" s="126"/>
      <c r="I39" s="126"/>
      <c r="J39" s="138"/>
    </row>
    <row r="40" spans="2:10" ht="18" customHeight="1">
      <c r="B40" s="124"/>
      <c r="C40" s="126"/>
      <c r="D40" s="126"/>
      <c r="E40" s="126"/>
      <c r="F40" s="126"/>
      <c r="G40" s="126"/>
      <c r="H40" s="126"/>
      <c r="I40" s="126"/>
      <c r="J40" s="138"/>
    </row>
    <row r="41" spans="2:10" ht="18" customHeight="1">
      <c r="B41" s="80"/>
      <c r="C41" s="81"/>
      <c r="D41" s="81"/>
      <c r="E41" s="81"/>
      <c r="F41" s="81"/>
      <c r="G41" s="81"/>
      <c r="H41" s="81"/>
      <c r="I41" s="81"/>
      <c r="J41" s="82"/>
    </row>
    <row r="42" ht="14.25" customHeight="1"/>
    <row r="43" ht="2.25" customHeight="1"/>
  </sheetData>
  <sheetProtection selectLockedCells="1" selectUnlockedCells="1"/>
  <printOptions horizontalCentered="1" verticalCentered="1"/>
  <pageMargins left="0.2388888888888889" right="0.26875" top="0.3541666666666667" bottom="0.4326388888888889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JANKO</cp:lastModifiedBy>
  <cp:lastPrinted>2016-04-18T11:45:00Z</cp:lastPrinted>
  <dcterms:created xsi:type="dcterms:W3CDTF">1999-04-06T07:39:00Z</dcterms:created>
  <dcterms:modified xsi:type="dcterms:W3CDTF">2022-02-28T18:00:35Z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1033-11.2.0.8339</vt:lpwstr>
  </property>
</Properties>
</file>