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 01.1 - SO 01.1  Prípra..." sheetId="2" r:id="rId2"/>
    <sheet name="SO 01.2 - SO 01.2 Príprav..." sheetId="3" r:id="rId3"/>
    <sheet name="SO 01.3 - SO 01.3 Príprav..." sheetId="4" r:id="rId4"/>
    <sheet name="SO 02.1 - SO 02.1 Spevnen..." sheetId="5" r:id="rId5"/>
    <sheet name="SO 02.2 - SO 02.2 Spevnen..." sheetId="6" r:id="rId6"/>
    <sheet name="SO 02.3 - SO 02.3 Spevnen..." sheetId="7" r:id="rId7"/>
    <sheet name="SO 06.1 - SO 06.1 Prípojk..." sheetId="8" r:id="rId8"/>
    <sheet name="SO 06.2 - SO 06.2 Studňa ..." sheetId="9" r:id="rId9"/>
    <sheet name="SO 06.3 - SO 06.3 Kanaliz..." sheetId="10" r:id="rId10"/>
    <sheet name="SO 06.4 - SO 06.4 Elektro..." sheetId="11" r:id="rId11"/>
    <sheet name="SO 07. - SO 07 Rekonštruk..." sheetId="12" r:id="rId12"/>
  </sheets>
  <definedNames>
    <definedName name="_xlnm.Print_Area" localSheetId="0">'Rekapitulácia stavby'!$D$4:$AO$76,'Rekapitulácia stavby'!$C$82:$AQ$106</definedName>
    <definedName name="_xlnm.Print_Titles" localSheetId="0">'Rekapitulácia stavby'!$92:$92</definedName>
    <definedName name="_xlnm._FilterDatabase" localSheetId="1" hidden="1">'SO 01.1 - SO 01.1  Prípra...'!$C$120:$K$185</definedName>
    <definedName name="_xlnm.Print_Area" localSheetId="1">'SO 01.1 - SO 01.1  Prípra...'!$C$4:$J$76,'SO 01.1 - SO 01.1  Prípra...'!$C$82:$J$102,'SO 01.1 - SO 01.1  Prípra...'!$C$108:$J$185</definedName>
    <definedName name="_xlnm.Print_Titles" localSheetId="1">'SO 01.1 - SO 01.1  Prípra...'!$120:$120</definedName>
    <definedName name="_xlnm._FilterDatabase" localSheetId="2" hidden="1">'SO 01.2 - SO 01.2 Príprav...'!$C$119:$K$141</definedName>
    <definedName name="_xlnm.Print_Area" localSheetId="2">'SO 01.2 - SO 01.2 Príprav...'!$C$4:$J$76,'SO 01.2 - SO 01.2 Príprav...'!$C$82:$J$101,'SO 01.2 - SO 01.2 Príprav...'!$C$107:$J$141</definedName>
    <definedName name="_xlnm.Print_Titles" localSheetId="2">'SO 01.2 - SO 01.2 Príprav...'!$119:$119</definedName>
    <definedName name="_xlnm._FilterDatabase" localSheetId="3" hidden="1">'SO 01.3 - SO 01.3 Príprav...'!$C$119:$K$136</definedName>
    <definedName name="_xlnm.Print_Area" localSheetId="3">'SO 01.3 - SO 01.3 Príprav...'!$C$4:$J$76,'SO 01.3 - SO 01.3 Príprav...'!$C$82:$J$101,'SO 01.3 - SO 01.3 Príprav...'!$C$107:$J$136</definedName>
    <definedName name="_xlnm.Print_Titles" localSheetId="3">'SO 01.3 - SO 01.3 Príprav...'!$119:$119</definedName>
    <definedName name="_xlnm._FilterDatabase" localSheetId="4" hidden="1">'SO 02.1 - SO 02.1 Spevnen...'!$C$123:$K$191</definedName>
    <definedName name="_xlnm.Print_Area" localSheetId="4">'SO 02.1 - SO 02.1 Spevnen...'!$C$4:$J$76,'SO 02.1 - SO 02.1 Spevnen...'!$C$82:$J$105,'SO 02.1 - SO 02.1 Spevnen...'!$C$111:$J$191</definedName>
    <definedName name="_xlnm.Print_Titles" localSheetId="4">'SO 02.1 - SO 02.1 Spevnen...'!$123:$123</definedName>
    <definedName name="_xlnm._FilterDatabase" localSheetId="5" hidden="1">'SO 02.2 - SO 02.2 Spevnen...'!$C$121:$K$163</definedName>
    <definedName name="_xlnm.Print_Area" localSheetId="5">'SO 02.2 - SO 02.2 Spevnen...'!$C$4:$J$76,'SO 02.2 - SO 02.2 Spevnen...'!$C$82:$J$103,'SO 02.2 - SO 02.2 Spevnen...'!$C$109:$J$163</definedName>
    <definedName name="_xlnm.Print_Titles" localSheetId="5">'SO 02.2 - SO 02.2 Spevnen...'!$121:$121</definedName>
    <definedName name="_xlnm._FilterDatabase" localSheetId="6" hidden="1">'SO 02.3 - SO 02.3 Spevnen...'!$C$121:$K$148</definedName>
    <definedName name="_xlnm.Print_Area" localSheetId="6">'SO 02.3 - SO 02.3 Spevnen...'!$C$4:$J$76,'SO 02.3 - SO 02.3 Spevnen...'!$C$82:$J$103,'SO 02.3 - SO 02.3 Spevnen...'!$C$109:$J$148</definedName>
    <definedName name="_xlnm.Print_Titles" localSheetId="6">'SO 02.3 - SO 02.3 Spevnen...'!$121:$121</definedName>
    <definedName name="_xlnm._FilterDatabase" localSheetId="7" hidden="1">'SO 06.1 - SO 06.1 Prípojk...'!$C$125:$K$186</definedName>
    <definedName name="_xlnm.Print_Area" localSheetId="7">'SO 06.1 - SO 06.1 Prípojk...'!$C$4:$J$76,'SO 06.1 - SO 06.1 Prípojk...'!$C$82:$J$107,'SO 06.1 - SO 06.1 Prípojk...'!$C$113:$J$186</definedName>
    <definedName name="_xlnm.Print_Titles" localSheetId="7">'SO 06.1 - SO 06.1 Prípojk...'!$125:$125</definedName>
    <definedName name="_xlnm._FilterDatabase" localSheetId="8" hidden="1">'SO 06.2 - SO 06.2 Studňa ...'!$C$122:$K$160</definedName>
    <definedName name="_xlnm.Print_Area" localSheetId="8">'SO 06.2 - SO 06.2 Studňa ...'!$C$4:$J$76,'SO 06.2 - SO 06.2 Studňa ...'!$C$82:$J$104,'SO 06.2 - SO 06.2 Studňa ...'!$C$110:$J$160</definedName>
    <definedName name="_xlnm.Print_Titles" localSheetId="8">'SO 06.2 - SO 06.2 Studňa ...'!$122:$122</definedName>
    <definedName name="_xlnm._FilterDatabase" localSheetId="9" hidden="1">'SO 06.3 - SO 06.3 Kanaliz...'!$C$120:$K$162</definedName>
    <definedName name="_xlnm.Print_Area" localSheetId="9">'SO 06.3 - SO 06.3 Kanaliz...'!$C$4:$J$76,'SO 06.3 - SO 06.3 Kanaliz...'!$C$82:$J$102,'SO 06.3 - SO 06.3 Kanaliz...'!$C$108:$J$162</definedName>
    <definedName name="_xlnm.Print_Titles" localSheetId="9">'SO 06.3 - SO 06.3 Kanaliz...'!$120:$120</definedName>
    <definedName name="_xlnm._FilterDatabase" localSheetId="10" hidden="1">'SO 06.4 - SO 06.4 Elektro...'!$C$118:$K$209</definedName>
    <definedName name="_xlnm.Print_Area" localSheetId="10">'SO 06.4 - SO 06.4 Elektro...'!$C$4:$J$76,'SO 06.4 - SO 06.4 Elektro...'!$C$82:$J$100,'SO 06.4 - SO 06.4 Elektro...'!$C$106:$J$209</definedName>
    <definedName name="_xlnm.Print_Titles" localSheetId="10">'SO 06.4 - SO 06.4 Elektro...'!$118:$118</definedName>
    <definedName name="_xlnm._FilterDatabase" localSheetId="11" hidden="1">'SO 07. - SO 07 Rekonštruk...'!$C$118:$K$171</definedName>
    <definedName name="_xlnm.Print_Area" localSheetId="11">'SO 07. - SO 07 Rekonštruk...'!$C$4:$J$76,'SO 07. - SO 07 Rekonštruk...'!$C$82:$J$100,'SO 07. - SO 07 Rekonštruk...'!$C$106:$J$171</definedName>
    <definedName name="_xlnm.Print_Titles" localSheetId="11">'SO 07. - SO 07 Rekonštruk...'!$118:$118</definedName>
  </definedNames>
  <calcPr/>
</workbook>
</file>

<file path=xl/calcChain.xml><?xml version="1.0" encoding="utf-8"?>
<calcChain xmlns="http://schemas.openxmlformats.org/spreadsheetml/2006/main">
  <c i="12" l="1" r="J37"/>
  <c r="J36"/>
  <c i="1" r="AY105"/>
  <c i="12" r="J35"/>
  <c i="1" r="AX105"/>
  <c i="12"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11" r="J37"/>
  <c r="J36"/>
  <c i="1" r="AY104"/>
  <c i="11" r="J35"/>
  <c i="1" r="AX104"/>
  <c i="11"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6"/>
  <c r="J115"/>
  <c r="F115"/>
  <c r="F113"/>
  <c r="E111"/>
  <c r="J92"/>
  <c r="J91"/>
  <c r="F91"/>
  <c r="F89"/>
  <c r="E87"/>
  <c r="J18"/>
  <c r="E18"/>
  <c r="F92"/>
  <c r="J17"/>
  <c r="J12"/>
  <c r="J113"/>
  <c r="E7"/>
  <c r="E85"/>
  <c i="10" r="J37"/>
  <c r="J36"/>
  <c i="1" r="AY103"/>
  <c i="10" r="J35"/>
  <c i="1" r="AX103"/>
  <c i="10"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9" r="J37"/>
  <c r="J36"/>
  <c i="1" r="AY102"/>
  <c i="9" r="J35"/>
  <c i="1" r="AX102"/>
  <c i="9" r="BI160"/>
  <c r="BH160"/>
  <c r="BG160"/>
  <c r="BE160"/>
  <c r="T160"/>
  <c r="T159"/>
  <c r="T158"/>
  <c r="R160"/>
  <c r="R159"/>
  <c r="R158"/>
  <c r="P160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T143"/>
  <c r="R144"/>
  <c r="R143"/>
  <c r="P144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8" r="J37"/>
  <c r="J36"/>
  <c i="1" r="AY101"/>
  <c i="8" r="J35"/>
  <c i="1" r="AX101"/>
  <c i="8" r="BI186"/>
  <c r="BH186"/>
  <c r="BG186"/>
  <c r="BE186"/>
  <c r="T186"/>
  <c r="T185"/>
  <c r="T184"/>
  <c r="R186"/>
  <c r="R185"/>
  <c r="R184"/>
  <c r="P186"/>
  <c r="P185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T175"/>
  <c r="R176"/>
  <c r="R175"/>
  <c r="P176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2"/>
  <c r="J91"/>
  <c r="F91"/>
  <c r="F89"/>
  <c r="E87"/>
  <c r="J18"/>
  <c r="E18"/>
  <c r="F92"/>
  <c r="J17"/>
  <c r="J12"/>
  <c r="J120"/>
  <c r="E7"/>
  <c r="E85"/>
  <c i="7" r="J124"/>
  <c r="J37"/>
  <c r="J36"/>
  <c i="1" r="AY100"/>
  <c i="7" r="J35"/>
  <c i="1" r="AX100"/>
  <c i="7" r="BI148"/>
  <c r="BH148"/>
  <c r="BG148"/>
  <c r="BE148"/>
  <c r="T148"/>
  <c r="T147"/>
  <c r="R148"/>
  <c r="R147"/>
  <c r="P148"/>
  <c r="P147"/>
  <c r="BI146"/>
  <c r="BH146"/>
  <c r="BG146"/>
  <c r="BE146"/>
  <c r="T146"/>
  <c r="R146"/>
  <c r="P146"/>
  <c r="BI145"/>
  <c r="BH145"/>
  <c r="BG145"/>
  <c r="BE145"/>
  <c r="T145"/>
  <c r="R145"/>
  <c r="P145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BI126"/>
  <c r="BH126"/>
  <c r="BG126"/>
  <c r="BE126"/>
  <c r="T126"/>
  <c r="R126"/>
  <c r="P126"/>
  <c r="J98"/>
  <c r="J118"/>
  <c r="F118"/>
  <c r="F116"/>
  <c r="E114"/>
  <c r="J91"/>
  <c r="F91"/>
  <c r="F89"/>
  <c r="E87"/>
  <c r="J24"/>
  <c r="E24"/>
  <c r="J119"/>
  <c r="J23"/>
  <c r="J18"/>
  <c r="E18"/>
  <c r="F119"/>
  <c r="J17"/>
  <c r="J12"/>
  <c r="J89"/>
  <c r="E7"/>
  <c r="E112"/>
  <c i="6" r="J37"/>
  <c r="J36"/>
  <c i="1" r="AY99"/>
  <c i="6" r="J35"/>
  <c i="1" r="AX99"/>
  <c i="6"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119"/>
  <c r="J23"/>
  <c r="J18"/>
  <c r="E18"/>
  <c r="F92"/>
  <c r="J17"/>
  <c r="J12"/>
  <c r="J89"/>
  <c r="E7"/>
  <c r="E85"/>
  <c i="5" r="J37"/>
  <c r="J36"/>
  <c i="1" r="AY98"/>
  <c i="5" r="J35"/>
  <c i="1" r="AX98"/>
  <c i="5" r="BI191"/>
  <c r="BH191"/>
  <c r="BG191"/>
  <c r="BE191"/>
  <c r="T191"/>
  <c r="T190"/>
  <c r="R191"/>
  <c r="R190"/>
  <c r="P191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121"/>
  <c r="J23"/>
  <c r="J18"/>
  <c r="E18"/>
  <c r="F92"/>
  <c r="J17"/>
  <c r="J12"/>
  <c r="J118"/>
  <c r="E7"/>
  <c r="E114"/>
  <c i="4" r="J37"/>
  <c r="J36"/>
  <c i="1" r="AY97"/>
  <c i="4" r="J35"/>
  <c i="1" r="AX97"/>
  <c i="4"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T126"/>
  <c r="R127"/>
  <c r="R126"/>
  <c r="P127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6"/>
  <c r="F116"/>
  <c r="F114"/>
  <c r="E112"/>
  <c r="J91"/>
  <c r="F91"/>
  <c r="F89"/>
  <c r="E87"/>
  <c r="J24"/>
  <c r="E24"/>
  <c r="J117"/>
  <c r="J23"/>
  <c r="J18"/>
  <c r="E18"/>
  <c r="F117"/>
  <c r="J17"/>
  <c r="J12"/>
  <c r="J114"/>
  <c r="E7"/>
  <c r="E85"/>
  <c i="3" r="J37"/>
  <c r="J36"/>
  <c i="1" r="AY96"/>
  <c i="3" r="J35"/>
  <c i="1" r="AX96"/>
  <c i="3" r="BI141"/>
  <c r="BH141"/>
  <c r="BG141"/>
  <c r="BE141"/>
  <c r="T141"/>
  <c r="R141"/>
  <c r="P141"/>
  <c r="BI140"/>
  <c r="BH140"/>
  <c r="BG140"/>
  <c r="BE140"/>
  <c r="T140"/>
  <c r="R140"/>
  <c r="P140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6"/>
  <c r="F116"/>
  <c r="F114"/>
  <c r="E112"/>
  <c r="J91"/>
  <c r="F91"/>
  <c r="F89"/>
  <c r="E87"/>
  <c r="J24"/>
  <c r="E24"/>
  <c r="J117"/>
  <c r="J23"/>
  <c r="J18"/>
  <c r="E18"/>
  <c r="F117"/>
  <c r="J17"/>
  <c r="J12"/>
  <c r="J114"/>
  <c r="E7"/>
  <c r="E85"/>
  <c i="2" r="T135"/>
  <c r="J37"/>
  <c r="J36"/>
  <c i="1" r="AY95"/>
  <c i="2" r="J35"/>
  <c i="1" r="AX95"/>
  <c i="2" r="BI185"/>
  <c r="BH185"/>
  <c r="BG185"/>
  <c r="BE185"/>
  <c r="T185"/>
  <c r="R185"/>
  <c r="P185"/>
  <c r="BI180"/>
  <c r="BH180"/>
  <c r="BG180"/>
  <c r="BE180"/>
  <c r="T180"/>
  <c r="R180"/>
  <c r="P180"/>
  <c r="BI173"/>
  <c r="BH173"/>
  <c r="BG173"/>
  <c r="BE173"/>
  <c r="T173"/>
  <c r="R173"/>
  <c r="P173"/>
  <c r="BI162"/>
  <c r="BH162"/>
  <c r="BG162"/>
  <c r="BE162"/>
  <c r="T162"/>
  <c r="R162"/>
  <c r="P162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/>
  <c r="J23"/>
  <c r="J18"/>
  <c r="E18"/>
  <c r="F118"/>
  <c r="J17"/>
  <c r="J12"/>
  <c r="J89"/>
  <c r="E7"/>
  <c r="E85"/>
  <c i="1" r="L90"/>
  <c r="AM90"/>
  <c r="AM89"/>
  <c r="L89"/>
  <c r="AM87"/>
  <c r="L87"/>
  <c r="L85"/>
  <c r="L84"/>
  <c i="8" r="J168"/>
  <c r="BK158"/>
  <c r="J153"/>
  <c r="BK141"/>
  <c r="J134"/>
  <c r="BK129"/>
  <c r="J167"/>
  <c r="BK163"/>
  <c r="J155"/>
  <c r="J129"/>
  <c i="9" r="BK154"/>
  <c r="BK149"/>
  <c r="J130"/>
  <c r="J127"/>
  <c r="J141"/>
  <c r="BK136"/>
  <c r="BK130"/>
  <c r="BK152"/>
  <c r="BK135"/>
  <c r="BK129"/>
  <c r="BK126"/>
  <c r="J154"/>
  <c r="J146"/>
  <c r="BK138"/>
  <c r="BK127"/>
  <c i="10" r="J150"/>
  <c r="J145"/>
  <c r="J142"/>
  <c r="J136"/>
  <c r="J131"/>
  <c r="BK161"/>
  <c r="BK150"/>
  <c r="BK147"/>
  <c r="J132"/>
  <c r="J128"/>
  <c r="J162"/>
  <c r="J153"/>
  <c r="J146"/>
  <c r="J134"/>
  <c r="BK127"/>
  <c r="BK135"/>
  <c r="J127"/>
  <c i="11" r="BK205"/>
  <c r="BK192"/>
  <c r="BK185"/>
  <c r="J176"/>
  <c r="BK166"/>
  <c r="BK153"/>
  <c r="J144"/>
  <c r="BK134"/>
  <c r="BK132"/>
  <c r="J123"/>
  <c r="J209"/>
  <c r="J184"/>
  <c r="BK176"/>
  <c r="J170"/>
  <c r="J156"/>
  <c r="J152"/>
  <c r="J143"/>
  <c r="J136"/>
  <c r="J131"/>
  <c r="BK127"/>
  <c r="J205"/>
  <c r="BK197"/>
  <c r="BK184"/>
  <c r="BK178"/>
  <c r="J171"/>
  <c r="BK165"/>
  <c r="J154"/>
  <c r="J133"/>
  <c r="BK123"/>
  <c r="BK202"/>
  <c r="J197"/>
  <c r="BK183"/>
  <c r="J180"/>
  <c r="BK171"/>
  <c r="J165"/>
  <c r="J161"/>
  <c r="BK154"/>
  <c r="J146"/>
  <c r="BK142"/>
  <c r="J139"/>
  <c r="J130"/>
  <c r="BK124"/>
  <c i="12" r="BK165"/>
  <c r="BK162"/>
  <c r="BK155"/>
  <c r="J152"/>
  <c r="BK145"/>
  <c r="BK139"/>
  <c r="J133"/>
  <c r="J125"/>
  <c r="J170"/>
  <c r="BK143"/>
  <c r="J134"/>
  <c r="BK125"/>
  <c r="BK170"/>
  <c r="J161"/>
  <c r="BK147"/>
  <c r="J142"/>
  <c r="J136"/>
  <c r="BK127"/>
  <c r="J169"/>
  <c r="J163"/>
  <c r="J148"/>
  <c r="BK144"/>
  <c r="J139"/>
  <c r="BK129"/>
  <c r="J122"/>
  <c i="2" r="J185"/>
  <c r="BK162"/>
  <c r="BK143"/>
  <c r="BK141"/>
  <c r="J134"/>
  <c r="BK130"/>
  <c r="J126"/>
  <c r="BK180"/>
  <c r="BK145"/>
  <c r="BK142"/>
  <c r="J136"/>
  <c r="J129"/>
  <c i="1" r="AS94"/>
  <c i="3" r="BK136"/>
  <c r="BK127"/>
  <c r="J141"/>
  <c r="BK132"/>
  <c r="BK123"/>
  <c r="J127"/>
  <c r="J123"/>
  <c i="4" r="BK124"/>
  <c r="J130"/>
  <c r="BK125"/>
  <c r="BK135"/>
  <c r="BK129"/>
  <c r="J124"/>
  <c i="5" r="BK191"/>
  <c r="BK184"/>
  <c r="BK174"/>
  <c r="J160"/>
  <c r="J150"/>
  <c r="BK189"/>
  <c r="J184"/>
  <c r="BK172"/>
  <c r="BK160"/>
  <c r="BK152"/>
  <c r="J142"/>
  <c r="J127"/>
  <c r="J178"/>
  <c r="BK161"/>
  <c r="BK157"/>
  <c r="BK146"/>
  <c r="BK137"/>
  <c r="J134"/>
  <c r="BK130"/>
  <c r="J185"/>
  <c r="BK178"/>
  <c r="J174"/>
  <c r="J166"/>
  <c r="BK153"/>
  <c r="BK147"/>
  <c r="J138"/>
  <c r="J136"/>
  <c r="J130"/>
  <c i="6" r="BK160"/>
  <c r="BK139"/>
  <c r="J125"/>
  <c r="BK155"/>
  <c r="J141"/>
  <c r="J136"/>
  <c r="BK130"/>
  <c r="J151"/>
  <c r="BK140"/>
  <c r="BK126"/>
  <c r="J163"/>
  <c r="J153"/>
  <c r="J150"/>
  <c r="BK145"/>
  <c r="J131"/>
  <c i="7" r="BK142"/>
  <c r="J138"/>
  <c r="J129"/>
  <c r="BK133"/>
  <c r="J127"/>
  <c r="BK126"/>
  <c r="BK127"/>
  <c r="BK145"/>
  <c r="J133"/>
  <c i="8" r="BK181"/>
  <c r="J176"/>
  <c r="BK169"/>
  <c r="BK165"/>
  <c r="J152"/>
  <c r="J151"/>
  <c r="BK144"/>
  <c r="J140"/>
  <c r="BK136"/>
  <c r="J132"/>
  <c r="J183"/>
  <c r="BK172"/>
  <c r="J169"/>
  <c r="BK162"/>
  <c r="BK154"/>
  <c r="J143"/>
  <c r="BK137"/>
  <c r="J130"/>
  <c r="BK182"/>
  <c r="BK174"/>
  <c r="BK168"/>
  <c r="J156"/>
  <c r="BK147"/>
  <c r="J146"/>
  <c r="J142"/>
  <c r="J138"/>
  <c r="BK135"/>
  <c r="J179"/>
  <c r="J172"/>
  <c r="J164"/>
  <c r="J162"/>
  <c r="BK160"/>
  <c r="BK149"/>
  <c r="J139"/>
  <c r="BK134"/>
  <c i="9" r="BK160"/>
  <c r="J151"/>
  <c r="J136"/>
  <c r="J129"/>
  <c r="BK144"/>
  <c r="BK137"/>
  <c r="J132"/>
  <c r="BK153"/>
  <c r="BK146"/>
  <c r="BK141"/>
  <c r="BK133"/>
  <c r="J160"/>
  <c r="BK151"/>
  <c r="BK142"/>
  <c r="J137"/>
  <c i="10" r="J161"/>
  <c r="BK157"/>
  <c r="BK149"/>
  <c r="BK140"/>
  <c r="J135"/>
  <c r="BK124"/>
  <c r="J158"/>
  <c r="BK154"/>
  <c r="J149"/>
  <c r="BK133"/>
  <c r="J129"/>
  <c r="J159"/>
  <c r="J148"/>
  <c r="BK144"/>
  <c r="J138"/>
  <c r="J133"/>
  <c r="BK131"/>
  <c r="J125"/>
  <c i="11" r="J198"/>
  <c r="J194"/>
  <c r="BK189"/>
  <c r="BK181"/>
  <c r="BK157"/>
  <c r="J148"/>
  <c r="BK141"/>
  <c r="BK138"/>
  <c r="J124"/>
  <c r="J206"/>
  <c r="BK196"/>
  <c r="BK190"/>
  <c r="J183"/>
  <c r="BK179"/>
  <c r="BK174"/>
  <c r="J163"/>
  <c r="BK160"/>
  <c r="J151"/>
  <c r="J138"/>
  <c r="J134"/>
  <c r="J129"/>
  <c r="BK207"/>
  <c r="J204"/>
  <c r="J190"/>
  <c r="J182"/>
  <c r="J173"/>
  <c r="BK169"/>
  <c r="BK162"/>
  <c r="BK151"/>
  <c r="J149"/>
  <c r="J127"/>
  <c r="BK204"/>
  <c r="J199"/>
  <c r="J189"/>
  <c r="BK182"/>
  <c r="J179"/>
  <c r="BK170"/>
  <c r="BK163"/>
  <c r="J158"/>
  <c r="BK149"/>
  <c r="BK144"/>
  <c r="J140"/>
  <c r="J135"/>
  <c r="J125"/>
  <c i="12" r="J166"/>
  <c r="BK164"/>
  <c r="J160"/>
  <c r="BK154"/>
  <c r="BK151"/>
  <c r="BK141"/>
  <c r="BK134"/>
  <c r="BK130"/>
  <c r="BK122"/>
  <c r="BK135"/>
  <c r="J130"/>
  <c r="BK171"/>
  <c r="J164"/>
  <c r="J159"/>
  <c r="BK153"/>
  <c r="J149"/>
  <c r="J138"/>
  <c r="BK128"/>
  <c r="J171"/>
  <c r="BK167"/>
  <c r="BK158"/>
  <c r="J150"/>
  <c r="J140"/>
  <c r="J127"/>
  <c i="2" r="J180"/>
  <c r="BK146"/>
  <c r="J142"/>
  <c r="BK136"/>
  <c r="BK133"/>
  <c r="BK129"/>
  <c r="J127"/>
  <c r="BK185"/>
  <c r="J147"/>
  <c r="J146"/>
  <c r="J143"/>
  <c r="J137"/>
  <c r="J133"/>
  <c r="J132"/>
  <c r="BK126"/>
  <c r="BK125"/>
  <c r="J124"/>
  <c i="3" r="J140"/>
  <c r="BK131"/>
  <c r="BK128"/>
  <c r="BK125"/>
  <c r="J124"/>
  <c r="J136"/>
  <c r="J131"/>
  <c r="BK129"/>
  <c r="BK140"/>
  <c r="J132"/>
  <c i="4" r="J136"/>
  <c r="BK136"/>
  <c r="BK127"/>
  <c r="J123"/>
  <c r="J134"/>
  <c r="J125"/>
  <c r="BK123"/>
  <c i="5" r="J186"/>
  <c r="J182"/>
  <c r="BK175"/>
  <c r="BK171"/>
  <c r="J152"/>
  <c r="BK135"/>
  <c r="BK186"/>
  <c r="BK181"/>
  <c r="BK165"/>
  <c r="J153"/>
  <c r="J146"/>
  <c r="BK128"/>
  <c r="J189"/>
  <c r="J171"/>
  <c r="BK166"/>
  <c r="J158"/>
  <c r="BK148"/>
  <c r="BK142"/>
  <c r="J135"/>
  <c r="BK132"/>
  <c r="J128"/>
  <c r="BK182"/>
  <c r="J177"/>
  <c r="J172"/>
  <c r="J161"/>
  <c r="J157"/>
  <c r="BK154"/>
  <c r="BK150"/>
  <c r="BK141"/>
  <c r="J137"/>
  <c r="BK131"/>
  <c i="6" r="BK144"/>
  <c r="J128"/>
  <c r="J126"/>
  <c r="J160"/>
  <c r="J154"/>
  <c r="J140"/>
  <c r="BK137"/>
  <c r="J155"/>
  <c r="J145"/>
  <c r="BK141"/>
  <c r="J137"/>
  <c r="J130"/>
  <c r="BK154"/>
  <c r="J132"/>
  <c i="7" r="BK148"/>
  <c r="BK146"/>
  <c r="J140"/>
  <c r="J131"/>
  <c r="J142"/>
  <c r="BK132"/>
  <c r="BK137"/>
  <c r="BK129"/>
  <c r="J126"/>
  <c r="BK141"/>
  <c r="J132"/>
  <c i="8" r="BK173"/>
  <c r="J166"/>
  <c r="J159"/>
  <c r="J157"/>
  <c r="BK142"/>
  <c r="J137"/>
  <c r="BK133"/>
  <c r="BK186"/>
  <c r="J182"/>
  <c r="BK176"/>
  <c r="J171"/>
  <c r="J161"/>
  <c r="BK156"/>
  <c r="J149"/>
  <c r="BK140"/>
  <c r="J133"/>
  <c r="J186"/>
  <c r="BK166"/>
  <c r="BK157"/>
  <c r="BK152"/>
  <c i="9" r="BK155"/>
  <c r="J150"/>
  <c r="BK140"/>
  <c r="J131"/>
  <c r="J152"/>
  <c r="J140"/>
  <c r="J133"/>
  <c r="J155"/>
  <c r="BK147"/>
  <c r="BK139"/>
  <c r="BK128"/>
  <c r="J157"/>
  <c r="J147"/>
  <c r="J135"/>
  <c i="10" r="J160"/>
  <c r="BK156"/>
  <c r="BK146"/>
  <c r="J144"/>
  <c r="BK137"/>
  <c r="BK132"/>
  <c r="BK160"/>
  <c r="J156"/>
  <c r="J151"/>
  <c r="BK136"/>
  <c r="J130"/>
  <c r="BK125"/>
  <c r="BK158"/>
  <c r="BK152"/>
  <c r="BK145"/>
  <c r="J140"/>
  <c r="J126"/>
  <c r="J139"/>
  <c r="BK130"/>
  <c i="11" r="J208"/>
  <c r="BK200"/>
  <c r="J195"/>
  <c r="BK187"/>
  <c r="BK177"/>
  <c r="BK173"/>
  <c r="J164"/>
  <c r="BK150"/>
  <c r="J142"/>
  <c r="BK139"/>
  <c r="BK125"/>
  <c r="BK209"/>
  <c r="J207"/>
  <c r="BK203"/>
  <c r="BK195"/>
  <c r="BK186"/>
  <c r="J167"/>
  <c r="BK159"/>
  <c r="J155"/>
  <c r="BK146"/>
  <c r="BK137"/>
  <c r="BK130"/>
  <c r="BK122"/>
  <c r="BK201"/>
  <c r="J191"/>
  <c r="J186"/>
  <c r="J177"/>
  <c r="J168"/>
  <c r="J159"/>
  <c r="BK136"/>
  <c r="BK129"/>
  <c r="BK208"/>
  <c r="J201"/>
  <c r="J192"/>
  <c r="J185"/>
  <c r="J174"/>
  <c r="BK168"/>
  <c r="BK164"/>
  <c r="J162"/>
  <c r="BK155"/>
  <c r="BK148"/>
  <c r="BK143"/>
  <c r="BK131"/>
  <c r="BK128"/>
  <c r="J122"/>
  <c i="12" r="BK169"/>
  <c r="J165"/>
  <c r="BK163"/>
  <c r="BK159"/>
  <c r="BK150"/>
  <c r="J147"/>
  <c r="J135"/>
  <c r="BK131"/>
  <c r="BK126"/>
  <c r="BK124"/>
  <c r="J129"/>
  <c r="J162"/>
  <c r="J158"/>
  <c r="BK152"/>
  <c r="BK148"/>
  <c r="J144"/>
  <c r="J137"/>
  <c r="J131"/>
  <c r="J168"/>
  <c r="BK161"/>
  <c r="BK156"/>
  <c r="J146"/>
  <c r="J143"/>
  <c r="J132"/>
  <c i="2" r="BK173"/>
  <c r="BK147"/>
  <c r="J145"/>
  <c r="BK137"/>
  <c r="BK132"/>
  <c r="BK128"/>
  <c r="BK124"/>
  <c r="J173"/>
  <c r="J162"/>
  <c r="J141"/>
  <c r="BK134"/>
  <c r="J130"/>
  <c r="J125"/>
  <c r="J128"/>
  <c r="BK127"/>
  <c i="3" r="BK141"/>
  <c r="J133"/>
  <c r="J129"/>
  <c r="BK126"/>
  <c r="BK135"/>
  <c r="J125"/>
  <c r="J135"/>
  <c r="J126"/>
  <c r="BK133"/>
  <c r="J128"/>
  <c r="BK124"/>
  <c i="4" r="J129"/>
  <c r="BK134"/>
  <c r="BK130"/>
  <c r="J135"/>
  <c r="J127"/>
  <c i="5" r="BK188"/>
  <c r="BK185"/>
  <c r="J179"/>
  <c r="J154"/>
  <c r="J141"/>
  <c r="J139"/>
  <c r="J188"/>
  <c r="BK177"/>
  <c r="J159"/>
  <c r="BK149"/>
  <c r="J147"/>
  <c r="BK143"/>
  <c r="J132"/>
  <c r="BK179"/>
  <c r="BK167"/>
  <c r="BK159"/>
  <c r="J149"/>
  <c r="J143"/>
  <c r="BK138"/>
  <c r="BK136"/>
  <c r="J131"/>
  <c r="J191"/>
  <c r="J181"/>
  <c r="J175"/>
  <c r="J167"/>
  <c r="J165"/>
  <c r="BK158"/>
  <c r="J148"/>
  <c r="BK139"/>
  <c r="BK134"/>
  <c r="BK127"/>
  <c i="6" r="BK153"/>
  <c r="BK131"/>
  <c r="BK161"/>
  <c r="BK150"/>
  <c r="J139"/>
  <c r="BK132"/>
  <c r="BK163"/>
  <c r="BK146"/>
  <c r="J144"/>
  <c r="BK128"/>
  <c r="J161"/>
  <c r="BK151"/>
  <c r="J146"/>
  <c r="BK136"/>
  <c r="BK125"/>
  <c i="7" r="J141"/>
  <c r="J137"/>
  <c r="J146"/>
  <c r="BK138"/>
  <c r="BK131"/>
  <c r="J145"/>
  <c r="J148"/>
  <c r="BK140"/>
  <c i="8" r="J180"/>
  <c r="J174"/>
  <c r="BK167"/>
  <c r="J158"/>
  <c r="J154"/>
  <c r="J141"/>
  <c r="BK138"/>
  <c r="J135"/>
  <c r="BK179"/>
  <c r="J173"/>
  <c r="BK170"/>
  <c r="BK164"/>
  <c r="J160"/>
  <c r="BK155"/>
  <c r="J147"/>
  <c r="BK131"/>
  <c r="BK183"/>
  <c r="J181"/>
  <c r="BK171"/>
  <c r="J165"/>
  <c r="BK159"/>
  <c r="BK151"/>
  <c r="J144"/>
  <c r="BK139"/>
  <c r="J136"/>
  <c r="BK132"/>
  <c r="J131"/>
  <c r="BK180"/>
  <c r="J170"/>
  <c r="J163"/>
  <c r="BK161"/>
  <c r="BK153"/>
  <c r="BK146"/>
  <c r="BK143"/>
  <c r="BK130"/>
  <c i="9" r="BK157"/>
  <c r="J153"/>
  <c r="J142"/>
  <c r="BK132"/>
  <c r="J128"/>
  <c r="J156"/>
  <c r="BK134"/>
  <c r="J126"/>
  <c r="J149"/>
  <c r="J144"/>
  <c r="J138"/>
  <c r="BK131"/>
  <c r="BK156"/>
  <c r="BK150"/>
  <c r="J139"/>
  <c r="J134"/>
  <c i="10" r="BK159"/>
  <c r="BK153"/>
  <c r="J147"/>
  <c r="BK139"/>
  <c r="BK134"/>
  <c r="BK162"/>
  <c r="J157"/>
  <c r="J152"/>
  <c r="BK148"/>
  <c r="BK138"/>
  <c r="BK126"/>
  <c r="J154"/>
  <c r="BK151"/>
  <c r="BK142"/>
  <c r="J137"/>
  <c r="BK129"/>
  <c r="BK128"/>
  <c r="J124"/>
  <c i="11" r="J203"/>
  <c r="J196"/>
  <c r="BK191"/>
  <c r="J188"/>
  <c r="J175"/>
  <c r="BK156"/>
  <c r="BK147"/>
  <c r="BK140"/>
  <c r="J200"/>
  <c r="BK194"/>
  <c r="BK180"/>
  <c r="J178"/>
  <c r="BK172"/>
  <c r="BK161"/>
  <c r="BK158"/>
  <c r="J153"/>
  <c r="J147"/>
  <c r="BK135"/>
  <c r="J128"/>
  <c r="BK206"/>
  <c r="J202"/>
  <c r="BK199"/>
  <c r="J187"/>
  <c r="J172"/>
  <c r="BK167"/>
  <c r="J157"/>
  <c r="J150"/>
  <c r="BK145"/>
  <c r="J132"/>
  <c r="BK126"/>
  <c r="BK198"/>
  <c r="BK188"/>
  <c r="J181"/>
  <c r="BK175"/>
  <c r="J169"/>
  <c r="J166"/>
  <c r="J160"/>
  <c r="BK152"/>
  <c r="J145"/>
  <c r="J141"/>
  <c r="J137"/>
  <c r="BK133"/>
  <c r="J126"/>
  <c i="12" r="J167"/>
  <c r="J156"/>
  <c r="J153"/>
  <c r="BK149"/>
  <c r="BK142"/>
  <c r="BK137"/>
  <c r="J128"/>
  <c r="BK123"/>
  <c r="BK166"/>
  <c r="BK138"/>
  <c r="BK133"/>
  <c r="J123"/>
  <c r="BK168"/>
  <c r="J155"/>
  <c r="J151"/>
  <c r="BK146"/>
  <c r="BK140"/>
  <c r="BK132"/>
  <c r="J124"/>
  <c r="BK160"/>
  <c r="J154"/>
  <c r="J145"/>
  <c r="J141"/>
  <c r="BK136"/>
  <c r="J126"/>
  <c i="2" l="1" r="BK123"/>
  <c r="R123"/>
  <c r="P131"/>
  <c r="T131"/>
  <c r="P135"/>
  <c r="BK144"/>
  <c r="J144"/>
  <c r="J101"/>
  <c i="3" r="R122"/>
  <c r="R130"/>
  <c r="R134"/>
  <c i="4" r="R122"/>
  <c r="P128"/>
  <c i="5" r="P126"/>
  <c r="P140"/>
  <c r="BK151"/>
  <c r="J151"/>
  <c r="J100"/>
  <c r="BK164"/>
  <c r="J164"/>
  <c r="J101"/>
  <c r="BK176"/>
  <c r="J176"/>
  <c r="J102"/>
  <c r="BK187"/>
  <c r="J187"/>
  <c r="J103"/>
  <c i="6" r="T124"/>
  <c r="T129"/>
  <c r="T143"/>
  <c r="BK159"/>
  <c r="J159"/>
  <c r="J101"/>
  <c i="7" r="BK125"/>
  <c r="J125"/>
  <c r="J99"/>
  <c r="BK130"/>
  <c r="J130"/>
  <c r="J100"/>
  <c r="BK144"/>
  <c r="J144"/>
  <c r="J101"/>
  <c i="8" r="BK128"/>
  <c r="J128"/>
  <c r="J98"/>
  <c r="BK145"/>
  <c r="J145"/>
  <c r="J99"/>
  <c r="T150"/>
  <c r="P178"/>
  <c r="P177"/>
  <c i="9" r="T125"/>
  <c r="P145"/>
  <c r="R148"/>
  <c i="10" r="T123"/>
  <c r="T122"/>
  <c r="T121"/>
  <c r="T143"/>
  <c r="T155"/>
  <c i="11" r="BK121"/>
  <c r="J121"/>
  <c r="J98"/>
  <c r="T121"/>
  <c r="P193"/>
  <c i="12" r="R121"/>
  <c i="2" r="P123"/>
  <c r="BK131"/>
  <c r="J131"/>
  <c r="J99"/>
  <c r="BK135"/>
  <c r="J135"/>
  <c r="J100"/>
  <c r="R135"/>
  <c r="R144"/>
  <c i="3" r="BK122"/>
  <c r="J122"/>
  <c r="J98"/>
  <c r="BK130"/>
  <c r="J130"/>
  <c r="J99"/>
  <c r="BK134"/>
  <c r="J134"/>
  <c r="J100"/>
  <c i="4" r="BK122"/>
  <c r="J122"/>
  <c r="J98"/>
  <c r="T128"/>
  <c i="5" r="R126"/>
  <c r="T140"/>
  <c r="R151"/>
  <c r="R164"/>
  <c r="T176"/>
  <c r="R187"/>
  <c i="6" r="R124"/>
  <c r="R129"/>
  <c r="P143"/>
  <c r="R159"/>
  <c i="7" r="T125"/>
  <c r="R130"/>
  <c r="P144"/>
  <c i="8" r="P128"/>
  <c r="R145"/>
  <c r="BK150"/>
  <c r="J150"/>
  <c r="J101"/>
  <c r="R178"/>
  <c r="R177"/>
  <c i="9" r="P125"/>
  <c r="BK145"/>
  <c r="J145"/>
  <c r="J100"/>
  <c r="T148"/>
  <c i="10" r="R123"/>
  <c r="BK143"/>
  <c r="J143"/>
  <c r="J100"/>
  <c r="BK155"/>
  <c r="J155"/>
  <c r="J101"/>
  <c i="11" r="R193"/>
  <c i="12" r="BK121"/>
  <c r="P157"/>
  <c i="2" r="T123"/>
  <c r="R131"/>
  <c r="P144"/>
  <c i="3" r="T122"/>
  <c r="T130"/>
  <c r="T134"/>
  <c i="4" r="P122"/>
  <c r="P121"/>
  <c r="P120"/>
  <c i="1" r="AU97"/>
  <c i="4" r="BK128"/>
  <c r="J128"/>
  <c r="J100"/>
  <c i="5" r="BK126"/>
  <c r="J126"/>
  <c r="J98"/>
  <c r="BK140"/>
  <c r="J140"/>
  <c r="J99"/>
  <c r="P151"/>
  <c r="P164"/>
  <c r="P176"/>
  <c r="P187"/>
  <c i="6" r="BK124"/>
  <c r="J124"/>
  <c r="J98"/>
  <c r="P129"/>
  <c r="BK143"/>
  <c r="J143"/>
  <c r="J100"/>
  <c r="P159"/>
  <c i="7" r="P125"/>
  <c r="T130"/>
  <c r="R144"/>
  <c i="8" r="R128"/>
  <c r="P145"/>
  <c r="R150"/>
  <c r="T178"/>
  <c r="T177"/>
  <c i="9" r="BK125"/>
  <c r="T145"/>
  <c r="P148"/>
  <c i="10" r="P123"/>
  <c r="R143"/>
  <c r="R155"/>
  <c i="11" r="P121"/>
  <c r="P120"/>
  <c r="P119"/>
  <c i="1" r="AU104"/>
  <c i="11" r="BK193"/>
  <c r="J193"/>
  <c r="J99"/>
  <c i="12" r="P121"/>
  <c r="P120"/>
  <c r="P119"/>
  <c i="1" r="AU105"/>
  <c i="12" r="BK157"/>
  <c r="J157"/>
  <c r="J99"/>
  <c r="R157"/>
  <c i="2" r="T144"/>
  <c i="3" r="P122"/>
  <c r="P130"/>
  <c r="P134"/>
  <c i="4" r="T122"/>
  <c r="T121"/>
  <c r="T120"/>
  <c r="R128"/>
  <c i="5" r="T126"/>
  <c r="T125"/>
  <c r="T124"/>
  <c r="R140"/>
  <c r="T151"/>
  <c r="T164"/>
  <c r="R176"/>
  <c r="T187"/>
  <c i="6" r="P124"/>
  <c r="P123"/>
  <c r="P122"/>
  <c i="1" r="AU99"/>
  <c i="6" r="BK129"/>
  <c r="J129"/>
  <c r="J99"/>
  <c r="R143"/>
  <c r="T159"/>
  <c i="7" r="R125"/>
  <c r="R123"/>
  <c r="R122"/>
  <c r="P130"/>
  <c r="T144"/>
  <c i="8" r="T128"/>
  <c r="T127"/>
  <c r="T126"/>
  <c r="T145"/>
  <c r="P150"/>
  <c r="BK178"/>
  <c r="J178"/>
  <c r="J104"/>
  <c i="9" r="R125"/>
  <c r="R124"/>
  <c r="R123"/>
  <c r="R145"/>
  <c r="BK148"/>
  <c r="J148"/>
  <c r="J101"/>
  <c i="10" r="BK123"/>
  <c r="J123"/>
  <c r="J98"/>
  <c r="P143"/>
  <c r="P155"/>
  <c i="11" r="R121"/>
  <c r="R120"/>
  <c r="R119"/>
  <c r="T193"/>
  <c i="12" r="T121"/>
  <c r="T120"/>
  <c r="T119"/>
  <c r="T157"/>
  <c i="6" r="BK162"/>
  <c r="J162"/>
  <c r="J102"/>
  <c i="8" r="BK185"/>
  <c r="J185"/>
  <c r="J106"/>
  <c i="4" r="BK126"/>
  <c r="J126"/>
  <c r="J99"/>
  <c i="5" r="BK190"/>
  <c r="J190"/>
  <c r="J104"/>
  <c i="7" r="BK147"/>
  <c r="J147"/>
  <c r="J102"/>
  <c i="9" r="BK159"/>
  <c r="J159"/>
  <c r="J103"/>
  <c i="8" r="BK148"/>
  <c r="J148"/>
  <c r="J100"/>
  <c i="10" r="BK141"/>
  <c r="J141"/>
  <c r="J99"/>
  <c i="8" r="BK175"/>
  <c r="J175"/>
  <c r="J102"/>
  <c i="9" r="BK143"/>
  <c r="J143"/>
  <c r="J99"/>
  <c i="11" r="BK120"/>
  <c r="BK119"/>
  <c r="J119"/>
  <c i="12" r="E85"/>
  <c r="J89"/>
  <c r="BF122"/>
  <c r="BF125"/>
  <c r="BF126"/>
  <c r="BF133"/>
  <c r="BF138"/>
  <c r="BF139"/>
  <c r="BF142"/>
  <c r="BF150"/>
  <c r="BF151"/>
  <c r="BF152"/>
  <c r="BF154"/>
  <c r="BF158"/>
  <c r="BF162"/>
  <c r="BF165"/>
  <c r="BF167"/>
  <c r="BF168"/>
  <c r="BF170"/>
  <c r="F92"/>
  <c r="BF127"/>
  <c r="BF129"/>
  <c r="BF130"/>
  <c r="BF131"/>
  <c r="BF135"/>
  <c r="BF140"/>
  <c r="BF141"/>
  <c r="BF143"/>
  <c r="BF146"/>
  <c r="BF148"/>
  <c r="BF149"/>
  <c r="BF153"/>
  <c r="BF155"/>
  <c r="BF159"/>
  <c r="BF161"/>
  <c r="BF171"/>
  <c r="BF123"/>
  <c r="BF124"/>
  <c r="BF128"/>
  <c r="BF137"/>
  <c r="BF169"/>
  <c r="BF132"/>
  <c r="BF134"/>
  <c r="BF136"/>
  <c r="BF144"/>
  <c r="BF145"/>
  <c r="BF147"/>
  <c r="BF156"/>
  <c r="BF160"/>
  <c r="BF163"/>
  <c r="BF164"/>
  <c r="BF166"/>
  <c i="11" r="E109"/>
  <c r="BF124"/>
  <c r="BF138"/>
  <c r="BF139"/>
  <c r="BF140"/>
  <c r="BF143"/>
  <c r="BF144"/>
  <c r="BF145"/>
  <c r="BF151"/>
  <c r="BF152"/>
  <c r="BF154"/>
  <c r="BF157"/>
  <c r="BF159"/>
  <c r="BF164"/>
  <c r="BF168"/>
  <c r="BF170"/>
  <c r="BF179"/>
  <c r="BF184"/>
  <c r="BF188"/>
  <c r="BF189"/>
  <c r="BF191"/>
  <c r="BF195"/>
  <c r="BF196"/>
  <c r="BF200"/>
  <c r="BF201"/>
  <c r="BF206"/>
  <c r="J89"/>
  <c r="F116"/>
  <c r="BF125"/>
  <c r="BF126"/>
  <c r="BF128"/>
  <c r="BF130"/>
  <c r="BF131"/>
  <c r="BF148"/>
  <c r="BF160"/>
  <c r="BF161"/>
  <c r="BF167"/>
  <c r="BF171"/>
  <c r="BF172"/>
  <c r="BF174"/>
  <c r="BF181"/>
  <c r="BF185"/>
  <c r="BF186"/>
  <c r="BF190"/>
  <c r="BF198"/>
  <c r="BF127"/>
  <c r="BF133"/>
  <c r="BF134"/>
  <c r="BF135"/>
  <c r="BF136"/>
  <c r="BF137"/>
  <c r="BF146"/>
  <c r="BF149"/>
  <c r="BF150"/>
  <c r="BF155"/>
  <c r="BF162"/>
  <c r="BF166"/>
  <c r="BF173"/>
  <c r="BF175"/>
  <c r="BF176"/>
  <c r="BF177"/>
  <c r="BF178"/>
  <c r="BF180"/>
  <c r="BF182"/>
  <c r="BF183"/>
  <c r="BF199"/>
  <c r="BF204"/>
  <c r="BF205"/>
  <c r="BF208"/>
  <c r="BF209"/>
  <c r="BF122"/>
  <c r="BF123"/>
  <c r="BF129"/>
  <c r="BF132"/>
  <c r="BF141"/>
  <c r="BF142"/>
  <c r="BF147"/>
  <c r="BF153"/>
  <c r="BF156"/>
  <c r="BF158"/>
  <c r="BF163"/>
  <c r="BF165"/>
  <c r="BF169"/>
  <c r="BF187"/>
  <c r="BF192"/>
  <c r="BF194"/>
  <c r="BF197"/>
  <c r="BF202"/>
  <c r="BF203"/>
  <c r="BF207"/>
  <c i="10" r="E85"/>
  <c r="F92"/>
  <c r="BF124"/>
  <c r="BF130"/>
  <c r="BF133"/>
  <c r="BF138"/>
  <c i="9" r="J125"/>
  <c r="J98"/>
  <c i="10" r="J89"/>
  <c r="BF125"/>
  <c r="BF126"/>
  <c r="BF128"/>
  <c r="BF132"/>
  <c r="BF136"/>
  <c r="BF137"/>
  <c r="BF139"/>
  <c r="BF146"/>
  <c r="BF154"/>
  <c r="BF156"/>
  <c r="BF158"/>
  <c r="BF159"/>
  <c r="BF160"/>
  <c r="BF161"/>
  <c r="BF127"/>
  <c r="BF131"/>
  <c r="BF140"/>
  <c r="BF142"/>
  <c r="BF144"/>
  <c r="BF145"/>
  <c r="BF151"/>
  <c r="BF152"/>
  <c r="BF162"/>
  <c r="BF129"/>
  <c r="BF134"/>
  <c r="BF135"/>
  <c r="BF147"/>
  <c r="BF148"/>
  <c r="BF149"/>
  <c r="BF150"/>
  <c r="BF153"/>
  <c r="BF157"/>
  <c i="8" r="BK127"/>
  <c r="J127"/>
  <c r="J97"/>
  <c i="9" r="E85"/>
  <c r="J89"/>
  <c r="F92"/>
  <c r="BF127"/>
  <c r="BF133"/>
  <c r="BF136"/>
  <c r="BF138"/>
  <c r="BF139"/>
  <c r="BF141"/>
  <c r="BF144"/>
  <c r="BF146"/>
  <c r="BF153"/>
  <c r="BF156"/>
  <c r="BF157"/>
  <c r="BF130"/>
  <c r="BF134"/>
  <c r="BF142"/>
  <c r="BF147"/>
  <c r="BF150"/>
  <c r="BF152"/>
  <c r="BF154"/>
  <c r="BF126"/>
  <c r="BF131"/>
  <c r="BF132"/>
  <c r="BF135"/>
  <c r="BF140"/>
  <c r="BF151"/>
  <c r="BF128"/>
  <c r="BF129"/>
  <c r="BF137"/>
  <c r="BF149"/>
  <c r="BF155"/>
  <c r="BF160"/>
  <c i="8" r="F123"/>
  <c r="BF134"/>
  <c r="BF138"/>
  <c r="BF147"/>
  <c r="BF152"/>
  <c r="BF156"/>
  <c r="BF160"/>
  <c r="BF162"/>
  <c r="BF163"/>
  <c r="BF165"/>
  <c r="BF169"/>
  <c r="BF170"/>
  <c r="BF179"/>
  <c r="BF129"/>
  <c r="BF133"/>
  <c r="BF136"/>
  <c r="BF137"/>
  <c r="BF144"/>
  <c r="BF149"/>
  <c r="BF155"/>
  <c r="BF164"/>
  <c r="BF166"/>
  <c r="BF171"/>
  <c r="BF180"/>
  <c r="BF186"/>
  <c r="J89"/>
  <c r="E116"/>
  <c r="BF142"/>
  <c r="BF143"/>
  <c r="BF146"/>
  <c r="BF151"/>
  <c r="BF154"/>
  <c r="BF158"/>
  <c r="BF159"/>
  <c r="BF168"/>
  <c r="BF172"/>
  <c r="BF176"/>
  <c r="BF181"/>
  <c r="BF182"/>
  <c r="BF130"/>
  <c r="BF131"/>
  <c r="BF132"/>
  <c r="BF135"/>
  <c r="BF139"/>
  <c r="BF140"/>
  <c r="BF141"/>
  <c r="BF153"/>
  <c r="BF157"/>
  <c r="BF161"/>
  <c r="BF167"/>
  <c r="BF173"/>
  <c r="BF174"/>
  <c r="BF183"/>
  <c i="7" r="F92"/>
  <c r="BF140"/>
  <c r="BF142"/>
  <c r="J116"/>
  <c r="BF127"/>
  <c r="BF133"/>
  <c r="BF137"/>
  <c r="BF145"/>
  <c r="E85"/>
  <c r="J92"/>
  <c r="BF126"/>
  <c r="BF131"/>
  <c r="BF132"/>
  <c r="BF141"/>
  <c r="BF129"/>
  <c r="BF138"/>
  <c r="BF146"/>
  <c r="BF148"/>
  <c i="6" r="J116"/>
  <c r="F119"/>
  <c r="BF130"/>
  <c r="BF146"/>
  <c r="BF151"/>
  <c r="BF154"/>
  <c r="BF161"/>
  <c r="J92"/>
  <c r="BF125"/>
  <c r="BF128"/>
  <c r="BF131"/>
  <c r="BF132"/>
  <c r="BF136"/>
  <c r="BF140"/>
  <c r="BF141"/>
  <c r="BF144"/>
  <c r="BF150"/>
  <c i="5" r="BK125"/>
  <c r="J125"/>
  <c r="J97"/>
  <c i="6" r="E112"/>
  <c r="BF137"/>
  <c r="BF139"/>
  <c r="BF145"/>
  <c r="BF153"/>
  <c r="BF155"/>
  <c r="BF160"/>
  <c r="BF126"/>
  <c r="BF163"/>
  <c i="5" r="F121"/>
  <c r="BF128"/>
  <c r="BF134"/>
  <c r="BF136"/>
  <c r="BF138"/>
  <c r="BF153"/>
  <c r="BF165"/>
  <c r="BF166"/>
  <c r="BF171"/>
  <c r="BF172"/>
  <c r="BF174"/>
  <c r="BF175"/>
  <c r="BF179"/>
  <c r="BF181"/>
  <c r="BF184"/>
  <c r="BF189"/>
  <c r="J89"/>
  <c r="J92"/>
  <c r="BF130"/>
  <c r="BF132"/>
  <c r="BF139"/>
  <c r="BF142"/>
  <c r="BF147"/>
  <c r="BF157"/>
  <c r="BF158"/>
  <c r="BF160"/>
  <c r="BF167"/>
  <c r="BF177"/>
  <c r="BF185"/>
  <c r="E85"/>
  <c r="BF127"/>
  <c r="BF135"/>
  <c r="BF137"/>
  <c r="BF141"/>
  <c r="BF143"/>
  <c r="BF146"/>
  <c r="BF152"/>
  <c r="BF154"/>
  <c r="BF161"/>
  <c r="BF182"/>
  <c r="BF191"/>
  <c r="BF131"/>
  <c r="BF148"/>
  <c r="BF149"/>
  <c r="BF150"/>
  <c r="BF159"/>
  <c r="BF178"/>
  <c r="BF186"/>
  <c r="BF188"/>
  <c i="4" r="E110"/>
  <c r="BF123"/>
  <c r="BF124"/>
  <c r="BF129"/>
  <c r="BF130"/>
  <c r="BF135"/>
  <c r="BF136"/>
  <c i="3" r="BK121"/>
  <c r="BK120"/>
  <c r="J120"/>
  <c r="J96"/>
  <c i="4" r="BF127"/>
  <c r="F92"/>
  <c r="J89"/>
  <c r="J92"/>
  <c r="BF125"/>
  <c r="BF134"/>
  <c i="2" r="J123"/>
  <c r="J98"/>
  <c i="3" r="BF123"/>
  <c r="BF126"/>
  <c r="BF127"/>
  <c r="BF132"/>
  <c r="E110"/>
  <c r="BF125"/>
  <c r="BF133"/>
  <c r="BF135"/>
  <c r="BF140"/>
  <c r="BF141"/>
  <c r="J89"/>
  <c r="J92"/>
  <c r="F92"/>
  <c r="BF124"/>
  <c r="BF128"/>
  <c r="BF129"/>
  <c r="BF131"/>
  <c r="BF136"/>
  <c i="2" r="E111"/>
  <c r="J92"/>
  <c r="J115"/>
  <c r="BF127"/>
  <c r="BF128"/>
  <c r="BF129"/>
  <c r="F92"/>
  <c r="BF125"/>
  <c r="BF126"/>
  <c r="BF133"/>
  <c r="BF136"/>
  <c r="BF137"/>
  <c r="BF143"/>
  <c r="BF146"/>
  <c r="BF180"/>
  <c r="BF124"/>
  <c r="BF130"/>
  <c r="BF132"/>
  <c r="BF134"/>
  <c r="BF141"/>
  <c r="BF142"/>
  <c r="BF145"/>
  <c r="BF147"/>
  <c r="BF162"/>
  <c r="BF173"/>
  <c r="BF185"/>
  <c r="F35"/>
  <c i="1" r="BB95"/>
  <c i="3" r="F33"/>
  <c i="1" r="AZ96"/>
  <c i="3" r="F37"/>
  <c i="1" r="BD96"/>
  <c i="4" r="F37"/>
  <c i="1" r="BD97"/>
  <c i="5" r="F37"/>
  <c i="1" r="BD98"/>
  <c i="6" r="F36"/>
  <c i="1" r="BC99"/>
  <c i="6" r="F35"/>
  <c i="1" r="BB99"/>
  <c i="7" r="J33"/>
  <c i="1" r="AV100"/>
  <c i="8" r="F36"/>
  <c i="1" r="BC101"/>
  <c i="9" r="J33"/>
  <c i="1" r="AV102"/>
  <c i="9" r="F37"/>
  <c i="1" r="BD102"/>
  <c i="10" r="F36"/>
  <c i="1" r="BC103"/>
  <c i="11" r="F36"/>
  <c i="1" r="BC104"/>
  <c i="12" r="F33"/>
  <c i="1" r="AZ105"/>
  <c i="12" r="F35"/>
  <c i="1" r="BB105"/>
  <c i="2" r="J33"/>
  <c i="1" r="AV95"/>
  <c i="3" r="F35"/>
  <c i="1" r="BB96"/>
  <c i="3" r="F36"/>
  <c i="1" r="BC96"/>
  <c i="4" r="F35"/>
  <c i="1" r="BB97"/>
  <c i="5" r="J33"/>
  <c i="1" r="AV98"/>
  <c i="5" r="F35"/>
  <c i="1" r="BB98"/>
  <c i="7" r="F35"/>
  <c i="1" r="BB100"/>
  <c i="8" r="F33"/>
  <c i="1" r="AZ101"/>
  <c i="8" r="F35"/>
  <c i="1" r="BB101"/>
  <c i="10" r="F35"/>
  <c i="1" r="BB103"/>
  <c i="11" r="J33"/>
  <c i="1" r="AV104"/>
  <c i="12" r="J33"/>
  <c i="1" r="AV105"/>
  <c i="2" r="F33"/>
  <c i="1" r="AZ95"/>
  <c i="2" r="F36"/>
  <c i="1" r="BC95"/>
  <c i="4" r="J33"/>
  <c i="1" r="AV97"/>
  <c i="5" r="F33"/>
  <c i="1" r="AZ98"/>
  <c i="6" r="J33"/>
  <c i="1" r="AV99"/>
  <c i="6" r="F33"/>
  <c i="1" r="AZ99"/>
  <c i="7" r="F33"/>
  <c i="1" r="AZ100"/>
  <c i="8" r="F37"/>
  <c i="1" r="BD101"/>
  <c i="9" r="F36"/>
  <c i="1" r="BC102"/>
  <c i="9" r="F35"/>
  <c i="1" r="BB102"/>
  <c i="10" r="J33"/>
  <c i="1" r="AV103"/>
  <c i="11" r="F35"/>
  <c i="1" r="BB104"/>
  <c i="11" r="F33"/>
  <c i="1" r="AZ104"/>
  <c i="11" r="J30"/>
  <c i="12" r="F36"/>
  <c i="1" r="BC105"/>
  <c i="2" r="F37"/>
  <c i="1" r="BD95"/>
  <c i="3" r="J33"/>
  <c i="1" r="AV96"/>
  <c i="4" r="F36"/>
  <c i="1" r="BC97"/>
  <c i="4" r="F33"/>
  <c i="1" r="AZ97"/>
  <c i="5" r="F36"/>
  <c i="1" r="BC98"/>
  <c i="6" r="F37"/>
  <c i="1" r="BD99"/>
  <c i="7" r="F37"/>
  <c i="1" r="BD100"/>
  <c i="7" r="F36"/>
  <c i="1" r="BC100"/>
  <c i="8" r="J33"/>
  <c i="1" r="AV101"/>
  <c i="9" r="F33"/>
  <c i="1" r="AZ102"/>
  <c i="10" r="F33"/>
  <c i="1" r="AZ103"/>
  <c i="10" r="F37"/>
  <c i="1" r="BD103"/>
  <c i="11" r="F37"/>
  <c i="1" r="BD104"/>
  <c i="12" r="F37"/>
  <c i="1" r="BD105"/>
  <c i="3" l="1" r="P121"/>
  <c r="P120"/>
  <c i="1" r="AU96"/>
  <c i="10" r="R122"/>
  <c r="R121"/>
  <c i="6" r="R123"/>
  <c r="R122"/>
  <c i="3" r="T121"/>
  <c r="T120"/>
  <c i="2" r="T122"/>
  <c r="T121"/>
  <c i="9" r="P124"/>
  <c r="P123"/>
  <c i="1" r="AU102"/>
  <c i="5" r="R125"/>
  <c r="R124"/>
  <c i="12" r="R120"/>
  <c r="R119"/>
  <c i="4" r="R121"/>
  <c r="R120"/>
  <c i="3" r="R121"/>
  <c r="R120"/>
  <c i="8" r="R127"/>
  <c r="R126"/>
  <c i="7" r="P123"/>
  <c r="P122"/>
  <c i="1" r="AU100"/>
  <c i="7" r="T123"/>
  <c r="T122"/>
  <c i="11" r="T120"/>
  <c r="T119"/>
  <c i="9" r="T124"/>
  <c r="T123"/>
  <c i="6" r="T123"/>
  <c r="T122"/>
  <c i="5" r="P125"/>
  <c r="P124"/>
  <c i="1" r="AU98"/>
  <c i="2" r="R122"/>
  <c r="R121"/>
  <c i="10" r="P122"/>
  <c r="P121"/>
  <c i="1" r="AU103"/>
  <c i="9" r="BK124"/>
  <c r="J124"/>
  <c r="J97"/>
  <c i="12" r="BK120"/>
  <c r="J120"/>
  <c r="J97"/>
  <c i="8" r="P127"/>
  <c r="P126"/>
  <c i="1" r="AU101"/>
  <c i="2" r="P122"/>
  <c r="P121"/>
  <c i="1" r="AU95"/>
  <c i="2" r="BK122"/>
  <c r="BK121"/>
  <c r="J121"/>
  <c r="J96"/>
  <c i="6" r="BK123"/>
  <c r="J123"/>
  <c r="J97"/>
  <c i="8" r="BK184"/>
  <c r="J184"/>
  <c r="J105"/>
  <c i="12" r="J121"/>
  <c r="J98"/>
  <c i="7" r="BK123"/>
  <c r="J123"/>
  <c r="J97"/>
  <c i="10" r="BK122"/>
  <c r="J122"/>
  <c r="J97"/>
  <c i="4" r="BK121"/>
  <c r="BK120"/>
  <c r="J120"/>
  <c r="J96"/>
  <c i="8" r="BK177"/>
  <c r="J177"/>
  <c r="J103"/>
  <c i="9" r="BK158"/>
  <c r="J158"/>
  <c r="J102"/>
  <c i="1" r="AG104"/>
  <c i="11" r="J96"/>
  <c r="J120"/>
  <c r="J97"/>
  <c i="8" r="BK126"/>
  <c r="J126"/>
  <c i="5" r="BK124"/>
  <c r="J124"/>
  <c i="3" r="J121"/>
  <c r="J97"/>
  <c i="2" r="F34"/>
  <c i="1" r="BA95"/>
  <c i="4" r="J34"/>
  <c i="1" r="AW97"/>
  <c r="AT97"/>
  <c i="6" r="F34"/>
  <c i="1" r="BA99"/>
  <c i="8" r="F34"/>
  <c i="1" r="BA101"/>
  <c i="11" r="J34"/>
  <c i="1" r="AW104"/>
  <c r="AT104"/>
  <c r="AN104"/>
  <c r="AZ94"/>
  <c r="W29"/>
  <c i="3" r="F34"/>
  <c i="1" r="BA96"/>
  <c i="3" r="J30"/>
  <c i="1" r="AG96"/>
  <c i="4" r="F34"/>
  <c i="1" r="BA97"/>
  <c i="5" r="J30"/>
  <c i="1" r="AG98"/>
  <c i="6" r="J34"/>
  <c i="1" r="AW99"/>
  <c r="AT99"/>
  <c i="8" r="J34"/>
  <c i="1" r="AW101"/>
  <c r="AT101"/>
  <c i="10" r="F34"/>
  <c i="1" r="BA103"/>
  <c r="BB94"/>
  <c r="AX94"/>
  <c i="12" r="F34"/>
  <c i="1" r="BA105"/>
  <c i="3" r="J34"/>
  <c i="1" r="AW96"/>
  <c r="AT96"/>
  <c i="5" r="F34"/>
  <c i="1" r="BA98"/>
  <c i="7" r="F34"/>
  <c i="1" r="BA100"/>
  <c i="8" r="J30"/>
  <c i="1" r="AG101"/>
  <c i="9" r="J34"/>
  <c i="1" r="AW102"/>
  <c r="AT102"/>
  <c i="10" r="J34"/>
  <c i="1" r="AW103"/>
  <c r="AT103"/>
  <c i="12" r="J34"/>
  <c i="1" r="AW105"/>
  <c r="AT105"/>
  <c r="BD94"/>
  <c r="W33"/>
  <c i="2" r="J34"/>
  <c i="1" r="AW95"/>
  <c r="AT95"/>
  <c i="5" r="J34"/>
  <c i="1" r="AW98"/>
  <c r="AT98"/>
  <c i="7" r="J34"/>
  <c i="1" r="AW100"/>
  <c r="AT100"/>
  <c i="9" r="F34"/>
  <c i="1" r="BA102"/>
  <c i="11" r="F34"/>
  <c i="1" r="BA104"/>
  <c r="BC94"/>
  <c r="W32"/>
  <c i="4" l="1" r="J121"/>
  <c r="J97"/>
  <c i="10" r="BK121"/>
  <c r="J121"/>
  <c i="2" r="J122"/>
  <c r="J97"/>
  <c i="12" r="BK119"/>
  <c r="J119"/>
  <c i="6" r="BK122"/>
  <c r="J122"/>
  <c r="J96"/>
  <c i="9" r="BK123"/>
  <c r="J123"/>
  <c r="J96"/>
  <c i="7" r="BK122"/>
  <c r="J122"/>
  <c r="J96"/>
  <c i="11" r="J39"/>
  <c i="1" r="AN101"/>
  <c i="8" r="J96"/>
  <c r="J39"/>
  <c i="1" r="AN98"/>
  <c i="5" r="J96"/>
  <c r="J39"/>
  <c i="1" r="AN96"/>
  <c i="3" r="J39"/>
  <c i="1" r="AU94"/>
  <c i="12" r="J30"/>
  <c i="1" r="AG105"/>
  <c r="AV94"/>
  <c r="AK29"/>
  <c i="2" r="J30"/>
  <c i="1" r="AG95"/>
  <c i="4" r="J30"/>
  <c i="1" r="AG97"/>
  <c i="10" r="J30"/>
  <c i="1" r="AG103"/>
  <c r="AY94"/>
  <c r="W31"/>
  <c r="BA94"/>
  <c r="W30"/>
  <c i="12" l="1" r="J39"/>
  <c i="10" r="J39"/>
  <c i="2" r="J39"/>
  <c i="4" r="J39"/>
  <c i="10" r="J96"/>
  <c i="12" r="J96"/>
  <c i="1" r="AN97"/>
  <c r="AN103"/>
  <c r="AN105"/>
  <c r="AN95"/>
  <c i="7" r="J30"/>
  <c i="1" r="AG100"/>
  <c i="9" r="J30"/>
  <c i="1" r="AG102"/>
  <c r="AN102"/>
  <c i="6" r="J30"/>
  <c i="1" r="AG99"/>
  <c r="AW94"/>
  <c r="AK30"/>
  <c i="9" l="1" r="J39"/>
  <c i="7" r="J39"/>
  <c i="6" r="J39"/>
  <c i="1" r="AN99"/>
  <c r="AN100"/>
  <c r="AT94"/>
  <c r="AG94"/>
  <c r="AK26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<sst xmlns="http://schemas.openxmlformats.org/spreadsheetml/2006/main">
  <si>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</si>
  <si>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</si>
  <si>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</si>
  <si>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</si>
  <si>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{8ea2ed5b-ed53-4413-a160-b369d785a71b}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</si>
  <si>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</si>
  <si>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</si>
  <si>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</si>
  <si>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</si>
  <si>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</si>
  <si>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</si>
  <si>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</si>
  <si>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</si>
  <si>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Padivecstavebne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</si>
  <si>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</si>
  <si>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</si>
  <si>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vnútrobloku Pádivec - Stavebné práce</t>
  </si>
  <si>
    <t>JKSO:</t>
  </si>
  <si>
    <t>KS:</t>
  </si>
  <si>
    <t>Miesto:</t>
  </si>
  <si>
    <t>Trenčín</t>
  </si>
  <si>
    <t>Dátum:</t>
  </si>
  <si>
    <t>10. 2. 2022</t>
  </si>
  <si>
    <t>Objednávateľ:</t>
  </si>
  <si>
    <t>IČO:</t>
  </si>
  <si>
    <t>Mesto Trenčín</t>
  </si>
  <si>
    <t>IČ DPH:</t>
  </si>
  <si>
    <t>Zhotoviteľ:</t>
  </si>
  <si>
    <t>Vyplň údaj</t>
  </si>
  <si>
    <t>Projektant:</t>
  </si>
  <si>
    <t>44387954</t>
  </si>
  <si>
    <t>Kvitnúce záhrady s.r.o.</t>
  </si>
  <si>
    <t>SK2022700306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</si>
  <si>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</si>
  <si>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</si>
  <si>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</si>
  <si>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</si>
  <si>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</si>
  <si>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</si>
  <si>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</si>
  <si>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</si>
  <si>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</si>
  <si>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</si>
  <si>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</si>
  <si>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</si>
  <si>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</si>
  <si>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</si>
  <si>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</si>
  <si>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</si>
  <si>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</si>
  <si>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</si>
  <si>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</si>
  <si>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</si>
  <si>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</si>
  <si>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</si>
  <si>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</si>
  <si>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</si>
  <si>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</si>
  <si>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</si>
  <si>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</si>
  <si>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</si>
  <si>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</si>
  <si>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</si>
  <si>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</si>
  <si>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</si>
  <si>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</si>
  <si>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</si>
  <si>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</si>
  <si>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</si>
  <si>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</si>
  <si>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</si>
  <si>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</si>
  <si>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</si>
  <si>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</si>
  <si>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</si>
  <si>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</si>
  <si>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</si>
  <si>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</si>
  <si>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</si>
  <si>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</si>
  <si>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</si>
  <si>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</si>
  <si>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 xml:space="preserve">SO 01.1  Príprava územia a búracie práce</t>
  </si>
  <si>
    <t>STA</t>
  </si>
  <si>
    <t>1</t>
  </si>
  <si>
    <t>{2b4b3d75-703d-4cc3-a6eb-bab3583b3386}</t>
  </si>
  <si>
    <t>SO 01.2</t>
  </si>
  <si>
    <t>SO 01.2 Príprava územia a búracie práce</t>
  </si>
  <si>
    <t>{d9018408-2e98-4c24-9f1b-ceba6fa40fcc}</t>
  </si>
  <si>
    <t>SO 01.3</t>
  </si>
  <si>
    <t xml:space="preserve">SO 01.3 Príprava územia a búracie práce </t>
  </si>
  <si>
    <t>{00b7a3dd-3b72-4896-bfb0-b510f0181ddb}</t>
  </si>
  <si>
    <t>SO 02.1</t>
  </si>
  <si>
    <t>SO 02.1 Spevnené plochy</t>
  </si>
  <si>
    <t>{6a07a6e9-cfc6-4a26-985d-3f51c9e36dd2}</t>
  </si>
  <si>
    <t>SO 02.2</t>
  </si>
  <si>
    <t xml:space="preserve">SO 02.2 Spevnené plochy </t>
  </si>
  <si>
    <t>{348eaa97-f68b-45b0-a0c9-0e059813e610}</t>
  </si>
  <si>
    <t>SO 02.3</t>
  </si>
  <si>
    <t xml:space="preserve">SO 02.3 Spevnené plochy </t>
  </si>
  <si>
    <t>{60bd4167-49d6-4cec-a5c4-9394da1d9260}</t>
  </si>
  <si>
    <t>SO 06.1</t>
  </si>
  <si>
    <t>SO 06.1 Prípojka pitnej vody CU 2021</t>
  </si>
  <si>
    <t>{991554e0-332d-491b-a8c7-9713a592a2e2}</t>
  </si>
  <si>
    <t xml:space="preserve"> </t>
  </si>
  <si>
    <t>SO 06.2</t>
  </si>
  <si>
    <t>SO 06.2 Studňa + šachta CU 2021</t>
  </si>
  <si>
    <t>{15ad2e40-fa2b-4274-91b9-10d1e7eab30f}</t>
  </si>
  <si>
    <t>SO 06.3</t>
  </si>
  <si>
    <t>SO 06.3 Kanalizácia a vsak CU 2021</t>
  </si>
  <si>
    <t>{6bda7b14-a091-41de-994a-f042c2abfe0c}</t>
  </si>
  <si>
    <t>SO 06.4</t>
  </si>
  <si>
    <t>SO 06.4 Elektroinštalácia, prípojka NN, predprípr. pre kamer. systém, doplnenie svietidiel</t>
  </si>
  <si>
    <t>{a1f293e8-838f-448f-abeb-22722e428c68}</t>
  </si>
  <si>
    <t>SO 07.</t>
  </si>
  <si>
    <t>SO 07 Rekonštrukcia mestského verejného osvetlenia</t>
  </si>
  <si>
    <t>{1f4a3802-d228-493b-80dc-f4b3fc9db16b}</t>
  </si>
  <si>
    <t>KRYCÍ LIST ROZPOČTU</t>
  </si>
  <si>
    <t>Objekt:</t>
  </si>
  <si>
    <t xml:space="preserve">SO 01.1 - SO 01.1  Príprava územia a búracie práce</t>
  </si>
  <si>
    <t>00312037</t>
  </si>
  <si>
    <t>SK 2022700306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</si>
  <si>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</si>
  <si>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</si>
  <si>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</si>
  <si>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</si>
  <si>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</si>
  <si>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</si>
  <si>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</si>
  <si>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OCHRANA STROMOV A OR - OCHRANA STROMOV A OR</t>
  </si>
  <si>
    <t xml:space="preserve">    9 - Ostatné konštrukcie a práce-búranie</t>
  </si>
  <si>
    <t xml:space="preserve">    DEMONTÁŽE - DEMONTÁŽE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</si>
  <si>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</si>
  <si>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</si>
  <si>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</si>
  <si>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</si>
  <si>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</si>
  <si>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</si>
  <si>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</si>
  <si>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</si>
  <si>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</si>
  <si>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</si>
  <si>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</si>
  <si>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</si>
  <si>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</si>
  <si>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</si>
  <si>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</si>
  <si>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</si>
  <si>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</si>
  <si>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112201101</t>
  </si>
  <si>
    <t>Odstránenie pňov na vzdial. 50 m priemeru nad 100 do 300 mm</t>
  </si>
  <si>
    <t>ks</t>
  </si>
  <si>
    <t>4</t>
  </si>
  <si>
    <t>2</t>
  </si>
  <si>
    <t>162601411</t>
  </si>
  <si>
    <t>Vodorovné premiestnenie pňov nad 100 do 300 mm do 3000 m</t>
  </si>
  <si>
    <t>12</t>
  </si>
  <si>
    <t>3</t>
  </si>
  <si>
    <t>113106612</t>
  </si>
  <si>
    <t xml:space="preserve">Rozoberanie zámkovej dlažby všetkých druhov v ploche nad 20 m2,  -0,26000t</t>
  </si>
  <si>
    <t>m2</t>
  </si>
  <si>
    <t>22</t>
  </si>
  <si>
    <t>113206111</t>
  </si>
  <si>
    <t xml:space="preserve">Vytrhanie obrúb betónových, s vybúraním lôžka, z krajníkov alebo obrubníkov stojatých,  -0,14500t</t>
  </si>
  <si>
    <t>m</t>
  </si>
  <si>
    <t>24</t>
  </si>
  <si>
    <t>5</t>
  </si>
  <si>
    <t>113307112</t>
  </si>
  <si>
    <t xml:space="preserve">Odstránenie podkladu v ploche do 200 m2 z kameniva ťaženého, hr.100- 200mm,  -0,24000t</t>
  </si>
  <si>
    <t>26</t>
  </si>
  <si>
    <t>6</t>
  </si>
  <si>
    <t>113307142</t>
  </si>
  <si>
    <t xml:space="preserve">Odstránenie podkladu asfaltového v ploche do 200 m2, hr.nad 50 do 100 mm,  -0,18100t</t>
  </si>
  <si>
    <t>30</t>
  </si>
  <si>
    <t>7</t>
  </si>
  <si>
    <t>113307224</t>
  </si>
  <si>
    <t xml:space="preserve">Odstránenie podkladu v ploche nad 200 m2 z kameniva riečneho frakcie 4/8, hr. 300 do 400mm,  -0,56000t</t>
  </si>
  <si>
    <t>32</t>
  </si>
  <si>
    <t>OCHRANA STROMOV A OR</t>
  </si>
  <si>
    <t>8</t>
  </si>
  <si>
    <t>121101112</t>
  </si>
  <si>
    <t>Odstránenie ornice s premiestn. na hromady, so zložením na vzdialenosť do 100 m a do 1000 m3</t>
  </si>
  <si>
    <t>m3</t>
  </si>
  <si>
    <t>34</t>
  </si>
  <si>
    <t>9</t>
  </si>
  <si>
    <t>184807111</t>
  </si>
  <si>
    <t>Ochrana stromu debnením pred poškodením stavebnou činnosťou zhotovenie</t>
  </si>
  <si>
    <t>36</t>
  </si>
  <si>
    <t>10</t>
  </si>
  <si>
    <t>184807112</t>
  </si>
  <si>
    <t>Ochrana stromu debnením pred poškodením stavebnou činnosťou odstránenie</t>
  </si>
  <si>
    <t>38</t>
  </si>
  <si>
    <t>Ostatné konštrukcie a práce-búranie</t>
  </si>
  <si>
    <t>11</t>
  </si>
  <si>
    <t>979082213</t>
  </si>
  <si>
    <t>Vodorovná doprava sutiny so zložením a hrubým urovnaním na vzdialenosť do 1 km</t>
  </si>
  <si>
    <t>t</t>
  </si>
  <si>
    <t>46</t>
  </si>
  <si>
    <t>979082219</t>
  </si>
  <si>
    <t>Príplatok k cene za každý ďalší aj začatý 1 km nad 1 km pre vodorovnú dopravu sutiny</t>
  </si>
  <si>
    <t>48</t>
  </si>
  <si>
    <t>VV</t>
  </si>
  <si>
    <t>563,934</t>
  </si>
  <si>
    <t>Súčet</t>
  </si>
  <si>
    <t>563,934*15 'Prepočítané koeficientom množstva</t>
  </si>
  <si>
    <t>13</t>
  </si>
  <si>
    <t>979087212</t>
  </si>
  <si>
    <t>Nakladanie na dopravné prostriedky pre vodorovnú dopravu sutiny</t>
  </si>
  <si>
    <t>50</t>
  </si>
  <si>
    <t>14</t>
  </si>
  <si>
    <t>979089012</t>
  </si>
  <si>
    <t>Poplatok za skladovanie - betón, tehly, dlaždice , ostatné</t>
  </si>
  <si>
    <t>52</t>
  </si>
  <si>
    <t>15</t>
  </si>
  <si>
    <t>979089212</t>
  </si>
  <si>
    <t>Poplatok za skladovanie - bitúmenové zmesi, uholný decht, dechtové výrobky , ostatné</t>
  </si>
  <si>
    <t>54</t>
  </si>
  <si>
    <t>DEMONTÁŽE</t>
  </si>
  <si>
    <t>16</t>
  </si>
  <si>
    <t>Pol9</t>
  </si>
  <si>
    <t>Demontáž oplotenia, výška do 2, stĺpiky + pletivo, vrátane 2 brán</t>
  </si>
  <si>
    <t>bm</t>
  </si>
  <si>
    <t>56</t>
  </si>
  <si>
    <t>17</t>
  </si>
  <si>
    <t>Pol10</t>
  </si>
  <si>
    <t>Demontáž ochranného oplotenia pri futbale, výška 6m</t>
  </si>
  <si>
    <t>58</t>
  </si>
  <si>
    <t>18</t>
  </si>
  <si>
    <t>Pol11</t>
  </si>
  <si>
    <t>Demontáž herných prvkov z agátu</t>
  </si>
  <si>
    <t>kpl</t>
  </si>
  <si>
    <t>60</t>
  </si>
  <si>
    <t>2 / futbalova branka, 2 ks</t>
  </si>
  <si>
    <t>3 / pes (kladina)</t>
  </si>
  <si>
    <t>4 / pieskovisko s krytom</t>
  </si>
  <si>
    <t>5 / koník na pružinke</t>
  </si>
  <si>
    <t>6xx / veľká zostava - demontáž mostíka 2 ks</t>
  </si>
  <si>
    <t>8 / totem</t>
  </si>
  <si>
    <t>9 / šmykľavka vo svahu</t>
  </si>
  <si>
    <t>10 / domček s tabuľou na kreslenie</t>
  </si>
  <si>
    <t>11 / mostík vo svahu</t>
  </si>
  <si>
    <t>12 / trojhrazda</t>
  </si>
  <si>
    <t>14 / šesťboká hojdačka</t>
  </si>
  <si>
    <t>17 / odpočívadlo (plošinka)</t>
  </si>
  <si>
    <t>19</t>
  </si>
  <si>
    <t>Pol24</t>
  </si>
  <si>
    <t>Demontáž mobiliáru z agátu</t>
  </si>
  <si>
    <t>62</t>
  </si>
  <si>
    <t>1xx / 1 segment z pergoly</t>
  </si>
  <si>
    <t>lavička, 4 ks</t>
  </si>
  <si>
    <t>15 / posedenie na stolové hry (1 stolík, 2 stoličky bez opierky)</t>
  </si>
  <si>
    <t>18 / bocian s názvom ihriska</t>
  </si>
  <si>
    <t>19 / stojan na bicykle</t>
  </si>
  <si>
    <t>22 / odpadkový kôš. 3 ks</t>
  </si>
  <si>
    <t>23 / infotabuľa 100x120</t>
  </si>
  <si>
    <t>24 / infotabuľa 40x50</t>
  </si>
  <si>
    <t>Pol33</t>
  </si>
  <si>
    <t>Demontáž ostatného mobiliáru</t>
  </si>
  <si>
    <t>64</t>
  </si>
  <si>
    <t>A / lavička bez opierky, 3 ks</t>
  </si>
  <si>
    <t>C / odpadkový kôš na psie exkrementy, 3 ks</t>
  </si>
  <si>
    <t>E / pamätník</t>
  </si>
  <si>
    <t>F / skruž</t>
  </si>
  <si>
    <t>21</t>
  </si>
  <si>
    <t>Pol40</t>
  </si>
  <si>
    <t>Demontáž herných prvkov a mobiliáru pre následnú inštaláciu na nové miesto</t>
  </si>
  <si>
    <t>66</t>
  </si>
  <si>
    <t>7 / lanová dráha, 1 ks</t>
  </si>
  <si>
    <t>21 / lavička, 2 ks</t>
  </si>
  <si>
    <t>Pol 43</t>
  </si>
  <si>
    <t>Odvoz a uskladnenie vybúraného mobiliáru</t>
  </si>
  <si>
    <t>68</t>
  </si>
  <si>
    <t>SO 01.2 - SO 01.2 Príprava územia a búracie práce</t>
  </si>
  <si>
    <t>112201102</t>
  </si>
  <si>
    <t>Odstránenie pňov na vzdial. 50 m priemeru nad 300 do 500 mm</t>
  </si>
  <si>
    <t>162601412</t>
  </si>
  <si>
    <t>Vodorovné premiestnenie pňov nad 300 do 500 mm do 3000 m</t>
  </si>
  <si>
    <t>113307131</t>
  </si>
  <si>
    <t xml:space="preserve">Odstránenie podkladu v ploche do 200 m2 z betónu prostého, hr. vrstvy do 150 mm,  -0,22500t</t>
  </si>
  <si>
    <t>28</t>
  </si>
  <si>
    <t>42</t>
  </si>
  <si>
    <t>44</t>
  </si>
  <si>
    <t>97,525</t>
  </si>
  <si>
    <t>97,525*15 'Prepočítané koeficientom množstva</t>
  </si>
  <si>
    <t xml:space="preserve">SO 01.3 - SO 01.3 Príprava územia a búracie práce </t>
  </si>
  <si>
    <t xml:space="preserve">    D1 - ORNICA</t>
  </si>
  <si>
    <t>1102355347</t>
  </si>
  <si>
    <t>D1</t>
  </si>
  <si>
    <t>ORNICA</t>
  </si>
  <si>
    <t>73,879</t>
  </si>
  <si>
    <t>73,879*15 'Prepočítané koeficientom množstva</t>
  </si>
  <si>
    <t>SO 02.1 - SO 02.1 Spevnené plochy</t>
  </si>
  <si>
    <t xml:space="preserve">    OBRUBNÍKY - OBRUBNÍKY</t>
  </si>
  <si>
    <t xml:space="preserve">    MLAT - MLAT</t>
  </si>
  <si>
    <t xml:space="preserve">    KAMENNÁ DLAŽBA - KAMENNÁ DLAŽBA</t>
  </si>
  <si>
    <t xml:space="preserve">    POJAZDNÉ KOMUNIKÁCIE - POJAZDNÉ KOMUNIKÁCIE</t>
  </si>
  <si>
    <t xml:space="preserve">    POCHôDZNE KOMUNIKÁCI - POCHôDZNE KOMUNIKÁCI</t>
  </si>
  <si>
    <t xml:space="preserve">    HRUBÉ TERÉNNE ÚPRAVY - HRUBÉ TERÉNNE ÚPRAVY</t>
  </si>
  <si>
    <t xml:space="preserve">    PRESUN HMôT - PRESUN HMôT</t>
  </si>
  <si>
    <t>OBRUBNÍKY</t>
  </si>
  <si>
    <t>916361113.S</t>
  </si>
  <si>
    <t>Osadenie cestného obrubníka betónového ležatého do lôžka z betónu prostého tr. C 20/25 s bočnou oporou</t>
  </si>
  <si>
    <t>-1752654562</t>
  </si>
  <si>
    <t>M</t>
  </si>
  <si>
    <t>592170002200.S</t>
  </si>
  <si>
    <t>Obrubník cestný, lxšxv 1000x150x260 mm, skosenie 120/40 mm</t>
  </si>
  <si>
    <t>1049121720</t>
  </si>
  <si>
    <t>5*1,01 'Prepočítané koeficientom množstva</t>
  </si>
  <si>
    <t>918101111.S</t>
  </si>
  <si>
    <t>Lôžko pod obrubníky, krajníky alebo obruby z dlažobných kociek z betónu prostého tr. C 12/15</t>
  </si>
  <si>
    <t>2010060268</t>
  </si>
  <si>
    <t>916561111</t>
  </si>
  <si>
    <t>Osadenie záhonového alebo parkového obrubníka betón., do lôžka z bet. pros. tr. C 12/15 s bočnou oporou</t>
  </si>
  <si>
    <t>5921954650</t>
  </si>
  <si>
    <t xml:space="preserve"> Obrubník parkový 100x20x5 cm-s rovnou hranou</t>
  </si>
  <si>
    <t>634,285714285714*1,05 'Prepočítané koeficientom množstva</t>
  </si>
  <si>
    <t>9165611121</t>
  </si>
  <si>
    <t>Osadenie záhonového alebo parkového obrubníka oceľového, do lôžka z bet. pros. tr. C 16/20 s bočnou oporou</t>
  </si>
  <si>
    <t>Pol99</t>
  </si>
  <si>
    <t>obrubník z oceľovej pásoviny pozinkovaný, v. 200 mm, hr. 5 mm</t>
  </si>
  <si>
    <t>918101111</t>
  </si>
  <si>
    <t>Lôžko pod obrubníky, krajníky alebo obruby z dlažob. kociek z betónu prostého tr. C 12/15</t>
  </si>
  <si>
    <t>Pol1</t>
  </si>
  <si>
    <t>Osadenie obrubníka z kameňa</t>
  </si>
  <si>
    <t>pol.01m</t>
  </si>
  <si>
    <t>Kocka dlažobná kamen 10/10/10</t>
  </si>
  <si>
    <t>-1380106563</t>
  </si>
  <si>
    <t>MLAT</t>
  </si>
  <si>
    <t>122201102</t>
  </si>
  <si>
    <t>Odkopávka a prekopávka nezapažená v hornine 3, nad 100 do 1000 m3</t>
  </si>
  <si>
    <t>162501122</t>
  </si>
  <si>
    <t xml:space="preserve">Vodorovné premiestnenie výkopku  po spevnenej ceste z  horniny tr.1-4, nad 100 do 1000 m3 na vzdialenosť do 3000 m</t>
  </si>
  <si>
    <t>162501105.S</t>
  </si>
  <si>
    <t>Vodorovné premiestnenie výkopku po spevnenej ceste z horniny tr.1-4, do 100 m3, príplatok k cene za každých ďalšich a začatých 1000 m</t>
  </si>
  <si>
    <t>92,1*13 "Přepočítané koeficientom množstva</t>
  </si>
  <si>
    <t>171201101.S</t>
  </si>
  <si>
    <t>Uloženie sypaniny do násypov s rozprestretím sypaniny vo vrstvách a s hrubým urovnaním nezhutnených</t>
  </si>
  <si>
    <t>171209002.S</t>
  </si>
  <si>
    <t>Poplatok za skladovanie - zemina a kamenivo (17 05) ostatné</t>
  </si>
  <si>
    <t>40</t>
  </si>
  <si>
    <t>564851111</t>
  </si>
  <si>
    <t>Podklad zo štrkodrviny s rozprestretím a zhutnením, po zhutnení hr. 150 mm</t>
  </si>
  <si>
    <t>564811112</t>
  </si>
  <si>
    <t>Podklad zo štrkodrviny s rozprestretím a zhutnením, po zhutnení hr. 60 mm</t>
  </si>
  <si>
    <t>564801112</t>
  </si>
  <si>
    <t>Podklad zo štrkodrviny s rozprestretím a zhutnením, po zhutnení hr. 40 mm</t>
  </si>
  <si>
    <t>KAMENNÁ DLAŽBA</t>
  </si>
  <si>
    <t>46*13 "Přepočítané koeficientom množstva</t>
  </si>
  <si>
    <t>23</t>
  </si>
  <si>
    <t>25</t>
  </si>
  <si>
    <t>564772111.S</t>
  </si>
  <si>
    <t>Podklad alebo kryt z kameniva hrubého drveného veľ. 32-63 mm (vibr.štrk) po zhut.hr. 250 mm</t>
  </si>
  <si>
    <t>596142111.S</t>
  </si>
  <si>
    <t>Kladenie dlažby z mozaiky dvoj a viacfarebnej pre peších do lôžka z cementovej malty</t>
  </si>
  <si>
    <t>27</t>
  </si>
  <si>
    <t>583810001100.S1</t>
  </si>
  <si>
    <t>Dlažobná kocka ,kameń 10/10/10</t>
  </si>
  <si>
    <t>115*1,01 "Přepočítané koeficientom množstva</t>
  </si>
  <si>
    <t>POJAZDNÉ KOMUNIKÁCIE</t>
  </si>
  <si>
    <t>29</t>
  </si>
  <si>
    <t>168</t>
  </si>
  <si>
    <t>168*13 'Prepočítané koeficientom množstva</t>
  </si>
  <si>
    <t>31</t>
  </si>
  <si>
    <t>70</t>
  </si>
  <si>
    <t>72</t>
  </si>
  <si>
    <t>168*1,5 'Prepočítané koeficientom množstva</t>
  </si>
  <si>
    <t>33</t>
  </si>
  <si>
    <t>564762111.S</t>
  </si>
  <si>
    <t>Podklad alebo kryt z kameniva hrubého drveného veľ. 32-63 mm (vibr.štrk) po zhut.hr. 200 mm</t>
  </si>
  <si>
    <t>74</t>
  </si>
  <si>
    <t>582137111.S</t>
  </si>
  <si>
    <t>Kryt cementobetónový s kĺznymi tŕňami pre autobusové zastávky s povrchovou metličkovou úpravou hr. 200 mm</t>
  </si>
  <si>
    <t>76</t>
  </si>
  <si>
    <t>POCHôDZNE KOMUNIKÁCI</t>
  </si>
  <si>
    <t>35</t>
  </si>
  <si>
    <t>78</t>
  </si>
  <si>
    <t>80</t>
  </si>
  <si>
    <t>37</t>
  </si>
  <si>
    <t>82</t>
  </si>
  <si>
    <t>83,4*13 'Prepočítané koeficientom množstva</t>
  </si>
  <si>
    <t>84</t>
  </si>
  <si>
    <t>39</t>
  </si>
  <si>
    <t>86</t>
  </si>
  <si>
    <t>83,4*1,5 'Prepočítané koeficientom množstva</t>
  </si>
  <si>
    <t>88</t>
  </si>
  <si>
    <t>41</t>
  </si>
  <si>
    <t>596911221.S</t>
  </si>
  <si>
    <t>Kladenie betónovej zámkovej dlažby pozemných komunikácií hr. 60 mm pre peších do 50 m2 so zriadením lôžka z kameniva hr. 50 mm</t>
  </si>
  <si>
    <t>90</t>
  </si>
  <si>
    <t>583810000600.S</t>
  </si>
  <si>
    <t>Dlažobná kocka - beton, rozmer 80-100 mm</t>
  </si>
  <si>
    <t>92</t>
  </si>
  <si>
    <t>HRUBÉ TERÉNNE ÚPRAVY</t>
  </si>
  <si>
    <t>43</t>
  </si>
  <si>
    <t>175101201.S</t>
  </si>
  <si>
    <t>Obsyp objektov sypaninou z vhodných hornín 1 až 4 bez prehodenia sypaniny</t>
  </si>
  <si>
    <t>94</t>
  </si>
  <si>
    <t>181301101.S</t>
  </si>
  <si>
    <t>Rozprestretie ornice v rovine, plocha do 500 m2, hr.do 100 mm</t>
  </si>
  <si>
    <t>2107075889</t>
  </si>
  <si>
    <t>PRESUN HMôT</t>
  </si>
  <si>
    <t>45</t>
  </si>
  <si>
    <t>998223011.S</t>
  </si>
  <si>
    <t>Presun hmôt pre pozemné komunikácie s krytom dláždeným (822 2.3, 822 5.3) akejkoľvek dĺžky objektu</t>
  </si>
  <si>
    <t>98</t>
  </si>
  <si>
    <t xml:space="preserve">SO 02.2 - SO 02.2 Spevnené plochy </t>
  </si>
  <si>
    <t xml:space="preserve">    ZATRÁVŇOVACIA DLAŽBA - ZATRÁVŇOVACIA DLAŽBA</t>
  </si>
  <si>
    <t>Obrubník parkový 100x20x5 cm-s rovnou hranou</t>
  </si>
  <si>
    <t>334*1,05 'Prepočítané koeficientom množstva</t>
  </si>
  <si>
    <t>-1593774245</t>
  </si>
  <si>
    <t>ZATRÁVŇOVACIA DLAŽBA</t>
  </si>
  <si>
    <t>52,5</t>
  </si>
  <si>
    <t>52,5*13 'Prepočítané koeficientom množstva</t>
  </si>
  <si>
    <t>52,5*1,5 'Prepočítané koeficientom množstva</t>
  </si>
  <si>
    <t>591111111</t>
  </si>
  <si>
    <t>Kladenie dlažby z kociek veľkých do lôžka z kameniva ťaženého</t>
  </si>
  <si>
    <t>Pol101</t>
  </si>
  <si>
    <t>40/40/12 cm +, sivá betónová lineárna zatrávňovacia dlažba, škára 42 mm</t>
  </si>
  <si>
    <t>150*1,05 'Prepočítané koeficientom množstva</t>
  </si>
  <si>
    <t>45,75</t>
  </si>
  <si>
    <t>45,75*13 'Prepočítané koeficientom množstva</t>
  </si>
  <si>
    <t>45,75*1,5 'Prepočítané koeficientom množstva</t>
  </si>
  <si>
    <t>Dlažobná kocka - beton, rozmer 80-100 mm hr 60</t>
  </si>
  <si>
    <t>183</t>
  </si>
  <si>
    <t>183*1,05 'Prepočítané koeficientom množstva</t>
  </si>
  <si>
    <t>361628617</t>
  </si>
  <si>
    <t xml:space="preserve">SO 02.3 - SO 02.3 Spevnené plochy </t>
  </si>
  <si>
    <t>161*1,05 'Prepočítané koeficientom množstva</t>
  </si>
  <si>
    <t>-1484773090</t>
  </si>
  <si>
    <t>29,75</t>
  </si>
  <si>
    <t>29,75*13 'Prepočítané koeficientom množstva</t>
  </si>
  <si>
    <t>29,75*1,5 'Prepočítané koeficientom množstva</t>
  </si>
  <si>
    <t>Kladenie betónovej zámkovej dlažby pozemných komunikácií hr.60 mm pre peších do 50 m2 so zriadením lôžka z kameniva hr. 50 mm</t>
  </si>
  <si>
    <t>Dlažobná kocka - beton, rozmer 80-100 mm hr 60mm</t>
  </si>
  <si>
    <t>119*1,05 'Prepočítané koeficientom množstva</t>
  </si>
  <si>
    <t>-59502841</t>
  </si>
  <si>
    <t>SO 06.1 - SO 06.1 Prípojka pitnej vody CU 2021</t>
  </si>
  <si>
    <t xml:space="preserve">                                         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</si>
  <si>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</si>
  <si>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</si>
  <si>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</si>
  <si>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</si>
  <si>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8 - RÚROVÉ VEDENIA</t>
  </si>
  <si>
    <t xml:space="preserve">    9 - OSTATNÉ KONŠTRUKCIE A PRÁCE</t>
  </si>
  <si>
    <t>D2 - PRÁCE A DODÁVKY PSV</t>
  </si>
  <si>
    <t xml:space="preserve">    722 - Vnútorný vodovod</t>
  </si>
  <si>
    <t>D3 - PRÁCE A DODÁVKY M</t>
  </si>
  <si>
    <t xml:space="preserve">    272 - Vedenia rúrové vonkajšie - plynovody</t>
  </si>
  <si>
    <t>PRÁCE A DODÁVKY HSV</t>
  </si>
  <si>
    <t>ZEMNE PRÁCE</t>
  </si>
  <si>
    <t>110011010</t>
  </si>
  <si>
    <t>Vytýčenie trasy vodovodu, kanalizácie v rovine</t>
  </si>
  <si>
    <t>km</t>
  </si>
  <si>
    <t>113107312</t>
  </si>
  <si>
    <t>Odstránenie podkl. alebo krytov z kameniva ťaž. hr. nad 10 do 20 cm</t>
  </si>
  <si>
    <t>113151110</t>
  </si>
  <si>
    <t>Frézovanie živ. krytu hr. do 20 mm, š. do 750 mm alebo do 500 m2</t>
  </si>
  <si>
    <t>132301201</t>
  </si>
  <si>
    <t>Hĺbenie rýh šírka do 2 m v horn. tr. 4 do 100 m3</t>
  </si>
  <si>
    <t>132301209</t>
  </si>
  <si>
    <t>Príplatok za lepivosť horniny tr.4 v rýhach š. do 200 cm</t>
  </si>
  <si>
    <t>151101101</t>
  </si>
  <si>
    <t>Zhotovenie paženia rýh pre podz. vedenie príložné hl. do 2 m</t>
  </si>
  <si>
    <t>151101111</t>
  </si>
  <si>
    <t>Odstránenie paženia rýh pre podz. vedenie príložné hl. do 2 m</t>
  </si>
  <si>
    <t>161101101</t>
  </si>
  <si>
    <t>Zvislé premiestnenie výkopu horn. tr. 1-4 nad 1 m do 2,5 m</t>
  </si>
  <si>
    <t>162601102</t>
  </si>
  <si>
    <t>Vodorovné premiestnenie výkopu do 5000 m horn. tr. 1-4</t>
  </si>
  <si>
    <t>167101101</t>
  </si>
  <si>
    <t>Nakladanie výkopku do 100 m3 v horn. tr. 1-4</t>
  </si>
  <si>
    <t>171201201</t>
  </si>
  <si>
    <t>Uloženie sypaniny na skládku</t>
  </si>
  <si>
    <t>171201202</t>
  </si>
  <si>
    <t>Poplatok za skládku</t>
  </si>
  <si>
    <t>174101101</t>
  </si>
  <si>
    <t>Zásyp zhutnený jám, rýh, šachiet alebo okolo objektu</t>
  </si>
  <si>
    <t>175101101</t>
  </si>
  <si>
    <t>Obsyp potrubia bez prehodenia sypaniny</t>
  </si>
  <si>
    <t>583371010</t>
  </si>
  <si>
    <t>Štrkopiesok 0-8 B1</t>
  </si>
  <si>
    <t>175101109</t>
  </si>
  <si>
    <t>Obsyp potrubia príplatok za prehodenie sypaniny</t>
  </si>
  <si>
    <t>VODOROVNÉ KONŠTRUKCIE</t>
  </si>
  <si>
    <t>451573111</t>
  </si>
  <si>
    <t>Lôžko pod potrubie, stoky v otvorenom výkope z piesku a štrkopiesku</t>
  </si>
  <si>
    <t>451577121</t>
  </si>
  <si>
    <t>Podkladná a výplňová vrstva z kameniva drveného hr. do 200 mm</t>
  </si>
  <si>
    <t>KOMUNIKÁCIE</t>
  </si>
  <si>
    <t>577145132</t>
  </si>
  <si>
    <t xml:space="preserve">Asfalt. betón  hr. 50 mm, š. do 3 m</t>
  </si>
  <si>
    <t>RÚROVÉ VEDENIA</t>
  </si>
  <si>
    <t>871161121</t>
  </si>
  <si>
    <t>Montáž potrubia z tlakových rúrok polyetylénových d 32</t>
  </si>
  <si>
    <t>871171121</t>
  </si>
  <si>
    <t>Montáž potrubia z tlakových rúrok polyetylénových d 40</t>
  </si>
  <si>
    <t>871181121</t>
  </si>
  <si>
    <t>Montáž potrubia z tlakových rúrok polyetylénových d 50</t>
  </si>
  <si>
    <t>2861D0102</t>
  </si>
  <si>
    <t>Potrubie vodovodné PE100, PN10, SDR17 - 32 x 2,3 x 100m</t>
  </si>
  <si>
    <t>2861D0103</t>
  </si>
  <si>
    <t>Potrubie vodovodné PE100, PN10, SDR17 - 40 x 2,4 x 100m</t>
  </si>
  <si>
    <t>2861D0104</t>
  </si>
  <si>
    <t>Potrubie vodovodné PE100, PN10, SDR17 - 50 x 3,0 x 100m</t>
  </si>
  <si>
    <t>436100203</t>
  </si>
  <si>
    <t>Šachta vodomerná 1200/900/1800</t>
  </si>
  <si>
    <t>kus</t>
  </si>
  <si>
    <t>877151121</t>
  </si>
  <si>
    <t>Montáž elektrotvaroviek na potrubí PE v otvorenom výkope, zvárané DN 25</t>
  </si>
  <si>
    <t>877161121</t>
  </si>
  <si>
    <t>Montáž elektrotvaroviek na potrubí PE v otvorenom výkope, zvárané DN 32</t>
  </si>
  <si>
    <t>877171121</t>
  </si>
  <si>
    <t>Montáž elektrotvaroviek na potrubí PE v otvorenom výkope, zvárané DN 40</t>
  </si>
  <si>
    <t>2863A0802</t>
  </si>
  <si>
    <t>Koleno elektrotvarovkové W 90° 612 093 d 32</t>
  </si>
  <si>
    <t>2863A0803</t>
  </si>
  <si>
    <t>Koleno elektrotvarovkové W 90° 612 095 d 40</t>
  </si>
  <si>
    <t>2863A0804</t>
  </si>
  <si>
    <t>Koleno elektrotvarovkové W 90° 612 097 d 50</t>
  </si>
  <si>
    <t>2863A0903</t>
  </si>
  <si>
    <t>T-kus TA s predĺž.odboč.a objímkou 612 163 d 50</t>
  </si>
  <si>
    <t>komplet</t>
  </si>
  <si>
    <t>2863A1024</t>
  </si>
  <si>
    <t>T-kus TA red 616 420 d 50/40</t>
  </si>
  <si>
    <t>2863A1123</t>
  </si>
  <si>
    <t>Armatúra navŕtavacia DAA 616 477 d1 110, d2 50</t>
  </si>
  <si>
    <t>2863A2002</t>
  </si>
  <si>
    <t>Súprava zemná KH-ZS 615 486 d 32-50, H 1,0-1,6 m</t>
  </si>
  <si>
    <t>2863A3304</t>
  </si>
  <si>
    <t>Prechodka PE/oceľ d/DN 50/40</t>
  </si>
  <si>
    <t>552421800</t>
  </si>
  <si>
    <t>Poklop ventilový</t>
  </si>
  <si>
    <t>877254131</t>
  </si>
  <si>
    <t>Montáž tvarovky, prípojkového ventilu s navŕtavacou armatúrou PE100 SDR11/PN16 D 110/50</t>
  </si>
  <si>
    <t>892241111</t>
  </si>
  <si>
    <t>Tlaková skúška vodovodného potrubia DN do 80</t>
  </si>
  <si>
    <t>892273111</t>
  </si>
  <si>
    <t>Preplachovanie a dezinfekcia vodovodného potrubia DN 80-125</t>
  </si>
  <si>
    <t>899721111</t>
  </si>
  <si>
    <t>Montáž vyhľadávacieho vodiča na potrubí z PVC DN do 150</t>
  </si>
  <si>
    <t>341000M01</t>
  </si>
  <si>
    <t>Vodič CY vyhľadávací</t>
  </si>
  <si>
    <t>OSTATNÉ KONŠTRUKCIE A PRÁCE</t>
  </si>
  <si>
    <t>919734105</t>
  </si>
  <si>
    <t>Rezanie stávajúceho živičného krytu alebo podkladu hr. nad 4 do 5 cm</t>
  </si>
  <si>
    <t>D2</t>
  </si>
  <si>
    <t>PRÁCE A DODÁVKY PSV</t>
  </si>
  <si>
    <t>722</t>
  </si>
  <si>
    <t>Vnútorný vodovod</t>
  </si>
  <si>
    <t>722231065</t>
  </si>
  <si>
    <t>Armat. vodov. s 2 závitmi, ventil spätný G 6/4</t>
  </si>
  <si>
    <t>722232045</t>
  </si>
  <si>
    <t>Kohút guľový priamy G 1 PN 42 do 185°C</t>
  </si>
  <si>
    <t>722232047</t>
  </si>
  <si>
    <t>Kohút guľový priamy G 1 1/2 PN 42 do 185°C</t>
  </si>
  <si>
    <t>722234267</t>
  </si>
  <si>
    <t>Filter mosadzný G 6/4 PN 16 do 120°C s 2x závitom</t>
  </si>
  <si>
    <t>96</t>
  </si>
  <si>
    <t>722262211</t>
  </si>
  <si>
    <t>Vodomer pre vodu do 30° C závitový G 3/4 VM 3-5V</t>
  </si>
  <si>
    <t>D3</t>
  </si>
  <si>
    <t>PRÁCE A DODÁVKY M</t>
  </si>
  <si>
    <t>272</t>
  </si>
  <si>
    <t>Vedenia rúrové vonkajšie - plynovody</t>
  </si>
  <si>
    <t>803223000</t>
  </si>
  <si>
    <t>Uloženie PE fólie na obsyp</t>
  </si>
  <si>
    <t>100</t>
  </si>
  <si>
    <t>SO 06.2 - SO 06.2 Studňa + šachta CU 2021</t>
  </si>
  <si>
    <t xml:space="preserve">    2 - ZÁKLADY</t>
  </si>
  <si>
    <t>115106122</t>
  </si>
  <si>
    <t>Čerpanie vody do 25 m do 250 l</t>
  </si>
  <si>
    <t>hod</t>
  </si>
  <si>
    <t>341010M458</t>
  </si>
  <si>
    <t>Kabel vodotesný 4x1,5mm2</t>
  </si>
  <si>
    <t>342131090</t>
  </si>
  <si>
    <t>Spojka kabelová</t>
  </si>
  <si>
    <t>426125560</t>
  </si>
  <si>
    <t>Čerpadlo ponorné Grundfos SHAKTI SP3 M3(QF5)-15, 0,75 kW, 230 V, Frekv. menič ARCHIMEDE, Exp. nádoba INTERVAREM 8l</t>
  </si>
  <si>
    <t>súbor</t>
  </si>
  <si>
    <t>426125570</t>
  </si>
  <si>
    <t>Príslušenstvo k čerpadlu - viď. výkr. č.3</t>
  </si>
  <si>
    <t>131301201</t>
  </si>
  <si>
    <t>Hĺbenie jám zapaž. v horn. tr. 4 do 100 m3</t>
  </si>
  <si>
    <t>151101102</t>
  </si>
  <si>
    <t>Zhotovenie paženia rýh pre podz. vedenie príložné hl. do 4 m</t>
  </si>
  <si>
    <t>174101001</t>
  </si>
  <si>
    <t>Zásyp zhutnený jám, šachiet, rýh, zárezov alebo okolo objektov do 100 m3</t>
  </si>
  <si>
    <t>5812A0105</t>
  </si>
  <si>
    <t>Íl (jemný -tesnenie)</t>
  </si>
  <si>
    <t>583371970</t>
  </si>
  <si>
    <t>Štrkopiesok 8-22</t>
  </si>
  <si>
    <t>175101201</t>
  </si>
  <si>
    <t>Obsyp studne bez prehodenia sypaniny</t>
  </si>
  <si>
    <t>ZÁKLADY</t>
  </si>
  <si>
    <t>264421413</t>
  </si>
  <si>
    <t>Vrty zapažené zvislé do 650 mm do 20 m v horn. 4</t>
  </si>
  <si>
    <t>451315126</t>
  </si>
  <si>
    <t>Podkladná alebo výplňová vrstva z betónu tr. C 25/30 hr. do 150 mm</t>
  </si>
  <si>
    <t>451576121</t>
  </si>
  <si>
    <t>Podkladná a výplňová vrstva zo štrkopiesku hr. do 200 mm</t>
  </si>
  <si>
    <t>286138570</t>
  </si>
  <si>
    <t>Výpažnica PVC d 315x28,7x6000</t>
  </si>
  <si>
    <t>286138630</t>
  </si>
  <si>
    <t>Zárubnica PVC d 225x6000 perforovaná</t>
  </si>
  <si>
    <t>286138650</t>
  </si>
  <si>
    <t>Zárubnica PVC d 225x6000 hladká</t>
  </si>
  <si>
    <t>Koleno elektrotvarovkové W 90° d 50</t>
  </si>
  <si>
    <t>436100205</t>
  </si>
  <si>
    <t>Šachta armatúrová prefabrikovaná 1500/1400/1800 mm</t>
  </si>
  <si>
    <t>SO 06.3 - SO 06.3 Kanalizácia a vsak CU 2021</t>
  </si>
  <si>
    <t>130001101</t>
  </si>
  <si>
    <t>Príplatok za sťažené vykopávky v blízkosti podzem. vedenia</t>
  </si>
  <si>
    <t>583335810</t>
  </si>
  <si>
    <t>Kamenivo ťažené hrubé 32-63 B1</t>
  </si>
  <si>
    <t>Štrkopiesok 8-32 N1</t>
  </si>
  <si>
    <t>871228111</t>
  </si>
  <si>
    <t>Ukladanie drenážneho potrubia z tvrdého PVC DN nad 90 do 150 mm</t>
  </si>
  <si>
    <t>871313121</t>
  </si>
  <si>
    <t xml:space="preserve">Montáž potrubia z kanalizačných rúr z PVC v otvorenom výkope do 20%  DN 150, tesnenie gum. krúžkami</t>
  </si>
  <si>
    <t>286111200</t>
  </si>
  <si>
    <t>Rúrka PVC-U kanalizačná hrdlová 160x4,0x5000</t>
  </si>
  <si>
    <t>286111830</t>
  </si>
  <si>
    <t>Rúrka PVC drenážna prerezáv. hrdlová 110x2,3x4000</t>
  </si>
  <si>
    <t>2863K6867</t>
  </si>
  <si>
    <t>Zátka hrdlová DN 160</t>
  </si>
  <si>
    <t>286506610</t>
  </si>
  <si>
    <t>Koleno kanalizačné PP d160/45°</t>
  </si>
  <si>
    <t>286507040</t>
  </si>
  <si>
    <t>Odbočky kanalizačné PVC d160/110 mm</t>
  </si>
  <si>
    <t>286507060</t>
  </si>
  <si>
    <t>Odbočky kanalizačné PVC d160/160 mm</t>
  </si>
  <si>
    <t>877313123</t>
  </si>
  <si>
    <t>Montáž tvaroviek jednoosových na potrubie z kanalizačných rúr z PVC v otvorenom výkope DN 150</t>
  </si>
  <si>
    <t>892101111</t>
  </si>
  <si>
    <t>Skúška tesnosti kanalizačného potrubia DN do 200 vodou</t>
  </si>
  <si>
    <t>894121121</t>
  </si>
  <si>
    <t>Vsakovacia šachta ŽB monolitická DN 1000, hl. 2,9m, poklop liatina DN 600 - D400</t>
  </si>
  <si>
    <t>935113211</t>
  </si>
  <si>
    <t>Osadenie odvodňovacieho betónového žľabu s krycím roštom šírky do 200 mm</t>
  </si>
  <si>
    <t>935113441</t>
  </si>
  <si>
    <t>Osadenie vpustu pre odvodňovací monolit. žľab vnútornej šírky 100 mm</t>
  </si>
  <si>
    <t>2865A9020</t>
  </si>
  <si>
    <t>Geotextília GEON 200 2x3m</t>
  </si>
  <si>
    <t>5922A0101</t>
  </si>
  <si>
    <t>Žľab odvodňovací Hydro BG - 0.0, žľab 1,0m; predtvar. odtok DN100</t>
  </si>
  <si>
    <t>5922A0131</t>
  </si>
  <si>
    <t>Vpusť 0,5m odtok s tesnením Hydro BG N100 - H355 + kalový kôš</t>
  </si>
  <si>
    <t>5922A0150</t>
  </si>
  <si>
    <t>Rošt mriežkový 1,0m, N100 - B125</t>
  </si>
  <si>
    <t>5922A0151</t>
  </si>
  <si>
    <t>Rošt mriežkový 0,5m, N100 - B125</t>
  </si>
  <si>
    <t>SO 06.4 - SO 06.4 Elektroinštalácia, prípojka NN, predprípr. pre kamer. systém, doplnenie svietidiel</t>
  </si>
  <si>
    <t>D1 - PRÁCE A DODÁVKY M</t>
  </si>
  <si>
    <t xml:space="preserve">    M21 - 155 Elektromontáže</t>
  </si>
  <si>
    <t xml:space="preserve">    M46 - 202 Zemné práce pri ext. montážach</t>
  </si>
  <si>
    <t>M21</t>
  </si>
  <si>
    <t>155 Elektromontáže</t>
  </si>
  <si>
    <t>210010022</t>
  </si>
  <si>
    <t>Montáž el-inšt rúrky (plast) tuhá, uložená pevne D25 (d23)mm</t>
  </si>
  <si>
    <t>345650I503</t>
  </si>
  <si>
    <t>Rúrka el-inšt PVC ohybná 083271 : FXP-Turbo ® 25, sivá</t>
  </si>
  <si>
    <t>210010024</t>
  </si>
  <si>
    <t>Montáž el-inšt rúrky (plast) tuhá, uložená pevne D40 (d36)mm</t>
  </si>
  <si>
    <t>345650I505</t>
  </si>
  <si>
    <t>Rúrka el-inšt PVC ohybná 083273 : FXP-Turbo ® 40, sivá</t>
  </si>
  <si>
    <t>210010351</t>
  </si>
  <si>
    <t>Montáž krabice KR, vrátane zapojenia, vodiče do 4mm2, rozvodka IP66</t>
  </si>
  <si>
    <t>345620D600</t>
  </si>
  <si>
    <t>Krabica KR rozvodná uzatvorená IP66 : 6455-11 (124x124x50) 4x vývodka Pg16 (5x4/4mm2) termoset, čierny</t>
  </si>
  <si>
    <t>210100251</t>
  </si>
  <si>
    <t>Ukončenie celoplastových káblov do 4x10 mm2</t>
  </si>
  <si>
    <t>210100252</t>
  </si>
  <si>
    <t>Ukončenie celoplastových káblov 4x 16-25 mm2</t>
  </si>
  <si>
    <t>210100259</t>
  </si>
  <si>
    <t>Ukončenie celoplastových káblov 5x 6-10 mm2</t>
  </si>
  <si>
    <t>210120001</t>
  </si>
  <si>
    <t>Montáž poistky závitovej do E27 do 25A/500V, komplet, vrátane zapojenia</t>
  </si>
  <si>
    <t>3585690E03</t>
  </si>
  <si>
    <t>Poistková vložka závitová DII E27 (6A)</t>
  </si>
  <si>
    <t>3585691E03</t>
  </si>
  <si>
    <t>Poistkový vymedzovací dotyk DII E27 (6A) : 6GD27 - zelený</t>
  </si>
  <si>
    <t>210120102</t>
  </si>
  <si>
    <t>Montáž poistkovej vložky, nožové poistky</t>
  </si>
  <si>
    <t>3585701L11</t>
  </si>
  <si>
    <t>Poistková vložka nožová HN00 : 16325 - 40A gG</t>
  </si>
  <si>
    <t>210191541</t>
  </si>
  <si>
    <t>Montáž elektromerového rozvádzača v plastovom pilieri so zemným dielom</t>
  </si>
  <si>
    <t>3575366H03</t>
  </si>
  <si>
    <t>Rozvádzač elektromer, plast RE 2.0/SZ F403 (W) 20A P2 0014, pilierový, 3MKP, IP44/20</t>
  </si>
  <si>
    <t>3584411C04</t>
  </si>
  <si>
    <t>Spínač súmrakový modulový CCT15284 : IC 2000, snímač do rozvádzača, denný program (2,5MD)</t>
  </si>
  <si>
    <t>3585101E19</t>
  </si>
  <si>
    <t>Istič 1-pólový 262673 - 10kA (1MD) PL7-B6/1</t>
  </si>
  <si>
    <t>3585440O64</t>
  </si>
  <si>
    <t>Spínač Z-S/WM 20A rad. 1/0/1</t>
  </si>
  <si>
    <t>3585833E71</t>
  </si>
  <si>
    <t>Stykač 25A (4-0) AC1 (2MD) : Z7-SCH 230/24/4S</t>
  </si>
  <si>
    <t>358667F02</t>
  </si>
  <si>
    <t>Relé ZRMF1/Wu</t>
  </si>
  <si>
    <t>210191542</t>
  </si>
  <si>
    <t>Montáž rozvádzača RM pre studňu v plastovom pilieri so zemným dielom</t>
  </si>
  <si>
    <t>345420L282</t>
  </si>
  <si>
    <t>Zásuvka 1-nás. Plexo™ 66 : 90466, nástenná, kompletná, s viečkom (oc) sivá</t>
  </si>
  <si>
    <t>357513H355</t>
  </si>
  <si>
    <t>Skriňa plastová, pilierová, OS 400x500+3MKP</t>
  </si>
  <si>
    <t>358000D800</t>
  </si>
  <si>
    <t>Zásuvka priemyselná 16A/400V nástenná (3P+N+PE) 5-pól : IZG 1653, IP67, červená</t>
  </si>
  <si>
    <t>3584402E05</t>
  </si>
  <si>
    <t>Vypínač modulový 3-pól 25A - 276264 : IS-25/3, 240/415V-AC (3MD)</t>
  </si>
  <si>
    <t>3585105E03</t>
  </si>
  <si>
    <t>Istič 1-pólový 286528 - 6kA (1MD) PL6-2/1/C</t>
  </si>
  <si>
    <t>3585106E23</t>
  </si>
  <si>
    <t>Istič 1-pólový 262704 - 10kA (1MD) PL7-C16/1</t>
  </si>
  <si>
    <t>3585306E23</t>
  </si>
  <si>
    <t>Istič 3-pólový 263409 - 10kA (3MD) PL7-C16/3</t>
  </si>
  <si>
    <t>3585440O21</t>
  </si>
  <si>
    <t>3585513E62</t>
  </si>
  <si>
    <t>Chránič prúdový 4-pól. 10kA 263631 : PF7-25/4/01-S/A (4MD)</t>
  </si>
  <si>
    <t>3585521E32</t>
  </si>
  <si>
    <t>Chránič prúdový s ističom 1+N-pól. 6kA 286465 : PFL6-10/1N/C/003-AC (2MD)</t>
  </si>
  <si>
    <t>3585602E44</t>
  </si>
  <si>
    <t>Zvodič prepätia 167611 typ 2 (C) 4-pól : SPCT2-460/4, pre siete TN-C, TN-S/TT, 460V-AC, 4x20kA (4MD)</t>
  </si>
  <si>
    <t>3585641E04</t>
  </si>
  <si>
    <t>Odpínač poistkový 3-pól, pre valcové poistky 14x51 - 285364 : VLC14-3P (4,5MD)</t>
  </si>
  <si>
    <t>3585681E10</t>
  </si>
  <si>
    <t>Poistková vložka valcová 14x51 (16A) : C14G16 - gG/gL</t>
  </si>
  <si>
    <t>210192111</t>
  </si>
  <si>
    <t>Montáž, skriňa SR1 pre kamery</t>
  </si>
  <si>
    <t>345420L132</t>
  </si>
  <si>
    <t>Zásuvka 1-nás. Plexo™ IP55 : 69731, nástenná, kompletná (BS) s viečkom (oc) sivá</t>
  </si>
  <si>
    <t>357510H455</t>
  </si>
  <si>
    <t>210192521</t>
  </si>
  <si>
    <t>Montáž, zámok dverí rozvodnice</t>
  </si>
  <si>
    <t>357039C033</t>
  </si>
  <si>
    <t>Zámok dverí rozvodnice (vrátane 2 kľúčov)</t>
  </si>
  <si>
    <t>210200141</t>
  </si>
  <si>
    <t>Montáž, LED reflektor, prisadený IP54-66</t>
  </si>
  <si>
    <t>347120P028</t>
  </si>
  <si>
    <t>Žiarovka LED, reflektorová GU10 - 5W</t>
  </si>
  <si>
    <t>ponuk.cena 1</t>
  </si>
  <si>
    <t>C - Svietidlo, typ SLV NAUTILUS QPAR51, 230V/GU10/5W, IP55, IK09</t>
  </si>
  <si>
    <t>210202030</t>
  </si>
  <si>
    <t>Montáž, LED svietidlo uličné, cestné, na výložník</t>
  </si>
  <si>
    <t>ponuk.cena 2</t>
  </si>
  <si>
    <t>B - Svietidlo, typ DISANO AURA 1786 LED CLD CELL, 230V/86W, 7006lm,</t>
  </si>
  <si>
    <t>210204011</t>
  </si>
  <si>
    <t>Montáž, stožiar osvetlovací, oceľový do 12m</t>
  </si>
  <si>
    <t>47</t>
  </si>
  <si>
    <t>ponuk.cena 3</t>
  </si>
  <si>
    <t>Stožiar osvetľovací, typ PALO 1477, H=6000mm</t>
  </si>
  <si>
    <t>210204105</t>
  </si>
  <si>
    <t>Montáž, výložník oceľový 2-ramenný, váha do 70kg</t>
  </si>
  <si>
    <t>49</t>
  </si>
  <si>
    <t>ponuk.cena 4</t>
  </si>
  <si>
    <t>Výložník dvojnásobný, typ BRACCIO DOPPIO 532</t>
  </si>
  <si>
    <t>210204202</t>
  </si>
  <si>
    <t>Montáž, elektrovýstroj stožiarov pre 2 svet. okruhy</t>
  </si>
  <si>
    <t>51</t>
  </si>
  <si>
    <t>357990R021</t>
  </si>
  <si>
    <t>Pripojovacia rozvodnica do stožiara, pre 2x D01 (do 16A) : TB-2, max 3 káble 4x 10÷35mm2, IP54</t>
  </si>
  <si>
    <t>102</t>
  </si>
  <si>
    <t>210220022</t>
  </si>
  <si>
    <t>Vedenie uzemňovacie v zemi FeZn D 8-10mm, vrátane svoriek</t>
  </si>
  <si>
    <t>104</t>
  </si>
  <si>
    <t>53</t>
  </si>
  <si>
    <t>3549000A01</t>
  </si>
  <si>
    <t>Kruhový bleskozvodný (FeZn) drôt D10</t>
  </si>
  <si>
    <t>kg</t>
  </si>
  <si>
    <t>106</t>
  </si>
  <si>
    <t>210220301</t>
  </si>
  <si>
    <t>Svorka bleskozvodná do 2 skrutiek (SS,SP1,SR 03)</t>
  </si>
  <si>
    <t>108</t>
  </si>
  <si>
    <t>55</t>
  </si>
  <si>
    <t>3549040A20</t>
  </si>
  <si>
    <t>Svorka SS, spojovacia (2xM8)</t>
  </si>
  <si>
    <t>110</t>
  </si>
  <si>
    <t>3549040A60</t>
  </si>
  <si>
    <t>Svorka SU, univerzálna pre pripojenie kovových konštrukcií</t>
  </si>
  <si>
    <t>112</t>
  </si>
  <si>
    <t>57</t>
  </si>
  <si>
    <t>210810045</t>
  </si>
  <si>
    <t>Montáž, kábel Cu 750V uložený pevne CYKY 3x1,5</t>
  </si>
  <si>
    <t>114</t>
  </si>
  <si>
    <t>341203M100</t>
  </si>
  <si>
    <t>Kábel Cu 750V : CYKY-J 3x1,5</t>
  </si>
  <si>
    <t>116</t>
  </si>
  <si>
    <t>59</t>
  </si>
  <si>
    <t>210810046</t>
  </si>
  <si>
    <t>Kábel 750V : CYKY 3x2,5 - uložený vo výkope alebo v trubke</t>
  </si>
  <si>
    <t>118</t>
  </si>
  <si>
    <t>341203M110</t>
  </si>
  <si>
    <t>Kábel Cu 750V : CYKY-J 3x2,5</t>
  </si>
  <si>
    <t>120</t>
  </si>
  <si>
    <t>61</t>
  </si>
  <si>
    <t>210810055</t>
  </si>
  <si>
    <t>Kábel 750V : CYKY 5x1,5 - uložený vo výkope alebo v trubke</t>
  </si>
  <si>
    <t>122</t>
  </si>
  <si>
    <t>341203M300</t>
  </si>
  <si>
    <t>Kábel Cu 750V : CYKY-J 5x1,5</t>
  </si>
  <si>
    <t>124</t>
  </si>
  <si>
    <t>63</t>
  </si>
  <si>
    <t>210810057</t>
  </si>
  <si>
    <t>Montáž, kábel Cu 750V : CYKY 5x4-16 - uložený vo výkope alebo v trubke</t>
  </si>
  <si>
    <t>126</t>
  </si>
  <si>
    <t>341203M330</t>
  </si>
  <si>
    <t>Kábel Cu 750V : CYKY-J 5x6</t>
  </si>
  <si>
    <t>128</t>
  </si>
  <si>
    <t>65</t>
  </si>
  <si>
    <t>210901045</t>
  </si>
  <si>
    <t>Montáž, kábel Al 750V : NAYY 4x16 - uložený vo výkope alebo v trubke</t>
  </si>
  <si>
    <t>130</t>
  </si>
  <si>
    <t>341410M395</t>
  </si>
  <si>
    <t>Kábel Al 1kV : NAYY-J 4x16</t>
  </si>
  <si>
    <t>132</t>
  </si>
  <si>
    <t>67</t>
  </si>
  <si>
    <t>210950101</t>
  </si>
  <si>
    <t>Štítok označovací na kábel</t>
  </si>
  <si>
    <t>134</t>
  </si>
  <si>
    <t>562890010</t>
  </si>
  <si>
    <t>Štítok na označ. kábel. vývodu z PVC</t>
  </si>
  <si>
    <t>136</t>
  </si>
  <si>
    <t>69</t>
  </si>
  <si>
    <t>213290150</t>
  </si>
  <si>
    <t>Drobné elektroinštalačné práce</t>
  </si>
  <si>
    <t>138</t>
  </si>
  <si>
    <t>213290151</t>
  </si>
  <si>
    <t>Práce s plošinou</t>
  </si>
  <si>
    <t>140</t>
  </si>
  <si>
    <t>71</t>
  </si>
  <si>
    <t>213291000</t>
  </si>
  <si>
    <t>Spracovanie východiskovej revízie a vypracovanie správy</t>
  </si>
  <si>
    <t>142</t>
  </si>
  <si>
    <t>M46</t>
  </si>
  <si>
    <t>202 Zemné práce pri ext. montážach</t>
  </si>
  <si>
    <t>460070343</t>
  </si>
  <si>
    <t>Jama pre betónový základ, zemina tr 3</t>
  </si>
  <si>
    <t>144</t>
  </si>
  <si>
    <t>73</t>
  </si>
  <si>
    <t>460100024</t>
  </si>
  <si>
    <t>Stožiarové púzdro pre stožiar VO, v trase</t>
  </si>
  <si>
    <t>146</t>
  </si>
  <si>
    <t>460200143</t>
  </si>
  <si>
    <t>Káblové ryhy šírky 35, hĺbky 60 [cm], zemina tr.3</t>
  </si>
  <si>
    <t>148</t>
  </si>
  <si>
    <t>75</t>
  </si>
  <si>
    <t>460200243</t>
  </si>
  <si>
    <t>Káblové ryhy šírky 50, hĺbky 60 [cm], zemina tr.3</t>
  </si>
  <si>
    <t>150</t>
  </si>
  <si>
    <t>460420372</t>
  </si>
  <si>
    <t>Zriadenie kábl lôžka š.35/20cm, piesok, chránička</t>
  </si>
  <si>
    <t>152</t>
  </si>
  <si>
    <t>77</t>
  </si>
  <si>
    <t>460420373</t>
  </si>
  <si>
    <t>Zriadenie kábl lôžka š.50/20cm, piesok, chránička</t>
  </si>
  <si>
    <t>154</t>
  </si>
  <si>
    <t>5815A0101</t>
  </si>
  <si>
    <t>Piesok</t>
  </si>
  <si>
    <t>156</t>
  </si>
  <si>
    <t>79</t>
  </si>
  <si>
    <t>460490011</t>
  </si>
  <si>
    <t>Zakrytie káblov výstražnou fóliou PVC šírky 22cm</t>
  </si>
  <si>
    <t>158</t>
  </si>
  <si>
    <t>283230291</t>
  </si>
  <si>
    <t>Výstražná PVC-P fólia hr.0,60mm,š.22cm s potlačou červená-silnoprúd káble</t>
  </si>
  <si>
    <t>160</t>
  </si>
  <si>
    <t>81</t>
  </si>
  <si>
    <t>460510021</t>
  </si>
  <si>
    <t>Priestup káblový z PVC rúr D 10,5 cm</t>
  </si>
  <si>
    <t>162</t>
  </si>
  <si>
    <t>345658I003</t>
  </si>
  <si>
    <t>Chránička HD-PE kábelová ohybná 041343 : FXKVR 90, čierna</t>
  </si>
  <si>
    <t>164</t>
  </si>
  <si>
    <t>83</t>
  </si>
  <si>
    <t>345670I001</t>
  </si>
  <si>
    <t>Chránička optických káblov : HDPE DN40</t>
  </si>
  <si>
    <t>166</t>
  </si>
  <si>
    <t>345671I111</t>
  </si>
  <si>
    <t>Koncovka plastová, tlaková upínacia pre chráničky optických káblov</t>
  </si>
  <si>
    <t>85</t>
  </si>
  <si>
    <t>460560143</t>
  </si>
  <si>
    <t>Zásyp ryhy šírky 35, hĺbky 60 [cm], zemina tr.3</t>
  </si>
  <si>
    <t>170</t>
  </si>
  <si>
    <t>460560243</t>
  </si>
  <si>
    <t>Zásyp ryhy šírky 50, hĺbky 60 [cm], zemina tr.3</t>
  </si>
  <si>
    <t>172</t>
  </si>
  <si>
    <t>87</t>
  </si>
  <si>
    <t>460620013</t>
  </si>
  <si>
    <t>Provizórna úprava terénu, zemina tr 3</t>
  </si>
  <si>
    <t>174</t>
  </si>
  <si>
    <t>SO 07. - SO 07 Rekonštrukcia mestského verejného osvetlenia</t>
  </si>
  <si>
    <t>210102001</t>
  </si>
  <si>
    <t>Montáž káblovej spojky (epoxid) pre 1kV celoplastové káble do 4x25 mm2</t>
  </si>
  <si>
    <t>354400H063</t>
  </si>
  <si>
    <t>Spojka 1-SVCZ 4x16 S (SVCZ 16-S Al)</t>
  </si>
  <si>
    <t>sada</t>
  </si>
  <si>
    <t>Montáž, svietidlo uličné, cestné, na výložník</t>
  </si>
  <si>
    <t>A - Svietidlo, typ DISANO AURA 1786 LED CLD CELL, 230V/86W, 7006lm,</t>
  </si>
  <si>
    <t>210202030p</t>
  </si>
  <si>
    <t>Demontáž, svietidlo uličné, cestné, na výložník</t>
  </si>
  <si>
    <t>553463090</t>
  </si>
  <si>
    <t>Montážny rám PALO, typ TIRAFONDI 299 ACCIAIO</t>
  </si>
  <si>
    <t>Stožiar osvetľovací, typ PALO 1478, H=4600mm</t>
  </si>
  <si>
    <t>210204011p</t>
  </si>
  <si>
    <t>Demontáž, stožiar osvetlovací, oceľový do 12m</t>
  </si>
  <si>
    <t>210204103</t>
  </si>
  <si>
    <t>Montáž, výložník oceľový 1-ramenný, váha do 35kg</t>
  </si>
  <si>
    <t>Výložník jednoduchý, typ BRACCIO CURVO 513</t>
  </si>
  <si>
    <t>210204103p</t>
  </si>
  <si>
    <t>Demontáž, výložník oceľový 1-ramenný, váha do 35kg</t>
  </si>
  <si>
    <t>210204201</t>
  </si>
  <si>
    <t>Montáž, elektrovýstroj stožiarov pre 1 svet. okruh</t>
  </si>
  <si>
    <t>357990R001</t>
  </si>
  <si>
    <t>Pripojovacia rozvodnica do stožiara, pre 1x D01 (do 16A) : TB-1, max 3 káble 4x 10÷35mm2, IP54</t>
  </si>
  <si>
    <t>210810054</t>
  </si>
  <si>
    <t>Montáž, kábel Cu 750V uložený vo výkope alebo v chráničke CYKY 4x16</t>
  </si>
  <si>
    <t>341203M250</t>
  </si>
  <si>
    <t>Kábel Cu 750V : CYKY-J 4x16</t>
  </si>
  <si>
    <t>Montáž označovacieho štítka na kábel</t>
  </si>
  <si>
    <t>3589D0017</t>
  </si>
  <si>
    <t>Štítok označovací</t>
  </si>
  <si>
    <t>213290010</t>
  </si>
  <si>
    <t>Zaistenie vypnutého stavu</t>
  </si>
  <si>
    <t>213290020</t>
  </si>
  <si>
    <t>Manipulácia v sieti NN</t>
  </si>
  <si>
    <t>213290152</t>
  </si>
  <si>
    <t>Nepredvídané elektroinštalačné práce</t>
  </si>
  <si>
    <t>460080101</t>
  </si>
  <si>
    <t>Betónový základ, rozbúranie</t>
  </si>
  <si>
    <t>460120061</t>
  </si>
  <si>
    <t>Odvoz materiálu</t>
  </si>
  <si>
    <t>460200164</t>
  </si>
  <si>
    <t>Odkopanie existujúceho kábla RUČNE, zemina tr.3</t>
  </si>
  <si>
    <t>460230003</t>
  </si>
  <si>
    <t>Ryha pre spojku kábla do 10 kV, zemina tr.3</t>
  </si>
  <si>
    <t>460560164</t>
  </si>
  <si>
    <t>Zásyp ryhy, zemina tr.3</t>
  </si>
  <si>
    <t>Provizórna úprava terénu, zemina tr.3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</si>
</sst>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37" fillId="3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24</v>
      </c>
      <c r="AN16" s="26" t="s">
        <v>30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26</v>
      </c>
      <c r="AN17" s="26" t="s">
        <v>32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34</v>
      </c>
      <c r="AK19" s="31" t="s">
        <v>24</v>
      </c>
      <c r="AN19" s="26" t="s">
        <v>30</v>
      </c>
      <c r="AR19" s="21"/>
      <c r="BE19" s="30"/>
      <c r="BS19" s="18" t="s">
        <v>6</v>
      </c>
    </row>
    <row r="20" s="1" customFormat="1" ht="18.48" customHeight="1">
      <c r="B20" s="21"/>
      <c r="E20" s="26" t="s">
        <v>31</v>
      </c>
      <c r="AK20" s="31" t="s">
        <v>26</v>
      </c>
      <c r="AN20" s="26" t="s">
        <v>32</v>
      </c>
      <c r="AR20" s="21"/>
      <c r="BE20" s="30"/>
      <c r="BS20" s="18" t="s">
        <v>33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44" t="s">
        <v>41</v>
      </c>
      <c r="G29" s="3"/>
      <c r="H29" s="3"/>
      <c r="I29" s="3"/>
      <c r="J29" s="3"/>
      <c r="K29" s="3"/>
      <c r="L29" s="45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ROUND(AV94, 2)</f>
        <v>0</v>
      </c>
      <c r="AL29" s="46"/>
      <c r="AM29" s="46"/>
      <c r="AN29" s="46"/>
      <c r="AO29" s="46"/>
      <c r="AP29" s="46"/>
      <c r="AQ29" s="46"/>
      <c r="AR29" s="48"/>
      <c r="AS29" s="46"/>
      <c r="AT29" s="46"/>
      <c r="AU29" s="46"/>
      <c r="AV29" s="46"/>
      <c r="AW29" s="46"/>
      <c r="AX29" s="46"/>
      <c r="AY29" s="46"/>
      <c r="AZ29" s="46"/>
      <c r="BE29" s="49"/>
    </row>
    <row r="30" s="3" customFormat="1" ht="14.4" customHeight="1">
      <c r="A30" s="3"/>
      <c r="B30" s="43"/>
      <c r="C30" s="3"/>
      <c r="D30" s="3"/>
      <c r="E30" s="3"/>
      <c r="F30" s="44" t="s">
        <v>42</v>
      </c>
      <c r="G30" s="3"/>
      <c r="H30" s="3"/>
      <c r="I30" s="3"/>
      <c r="J30" s="3"/>
      <c r="K30" s="3"/>
      <c r="L30" s="45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>
        <f>ROUND(AW94, 2)</f>
        <v>0</v>
      </c>
      <c r="AL30" s="46"/>
      <c r="AM30" s="46"/>
      <c r="AN30" s="46"/>
      <c r="AO30" s="46"/>
      <c r="AP30" s="46"/>
      <c r="AQ30" s="46"/>
      <c r="AR30" s="48"/>
      <c r="AS30" s="46"/>
      <c r="AT30" s="46"/>
      <c r="AU30" s="46"/>
      <c r="AV30" s="46"/>
      <c r="AW30" s="46"/>
      <c r="AX30" s="46"/>
      <c r="AY30" s="46"/>
      <c r="AZ30" s="46"/>
      <c r="BE30" s="49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50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0</v>
      </c>
      <c r="AL31" s="3"/>
      <c r="AM31" s="3"/>
      <c r="AN31" s="3"/>
      <c r="AO31" s="3"/>
      <c r="AP31" s="3"/>
      <c r="AQ31" s="3"/>
      <c r="AR31" s="43"/>
      <c r="BE31" s="49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50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1">
        <v>0</v>
      </c>
      <c r="AL32" s="3"/>
      <c r="AM32" s="3"/>
      <c r="AN32" s="3"/>
      <c r="AO32" s="3"/>
      <c r="AP32" s="3"/>
      <c r="AQ32" s="3"/>
      <c r="AR32" s="43"/>
      <c r="BE32" s="49"/>
    </row>
    <row r="33" hidden="1" s="3" customFormat="1" ht="14.4" customHeight="1">
      <c r="A33" s="3"/>
      <c r="B33" s="43"/>
      <c r="C33" s="3"/>
      <c r="D33" s="3"/>
      <c r="E33" s="3"/>
      <c r="F33" s="44" t="s">
        <v>45</v>
      </c>
      <c r="G33" s="3"/>
      <c r="H33" s="3"/>
      <c r="I33" s="3"/>
      <c r="J33" s="3"/>
      <c r="K33" s="3"/>
      <c r="L33" s="45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62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51</v>
      </c>
      <c r="AI60" s="40"/>
      <c r="AJ60" s="40"/>
      <c r="AK60" s="40"/>
      <c r="AL60" s="40"/>
      <c r="AM60" s="62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60" t="s">
        <v>53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54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62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51</v>
      </c>
      <c r="AI75" s="40"/>
      <c r="AJ75" s="40"/>
      <c r="AK75" s="40"/>
      <c r="AL75" s="40"/>
      <c r="AM75" s="62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Padivecstavebne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15</v>
      </c>
      <c r="D85" s="5"/>
      <c r="E85" s="5"/>
      <c r="F85" s="5"/>
      <c r="G85" s="5"/>
      <c r="H85" s="5"/>
      <c r="I85" s="5"/>
      <c r="J85" s="5"/>
      <c r="K85" s="5"/>
      <c r="L85" s="71" t="str">
        <f>K6</f>
        <v>Revitalizácia vnútrobloku Pádivec - Stavebné práce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>Trenčín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73" t="str">
        <f>IF(AN8= "","",AN8)</f>
        <v>10. 2. 2022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Mesto Trenčín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74" t="str">
        <f>IF(E17="","",E17)</f>
        <v>Kvitnúce záhrady s.r.o.</v>
      </c>
      <c r="AN89" s="4"/>
      <c r="AO89" s="4"/>
      <c r="AP89" s="4"/>
      <c r="AQ89" s="37"/>
      <c r="AR89" s="38"/>
      <c r="AS89" s="75" t="s">
        <v>56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34</v>
      </c>
      <c r="AJ90" s="37"/>
      <c r="AK90" s="37"/>
      <c r="AL90" s="37"/>
      <c r="AM90" s="74" t="str">
        <f>IF(E20="","",E20)</f>
        <v>Kvitnúce záhrady s.r.o.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57</v>
      </c>
      <c r="D92" s="84"/>
      <c r="E92" s="84"/>
      <c r="F92" s="84"/>
      <c r="G92" s="84"/>
      <c r="H92" s="85"/>
      <c r="I92" s="86" t="s">
        <v>58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59</v>
      </c>
      <c r="AH92" s="84"/>
      <c r="AI92" s="84"/>
      <c r="AJ92" s="84"/>
      <c r="AK92" s="84"/>
      <c r="AL92" s="84"/>
      <c r="AM92" s="84"/>
      <c r="AN92" s="86" t="s">
        <v>60</v>
      </c>
      <c r="AO92" s="84"/>
      <c r="AP92" s="88"/>
      <c r="AQ92" s="89" t="s">
        <v>61</v>
      </c>
      <c r="AR92" s="38"/>
      <c r="AS92" s="90" t="s">
        <v>62</v>
      </c>
      <c r="AT92" s="91" t="s">
        <v>63</v>
      </c>
      <c r="AU92" s="91" t="s">
        <v>64</v>
      </c>
      <c r="AV92" s="91" t="s">
        <v>65</v>
      </c>
      <c r="AW92" s="91" t="s">
        <v>66</v>
      </c>
      <c r="AX92" s="91" t="s">
        <v>67</v>
      </c>
      <c r="AY92" s="91" t="s">
        <v>68</v>
      </c>
      <c r="AZ92" s="91" t="s">
        <v>69</v>
      </c>
      <c r="BA92" s="91" t="s">
        <v>70</v>
      </c>
      <c r="BB92" s="91" t="s">
        <v>71</v>
      </c>
      <c r="BC92" s="91" t="s">
        <v>72</v>
      </c>
      <c r="BD92" s="92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74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ROUND(SUM(AG95:AG105),2)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ROUND(SUM(AS95:AS105),2)</f>
        <v>0</v>
      </c>
      <c r="AT94" s="103">
        <f>ROUND(SUM(AV94:AW94),2)</f>
        <v>0</v>
      </c>
      <c r="AU94" s="104">
        <f>ROUND(SUM(AU95:AU105),5)</f>
        <v>0</v>
      </c>
      <c r="AV94" s="103">
        <f>ROUND(AZ94*L29,2)</f>
        <v>0</v>
      </c>
      <c r="AW94" s="103">
        <f>ROUND(BA94*L30,2)</f>
        <v>0</v>
      </c>
      <c r="AX94" s="103">
        <f>ROUND(BB94*L29,2)</f>
        <v>0</v>
      </c>
      <c r="AY94" s="103">
        <f>ROUND(BC94*L30,2)</f>
        <v>0</v>
      </c>
      <c r="AZ94" s="103">
        <f>ROUND(SUM(AZ95:AZ105),2)</f>
        <v>0</v>
      </c>
      <c r="BA94" s="103">
        <f>ROUND(SUM(BA95:BA105),2)</f>
        <v>0</v>
      </c>
      <c r="BB94" s="103">
        <f>ROUND(SUM(BB95:BB105),2)</f>
        <v>0</v>
      </c>
      <c r="BC94" s="103">
        <f>ROUND(SUM(BC95:BC105),2)</f>
        <v>0</v>
      </c>
      <c r="BD94" s="105">
        <f>ROUND(SUM(BD95:BD105),2)</f>
        <v>0</v>
      </c>
      <c r="BE94" s="6"/>
      <c r="BS94" s="106" t="s">
        <v>75</v>
      </c>
      <c r="BT94" s="106" t="s">
        <v>76</v>
      </c>
      <c r="BU94" s="107" t="s">
        <v>77</v>
      </c>
      <c r="BV94" s="106" t="s">
        <v>78</v>
      </c>
      <c r="BW94" s="106" t="s">
        <v>4</v>
      </c>
      <c r="BX94" s="106" t="s">
        <v>79</v>
      </c>
      <c r="CL94" s="106" t="s">
        <v>1</v>
      </c>
    </row>
    <row r="95" s="7" customFormat="1" ht="24.75" customHeight="1">
      <c r="A95" s="108" t="s">
        <v>80</v>
      </c>
      <c r="B95" s="109"/>
      <c r="C95" s="110"/>
      <c r="D95" s="111" t="s">
        <v>81</v>
      </c>
      <c r="E95" s="111"/>
      <c r="F95" s="111"/>
      <c r="G95" s="111"/>
      <c r="H95" s="111"/>
      <c r="I95" s="112"/>
      <c r="J95" s="111" t="s">
        <v>82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'SO 01.1 - SO 01.1  Prípra...'!J30</f>
        <v>0</v>
      </c>
      <c r="AH95" s="112"/>
      <c r="AI95" s="112"/>
      <c r="AJ95" s="112"/>
      <c r="AK95" s="112"/>
      <c r="AL95" s="112"/>
      <c r="AM95" s="112"/>
      <c r="AN95" s="113">
        <f>SUM(AG95,AT95)</f>
        <v>0</v>
      </c>
      <c r="AO95" s="112"/>
      <c r="AP95" s="112"/>
      <c r="AQ95" s="114" t="s">
        <v>83</v>
      </c>
      <c r="AR95" s="109"/>
      <c r="AS95" s="115">
        <v>0</v>
      </c>
      <c r="AT95" s="116">
        <f>ROUND(SUM(AV95:AW95),2)</f>
        <v>0</v>
      </c>
      <c r="AU95" s="117">
        <f>'SO 01.1 - SO 01.1  Prípra...'!P121</f>
        <v>0</v>
      </c>
      <c r="AV95" s="116">
        <f>'SO 01.1 - SO 01.1  Prípra...'!J33</f>
        <v>0</v>
      </c>
      <c r="AW95" s="116">
        <f>'SO 01.1 - SO 01.1  Prípra...'!J34</f>
        <v>0</v>
      </c>
      <c r="AX95" s="116">
        <f>'SO 01.1 - SO 01.1  Prípra...'!J35</f>
        <v>0</v>
      </c>
      <c r="AY95" s="116">
        <f>'SO 01.1 - SO 01.1  Prípra...'!J36</f>
        <v>0</v>
      </c>
      <c r="AZ95" s="116">
        <f>'SO 01.1 - SO 01.1  Prípra...'!F33</f>
        <v>0</v>
      </c>
      <c r="BA95" s="116">
        <f>'SO 01.1 - SO 01.1  Prípra...'!F34</f>
        <v>0</v>
      </c>
      <c r="BB95" s="116">
        <f>'SO 01.1 - SO 01.1  Prípra...'!F35</f>
        <v>0</v>
      </c>
      <c r="BC95" s="116">
        <f>'SO 01.1 - SO 01.1  Prípra...'!F36</f>
        <v>0</v>
      </c>
      <c r="BD95" s="118">
        <f>'SO 01.1 - SO 01.1  Prípra...'!F37</f>
        <v>0</v>
      </c>
      <c r="BE95" s="7"/>
      <c r="BT95" s="119" t="s">
        <v>84</v>
      </c>
      <c r="BV95" s="119" t="s">
        <v>78</v>
      </c>
      <c r="BW95" s="119" t="s">
        <v>85</v>
      </c>
      <c r="BX95" s="119" t="s">
        <v>4</v>
      </c>
      <c r="CL95" s="119" t="s">
        <v>1</v>
      </c>
      <c r="CM95" s="119" t="s">
        <v>76</v>
      </c>
    </row>
    <row r="96" s="7" customFormat="1" ht="24.75" customHeight="1">
      <c r="A96" s="108" t="s">
        <v>80</v>
      </c>
      <c r="B96" s="109"/>
      <c r="C96" s="110"/>
      <c r="D96" s="111" t="s">
        <v>86</v>
      </c>
      <c r="E96" s="111"/>
      <c r="F96" s="111"/>
      <c r="G96" s="111"/>
      <c r="H96" s="111"/>
      <c r="I96" s="112"/>
      <c r="J96" s="111" t="s">
        <v>87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>
        <f>'SO 01.2 - SO 01.2 Príprav...'!J30</f>
        <v>0</v>
      </c>
      <c r="AH96" s="112"/>
      <c r="AI96" s="112"/>
      <c r="AJ96" s="112"/>
      <c r="AK96" s="112"/>
      <c r="AL96" s="112"/>
      <c r="AM96" s="112"/>
      <c r="AN96" s="113">
        <f>SUM(AG96,AT96)</f>
        <v>0</v>
      </c>
      <c r="AO96" s="112"/>
      <c r="AP96" s="112"/>
      <c r="AQ96" s="114" t="s">
        <v>83</v>
      </c>
      <c r="AR96" s="109"/>
      <c r="AS96" s="115">
        <v>0</v>
      </c>
      <c r="AT96" s="116">
        <f>ROUND(SUM(AV96:AW96),2)</f>
        <v>0</v>
      </c>
      <c r="AU96" s="117">
        <f>'SO 01.2 - SO 01.2 Príprav...'!P120</f>
        <v>0</v>
      </c>
      <c r="AV96" s="116">
        <f>'SO 01.2 - SO 01.2 Príprav...'!J33</f>
        <v>0</v>
      </c>
      <c r="AW96" s="116">
        <f>'SO 01.2 - SO 01.2 Príprav...'!J34</f>
        <v>0</v>
      </c>
      <c r="AX96" s="116">
        <f>'SO 01.2 - SO 01.2 Príprav...'!J35</f>
        <v>0</v>
      </c>
      <c r="AY96" s="116">
        <f>'SO 01.2 - SO 01.2 Príprav...'!J36</f>
        <v>0</v>
      </c>
      <c r="AZ96" s="116">
        <f>'SO 01.2 - SO 01.2 Príprav...'!F33</f>
        <v>0</v>
      </c>
      <c r="BA96" s="116">
        <f>'SO 01.2 - SO 01.2 Príprav...'!F34</f>
        <v>0</v>
      </c>
      <c r="BB96" s="116">
        <f>'SO 01.2 - SO 01.2 Príprav...'!F35</f>
        <v>0</v>
      </c>
      <c r="BC96" s="116">
        <f>'SO 01.2 - SO 01.2 Príprav...'!F36</f>
        <v>0</v>
      </c>
      <c r="BD96" s="118">
        <f>'SO 01.2 - SO 01.2 Príprav...'!F37</f>
        <v>0</v>
      </c>
      <c r="BE96" s="7"/>
      <c r="BT96" s="119" t="s">
        <v>84</v>
      </c>
      <c r="BV96" s="119" t="s">
        <v>78</v>
      </c>
      <c r="BW96" s="119" t="s">
        <v>88</v>
      </c>
      <c r="BX96" s="119" t="s">
        <v>4</v>
      </c>
      <c r="CL96" s="119" t="s">
        <v>1</v>
      </c>
      <c r="CM96" s="119" t="s">
        <v>76</v>
      </c>
    </row>
    <row r="97" s="7" customFormat="1" ht="24.75" customHeight="1">
      <c r="A97" s="108" t="s">
        <v>80</v>
      </c>
      <c r="B97" s="109"/>
      <c r="C97" s="110"/>
      <c r="D97" s="111" t="s">
        <v>89</v>
      </c>
      <c r="E97" s="111"/>
      <c r="F97" s="111"/>
      <c r="G97" s="111"/>
      <c r="H97" s="111"/>
      <c r="I97" s="112"/>
      <c r="J97" s="111" t="s">
        <v>90</v>
      </c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>
        <f>'SO 01.3 - SO 01.3 Príprav...'!J30</f>
        <v>0</v>
      </c>
      <c r="AH97" s="112"/>
      <c r="AI97" s="112"/>
      <c r="AJ97" s="112"/>
      <c r="AK97" s="112"/>
      <c r="AL97" s="112"/>
      <c r="AM97" s="112"/>
      <c r="AN97" s="113">
        <f>SUM(AG97,AT97)</f>
        <v>0</v>
      </c>
      <c r="AO97" s="112"/>
      <c r="AP97" s="112"/>
      <c r="AQ97" s="114" t="s">
        <v>83</v>
      </c>
      <c r="AR97" s="109"/>
      <c r="AS97" s="115">
        <v>0</v>
      </c>
      <c r="AT97" s="116">
        <f>ROUND(SUM(AV97:AW97),2)</f>
        <v>0</v>
      </c>
      <c r="AU97" s="117">
        <f>'SO 01.3 - SO 01.3 Príprav...'!P120</f>
        <v>0</v>
      </c>
      <c r="AV97" s="116">
        <f>'SO 01.3 - SO 01.3 Príprav...'!J33</f>
        <v>0</v>
      </c>
      <c r="AW97" s="116">
        <f>'SO 01.3 - SO 01.3 Príprav...'!J34</f>
        <v>0</v>
      </c>
      <c r="AX97" s="116">
        <f>'SO 01.3 - SO 01.3 Príprav...'!J35</f>
        <v>0</v>
      </c>
      <c r="AY97" s="116">
        <f>'SO 01.3 - SO 01.3 Príprav...'!J36</f>
        <v>0</v>
      </c>
      <c r="AZ97" s="116">
        <f>'SO 01.3 - SO 01.3 Príprav...'!F33</f>
        <v>0</v>
      </c>
      <c r="BA97" s="116">
        <f>'SO 01.3 - SO 01.3 Príprav...'!F34</f>
        <v>0</v>
      </c>
      <c r="BB97" s="116">
        <f>'SO 01.3 - SO 01.3 Príprav...'!F35</f>
        <v>0</v>
      </c>
      <c r="BC97" s="116">
        <f>'SO 01.3 - SO 01.3 Príprav...'!F36</f>
        <v>0</v>
      </c>
      <c r="BD97" s="118">
        <f>'SO 01.3 - SO 01.3 Príprav...'!F37</f>
        <v>0</v>
      </c>
      <c r="BE97" s="7"/>
      <c r="BT97" s="119" t="s">
        <v>84</v>
      </c>
      <c r="BV97" s="119" t="s">
        <v>78</v>
      </c>
      <c r="BW97" s="119" t="s">
        <v>91</v>
      </c>
      <c r="BX97" s="119" t="s">
        <v>4</v>
      </c>
      <c r="CL97" s="119" t="s">
        <v>1</v>
      </c>
      <c r="CM97" s="119" t="s">
        <v>76</v>
      </c>
    </row>
    <row r="98" s="7" customFormat="1" ht="24.75" customHeight="1">
      <c r="A98" s="108" t="s">
        <v>80</v>
      </c>
      <c r="B98" s="109"/>
      <c r="C98" s="110"/>
      <c r="D98" s="111" t="s">
        <v>92</v>
      </c>
      <c r="E98" s="111"/>
      <c r="F98" s="111"/>
      <c r="G98" s="111"/>
      <c r="H98" s="111"/>
      <c r="I98" s="112"/>
      <c r="J98" s="111" t="s">
        <v>93</v>
      </c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3">
        <f>'SO 02.1 - SO 02.1 Spevnen...'!J30</f>
        <v>0</v>
      </c>
      <c r="AH98" s="112"/>
      <c r="AI98" s="112"/>
      <c r="AJ98" s="112"/>
      <c r="AK98" s="112"/>
      <c r="AL98" s="112"/>
      <c r="AM98" s="112"/>
      <c r="AN98" s="113">
        <f>SUM(AG98,AT98)</f>
        <v>0</v>
      </c>
      <c r="AO98" s="112"/>
      <c r="AP98" s="112"/>
      <c r="AQ98" s="114" t="s">
        <v>83</v>
      </c>
      <c r="AR98" s="109"/>
      <c r="AS98" s="115">
        <v>0</v>
      </c>
      <c r="AT98" s="116">
        <f>ROUND(SUM(AV98:AW98),2)</f>
        <v>0</v>
      </c>
      <c r="AU98" s="117">
        <f>'SO 02.1 - SO 02.1 Spevnen...'!P124</f>
        <v>0</v>
      </c>
      <c r="AV98" s="116">
        <f>'SO 02.1 - SO 02.1 Spevnen...'!J33</f>
        <v>0</v>
      </c>
      <c r="AW98" s="116">
        <f>'SO 02.1 - SO 02.1 Spevnen...'!J34</f>
        <v>0</v>
      </c>
      <c r="AX98" s="116">
        <f>'SO 02.1 - SO 02.1 Spevnen...'!J35</f>
        <v>0</v>
      </c>
      <c r="AY98" s="116">
        <f>'SO 02.1 - SO 02.1 Spevnen...'!J36</f>
        <v>0</v>
      </c>
      <c r="AZ98" s="116">
        <f>'SO 02.1 - SO 02.1 Spevnen...'!F33</f>
        <v>0</v>
      </c>
      <c r="BA98" s="116">
        <f>'SO 02.1 - SO 02.1 Spevnen...'!F34</f>
        <v>0</v>
      </c>
      <c r="BB98" s="116">
        <f>'SO 02.1 - SO 02.1 Spevnen...'!F35</f>
        <v>0</v>
      </c>
      <c r="BC98" s="116">
        <f>'SO 02.1 - SO 02.1 Spevnen...'!F36</f>
        <v>0</v>
      </c>
      <c r="BD98" s="118">
        <f>'SO 02.1 - SO 02.1 Spevnen...'!F37</f>
        <v>0</v>
      </c>
      <c r="BE98" s="7"/>
      <c r="BT98" s="119" t="s">
        <v>84</v>
      </c>
      <c r="BV98" s="119" t="s">
        <v>78</v>
      </c>
      <c r="BW98" s="119" t="s">
        <v>94</v>
      </c>
      <c r="BX98" s="119" t="s">
        <v>4</v>
      </c>
      <c r="CL98" s="119" t="s">
        <v>1</v>
      </c>
      <c r="CM98" s="119" t="s">
        <v>76</v>
      </c>
    </row>
    <row r="99" s="7" customFormat="1" ht="24.75" customHeight="1">
      <c r="A99" s="108" t="s">
        <v>80</v>
      </c>
      <c r="B99" s="109"/>
      <c r="C99" s="110"/>
      <c r="D99" s="111" t="s">
        <v>95</v>
      </c>
      <c r="E99" s="111"/>
      <c r="F99" s="111"/>
      <c r="G99" s="111"/>
      <c r="H99" s="111"/>
      <c r="I99" s="112"/>
      <c r="J99" s="111" t="s">
        <v>96</v>
      </c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3">
        <f>'SO 02.2 - SO 02.2 Spevnen...'!J30</f>
        <v>0</v>
      </c>
      <c r="AH99" s="112"/>
      <c r="AI99" s="112"/>
      <c r="AJ99" s="112"/>
      <c r="AK99" s="112"/>
      <c r="AL99" s="112"/>
      <c r="AM99" s="112"/>
      <c r="AN99" s="113">
        <f>SUM(AG99,AT99)</f>
        <v>0</v>
      </c>
      <c r="AO99" s="112"/>
      <c r="AP99" s="112"/>
      <c r="AQ99" s="114" t="s">
        <v>83</v>
      </c>
      <c r="AR99" s="109"/>
      <c r="AS99" s="115">
        <v>0</v>
      </c>
      <c r="AT99" s="116">
        <f>ROUND(SUM(AV99:AW99),2)</f>
        <v>0</v>
      </c>
      <c r="AU99" s="117">
        <f>'SO 02.2 - SO 02.2 Spevnen...'!P122</f>
        <v>0</v>
      </c>
      <c r="AV99" s="116">
        <f>'SO 02.2 - SO 02.2 Spevnen...'!J33</f>
        <v>0</v>
      </c>
      <c r="AW99" s="116">
        <f>'SO 02.2 - SO 02.2 Spevnen...'!J34</f>
        <v>0</v>
      </c>
      <c r="AX99" s="116">
        <f>'SO 02.2 - SO 02.2 Spevnen...'!J35</f>
        <v>0</v>
      </c>
      <c r="AY99" s="116">
        <f>'SO 02.2 - SO 02.2 Spevnen...'!J36</f>
        <v>0</v>
      </c>
      <c r="AZ99" s="116">
        <f>'SO 02.2 - SO 02.2 Spevnen...'!F33</f>
        <v>0</v>
      </c>
      <c r="BA99" s="116">
        <f>'SO 02.2 - SO 02.2 Spevnen...'!F34</f>
        <v>0</v>
      </c>
      <c r="BB99" s="116">
        <f>'SO 02.2 - SO 02.2 Spevnen...'!F35</f>
        <v>0</v>
      </c>
      <c r="BC99" s="116">
        <f>'SO 02.2 - SO 02.2 Spevnen...'!F36</f>
        <v>0</v>
      </c>
      <c r="BD99" s="118">
        <f>'SO 02.2 - SO 02.2 Spevnen...'!F37</f>
        <v>0</v>
      </c>
      <c r="BE99" s="7"/>
      <c r="BT99" s="119" t="s">
        <v>84</v>
      </c>
      <c r="BV99" s="119" t="s">
        <v>78</v>
      </c>
      <c r="BW99" s="119" t="s">
        <v>97</v>
      </c>
      <c r="BX99" s="119" t="s">
        <v>4</v>
      </c>
      <c r="CL99" s="119" t="s">
        <v>1</v>
      </c>
      <c r="CM99" s="119" t="s">
        <v>76</v>
      </c>
    </row>
    <row r="100" s="7" customFormat="1" ht="24.75" customHeight="1">
      <c r="A100" s="108" t="s">
        <v>80</v>
      </c>
      <c r="B100" s="109"/>
      <c r="C100" s="110"/>
      <c r="D100" s="111" t="s">
        <v>98</v>
      </c>
      <c r="E100" s="111"/>
      <c r="F100" s="111"/>
      <c r="G100" s="111"/>
      <c r="H100" s="111"/>
      <c r="I100" s="112"/>
      <c r="J100" s="111" t="s">
        <v>99</v>
      </c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3">
        <f>'SO 02.3 - SO 02.3 Spevnen...'!J30</f>
        <v>0</v>
      </c>
      <c r="AH100" s="112"/>
      <c r="AI100" s="112"/>
      <c r="AJ100" s="112"/>
      <c r="AK100" s="112"/>
      <c r="AL100" s="112"/>
      <c r="AM100" s="112"/>
      <c r="AN100" s="113">
        <f>SUM(AG100,AT100)</f>
        <v>0</v>
      </c>
      <c r="AO100" s="112"/>
      <c r="AP100" s="112"/>
      <c r="AQ100" s="114" t="s">
        <v>83</v>
      </c>
      <c r="AR100" s="109"/>
      <c r="AS100" s="115">
        <v>0</v>
      </c>
      <c r="AT100" s="116">
        <f>ROUND(SUM(AV100:AW100),2)</f>
        <v>0</v>
      </c>
      <c r="AU100" s="117">
        <f>'SO 02.3 - SO 02.3 Spevnen...'!P122</f>
        <v>0</v>
      </c>
      <c r="AV100" s="116">
        <f>'SO 02.3 - SO 02.3 Spevnen...'!J33</f>
        <v>0</v>
      </c>
      <c r="AW100" s="116">
        <f>'SO 02.3 - SO 02.3 Spevnen...'!J34</f>
        <v>0</v>
      </c>
      <c r="AX100" s="116">
        <f>'SO 02.3 - SO 02.3 Spevnen...'!J35</f>
        <v>0</v>
      </c>
      <c r="AY100" s="116">
        <f>'SO 02.3 - SO 02.3 Spevnen...'!J36</f>
        <v>0</v>
      </c>
      <c r="AZ100" s="116">
        <f>'SO 02.3 - SO 02.3 Spevnen...'!F33</f>
        <v>0</v>
      </c>
      <c r="BA100" s="116">
        <f>'SO 02.3 - SO 02.3 Spevnen...'!F34</f>
        <v>0</v>
      </c>
      <c r="BB100" s="116">
        <f>'SO 02.3 - SO 02.3 Spevnen...'!F35</f>
        <v>0</v>
      </c>
      <c r="BC100" s="116">
        <f>'SO 02.3 - SO 02.3 Spevnen...'!F36</f>
        <v>0</v>
      </c>
      <c r="BD100" s="118">
        <f>'SO 02.3 - SO 02.3 Spevnen...'!F37</f>
        <v>0</v>
      </c>
      <c r="BE100" s="7"/>
      <c r="BT100" s="119" t="s">
        <v>84</v>
      </c>
      <c r="BV100" s="119" t="s">
        <v>78</v>
      </c>
      <c r="BW100" s="119" t="s">
        <v>100</v>
      </c>
      <c r="BX100" s="119" t="s">
        <v>4</v>
      </c>
      <c r="CL100" s="119" t="s">
        <v>1</v>
      </c>
      <c r="CM100" s="119" t="s">
        <v>76</v>
      </c>
    </row>
    <row r="101" s="7" customFormat="1" ht="24.75" customHeight="1">
      <c r="A101" s="108" t="s">
        <v>80</v>
      </c>
      <c r="B101" s="109"/>
      <c r="C101" s="110"/>
      <c r="D101" s="111" t="s">
        <v>101</v>
      </c>
      <c r="E101" s="111"/>
      <c r="F101" s="111"/>
      <c r="G101" s="111"/>
      <c r="H101" s="111"/>
      <c r="I101" s="112"/>
      <c r="J101" s="111" t="s">
        <v>102</v>
      </c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3">
        <f>'SO 06.1 - SO 06.1 Prípojk...'!J30</f>
        <v>0</v>
      </c>
      <c r="AH101" s="112"/>
      <c r="AI101" s="112"/>
      <c r="AJ101" s="112"/>
      <c r="AK101" s="112"/>
      <c r="AL101" s="112"/>
      <c r="AM101" s="112"/>
      <c r="AN101" s="113">
        <f>SUM(AG101,AT101)</f>
        <v>0</v>
      </c>
      <c r="AO101" s="112"/>
      <c r="AP101" s="112"/>
      <c r="AQ101" s="114" t="s">
        <v>83</v>
      </c>
      <c r="AR101" s="109"/>
      <c r="AS101" s="115">
        <v>0</v>
      </c>
      <c r="AT101" s="116">
        <f>ROUND(SUM(AV101:AW101),2)</f>
        <v>0</v>
      </c>
      <c r="AU101" s="117">
        <f>'SO 06.1 - SO 06.1 Prípojk...'!P126</f>
        <v>0</v>
      </c>
      <c r="AV101" s="116">
        <f>'SO 06.1 - SO 06.1 Prípojk...'!J33</f>
        <v>0</v>
      </c>
      <c r="AW101" s="116">
        <f>'SO 06.1 - SO 06.1 Prípojk...'!J34</f>
        <v>0</v>
      </c>
      <c r="AX101" s="116">
        <f>'SO 06.1 - SO 06.1 Prípojk...'!J35</f>
        <v>0</v>
      </c>
      <c r="AY101" s="116">
        <f>'SO 06.1 - SO 06.1 Prípojk...'!J36</f>
        <v>0</v>
      </c>
      <c r="AZ101" s="116">
        <f>'SO 06.1 - SO 06.1 Prípojk...'!F33</f>
        <v>0</v>
      </c>
      <c r="BA101" s="116">
        <f>'SO 06.1 - SO 06.1 Prípojk...'!F34</f>
        <v>0</v>
      </c>
      <c r="BB101" s="116">
        <f>'SO 06.1 - SO 06.1 Prípojk...'!F35</f>
        <v>0</v>
      </c>
      <c r="BC101" s="116">
        <f>'SO 06.1 - SO 06.1 Prípojk...'!F36</f>
        <v>0</v>
      </c>
      <c r="BD101" s="118">
        <f>'SO 06.1 - SO 06.1 Prípojk...'!F37</f>
        <v>0</v>
      </c>
      <c r="BE101" s="7"/>
      <c r="BT101" s="119" t="s">
        <v>84</v>
      </c>
      <c r="BV101" s="119" t="s">
        <v>78</v>
      </c>
      <c r="BW101" s="119" t="s">
        <v>103</v>
      </c>
      <c r="BX101" s="119" t="s">
        <v>4</v>
      </c>
      <c r="CL101" s="119" t="s">
        <v>104</v>
      </c>
      <c r="CM101" s="119" t="s">
        <v>76</v>
      </c>
    </row>
    <row r="102" s="7" customFormat="1" ht="24.75" customHeight="1">
      <c r="A102" s="108" t="s">
        <v>80</v>
      </c>
      <c r="B102" s="109"/>
      <c r="C102" s="110"/>
      <c r="D102" s="111" t="s">
        <v>105</v>
      </c>
      <c r="E102" s="111"/>
      <c r="F102" s="111"/>
      <c r="G102" s="111"/>
      <c r="H102" s="111"/>
      <c r="I102" s="112"/>
      <c r="J102" s="111" t="s">
        <v>106</v>
      </c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3">
        <f>'SO 06.2 - SO 06.2 Studňa ...'!J30</f>
        <v>0</v>
      </c>
      <c r="AH102" s="112"/>
      <c r="AI102" s="112"/>
      <c r="AJ102" s="112"/>
      <c r="AK102" s="112"/>
      <c r="AL102" s="112"/>
      <c r="AM102" s="112"/>
      <c r="AN102" s="113">
        <f>SUM(AG102,AT102)</f>
        <v>0</v>
      </c>
      <c r="AO102" s="112"/>
      <c r="AP102" s="112"/>
      <c r="AQ102" s="114" t="s">
        <v>83</v>
      </c>
      <c r="AR102" s="109"/>
      <c r="AS102" s="115">
        <v>0</v>
      </c>
      <c r="AT102" s="116">
        <f>ROUND(SUM(AV102:AW102),2)</f>
        <v>0</v>
      </c>
      <c r="AU102" s="117">
        <f>'SO 06.2 - SO 06.2 Studňa ...'!P123</f>
        <v>0</v>
      </c>
      <c r="AV102" s="116">
        <f>'SO 06.2 - SO 06.2 Studňa ...'!J33</f>
        <v>0</v>
      </c>
      <c r="AW102" s="116">
        <f>'SO 06.2 - SO 06.2 Studňa ...'!J34</f>
        <v>0</v>
      </c>
      <c r="AX102" s="116">
        <f>'SO 06.2 - SO 06.2 Studňa ...'!J35</f>
        <v>0</v>
      </c>
      <c r="AY102" s="116">
        <f>'SO 06.2 - SO 06.2 Studňa ...'!J36</f>
        <v>0</v>
      </c>
      <c r="AZ102" s="116">
        <f>'SO 06.2 - SO 06.2 Studňa ...'!F33</f>
        <v>0</v>
      </c>
      <c r="BA102" s="116">
        <f>'SO 06.2 - SO 06.2 Studňa ...'!F34</f>
        <v>0</v>
      </c>
      <c r="BB102" s="116">
        <f>'SO 06.2 - SO 06.2 Studňa ...'!F35</f>
        <v>0</v>
      </c>
      <c r="BC102" s="116">
        <f>'SO 06.2 - SO 06.2 Studňa ...'!F36</f>
        <v>0</v>
      </c>
      <c r="BD102" s="118">
        <f>'SO 06.2 - SO 06.2 Studňa ...'!F37</f>
        <v>0</v>
      </c>
      <c r="BE102" s="7"/>
      <c r="BT102" s="119" t="s">
        <v>84</v>
      </c>
      <c r="BV102" s="119" t="s">
        <v>78</v>
      </c>
      <c r="BW102" s="119" t="s">
        <v>107</v>
      </c>
      <c r="BX102" s="119" t="s">
        <v>4</v>
      </c>
      <c r="CL102" s="119" t="s">
        <v>104</v>
      </c>
      <c r="CM102" s="119" t="s">
        <v>76</v>
      </c>
    </row>
    <row r="103" s="7" customFormat="1" ht="24.75" customHeight="1">
      <c r="A103" s="108" t="s">
        <v>80</v>
      </c>
      <c r="B103" s="109"/>
      <c r="C103" s="110"/>
      <c r="D103" s="111" t="s">
        <v>108</v>
      </c>
      <c r="E103" s="111"/>
      <c r="F103" s="111"/>
      <c r="G103" s="111"/>
      <c r="H103" s="111"/>
      <c r="I103" s="112"/>
      <c r="J103" s="111" t="s">
        <v>109</v>
      </c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3">
        <f>'SO 06.3 - SO 06.3 Kanaliz...'!J30</f>
        <v>0</v>
      </c>
      <c r="AH103" s="112"/>
      <c r="AI103" s="112"/>
      <c r="AJ103" s="112"/>
      <c r="AK103" s="112"/>
      <c r="AL103" s="112"/>
      <c r="AM103" s="112"/>
      <c r="AN103" s="113">
        <f>SUM(AG103,AT103)</f>
        <v>0</v>
      </c>
      <c r="AO103" s="112"/>
      <c r="AP103" s="112"/>
      <c r="AQ103" s="114" t="s">
        <v>83</v>
      </c>
      <c r="AR103" s="109"/>
      <c r="AS103" s="115">
        <v>0</v>
      </c>
      <c r="AT103" s="116">
        <f>ROUND(SUM(AV103:AW103),2)</f>
        <v>0</v>
      </c>
      <c r="AU103" s="117">
        <f>'SO 06.3 - SO 06.3 Kanaliz...'!P121</f>
        <v>0</v>
      </c>
      <c r="AV103" s="116">
        <f>'SO 06.3 - SO 06.3 Kanaliz...'!J33</f>
        <v>0</v>
      </c>
      <c r="AW103" s="116">
        <f>'SO 06.3 - SO 06.3 Kanaliz...'!J34</f>
        <v>0</v>
      </c>
      <c r="AX103" s="116">
        <f>'SO 06.3 - SO 06.3 Kanaliz...'!J35</f>
        <v>0</v>
      </c>
      <c r="AY103" s="116">
        <f>'SO 06.3 - SO 06.3 Kanaliz...'!J36</f>
        <v>0</v>
      </c>
      <c r="AZ103" s="116">
        <f>'SO 06.3 - SO 06.3 Kanaliz...'!F33</f>
        <v>0</v>
      </c>
      <c r="BA103" s="116">
        <f>'SO 06.3 - SO 06.3 Kanaliz...'!F34</f>
        <v>0</v>
      </c>
      <c r="BB103" s="116">
        <f>'SO 06.3 - SO 06.3 Kanaliz...'!F35</f>
        <v>0</v>
      </c>
      <c r="BC103" s="116">
        <f>'SO 06.3 - SO 06.3 Kanaliz...'!F36</f>
        <v>0</v>
      </c>
      <c r="BD103" s="118">
        <f>'SO 06.3 - SO 06.3 Kanaliz...'!F37</f>
        <v>0</v>
      </c>
      <c r="BE103" s="7"/>
      <c r="BT103" s="119" t="s">
        <v>84</v>
      </c>
      <c r="BV103" s="119" t="s">
        <v>78</v>
      </c>
      <c r="BW103" s="119" t="s">
        <v>110</v>
      </c>
      <c r="BX103" s="119" t="s">
        <v>4</v>
      </c>
      <c r="CL103" s="119" t="s">
        <v>104</v>
      </c>
      <c r="CM103" s="119" t="s">
        <v>76</v>
      </c>
    </row>
    <row r="104" s="7" customFormat="1" ht="37.5" customHeight="1">
      <c r="A104" s="108" t="s">
        <v>80</v>
      </c>
      <c r="B104" s="109"/>
      <c r="C104" s="110"/>
      <c r="D104" s="111" t="s">
        <v>111</v>
      </c>
      <c r="E104" s="111"/>
      <c r="F104" s="111"/>
      <c r="G104" s="111"/>
      <c r="H104" s="111"/>
      <c r="I104" s="112"/>
      <c r="J104" s="111" t="s">
        <v>112</v>
      </c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3">
        <f>'SO 06.4 - SO 06.4 Elektro...'!J30</f>
        <v>0</v>
      </c>
      <c r="AH104" s="112"/>
      <c r="AI104" s="112"/>
      <c r="AJ104" s="112"/>
      <c r="AK104" s="112"/>
      <c r="AL104" s="112"/>
      <c r="AM104" s="112"/>
      <c r="AN104" s="113">
        <f>SUM(AG104,AT104)</f>
        <v>0</v>
      </c>
      <c r="AO104" s="112"/>
      <c r="AP104" s="112"/>
      <c r="AQ104" s="114" t="s">
        <v>83</v>
      </c>
      <c r="AR104" s="109"/>
      <c r="AS104" s="115">
        <v>0</v>
      </c>
      <c r="AT104" s="116">
        <f>ROUND(SUM(AV104:AW104),2)</f>
        <v>0</v>
      </c>
      <c r="AU104" s="117">
        <f>'SO 06.4 - SO 06.4 Elektro...'!P119</f>
        <v>0</v>
      </c>
      <c r="AV104" s="116">
        <f>'SO 06.4 - SO 06.4 Elektro...'!J33</f>
        <v>0</v>
      </c>
      <c r="AW104" s="116">
        <f>'SO 06.4 - SO 06.4 Elektro...'!J34</f>
        <v>0</v>
      </c>
      <c r="AX104" s="116">
        <f>'SO 06.4 - SO 06.4 Elektro...'!J35</f>
        <v>0</v>
      </c>
      <c r="AY104" s="116">
        <f>'SO 06.4 - SO 06.4 Elektro...'!J36</f>
        <v>0</v>
      </c>
      <c r="AZ104" s="116">
        <f>'SO 06.4 - SO 06.4 Elektro...'!F33</f>
        <v>0</v>
      </c>
      <c r="BA104" s="116">
        <f>'SO 06.4 - SO 06.4 Elektro...'!F34</f>
        <v>0</v>
      </c>
      <c r="BB104" s="116">
        <f>'SO 06.4 - SO 06.4 Elektro...'!F35</f>
        <v>0</v>
      </c>
      <c r="BC104" s="116">
        <f>'SO 06.4 - SO 06.4 Elektro...'!F36</f>
        <v>0</v>
      </c>
      <c r="BD104" s="118">
        <f>'SO 06.4 - SO 06.4 Elektro...'!F37</f>
        <v>0</v>
      </c>
      <c r="BE104" s="7"/>
      <c r="BT104" s="119" t="s">
        <v>84</v>
      </c>
      <c r="BV104" s="119" t="s">
        <v>78</v>
      </c>
      <c r="BW104" s="119" t="s">
        <v>113</v>
      </c>
      <c r="BX104" s="119" t="s">
        <v>4</v>
      </c>
      <c r="CL104" s="119" t="s">
        <v>104</v>
      </c>
      <c r="CM104" s="119" t="s">
        <v>76</v>
      </c>
    </row>
    <row r="105" s="7" customFormat="1" ht="24.75" customHeight="1">
      <c r="A105" s="108" t="s">
        <v>80</v>
      </c>
      <c r="B105" s="109"/>
      <c r="C105" s="110"/>
      <c r="D105" s="111" t="s">
        <v>114</v>
      </c>
      <c r="E105" s="111"/>
      <c r="F105" s="111"/>
      <c r="G105" s="111"/>
      <c r="H105" s="111"/>
      <c r="I105" s="112"/>
      <c r="J105" s="111" t="s">
        <v>115</v>
      </c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3">
        <f>'SO 07. - SO 07 Rekonštruk...'!J30</f>
        <v>0</v>
      </c>
      <c r="AH105" s="112"/>
      <c r="AI105" s="112"/>
      <c r="AJ105" s="112"/>
      <c r="AK105" s="112"/>
      <c r="AL105" s="112"/>
      <c r="AM105" s="112"/>
      <c r="AN105" s="113">
        <f>SUM(AG105,AT105)</f>
        <v>0</v>
      </c>
      <c r="AO105" s="112"/>
      <c r="AP105" s="112"/>
      <c r="AQ105" s="114" t="s">
        <v>83</v>
      </c>
      <c r="AR105" s="109"/>
      <c r="AS105" s="120">
        <v>0</v>
      </c>
      <c r="AT105" s="121">
        <f>ROUND(SUM(AV105:AW105),2)</f>
        <v>0</v>
      </c>
      <c r="AU105" s="122">
        <f>'SO 07. - SO 07 Rekonštruk...'!P119</f>
        <v>0</v>
      </c>
      <c r="AV105" s="121">
        <f>'SO 07. - SO 07 Rekonštruk...'!J33</f>
        <v>0</v>
      </c>
      <c r="AW105" s="121">
        <f>'SO 07. - SO 07 Rekonštruk...'!J34</f>
        <v>0</v>
      </c>
      <c r="AX105" s="121">
        <f>'SO 07. - SO 07 Rekonštruk...'!J35</f>
        <v>0</v>
      </c>
      <c r="AY105" s="121">
        <f>'SO 07. - SO 07 Rekonštruk...'!J36</f>
        <v>0</v>
      </c>
      <c r="AZ105" s="121">
        <f>'SO 07. - SO 07 Rekonštruk...'!F33</f>
        <v>0</v>
      </c>
      <c r="BA105" s="121">
        <f>'SO 07. - SO 07 Rekonštruk...'!F34</f>
        <v>0</v>
      </c>
      <c r="BB105" s="121">
        <f>'SO 07. - SO 07 Rekonštruk...'!F35</f>
        <v>0</v>
      </c>
      <c r="BC105" s="121">
        <f>'SO 07. - SO 07 Rekonštruk...'!F36</f>
        <v>0</v>
      </c>
      <c r="BD105" s="123">
        <f>'SO 07. - SO 07 Rekonštruk...'!F37</f>
        <v>0</v>
      </c>
      <c r="BE105" s="7"/>
      <c r="BT105" s="119" t="s">
        <v>84</v>
      </c>
      <c r="BV105" s="119" t="s">
        <v>78</v>
      </c>
      <c r="BW105" s="119" t="s">
        <v>116</v>
      </c>
      <c r="BX105" s="119" t="s">
        <v>4</v>
      </c>
      <c r="CL105" s="119" t="s">
        <v>104</v>
      </c>
      <c r="CM105" s="119" t="s">
        <v>76</v>
      </c>
    </row>
    <row r="106" s="2" customFormat="1" ht="30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8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="2" customFormat="1" ht="6.96" customHeight="1">
      <c r="A107" s="37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38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</sheetData>
  <mergeCells count="82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94:AP94"/>
  </mergeCells>
  <hyperlinks>
    <hyperlink ref="A95" location="'SO 01.1 - SO 01.1  Prípra...'!C2" display="/"/>
    <hyperlink ref="A96" location="'SO 01.2 - SO 01.2 Príprav...'!C2" display="/"/>
    <hyperlink ref="A97" location="'SO 01.3 - SO 01.3 Príprav...'!C2" display="/"/>
    <hyperlink ref="A98" location="'SO 02.1 - SO 02.1 Spevnen...'!C2" display="/"/>
    <hyperlink ref="A99" location="'SO 02.2 - SO 02.2 Spevnen...'!C2" display="/"/>
    <hyperlink ref="A100" location="'SO 02.3 - SO 02.3 Spevnen...'!C2" display="/"/>
    <hyperlink ref="A101" location="'SO 06.1 - SO 06.1 Prípojk...'!C2" display="/"/>
    <hyperlink ref="A102" location="'SO 06.2 - SO 06.2 Studňa ...'!C2" display="/"/>
    <hyperlink ref="A103" location="'SO 06.3 - SO 06.3 Kanaliz...'!C2" display="/"/>
    <hyperlink ref="A104" location="'SO 06.4 - SO 06.4 Elektro...'!C2" display="/"/>
    <hyperlink ref="A105" location="'SO 07. - SO 07 Rekonštru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609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104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437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ROUND(J121,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ROUND((SUM(BE121:BE162)),  2)</f>
        <v>0</v>
      </c>
      <c r="G33" s="132"/>
      <c r="H33" s="132"/>
      <c r="I33" s="133">
        <v>0.20000000000000001</v>
      </c>
      <c r="J33" s="131">
        <f>ROUND(((SUM(BE121:BE162))*I33),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ROUND((SUM(BF121:BF162)),  2)</f>
        <v>0</v>
      </c>
      <c r="G34" s="132"/>
      <c r="H34" s="132"/>
      <c r="I34" s="133">
        <v>0.20000000000000001</v>
      </c>
      <c r="J34" s="131">
        <f>ROUND(((SUM(BF121:BF162))*I34),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ROUND((SUM(BG121:BG162)),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ROUND((SUM(BH121:BH162)),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ROUND((SUM(BI121:BI162)),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SO 06.3 - SO 06.3 Kanalizácia a vsak CU 2021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                                       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438</v>
      </c>
      <c r="E97" s="149"/>
      <c r="F97" s="149"/>
      <c r="G97" s="149"/>
      <c r="H97" s="149"/>
      <c r="I97" s="149"/>
      <c r="J97" s="150">
        <f>J122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439</v>
      </c>
      <c r="E98" s="153"/>
      <c r="F98" s="153"/>
      <c r="G98" s="153"/>
      <c r="H98" s="153"/>
      <c r="I98" s="153"/>
      <c r="J98" s="154">
        <f>J123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440</v>
      </c>
      <c r="E99" s="153"/>
      <c r="F99" s="153"/>
      <c r="G99" s="153"/>
      <c r="H99" s="153"/>
      <c r="I99" s="153"/>
      <c r="J99" s="154">
        <f>J141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442</v>
      </c>
      <c r="E100" s="153"/>
      <c r="F100" s="153"/>
      <c r="G100" s="153"/>
      <c r="H100" s="153"/>
      <c r="I100" s="153"/>
      <c r="J100" s="154">
        <f>J143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443</v>
      </c>
      <c r="E101" s="153"/>
      <c r="F101" s="153"/>
      <c r="G101" s="153"/>
      <c r="H101" s="153"/>
      <c r="I101" s="153"/>
      <c r="J101" s="154">
        <f>J155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132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15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125" t="str">
        <f>E7</f>
        <v>Revitalizácia vnútrobloku Pádivec - Stavebné práce</v>
      </c>
      <c r="F111" s="31"/>
      <c r="G111" s="31"/>
      <c r="H111" s="31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118</v>
      </c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71" t="str">
        <f>E9</f>
        <v>SO 06.3 - SO 06.3 Kanalizácia a vsak CU 2021</v>
      </c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19</v>
      </c>
      <c r="D115" s="37"/>
      <c r="E115" s="37"/>
      <c r="F115" s="26" t="str">
        <f>F12</f>
        <v>Trenčín</v>
      </c>
      <c r="G115" s="37"/>
      <c r="H115" s="37"/>
      <c r="I115" s="31" t="s">
        <v>21</v>
      </c>
      <c r="J115" s="73" t="str">
        <f>IF(J12="","",J12)</f>
        <v>10. 2. 2022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23</v>
      </c>
      <c r="D117" s="37"/>
      <c r="E117" s="37"/>
      <c r="F117" s="26" t="str">
        <f>E15</f>
        <v>Mesto Trenčín</v>
      </c>
      <c r="G117" s="37"/>
      <c r="H117" s="37"/>
      <c r="I117" s="31" t="s">
        <v>29</v>
      </c>
      <c r="J117" s="35" t="str">
        <f>E21</f>
        <v>Kvitnúce záhrady s.r.o.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27</v>
      </c>
      <c r="D118" s="37"/>
      <c r="E118" s="37"/>
      <c r="F118" s="26" t="str">
        <f>IF(E18="","",E18)</f>
        <v>Vyplň údaj</v>
      </c>
      <c r="G118" s="37"/>
      <c r="H118" s="37"/>
      <c r="I118" s="31" t="s">
        <v>34</v>
      </c>
      <c r="J118" s="35" t="str">
        <f>E24</f>
        <v xml:space="preserve">                                         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55"/>
      <c r="B120" s="156"/>
      <c r="C120" s="157" t="s">
        <v>133</v>
      </c>
      <c r="D120" s="158" t="s">
        <v>61</v>
      </c>
      <c r="E120" s="158" t="s">
        <v>57</v>
      </c>
      <c r="F120" s="158" t="s">
        <v>58</v>
      </c>
      <c r="G120" s="158" t="s">
        <v>134</v>
      </c>
      <c r="H120" s="158" t="s">
        <v>135</v>
      </c>
      <c r="I120" s="158" t="s">
        <v>136</v>
      </c>
      <c r="J120" s="159" t="s">
        <v>124</v>
      </c>
      <c r="K120" s="160" t="s">
        <v>137</v>
      </c>
      <c r="L120" s="161"/>
      <c r="M120" s="90" t="s">
        <v>1</v>
      </c>
      <c r="N120" s="91" t="s">
        <v>40</v>
      </c>
      <c r="O120" s="91" t="s">
        <v>138</v>
      </c>
      <c r="P120" s="91" t="s">
        <v>139</v>
      </c>
      <c r="Q120" s="91" t="s">
        <v>140</v>
      </c>
      <c r="R120" s="91" t="s">
        <v>141</v>
      </c>
      <c r="S120" s="91" t="s">
        <v>142</v>
      </c>
      <c r="T120" s="92" t="s">
        <v>143</v>
      </c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="2" customFormat="1" ht="22.8" customHeight="1">
      <c r="A121" s="37"/>
      <c r="B121" s="38"/>
      <c r="C121" s="97" t="s">
        <v>125</v>
      </c>
      <c r="D121" s="37"/>
      <c r="E121" s="37"/>
      <c r="F121" s="37"/>
      <c r="G121" s="37"/>
      <c r="H121" s="37"/>
      <c r="I121" s="37"/>
      <c r="J121" s="162">
        <f>BK121</f>
        <v>0</v>
      </c>
      <c r="K121" s="37"/>
      <c r="L121" s="38"/>
      <c r="M121" s="93"/>
      <c r="N121" s="77"/>
      <c r="O121" s="94"/>
      <c r="P121" s="163">
        <f>P122</f>
        <v>0</v>
      </c>
      <c r="Q121" s="94"/>
      <c r="R121" s="163">
        <f>R122</f>
        <v>38.103593289999999</v>
      </c>
      <c r="S121" s="94"/>
      <c r="T121" s="164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75</v>
      </c>
      <c r="AU121" s="18" t="s">
        <v>126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75</v>
      </c>
      <c r="E122" s="168" t="s">
        <v>287</v>
      </c>
      <c r="F122" s="168" t="s">
        <v>448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P123+P141+P143+P155</f>
        <v>0</v>
      </c>
      <c r="Q122" s="172"/>
      <c r="R122" s="173">
        <f>R123+R141+R143+R155</f>
        <v>38.103593289999999</v>
      </c>
      <c r="S122" s="172"/>
      <c r="T122" s="174">
        <f>T123+T141+T143+T155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84</v>
      </c>
      <c r="AT122" s="175" t="s">
        <v>75</v>
      </c>
      <c r="AU122" s="175" t="s">
        <v>76</v>
      </c>
      <c r="AY122" s="167" t="s">
        <v>146</v>
      </c>
      <c r="BK122" s="176">
        <f>BK123+BK141+BK143+BK155</f>
        <v>0</v>
      </c>
    </row>
    <row r="123" s="12" customFormat="1" ht="22.8" customHeight="1">
      <c r="A123" s="12"/>
      <c r="B123" s="166"/>
      <c r="C123" s="12"/>
      <c r="D123" s="167" t="s">
        <v>75</v>
      </c>
      <c r="E123" s="177" t="s">
        <v>84</v>
      </c>
      <c r="F123" s="177" t="s">
        <v>449</v>
      </c>
      <c r="G123" s="12"/>
      <c r="H123" s="12"/>
      <c r="I123" s="169"/>
      <c r="J123" s="178">
        <f>BK123</f>
        <v>0</v>
      </c>
      <c r="K123" s="12"/>
      <c r="L123" s="166"/>
      <c r="M123" s="171"/>
      <c r="N123" s="172"/>
      <c r="O123" s="172"/>
      <c r="P123" s="173">
        <f>SUM(P124:P140)</f>
        <v>0</v>
      </c>
      <c r="Q123" s="172"/>
      <c r="R123" s="173">
        <f>SUM(R124:R140)</f>
        <v>11.803396790000001</v>
      </c>
      <c r="S123" s="172"/>
      <c r="T123" s="174">
        <f>SUM(T124:T140)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84</v>
      </c>
      <c r="AT123" s="175" t="s">
        <v>75</v>
      </c>
      <c r="AU123" s="175" t="s">
        <v>84</v>
      </c>
      <c r="AY123" s="167" t="s">
        <v>146</v>
      </c>
      <c r="BK123" s="176">
        <f>SUM(BK124:BK140)</f>
        <v>0</v>
      </c>
    </row>
    <row r="124" s="2" customFormat="1" ht="16.5" customHeight="1">
      <c r="A124" s="37"/>
      <c r="B124" s="179"/>
      <c r="C124" s="180" t="s">
        <v>76</v>
      </c>
      <c r="D124" s="180" t="s">
        <v>148</v>
      </c>
      <c r="E124" s="181" t="s">
        <v>450</v>
      </c>
      <c r="F124" s="182" t="s">
        <v>451</v>
      </c>
      <c r="G124" s="183" t="s">
        <v>452</v>
      </c>
      <c r="H124" s="184">
        <v>0.023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42</v>
      </c>
      <c r="O124" s="81"/>
      <c r="P124" s="190">
        <f>O124*H124</f>
        <v>0</v>
      </c>
      <c r="Q124" s="190">
        <v>0.40872999999999998</v>
      </c>
      <c r="R124" s="190">
        <f>Q124*H124</f>
        <v>0.0094007899999999991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152</v>
      </c>
      <c r="AT124" s="192" t="s">
        <v>148</v>
      </c>
      <c r="AU124" s="192" t="s">
        <v>153</v>
      </c>
      <c r="AY124" s="18" t="s">
        <v>146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153</v>
      </c>
      <c r="BK124" s="193">
        <f>ROUND(I124*H124,2)</f>
        <v>0</v>
      </c>
      <c r="BL124" s="18" t="s">
        <v>152</v>
      </c>
      <c r="BM124" s="192" t="s">
        <v>153</v>
      </c>
    </row>
    <row r="125" s="2" customFormat="1" ht="24.15" customHeight="1">
      <c r="A125" s="37"/>
      <c r="B125" s="179"/>
      <c r="C125" s="180" t="s">
        <v>76</v>
      </c>
      <c r="D125" s="180" t="s">
        <v>148</v>
      </c>
      <c r="E125" s="181" t="s">
        <v>610</v>
      </c>
      <c r="F125" s="182" t="s">
        <v>611</v>
      </c>
      <c r="G125" s="183" t="s">
        <v>182</v>
      </c>
      <c r="H125" s="184">
        <v>1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42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152</v>
      </c>
      <c r="AT125" s="192" t="s">
        <v>148</v>
      </c>
      <c r="AU125" s="192" t="s">
        <v>153</v>
      </c>
      <c r="AY125" s="18" t="s">
        <v>146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153</v>
      </c>
      <c r="BK125" s="193">
        <f>ROUND(I125*H125,2)</f>
        <v>0</v>
      </c>
      <c r="BL125" s="18" t="s">
        <v>152</v>
      </c>
      <c r="BM125" s="192" t="s">
        <v>152</v>
      </c>
    </row>
    <row r="126" s="2" customFormat="1" ht="21.75" customHeight="1">
      <c r="A126" s="37"/>
      <c r="B126" s="179"/>
      <c r="C126" s="180" t="s">
        <v>76</v>
      </c>
      <c r="D126" s="180" t="s">
        <v>148</v>
      </c>
      <c r="E126" s="181" t="s">
        <v>457</v>
      </c>
      <c r="F126" s="182" t="s">
        <v>458</v>
      </c>
      <c r="G126" s="183" t="s">
        <v>182</v>
      </c>
      <c r="H126" s="184">
        <v>48.799999999999997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42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152</v>
      </c>
      <c r="AT126" s="192" t="s">
        <v>148</v>
      </c>
      <c r="AU126" s="192" t="s">
        <v>153</v>
      </c>
      <c r="AY126" s="18" t="s">
        <v>146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153</v>
      </c>
      <c r="BK126" s="193">
        <f>ROUND(I126*H126,2)</f>
        <v>0</v>
      </c>
      <c r="BL126" s="18" t="s">
        <v>152</v>
      </c>
      <c r="BM126" s="192" t="s">
        <v>170</v>
      </c>
    </row>
    <row r="127" s="2" customFormat="1" ht="21.75" customHeight="1">
      <c r="A127" s="37"/>
      <c r="B127" s="179"/>
      <c r="C127" s="180" t="s">
        <v>76</v>
      </c>
      <c r="D127" s="180" t="s">
        <v>148</v>
      </c>
      <c r="E127" s="181" t="s">
        <v>459</v>
      </c>
      <c r="F127" s="182" t="s">
        <v>460</v>
      </c>
      <c r="G127" s="183" t="s">
        <v>182</v>
      </c>
      <c r="H127" s="184">
        <v>48.799999999999997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152</v>
      </c>
      <c r="AT127" s="192" t="s">
        <v>148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179</v>
      </c>
    </row>
    <row r="128" s="2" customFormat="1" ht="24.15" customHeight="1">
      <c r="A128" s="37"/>
      <c r="B128" s="179"/>
      <c r="C128" s="180" t="s">
        <v>76</v>
      </c>
      <c r="D128" s="180" t="s">
        <v>148</v>
      </c>
      <c r="E128" s="181" t="s">
        <v>461</v>
      </c>
      <c r="F128" s="182" t="s">
        <v>462</v>
      </c>
      <c r="G128" s="183" t="s">
        <v>160</v>
      </c>
      <c r="H128" s="184">
        <v>97.599999999999994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0.00021000000000000001</v>
      </c>
      <c r="R128" s="190">
        <f>Q128*H128</f>
        <v>0.020496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152</v>
      </c>
      <c r="AT128" s="192" t="s">
        <v>148</v>
      </c>
      <c r="AU128" s="192" t="s">
        <v>153</v>
      </c>
      <c r="AY128" s="18" t="s">
        <v>146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153</v>
      </c>
      <c r="BK128" s="193">
        <f>ROUND(I128*H128,2)</f>
        <v>0</v>
      </c>
      <c r="BL128" s="18" t="s">
        <v>152</v>
      </c>
      <c r="BM128" s="192" t="s">
        <v>188</v>
      </c>
    </row>
    <row r="129" s="2" customFormat="1" ht="24.15" customHeight="1">
      <c r="A129" s="37"/>
      <c r="B129" s="179"/>
      <c r="C129" s="180" t="s">
        <v>76</v>
      </c>
      <c r="D129" s="180" t="s">
        <v>148</v>
      </c>
      <c r="E129" s="181" t="s">
        <v>463</v>
      </c>
      <c r="F129" s="182" t="s">
        <v>464</v>
      </c>
      <c r="G129" s="183" t="s">
        <v>160</v>
      </c>
      <c r="H129" s="184">
        <v>97.599999999999994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152</v>
      </c>
      <c r="AT129" s="192" t="s">
        <v>148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156</v>
      </c>
    </row>
    <row r="130" s="2" customFormat="1" ht="24.15" customHeight="1">
      <c r="A130" s="37"/>
      <c r="B130" s="179"/>
      <c r="C130" s="180" t="s">
        <v>76</v>
      </c>
      <c r="D130" s="180" t="s">
        <v>148</v>
      </c>
      <c r="E130" s="181" t="s">
        <v>465</v>
      </c>
      <c r="F130" s="182" t="s">
        <v>466</v>
      </c>
      <c r="G130" s="183" t="s">
        <v>182</v>
      </c>
      <c r="H130" s="184">
        <v>48.799999999999997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152</v>
      </c>
      <c r="AT130" s="192" t="s">
        <v>148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209</v>
      </c>
    </row>
    <row r="131" s="2" customFormat="1" ht="24.15" customHeight="1">
      <c r="A131" s="37"/>
      <c r="B131" s="179"/>
      <c r="C131" s="180" t="s">
        <v>76</v>
      </c>
      <c r="D131" s="180" t="s">
        <v>148</v>
      </c>
      <c r="E131" s="181" t="s">
        <v>467</v>
      </c>
      <c r="F131" s="182" t="s">
        <v>468</v>
      </c>
      <c r="G131" s="183" t="s">
        <v>182</v>
      </c>
      <c r="H131" s="184">
        <v>16.079999999999998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218</v>
      </c>
    </row>
    <row r="132" s="2" customFormat="1" ht="16.5" customHeight="1">
      <c r="A132" s="37"/>
      <c r="B132" s="179"/>
      <c r="C132" s="180" t="s">
        <v>76</v>
      </c>
      <c r="D132" s="180" t="s">
        <v>148</v>
      </c>
      <c r="E132" s="181" t="s">
        <v>469</v>
      </c>
      <c r="F132" s="182" t="s">
        <v>470</v>
      </c>
      <c r="G132" s="183" t="s">
        <v>182</v>
      </c>
      <c r="H132" s="184">
        <v>16.079999999999998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152</v>
      </c>
      <c r="AT132" s="192" t="s">
        <v>148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227</v>
      </c>
    </row>
    <row r="133" s="2" customFormat="1" ht="16.5" customHeight="1">
      <c r="A133" s="37"/>
      <c r="B133" s="179"/>
      <c r="C133" s="180" t="s">
        <v>76</v>
      </c>
      <c r="D133" s="180" t="s">
        <v>148</v>
      </c>
      <c r="E133" s="181" t="s">
        <v>471</v>
      </c>
      <c r="F133" s="182" t="s">
        <v>472</v>
      </c>
      <c r="G133" s="183" t="s">
        <v>182</v>
      </c>
      <c r="H133" s="184">
        <v>16.079999999999998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152</v>
      </c>
      <c r="AT133" s="192" t="s">
        <v>148</v>
      </c>
      <c r="AU133" s="192" t="s">
        <v>153</v>
      </c>
      <c r="AY133" s="18" t="s">
        <v>146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153</v>
      </c>
      <c r="BK133" s="193">
        <f>ROUND(I133*H133,2)</f>
        <v>0</v>
      </c>
      <c r="BL133" s="18" t="s">
        <v>152</v>
      </c>
      <c r="BM133" s="192" t="s">
        <v>7</v>
      </c>
    </row>
    <row r="134" s="2" customFormat="1" ht="16.5" customHeight="1">
      <c r="A134" s="37"/>
      <c r="B134" s="179"/>
      <c r="C134" s="180" t="s">
        <v>76</v>
      </c>
      <c r="D134" s="180" t="s">
        <v>148</v>
      </c>
      <c r="E134" s="181" t="s">
        <v>473</v>
      </c>
      <c r="F134" s="182" t="s">
        <v>474</v>
      </c>
      <c r="G134" s="183" t="s">
        <v>182</v>
      </c>
      <c r="H134" s="184">
        <v>16.079999999999998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152</v>
      </c>
      <c r="AT134" s="192" t="s">
        <v>148</v>
      </c>
      <c r="AU134" s="192" t="s">
        <v>153</v>
      </c>
      <c r="AY134" s="18" t="s">
        <v>146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153</v>
      </c>
      <c r="BK134" s="193">
        <f>ROUND(I134*H134,2)</f>
        <v>0</v>
      </c>
      <c r="BL134" s="18" t="s">
        <v>152</v>
      </c>
      <c r="BM134" s="192" t="s">
        <v>161</v>
      </c>
    </row>
    <row r="135" s="2" customFormat="1" ht="21.75" customHeight="1">
      <c r="A135" s="37"/>
      <c r="B135" s="179"/>
      <c r="C135" s="180" t="s">
        <v>76</v>
      </c>
      <c r="D135" s="180" t="s">
        <v>148</v>
      </c>
      <c r="E135" s="181" t="s">
        <v>475</v>
      </c>
      <c r="F135" s="182" t="s">
        <v>476</v>
      </c>
      <c r="G135" s="183" t="s">
        <v>182</v>
      </c>
      <c r="H135" s="184">
        <v>32.719999999999999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152</v>
      </c>
      <c r="AT135" s="192" t="s">
        <v>148</v>
      </c>
      <c r="AU135" s="192" t="s">
        <v>153</v>
      </c>
      <c r="AY135" s="18" t="s">
        <v>146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153</v>
      </c>
      <c r="BK135" s="193">
        <f>ROUND(I135*H135,2)</f>
        <v>0</v>
      </c>
      <c r="BL135" s="18" t="s">
        <v>152</v>
      </c>
      <c r="BM135" s="192" t="s">
        <v>165</v>
      </c>
    </row>
    <row r="136" s="2" customFormat="1" ht="16.5" customHeight="1">
      <c r="A136" s="37"/>
      <c r="B136" s="179"/>
      <c r="C136" s="180" t="s">
        <v>76</v>
      </c>
      <c r="D136" s="180" t="s">
        <v>148</v>
      </c>
      <c r="E136" s="181" t="s">
        <v>477</v>
      </c>
      <c r="F136" s="182" t="s">
        <v>478</v>
      </c>
      <c r="G136" s="183" t="s">
        <v>182</v>
      </c>
      <c r="H136" s="184">
        <v>6.5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169</v>
      </c>
    </row>
    <row r="137" s="2" customFormat="1" ht="16.5" customHeight="1">
      <c r="A137" s="37"/>
      <c r="B137" s="179"/>
      <c r="C137" s="223" t="s">
        <v>76</v>
      </c>
      <c r="D137" s="223" t="s">
        <v>303</v>
      </c>
      <c r="E137" s="224" t="s">
        <v>612</v>
      </c>
      <c r="F137" s="225" t="s">
        <v>613</v>
      </c>
      <c r="G137" s="226" t="s">
        <v>182</v>
      </c>
      <c r="H137" s="227">
        <v>0.29999999999999999</v>
      </c>
      <c r="I137" s="228"/>
      <c r="J137" s="229">
        <f>ROUND(I137*H137,2)</f>
        <v>0</v>
      </c>
      <c r="K137" s="230"/>
      <c r="L137" s="231"/>
      <c r="M137" s="232" t="s">
        <v>1</v>
      </c>
      <c r="N137" s="233" t="s">
        <v>42</v>
      </c>
      <c r="O137" s="81"/>
      <c r="P137" s="190">
        <f>O137*H137</f>
        <v>0</v>
      </c>
      <c r="Q137" s="190">
        <v>1.6699999999999999</v>
      </c>
      <c r="R137" s="190">
        <f>Q137*H137</f>
        <v>0.501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179</v>
      </c>
      <c r="AT137" s="192" t="s">
        <v>303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279</v>
      </c>
    </row>
    <row r="138" s="2" customFormat="1" ht="16.5" customHeight="1">
      <c r="A138" s="37"/>
      <c r="B138" s="179"/>
      <c r="C138" s="223" t="s">
        <v>76</v>
      </c>
      <c r="D138" s="223" t="s">
        <v>303</v>
      </c>
      <c r="E138" s="224" t="s">
        <v>479</v>
      </c>
      <c r="F138" s="225" t="s">
        <v>480</v>
      </c>
      <c r="G138" s="226" t="s">
        <v>182</v>
      </c>
      <c r="H138" s="227">
        <v>6.5</v>
      </c>
      <c r="I138" s="228"/>
      <c r="J138" s="229">
        <f>ROUND(I138*H138,2)</f>
        <v>0</v>
      </c>
      <c r="K138" s="230"/>
      <c r="L138" s="231"/>
      <c r="M138" s="232" t="s">
        <v>1</v>
      </c>
      <c r="N138" s="233" t="s">
        <v>42</v>
      </c>
      <c r="O138" s="81"/>
      <c r="P138" s="190">
        <f>O138*H138</f>
        <v>0</v>
      </c>
      <c r="Q138" s="190">
        <v>1.6699999999999999</v>
      </c>
      <c r="R138" s="190">
        <f>Q138*H138</f>
        <v>10.855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179</v>
      </c>
      <c r="AT138" s="192" t="s">
        <v>303</v>
      </c>
      <c r="AU138" s="192" t="s">
        <v>153</v>
      </c>
      <c r="AY138" s="18" t="s">
        <v>146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153</v>
      </c>
      <c r="BK138" s="193">
        <f>ROUND(I138*H138,2)</f>
        <v>0</v>
      </c>
      <c r="BL138" s="18" t="s">
        <v>152</v>
      </c>
      <c r="BM138" s="192" t="s">
        <v>173</v>
      </c>
    </row>
    <row r="139" s="2" customFormat="1" ht="16.5" customHeight="1">
      <c r="A139" s="37"/>
      <c r="B139" s="179"/>
      <c r="C139" s="223" t="s">
        <v>76</v>
      </c>
      <c r="D139" s="223" t="s">
        <v>303</v>
      </c>
      <c r="E139" s="224" t="s">
        <v>589</v>
      </c>
      <c r="F139" s="225" t="s">
        <v>614</v>
      </c>
      <c r="G139" s="226" t="s">
        <v>182</v>
      </c>
      <c r="H139" s="227">
        <v>0.25</v>
      </c>
      <c r="I139" s="228"/>
      <c r="J139" s="229">
        <f>ROUND(I139*H139,2)</f>
        <v>0</v>
      </c>
      <c r="K139" s="230"/>
      <c r="L139" s="231"/>
      <c r="M139" s="232" t="s">
        <v>1</v>
      </c>
      <c r="N139" s="233" t="s">
        <v>42</v>
      </c>
      <c r="O139" s="81"/>
      <c r="P139" s="190">
        <f>O139*H139</f>
        <v>0</v>
      </c>
      <c r="Q139" s="190">
        <v>1.6699999999999999</v>
      </c>
      <c r="R139" s="190">
        <f>Q139*H139</f>
        <v>0.41749999999999998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179</v>
      </c>
      <c r="AT139" s="192" t="s">
        <v>303</v>
      </c>
      <c r="AU139" s="192" t="s">
        <v>153</v>
      </c>
      <c r="AY139" s="18" t="s">
        <v>146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153</v>
      </c>
      <c r="BK139" s="193">
        <f>ROUND(I139*H139,2)</f>
        <v>0</v>
      </c>
      <c r="BL139" s="18" t="s">
        <v>152</v>
      </c>
      <c r="BM139" s="192" t="s">
        <v>177</v>
      </c>
    </row>
    <row r="140" s="2" customFormat="1" ht="16.5" customHeight="1">
      <c r="A140" s="37"/>
      <c r="B140" s="179"/>
      <c r="C140" s="180" t="s">
        <v>76</v>
      </c>
      <c r="D140" s="180" t="s">
        <v>148</v>
      </c>
      <c r="E140" s="181" t="s">
        <v>481</v>
      </c>
      <c r="F140" s="182" t="s">
        <v>482</v>
      </c>
      <c r="G140" s="183" t="s">
        <v>182</v>
      </c>
      <c r="H140" s="184">
        <v>6.5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42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152</v>
      </c>
      <c r="AT140" s="192" t="s">
        <v>148</v>
      </c>
      <c r="AU140" s="192" t="s">
        <v>153</v>
      </c>
      <c r="AY140" s="18" t="s">
        <v>146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153</v>
      </c>
      <c r="BK140" s="193">
        <f>ROUND(I140*H140,2)</f>
        <v>0</v>
      </c>
      <c r="BL140" s="18" t="s">
        <v>152</v>
      </c>
      <c r="BM140" s="192" t="s">
        <v>183</v>
      </c>
    </row>
    <row r="141" s="12" customFormat="1" ht="22.8" customHeight="1">
      <c r="A141" s="12"/>
      <c r="B141" s="166"/>
      <c r="C141" s="12"/>
      <c r="D141" s="167" t="s">
        <v>75</v>
      </c>
      <c r="E141" s="177" t="s">
        <v>152</v>
      </c>
      <c r="F141" s="177" t="s">
        <v>483</v>
      </c>
      <c r="G141" s="12"/>
      <c r="H141" s="12"/>
      <c r="I141" s="169"/>
      <c r="J141" s="178">
        <f>BK141</f>
        <v>0</v>
      </c>
      <c r="K141" s="12"/>
      <c r="L141" s="166"/>
      <c r="M141" s="171"/>
      <c r="N141" s="172"/>
      <c r="O141" s="172"/>
      <c r="P141" s="173">
        <f>P142</f>
        <v>0</v>
      </c>
      <c r="Q141" s="172"/>
      <c r="R141" s="173">
        <f>R142</f>
        <v>6.5231565000000007</v>
      </c>
      <c r="S141" s="172"/>
      <c r="T141" s="17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7" t="s">
        <v>84</v>
      </c>
      <c r="AT141" s="175" t="s">
        <v>75</v>
      </c>
      <c r="AU141" s="175" t="s">
        <v>84</v>
      </c>
      <c r="AY141" s="167" t="s">
        <v>146</v>
      </c>
      <c r="BK141" s="176">
        <f>BK142</f>
        <v>0</v>
      </c>
    </row>
    <row r="142" s="2" customFormat="1" ht="24.15" customHeight="1">
      <c r="A142" s="37"/>
      <c r="B142" s="179"/>
      <c r="C142" s="180" t="s">
        <v>76</v>
      </c>
      <c r="D142" s="180" t="s">
        <v>148</v>
      </c>
      <c r="E142" s="181" t="s">
        <v>484</v>
      </c>
      <c r="F142" s="182" t="s">
        <v>485</v>
      </c>
      <c r="G142" s="183" t="s">
        <v>182</v>
      </c>
      <c r="H142" s="184">
        <v>3.4500000000000002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42</v>
      </c>
      <c r="O142" s="81"/>
      <c r="P142" s="190">
        <f>O142*H142</f>
        <v>0</v>
      </c>
      <c r="Q142" s="190">
        <v>1.8907700000000001</v>
      </c>
      <c r="R142" s="190">
        <f>Q142*H142</f>
        <v>6.5231565000000007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152</v>
      </c>
      <c r="AT142" s="192" t="s">
        <v>148</v>
      </c>
      <c r="AU142" s="192" t="s">
        <v>153</v>
      </c>
      <c r="AY142" s="18" t="s">
        <v>146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153</v>
      </c>
      <c r="BK142" s="193">
        <f>ROUND(I142*H142,2)</f>
        <v>0</v>
      </c>
      <c r="BL142" s="18" t="s">
        <v>152</v>
      </c>
      <c r="BM142" s="192" t="s">
        <v>187</v>
      </c>
    </row>
    <row r="143" s="12" customFormat="1" ht="22.8" customHeight="1">
      <c r="A143" s="12"/>
      <c r="B143" s="166"/>
      <c r="C143" s="12"/>
      <c r="D143" s="167" t="s">
        <v>75</v>
      </c>
      <c r="E143" s="177" t="s">
        <v>179</v>
      </c>
      <c r="F143" s="177" t="s">
        <v>491</v>
      </c>
      <c r="G143" s="12"/>
      <c r="H143" s="12"/>
      <c r="I143" s="169"/>
      <c r="J143" s="178">
        <f>BK143</f>
        <v>0</v>
      </c>
      <c r="K143" s="12"/>
      <c r="L143" s="166"/>
      <c r="M143" s="171"/>
      <c r="N143" s="172"/>
      <c r="O143" s="172"/>
      <c r="P143" s="173">
        <f>SUM(P144:P154)</f>
        <v>0</v>
      </c>
      <c r="Q143" s="172"/>
      <c r="R143" s="173">
        <f>SUM(R144:R154)</f>
        <v>18.973780000000001</v>
      </c>
      <c r="S143" s="172"/>
      <c r="T143" s="174">
        <f>SUM(T144:T154)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7" t="s">
        <v>84</v>
      </c>
      <c r="AT143" s="175" t="s">
        <v>75</v>
      </c>
      <c r="AU143" s="175" t="s">
        <v>84</v>
      </c>
      <c r="AY143" s="167" t="s">
        <v>146</v>
      </c>
      <c r="BK143" s="176">
        <f>SUM(BK144:BK154)</f>
        <v>0</v>
      </c>
    </row>
    <row r="144" s="2" customFormat="1" ht="24.15" customHeight="1">
      <c r="A144" s="37"/>
      <c r="B144" s="179"/>
      <c r="C144" s="180" t="s">
        <v>76</v>
      </c>
      <c r="D144" s="180" t="s">
        <v>148</v>
      </c>
      <c r="E144" s="181" t="s">
        <v>615</v>
      </c>
      <c r="F144" s="182" t="s">
        <v>616</v>
      </c>
      <c r="G144" s="183" t="s">
        <v>164</v>
      </c>
      <c r="H144" s="184">
        <v>15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152</v>
      </c>
      <c r="AT144" s="192" t="s">
        <v>148</v>
      </c>
      <c r="AU144" s="192" t="s">
        <v>153</v>
      </c>
      <c r="AY144" s="18" t="s">
        <v>146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153</v>
      </c>
      <c r="BK144" s="193">
        <f>ROUND(I144*H144,2)</f>
        <v>0</v>
      </c>
      <c r="BL144" s="18" t="s">
        <v>152</v>
      </c>
      <c r="BM144" s="192" t="s">
        <v>191</v>
      </c>
    </row>
    <row r="145" s="2" customFormat="1" ht="33" customHeight="1">
      <c r="A145" s="37"/>
      <c r="B145" s="179"/>
      <c r="C145" s="180" t="s">
        <v>76</v>
      </c>
      <c r="D145" s="180" t="s">
        <v>148</v>
      </c>
      <c r="E145" s="181" t="s">
        <v>617</v>
      </c>
      <c r="F145" s="182" t="s">
        <v>618</v>
      </c>
      <c r="G145" s="183" t="s">
        <v>164</v>
      </c>
      <c r="H145" s="184">
        <v>23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152</v>
      </c>
      <c r="AT145" s="192" t="s">
        <v>148</v>
      </c>
      <c r="AU145" s="192" t="s">
        <v>153</v>
      </c>
      <c r="AY145" s="18" t="s">
        <v>146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153</v>
      </c>
      <c r="BK145" s="193">
        <f>ROUND(I145*H145,2)</f>
        <v>0</v>
      </c>
      <c r="BL145" s="18" t="s">
        <v>152</v>
      </c>
      <c r="BM145" s="192" t="s">
        <v>339</v>
      </c>
    </row>
    <row r="146" s="2" customFormat="1" ht="16.5" customHeight="1">
      <c r="A146" s="37"/>
      <c r="B146" s="179"/>
      <c r="C146" s="223" t="s">
        <v>76</v>
      </c>
      <c r="D146" s="223" t="s">
        <v>303</v>
      </c>
      <c r="E146" s="224" t="s">
        <v>619</v>
      </c>
      <c r="F146" s="225" t="s">
        <v>620</v>
      </c>
      <c r="G146" s="226" t="s">
        <v>506</v>
      </c>
      <c r="H146" s="227">
        <v>6</v>
      </c>
      <c r="I146" s="228"/>
      <c r="J146" s="229">
        <f>ROUND(I146*H146,2)</f>
        <v>0</v>
      </c>
      <c r="K146" s="230"/>
      <c r="L146" s="231"/>
      <c r="M146" s="232" t="s">
        <v>1</v>
      </c>
      <c r="N146" s="233" t="s">
        <v>42</v>
      </c>
      <c r="O146" s="81"/>
      <c r="P146" s="190">
        <f>O146*H146</f>
        <v>0</v>
      </c>
      <c r="Q146" s="190">
        <v>0.01081</v>
      </c>
      <c r="R146" s="190">
        <f>Q146*H146</f>
        <v>0.064860000000000001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179</v>
      </c>
      <c r="AT146" s="192" t="s">
        <v>303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280</v>
      </c>
    </row>
    <row r="147" s="2" customFormat="1" ht="21.75" customHeight="1">
      <c r="A147" s="37"/>
      <c r="B147" s="179"/>
      <c r="C147" s="223" t="s">
        <v>76</v>
      </c>
      <c r="D147" s="223" t="s">
        <v>303</v>
      </c>
      <c r="E147" s="224" t="s">
        <v>621</v>
      </c>
      <c r="F147" s="225" t="s">
        <v>622</v>
      </c>
      <c r="G147" s="226" t="s">
        <v>164</v>
      </c>
      <c r="H147" s="227">
        <v>15</v>
      </c>
      <c r="I147" s="228"/>
      <c r="J147" s="229">
        <f>ROUND(I147*H147,2)</f>
        <v>0</v>
      </c>
      <c r="K147" s="230"/>
      <c r="L147" s="231"/>
      <c r="M147" s="232" t="s">
        <v>1</v>
      </c>
      <c r="N147" s="233" t="s">
        <v>42</v>
      </c>
      <c r="O147" s="81"/>
      <c r="P147" s="190">
        <f>O147*H147</f>
        <v>0</v>
      </c>
      <c r="Q147" s="190">
        <v>0.0011299999999999999</v>
      </c>
      <c r="R147" s="190">
        <f>Q147*H147</f>
        <v>0.01695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179</v>
      </c>
      <c r="AT147" s="192" t="s">
        <v>303</v>
      </c>
      <c r="AU147" s="192" t="s">
        <v>153</v>
      </c>
      <c r="AY147" s="18" t="s">
        <v>146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153</v>
      </c>
      <c r="BK147" s="193">
        <f>ROUND(I147*H147,2)</f>
        <v>0</v>
      </c>
      <c r="BL147" s="18" t="s">
        <v>152</v>
      </c>
      <c r="BM147" s="192" t="s">
        <v>281</v>
      </c>
    </row>
    <row r="148" s="2" customFormat="1" ht="16.5" customHeight="1">
      <c r="A148" s="37"/>
      <c r="B148" s="179"/>
      <c r="C148" s="223" t="s">
        <v>76</v>
      </c>
      <c r="D148" s="223" t="s">
        <v>303</v>
      </c>
      <c r="E148" s="224" t="s">
        <v>623</v>
      </c>
      <c r="F148" s="225" t="s">
        <v>624</v>
      </c>
      <c r="G148" s="226" t="s">
        <v>506</v>
      </c>
      <c r="H148" s="227">
        <v>2</v>
      </c>
      <c r="I148" s="228"/>
      <c r="J148" s="229">
        <f>ROUND(I148*H148,2)</f>
        <v>0</v>
      </c>
      <c r="K148" s="230"/>
      <c r="L148" s="231"/>
      <c r="M148" s="232" t="s">
        <v>1</v>
      </c>
      <c r="N148" s="233" t="s">
        <v>42</v>
      </c>
      <c r="O148" s="81"/>
      <c r="P148" s="190">
        <f>O148*H148</f>
        <v>0</v>
      </c>
      <c r="Q148" s="190">
        <v>0.00018000000000000001</v>
      </c>
      <c r="R148" s="190">
        <f>Q148*H148</f>
        <v>0.00036000000000000002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179</v>
      </c>
      <c r="AT148" s="192" t="s">
        <v>303</v>
      </c>
      <c r="AU148" s="192" t="s">
        <v>153</v>
      </c>
      <c r="AY148" s="18" t="s">
        <v>146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153</v>
      </c>
      <c r="BK148" s="193">
        <f>ROUND(I148*H148,2)</f>
        <v>0</v>
      </c>
      <c r="BL148" s="18" t="s">
        <v>152</v>
      </c>
      <c r="BM148" s="192" t="s">
        <v>197</v>
      </c>
    </row>
    <row r="149" s="2" customFormat="1" ht="16.5" customHeight="1">
      <c r="A149" s="37"/>
      <c r="B149" s="179"/>
      <c r="C149" s="223" t="s">
        <v>76</v>
      </c>
      <c r="D149" s="223" t="s">
        <v>303</v>
      </c>
      <c r="E149" s="224" t="s">
        <v>625</v>
      </c>
      <c r="F149" s="225" t="s">
        <v>626</v>
      </c>
      <c r="G149" s="226" t="s">
        <v>506</v>
      </c>
      <c r="H149" s="227">
        <v>5</v>
      </c>
      <c r="I149" s="228"/>
      <c r="J149" s="229">
        <f>ROUND(I149*H149,2)</f>
        <v>0</v>
      </c>
      <c r="K149" s="230"/>
      <c r="L149" s="231"/>
      <c r="M149" s="232" t="s">
        <v>1</v>
      </c>
      <c r="N149" s="233" t="s">
        <v>42</v>
      </c>
      <c r="O149" s="81"/>
      <c r="P149" s="190">
        <f>O149*H149</f>
        <v>0</v>
      </c>
      <c r="Q149" s="190">
        <v>0.00092000000000000003</v>
      </c>
      <c r="R149" s="190">
        <f>Q149*H149</f>
        <v>0.0045999999999999999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179</v>
      </c>
      <c r="AT149" s="192" t="s">
        <v>303</v>
      </c>
      <c r="AU149" s="192" t="s">
        <v>153</v>
      </c>
      <c r="AY149" s="18" t="s">
        <v>146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153</v>
      </c>
      <c r="BK149" s="193">
        <f>ROUND(I149*H149,2)</f>
        <v>0</v>
      </c>
      <c r="BL149" s="18" t="s">
        <v>152</v>
      </c>
      <c r="BM149" s="192" t="s">
        <v>200</v>
      </c>
    </row>
    <row r="150" s="2" customFormat="1" ht="16.5" customHeight="1">
      <c r="A150" s="37"/>
      <c r="B150" s="179"/>
      <c r="C150" s="223" t="s">
        <v>76</v>
      </c>
      <c r="D150" s="223" t="s">
        <v>303</v>
      </c>
      <c r="E150" s="224" t="s">
        <v>627</v>
      </c>
      <c r="F150" s="225" t="s">
        <v>628</v>
      </c>
      <c r="G150" s="226" t="s">
        <v>506</v>
      </c>
      <c r="H150" s="227">
        <v>4</v>
      </c>
      <c r="I150" s="228"/>
      <c r="J150" s="229">
        <f>ROUND(I150*H150,2)</f>
        <v>0</v>
      </c>
      <c r="K150" s="230"/>
      <c r="L150" s="231"/>
      <c r="M150" s="232" t="s">
        <v>1</v>
      </c>
      <c r="N150" s="233" t="s">
        <v>42</v>
      </c>
      <c r="O150" s="81"/>
      <c r="P150" s="190">
        <f>O150*H150</f>
        <v>0</v>
      </c>
      <c r="Q150" s="190">
        <v>0.00123</v>
      </c>
      <c r="R150" s="190">
        <f>Q150*H150</f>
        <v>0.0049199999999999999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179</v>
      </c>
      <c r="AT150" s="192" t="s">
        <v>303</v>
      </c>
      <c r="AU150" s="192" t="s">
        <v>153</v>
      </c>
      <c r="AY150" s="18" t="s">
        <v>146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153</v>
      </c>
      <c r="BK150" s="193">
        <f>ROUND(I150*H150,2)</f>
        <v>0</v>
      </c>
      <c r="BL150" s="18" t="s">
        <v>152</v>
      </c>
      <c r="BM150" s="192" t="s">
        <v>208</v>
      </c>
    </row>
    <row r="151" s="2" customFormat="1" ht="16.5" customHeight="1">
      <c r="A151" s="37"/>
      <c r="B151" s="179"/>
      <c r="C151" s="223" t="s">
        <v>76</v>
      </c>
      <c r="D151" s="223" t="s">
        <v>303</v>
      </c>
      <c r="E151" s="224" t="s">
        <v>629</v>
      </c>
      <c r="F151" s="225" t="s">
        <v>630</v>
      </c>
      <c r="G151" s="226" t="s">
        <v>506</v>
      </c>
      <c r="H151" s="227">
        <v>1</v>
      </c>
      <c r="I151" s="228"/>
      <c r="J151" s="229">
        <f>ROUND(I151*H151,2)</f>
        <v>0</v>
      </c>
      <c r="K151" s="230"/>
      <c r="L151" s="231"/>
      <c r="M151" s="232" t="s">
        <v>1</v>
      </c>
      <c r="N151" s="233" t="s">
        <v>42</v>
      </c>
      <c r="O151" s="81"/>
      <c r="P151" s="190">
        <f>O151*H151</f>
        <v>0</v>
      </c>
      <c r="Q151" s="190">
        <v>0.00165</v>
      </c>
      <c r="R151" s="190">
        <f>Q151*H151</f>
        <v>0.00165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179</v>
      </c>
      <c r="AT151" s="192" t="s">
        <v>303</v>
      </c>
      <c r="AU151" s="192" t="s">
        <v>153</v>
      </c>
      <c r="AY151" s="18" t="s">
        <v>146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153</v>
      </c>
      <c r="BK151" s="193">
        <f>ROUND(I151*H151,2)</f>
        <v>0</v>
      </c>
      <c r="BL151" s="18" t="s">
        <v>152</v>
      </c>
      <c r="BM151" s="192" t="s">
        <v>212</v>
      </c>
    </row>
    <row r="152" s="2" customFormat="1" ht="33" customHeight="1">
      <c r="A152" s="37"/>
      <c r="B152" s="179"/>
      <c r="C152" s="180" t="s">
        <v>76</v>
      </c>
      <c r="D152" s="180" t="s">
        <v>148</v>
      </c>
      <c r="E152" s="181" t="s">
        <v>631</v>
      </c>
      <c r="F152" s="182" t="s">
        <v>632</v>
      </c>
      <c r="G152" s="183" t="s">
        <v>506</v>
      </c>
      <c r="H152" s="184">
        <v>10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152</v>
      </c>
      <c r="AT152" s="192" t="s">
        <v>148</v>
      </c>
      <c r="AU152" s="192" t="s">
        <v>153</v>
      </c>
      <c r="AY152" s="18" t="s">
        <v>146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153</v>
      </c>
      <c r="BK152" s="193">
        <f>ROUND(I152*H152,2)</f>
        <v>0</v>
      </c>
      <c r="BL152" s="18" t="s">
        <v>152</v>
      </c>
      <c r="BM152" s="192" t="s">
        <v>216</v>
      </c>
    </row>
    <row r="153" s="2" customFormat="1" ht="24.15" customHeight="1">
      <c r="A153" s="37"/>
      <c r="B153" s="179"/>
      <c r="C153" s="180" t="s">
        <v>76</v>
      </c>
      <c r="D153" s="180" t="s">
        <v>148</v>
      </c>
      <c r="E153" s="181" t="s">
        <v>633</v>
      </c>
      <c r="F153" s="182" t="s">
        <v>634</v>
      </c>
      <c r="G153" s="183" t="s">
        <v>164</v>
      </c>
      <c r="H153" s="184">
        <v>23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152</v>
      </c>
      <c r="AT153" s="192" t="s">
        <v>148</v>
      </c>
      <c r="AU153" s="192" t="s">
        <v>153</v>
      </c>
      <c r="AY153" s="18" t="s">
        <v>146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153</v>
      </c>
      <c r="BK153" s="193">
        <f>ROUND(I153*H153,2)</f>
        <v>0</v>
      </c>
      <c r="BL153" s="18" t="s">
        <v>152</v>
      </c>
      <c r="BM153" s="192" t="s">
        <v>222</v>
      </c>
    </row>
    <row r="154" s="2" customFormat="1" ht="24.15" customHeight="1">
      <c r="A154" s="37"/>
      <c r="B154" s="179"/>
      <c r="C154" s="180" t="s">
        <v>76</v>
      </c>
      <c r="D154" s="180" t="s">
        <v>148</v>
      </c>
      <c r="E154" s="181" t="s">
        <v>635</v>
      </c>
      <c r="F154" s="182" t="s">
        <v>636</v>
      </c>
      <c r="G154" s="183" t="s">
        <v>506</v>
      </c>
      <c r="H154" s="184">
        <v>1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18.88044</v>
      </c>
      <c r="R154" s="190">
        <f>Q154*H154</f>
        <v>18.88044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152</v>
      </c>
      <c r="AT154" s="192" t="s">
        <v>148</v>
      </c>
      <c r="AU154" s="192" t="s">
        <v>153</v>
      </c>
      <c r="AY154" s="18" t="s">
        <v>146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153</v>
      </c>
      <c r="BK154" s="193">
        <f>ROUND(I154*H154,2)</f>
        <v>0</v>
      </c>
      <c r="BL154" s="18" t="s">
        <v>152</v>
      </c>
      <c r="BM154" s="192" t="s">
        <v>226</v>
      </c>
    </row>
    <row r="155" s="12" customFormat="1" ht="22.8" customHeight="1">
      <c r="A155" s="12"/>
      <c r="B155" s="166"/>
      <c r="C155" s="12"/>
      <c r="D155" s="167" t="s">
        <v>75</v>
      </c>
      <c r="E155" s="177" t="s">
        <v>184</v>
      </c>
      <c r="F155" s="177" t="s">
        <v>542</v>
      </c>
      <c r="G155" s="12"/>
      <c r="H155" s="12"/>
      <c r="I155" s="169"/>
      <c r="J155" s="178">
        <f>BK155</f>
        <v>0</v>
      </c>
      <c r="K155" s="12"/>
      <c r="L155" s="166"/>
      <c r="M155" s="171"/>
      <c r="N155" s="172"/>
      <c r="O155" s="172"/>
      <c r="P155" s="173">
        <f>SUM(P156:P162)</f>
        <v>0</v>
      </c>
      <c r="Q155" s="172"/>
      <c r="R155" s="173">
        <f>SUM(R156:R162)</f>
        <v>0.80326000000000009</v>
      </c>
      <c r="S155" s="172"/>
      <c r="T155" s="174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7" t="s">
        <v>84</v>
      </c>
      <c r="AT155" s="175" t="s">
        <v>75</v>
      </c>
      <c r="AU155" s="175" t="s">
        <v>84</v>
      </c>
      <c r="AY155" s="167" t="s">
        <v>146</v>
      </c>
      <c r="BK155" s="176">
        <f>SUM(BK156:BK162)</f>
        <v>0</v>
      </c>
    </row>
    <row r="156" s="2" customFormat="1" ht="24.15" customHeight="1">
      <c r="A156" s="37"/>
      <c r="B156" s="179"/>
      <c r="C156" s="180" t="s">
        <v>76</v>
      </c>
      <c r="D156" s="180" t="s">
        <v>148</v>
      </c>
      <c r="E156" s="181" t="s">
        <v>637</v>
      </c>
      <c r="F156" s="182" t="s">
        <v>638</v>
      </c>
      <c r="G156" s="183" t="s">
        <v>164</v>
      </c>
      <c r="H156" s="184">
        <v>2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42</v>
      </c>
      <c r="O156" s="81"/>
      <c r="P156" s="190">
        <f>O156*H156</f>
        <v>0</v>
      </c>
      <c r="Q156" s="190">
        <v>0.29221000000000003</v>
      </c>
      <c r="R156" s="190">
        <f>Q156*H156</f>
        <v>0.58442000000000005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152</v>
      </c>
      <c r="AT156" s="192" t="s">
        <v>148</v>
      </c>
      <c r="AU156" s="192" t="s">
        <v>153</v>
      </c>
      <c r="AY156" s="18" t="s">
        <v>146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153</v>
      </c>
      <c r="BK156" s="193">
        <f>ROUND(I156*H156,2)</f>
        <v>0</v>
      </c>
      <c r="BL156" s="18" t="s">
        <v>152</v>
      </c>
      <c r="BM156" s="192" t="s">
        <v>231</v>
      </c>
    </row>
    <row r="157" s="2" customFormat="1" ht="24.15" customHeight="1">
      <c r="A157" s="37"/>
      <c r="B157" s="179"/>
      <c r="C157" s="180" t="s">
        <v>76</v>
      </c>
      <c r="D157" s="180" t="s">
        <v>148</v>
      </c>
      <c r="E157" s="181" t="s">
        <v>639</v>
      </c>
      <c r="F157" s="182" t="s">
        <v>640</v>
      </c>
      <c r="G157" s="183" t="s">
        <v>506</v>
      </c>
      <c r="H157" s="184">
        <v>1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42</v>
      </c>
      <c r="O157" s="81"/>
      <c r="P157" s="190">
        <f>O157*H157</f>
        <v>0</v>
      </c>
      <c r="Q157" s="190">
        <v>0.16384000000000001</v>
      </c>
      <c r="R157" s="190">
        <f>Q157*H157</f>
        <v>0.16384000000000001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152</v>
      </c>
      <c r="AT157" s="192" t="s">
        <v>148</v>
      </c>
      <c r="AU157" s="192" t="s">
        <v>153</v>
      </c>
      <c r="AY157" s="18" t="s">
        <v>146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153</v>
      </c>
      <c r="BK157" s="193">
        <f>ROUND(I157*H157,2)</f>
        <v>0</v>
      </c>
      <c r="BL157" s="18" t="s">
        <v>152</v>
      </c>
      <c r="BM157" s="192" t="s">
        <v>247</v>
      </c>
    </row>
    <row r="158" s="2" customFormat="1" ht="16.5" customHeight="1">
      <c r="A158" s="37"/>
      <c r="B158" s="179"/>
      <c r="C158" s="223" t="s">
        <v>76</v>
      </c>
      <c r="D158" s="223" t="s">
        <v>303</v>
      </c>
      <c r="E158" s="224" t="s">
        <v>641</v>
      </c>
      <c r="F158" s="225" t="s">
        <v>642</v>
      </c>
      <c r="G158" s="226" t="s">
        <v>160</v>
      </c>
      <c r="H158" s="227">
        <v>6</v>
      </c>
      <c r="I158" s="228"/>
      <c r="J158" s="229">
        <f>ROUND(I158*H158,2)</f>
        <v>0</v>
      </c>
      <c r="K158" s="230"/>
      <c r="L158" s="231"/>
      <c r="M158" s="232" t="s">
        <v>1</v>
      </c>
      <c r="N158" s="233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179</v>
      </c>
      <c r="AT158" s="192" t="s">
        <v>303</v>
      </c>
      <c r="AU158" s="192" t="s">
        <v>153</v>
      </c>
      <c r="AY158" s="18" t="s">
        <v>146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153</v>
      </c>
      <c r="BK158" s="193">
        <f>ROUND(I158*H158,2)</f>
        <v>0</v>
      </c>
      <c r="BL158" s="18" t="s">
        <v>152</v>
      </c>
      <c r="BM158" s="192" t="s">
        <v>258</v>
      </c>
    </row>
    <row r="159" s="2" customFormat="1" ht="24.15" customHeight="1">
      <c r="A159" s="37"/>
      <c r="B159" s="179"/>
      <c r="C159" s="223" t="s">
        <v>76</v>
      </c>
      <c r="D159" s="223" t="s">
        <v>303</v>
      </c>
      <c r="E159" s="224" t="s">
        <v>643</v>
      </c>
      <c r="F159" s="225" t="s">
        <v>644</v>
      </c>
      <c r="G159" s="226" t="s">
        <v>506</v>
      </c>
      <c r="H159" s="227">
        <v>2</v>
      </c>
      <c r="I159" s="228"/>
      <c r="J159" s="229">
        <f>ROUND(I159*H159,2)</f>
        <v>0</v>
      </c>
      <c r="K159" s="230"/>
      <c r="L159" s="231"/>
      <c r="M159" s="232" t="s">
        <v>1</v>
      </c>
      <c r="N159" s="233" t="s">
        <v>42</v>
      </c>
      <c r="O159" s="81"/>
      <c r="P159" s="190">
        <f>O159*H159</f>
        <v>0</v>
      </c>
      <c r="Q159" s="190">
        <v>0.012500000000000001</v>
      </c>
      <c r="R159" s="190">
        <f>Q159*H159</f>
        <v>0.025000000000000001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179</v>
      </c>
      <c r="AT159" s="192" t="s">
        <v>303</v>
      </c>
      <c r="AU159" s="192" t="s">
        <v>153</v>
      </c>
      <c r="AY159" s="18" t="s">
        <v>146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153</v>
      </c>
      <c r="BK159" s="193">
        <f>ROUND(I159*H159,2)</f>
        <v>0</v>
      </c>
      <c r="BL159" s="18" t="s">
        <v>152</v>
      </c>
      <c r="BM159" s="192" t="s">
        <v>266</v>
      </c>
    </row>
    <row r="160" s="2" customFormat="1" ht="24.15" customHeight="1">
      <c r="A160" s="37"/>
      <c r="B160" s="179"/>
      <c r="C160" s="223" t="s">
        <v>76</v>
      </c>
      <c r="D160" s="223" t="s">
        <v>303</v>
      </c>
      <c r="E160" s="224" t="s">
        <v>645</v>
      </c>
      <c r="F160" s="225" t="s">
        <v>646</v>
      </c>
      <c r="G160" s="226" t="s">
        <v>506</v>
      </c>
      <c r="H160" s="227">
        <v>1</v>
      </c>
      <c r="I160" s="228"/>
      <c r="J160" s="229">
        <f>ROUND(I160*H160,2)</f>
        <v>0</v>
      </c>
      <c r="K160" s="230"/>
      <c r="L160" s="231"/>
      <c r="M160" s="232" t="s">
        <v>1</v>
      </c>
      <c r="N160" s="233" t="s">
        <v>42</v>
      </c>
      <c r="O160" s="81"/>
      <c r="P160" s="190">
        <f>O160*H160</f>
        <v>0</v>
      </c>
      <c r="Q160" s="190">
        <v>0.021899999999999999</v>
      </c>
      <c r="R160" s="190">
        <f>Q160*H160</f>
        <v>0.021899999999999999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179</v>
      </c>
      <c r="AT160" s="192" t="s">
        <v>303</v>
      </c>
      <c r="AU160" s="192" t="s">
        <v>153</v>
      </c>
      <c r="AY160" s="18" t="s">
        <v>146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153</v>
      </c>
      <c r="BK160" s="193">
        <f>ROUND(I160*H160,2)</f>
        <v>0</v>
      </c>
      <c r="BL160" s="18" t="s">
        <v>152</v>
      </c>
      <c r="BM160" s="192" t="s">
        <v>271</v>
      </c>
    </row>
    <row r="161" s="2" customFormat="1" ht="16.5" customHeight="1">
      <c r="A161" s="37"/>
      <c r="B161" s="179"/>
      <c r="C161" s="223" t="s">
        <v>76</v>
      </c>
      <c r="D161" s="223" t="s">
        <v>303</v>
      </c>
      <c r="E161" s="224" t="s">
        <v>647</v>
      </c>
      <c r="F161" s="225" t="s">
        <v>648</v>
      </c>
      <c r="G161" s="226" t="s">
        <v>506</v>
      </c>
      <c r="H161" s="227">
        <v>2</v>
      </c>
      <c r="I161" s="228"/>
      <c r="J161" s="229">
        <f>ROUND(I161*H161,2)</f>
        <v>0</v>
      </c>
      <c r="K161" s="230"/>
      <c r="L161" s="231"/>
      <c r="M161" s="232" t="s">
        <v>1</v>
      </c>
      <c r="N161" s="233" t="s">
        <v>42</v>
      </c>
      <c r="O161" s="81"/>
      <c r="P161" s="190">
        <f>O161*H161</f>
        <v>0</v>
      </c>
      <c r="Q161" s="190">
        <v>0.0032000000000000002</v>
      </c>
      <c r="R161" s="190">
        <f>Q161*H161</f>
        <v>0.0064000000000000003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179</v>
      </c>
      <c r="AT161" s="192" t="s">
        <v>303</v>
      </c>
      <c r="AU161" s="192" t="s">
        <v>153</v>
      </c>
      <c r="AY161" s="18" t="s">
        <v>146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153</v>
      </c>
      <c r="BK161" s="193">
        <f>ROUND(I161*H161,2)</f>
        <v>0</v>
      </c>
      <c r="BL161" s="18" t="s">
        <v>152</v>
      </c>
      <c r="BM161" s="192" t="s">
        <v>363</v>
      </c>
    </row>
    <row r="162" s="2" customFormat="1" ht="16.5" customHeight="1">
      <c r="A162" s="37"/>
      <c r="B162" s="179"/>
      <c r="C162" s="223" t="s">
        <v>76</v>
      </c>
      <c r="D162" s="223" t="s">
        <v>303</v>
      </c>
      <c r="E162" s="224" t="s">
        <v>649</v>
      </c>
      <c r="F162" s="225" t="s">
        <v>650</v>
      </c>
      <c r="G162" s="226" t="s">
        <v>506</v>
      </c>
      <c r="H162" s="227">
        <v>1</v>
      </c>
      <c r="I162" s="228"/>
      <c r="J162" s="229">
        <f>ROUND(I162*H162,2)</f>
        <v>0</v>
      </c>
      <c r="K162" s="230"/>
      <c r="L162" s="231"/>
      <c r="M162" s="234" t="s">
        <v>1</v>
      </c>
      <c r="N162" s="235" t="s">
        <v>42</v>
      </c>
      <c r="O162" s="220"/>
      <c r="P162" s="221">
        <f>O162*H162</f>
        <v>0</v>
      </c>
      <c r="Q162" s="221">
        <v>0.0016999999999999999</v>
      </c>
      <c r="R162" s="221">
        <f>Q162*H162</f>
        <v>0.0016999999999999999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179</v>
      </c>
      <c r="AT162" s="192" t="s">
        <v>303</v>
      </c>
      <c r="AU162" s="192" t="s">
        <v>153</v>
      </c>
      <c r="AY162" s="18" t="s">
        <v>146</v>
      </c>
      <c r="BE162" s="193">
        <f>IF(N162="základná",J162,0)</f>
        <v>0</v>
      </c>
      <c r="BF162" s="193">
        <f>IF(N162="znížená",J162,0)</f>
        <v>0</v>
      </c>
      <c r="BG162" s="193">
        <f>IF(N162="zákl. prenesená",J162,0)</f>
        <v>0</v>
      </c>
      <c r="BH162" s="193">
        <f>IF(N162="zníž. prenesená",J162,0)</f>
        <v>0</v>
      </c>
      <c r="BI162" s="193">
        <f>IF(N162="nulová",J162,0)</f>
        <v>0</v>
      </c>
      <c r="BJ162" s="18" t="s">
        <v>153</v>
      </c>
      <c r="BK162" s="193">
        <f>ROUND(I162*H162,2)</f>
        <v>0</v>
      </c>
      <c r="BL162" s="18" t="s">
        <v>152</v>
      </c>
      <c r="BM162" s="192" t="s">
        <v>364</v>
      </c>
    </row>
    <row r="163" s="2" customFormat="1" ht="6.96" customHeight="1">
      <c r="A163" s="37"/>
      <c r="B163" s="64"/>
      <c r="C163" s="65"/>
      <c r="D163" s="65"/>
      <c r="E163" s="65"/>
      <c r="F163" s="65"/>
      <c r="G163" s="65"/>
      <c r="H163" s="65"/>
      <c r="I163" s="65"/>
      <c r="J163" s="65"/>
      <c r="K163" s="65"/>
      <c r="L163" s="38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autoFilter ref="C120:K16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38"/>
      <c r="C9" s="37"/>
      <c r="D9" s="37"/>
      <c r="E9" s="71" t="s">
        <v>651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104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437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ROUND(J119,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ROUND((SUM(BE119:BE209)),  2)</f>
        <v>0</v>
      </c>
      <c r="G33" s="132"/>
      <c r="H33" s="132"/>
      <c r="I33" s="133">
        <v>0.20000000000000001</v>
      </c>
      <c r="J33" s="131">
        <f>ROUND(((SUM(BE119:BE209))*I33),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ROUND((SUM(BF119:BF209)),  2)</f>
        <v>0</v>
      </c>
      <c r="G34" s="132"/>
      <c r="H34" s="132"/>
      <c r="I34" s="133">
        <v>0.20000000000000001</v>
      </c>
      <c r="J34" s="131">
        <f>ROUND(((SUM(BF119:BF209))*I34),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ROUND((SUM(BG119:BG209)),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ROUND((SUM(BH119:BH209)),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ROUND((SUM(BI119:BI209)),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7"/>
      <c r="D87" s="37"/>
      <c r="E87" s="71" t="str">
        <f>E9</f>
        <v>SO 06.4 - SO 06.4 Elektroinštalácia, prípojka NN, predprípr. pre kamer. systém, doplnenie svietidiel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                                       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J119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652</v>
      </c>
      <c r="E97" s="149"/>
      <c r="F97" s="149"/>
      <c r="G97" s="149"/>
      <c r="H97" s="149"/>
      <c r="I97" s="149"/>
      <c r="J97" s="150">
        <f>J120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653</v>
      </c>
      <c r="E98" s="153"/>
      <c r="F98" s="153"/>
      <c r="G98" s="153"/>
      <c r="H98" s="153"/>
      <c r="I98" s="153"/>
      <c r="J98" s="154">
        <f>J121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654</v>
      </c>
      <c r="E99" s="153"/>
      <c r="F99" s="153"/>
      <c r="G99" s="153"/>
      <c r="H99" s="153"/>
      <c r="I99" s="153"/>
      <c r="J99" s="154">
        <f>J193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9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132</v>
      </c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15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125" t="str">
        <f>E7</f>
        <v>Revitalizácia vnútrobloku Pádivec - Stavebné práce</v>
      </c>
      <c r="F109" s="31"/>
      <c r="G109" s="31"/>
      <c r="H109" s="31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118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30" customHeight="1">
      <c r="A111" s="37"/>
      <c r="B111" s="38"/>
      <c r="C111" s="37"/>
      <c r="D111" s="37"/>
      <c r="E111" s="71" t="str">
        <f>E9</f>
        <v>SO 06.4 - SO 06.4 Elektroinštalácia, prípojka NN, predprípr. pre kamer. systém, doplnenie svietidiel</v>
      </c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19</v>
      </c>
      <c r="D113" s="37"/>
      <c r="E113" s="37"/>
      <c r="F113" s="26" t="str">
        <f>F12</f>
        <v>Trenčín</v>
      </c>
      <c r="G113" s="37"/>
      <c r="H113" s="37"/>
      <c r="I113" s="31" t="s">
        <v>21</v>
      </c>
      <c r="J113" s="73" t="str">
        <f>IF(J12="","",J12)</f>
        <v>10. 2. 2022</v>
      </c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23</v>
      </c>
      <c r="D115" s="37"/>
      <c r="E115" s="37"/>
      <c r="F115" s="26" t="str">
        <f>E15</f>
        <v>Mesto Trenčín</v>
      </c>
      <c r="G115" s="37"/>
      <c r="H115" s="37"/>
      <c r="I115" s="31" t="s">
        <v>29</v>
      </c>
      <c r="J115" s="35" t="str">
        <f>E21</f>
        <v>Kvitnúce záhrady s.r.o.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27</v>
      </c>
      <c r="D116" s="37"/>
      <c r="E116" s="37"/>
      <c r="F116" s="26" t="str">
        <f>IF(E18="","",E18)</f>
        <v>Vyplň údaj</v>
      </c>
      <c r="G116" s="37"/>
      <c r="H116" s="37"/>
      <c r="I116" s="31" t="s">
        <v>34</v>
      </c>
      <c r="J116" s="35" t="str">
        <f>E24</f>
        <v xml:space="preserve">                                         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55"/>
      <c r="B118" s="156"/>
      <c r="C118" s="157" t="s">
        <v>133</v>
      </c>
      <c r="D118" s="158" t="s">
        <v>61</v>
      </c>
      <c r="E118" s="158" t="s">
        <v>57</v>
      </c>
      <c r="F118" s="158" t="s">
        <v>58</v>
      </c>
      <c r="G118" s="158" t="s">
        <v>134</v>
      </c>
      <c r="H118" s="158" t="s">
        <v>135</v>
      </c>
      <c r="I118" s="158" t="s">
        <v>136</v>
      </c>
      <c r="J118" s="159" t="s">
        <v>124</v>
      </c>
      <c r="K118" s="160" t="s">
        <v>137</v>
      </c>
      <c r="L118" s="161"/>
      <c r="M118" s="90" t="s">
        <v>1</v>
      </c>
      <c r="N118" s="91" t="s">
        <v>40</v>
      </c>
      <c r="O118" s="91" t="s">
        <v>138</v>
      </c>
      <c r="P118" s="91" t="s">
        <v>139</v>
      </c>
      <c r="Q118" s="91" t="s">
        <v>140</v>
      </c>
      <c r="R118" s="91" t="s">
        <v>141</v>
      </c>
      <c r="S118" s="91" t="s">
        <v>142</v>
      </c>
      <c r="T118" s="92" t="s">
        <v>143</v>
      </c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="2" customFormat="1" ht="22.8" customHeight="1">
      <c r="A119" s="37"/>
      <c r="B119" s="38"/>
      <c r="C119" s="97" t="s">
        <v>125</v>
      </c>
      <c r="D119" s="37"/>
      <c r="E119" s="37"/>
      <c r="F119" s="37"/>
      <c r="G119" s="37"/>
      <c r="H119" s="37"/>
      <c r="I119" s="37"/>
      <c r="J119" s="162">
        <f>BK119</f>
        <v>0</v>
      </c>
      <c r="K119" s="37"/>
      <c r="L119" s="38"/>
      <c r="M119" s="93"/>
      <c r="N119" s="77"/>
      <c r="O119" s="94"/>
      <c r="P119" s="163">
        <f>P120</f>
        <v>0</v>
      </c>
      <c r="Q119" s="94"/>
      <c r="R119" s="163">
        <f>R120</f>
        <v>0</v>
      </c>
      <c r="S119" s="94"/>
      <c r="T119" s="164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75</v>
      </c>
      <c r="AU119" s="18" t="s">
        <v>126</v>
      </c>
      <c r="BK119" s="165">
        <f>BK120</f>
        <v>0</v>
      </c>
    </row>
    <row r="120" s="12" customFormat="1" ht="25.92" customHeight="1">
      <c r="A120" s="12"/>
      <c r="B120" s="166"/>
      <c r="C120" s="12"/>
      <c r="D120" s="167" t="s">
        <v>75</v>
      </c>
      <c r="E120" s="168" t="s">
        <v>287</v>
      </c>
      <c r="F120" s="168" t="s">
        <v>561</v>
      </c>
      <c r="G120" s="12"/>
      <c r="H120" s="12"/>
      <c r="I120" s="169"/>
      <c r="J120" s="170">
        <f>BK120</f>
        <v>0</v>
      </c>
      <c r="K120" s="12"/>
      <c r="L120" s="166"/>
      <c r="M120" s="171"/>
      <c r="N120" s="172"/>
      <c r="O120" s="172"/>
      <c r="P120" s="173">
        <f>P121+P193</f>
        <v>0</v>
      </c>
      <c r="Q120" s="172"/>
      <c r="R120" s="173">
        <f>R121+R193</f>
        <v>0</v>
      </c>
      <c r="S120" s="172"/>
      <c r="T120" s="174">
        <f>T121+T193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7" t="s">
        <v>84</v>
      </c>
      <c r="AT120" s="175" t="s">
        <v>75</v>
      </c>
      <c r="AU120" s="175" t="s">
        <v>76</v>
      </c>
      <c r="AY120" s="167" t="s">
        <v>146</v>
      </c>
      <c r="BK120" s="176">
        <f>BK121+BK193</f>
        <v>0</v>
      </c>
    </row>
    <row r="121" s="12" customFormat="1" ht="22.8" customHeight="1">
      <c r="A121" s="12"/>
      <c r="B121" s="166"/>
      <c r="C121" s="12"/>
      <c r="D121" s="167" t="s">
        <v>75</v>
      </c>
      <c r="E121" s="177" t="s">
        <v>655</v>
      </c>
      <c r="F121" s="177" t="s">
        <v>656</v>
      </c>
      <c r="G121" s="12"/>
      <c r="H121" s="12"/>
      <c r="I121" s="169"/>
      <c r="J121" s="178">
        <f>BK121</f>
        <v>0</v>
      </c>
      <c r="K121" s="12"/>
      <c r="L121" s="166"/>
      <c r="M121" s="171"/>
      <c r="N121" s="172"/>
      <c r="O121" s="172"/>
      <c r="P121" s="173">
        <f>SUM(P122:P192)</f>
        <v>0</v>
      </c>
      <c r="Q121" s="172"/>
      <c r="R121" s="173">
        <f>SUM(R122:R192)</f>
        <v>0</v>
      </c>
      <c r="S121" s="172"/>
      <c r="T121" s="174">
        <f>SUM(T122:T192)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7" t="s">
        <v>84</v>
      </c>
      <c r="AT121" s="175" t="s">
        <v>75</v>
      </c>
      <c r="AU121" s="175" t="s">
        <v>84</v>
      </c>
      <c r="AY121" s="167" t="s">
        <v>146</v>
      </c>
      <c r="BK121" s="176">
        <f>SUM(BK122:BK192)</f>
        <v>0</v>
      </c>
    </row>
    <row r="122" s="2" customFormat="1" ht="24.15" customHeight="1">
      <c r="A122" s="37"/>
      <c r="B122" s="179"/>
      <c r="C122" s="180" t="s">
        <v>84</v>
      </c>
      <c r="D122" s="180" t="s">
        <v>148</v>
      </c>
      <c r="E122" s="181" t="s">
        <v>657</v>
      </c>
      <c r="F122" s="182" t="s">
        <v>658</v>
      </c>
      <c r="G122" s="183" t="s">
        <v>164</v>
      </c>
      <c r="H122" s="184">
        <v>24</v>
      </c>
      <c r="I122" s="185"/>
      <c r="J122" s="186">
        <f>ROUND(I122*H122,2)</f>
        <v>0</v>
      </c>
      <c r="K122" s="187"/>
      <c r="L122" s="38"/>
      <c r="M122" s="188" t="s">
        <v>1</v>
      </c>
      <c r="N122" s="189" t="s">
        <v>42</v>
      </c>
      <c r="O122" s="81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152</v>
      </c>
      <c r="AT122" s="192" t="s">
        <v>148</v>
      </c>
      <c r="AU122" s="192" t="s">
        <v>153</v>
      </c>
      <c r="AY122" s="18" t="s">
        <v>146</v>
      </c>
      <c r="BE122" s="193">
        <f>IF(N122="základná",J122,0)</f>
        <v>0</v>
      </c>
      <c r="BF122" s="193">
        <f>IF(N122="znížená",J122,0)</f>
        <v>0</v>
      </c>
      <c r="BG122" s="193">
        <f>IF(N122="zákl. prenesená",J122,0)</f>
        <v>0</v>
      </c>
      <c r="BH122" s="193">
        <f>IF(N122="zníž. prenesená",J122,0)</f>
        <v>0</v>
      </c>
      <c r="BI122" s="193">
        <f>IF(N122="nulová",J122,0)</f>
        <v>0</v>
      </c>
      <c r="BJ122" s="18" t="s">
        <v>153</v>
      </c>
      <c r="BK122" s="193">
        <f>ROUND(I122*H122,2)</f>
        <v>0</v>
      </c>
      <c r="BL122" s="18" t="s">
        <v>152</v>
      </c>
      <c r="BM122" s="192" t="s">
        <v>153</v>
      </c>
    </row>
    <row r="123" s="2" customFormat="1" ht="24.15" customHeight="1">
      <c r="A123" s="37"/>
      <c r="B123" s="179"/>
      <c r="C123" s="223" t="s">
        <v>153</v>
      </c>
      <c r="D123" s="223" t="s">
        <v>303</v>
      </c>
      <c r="E123" s="224" t="s">
        <v>659</v>
      </c>
      <c r="F123" s="225" t="s">
        <v>660</v>
      </c>
      <c r="G123" s="226" t="s">
        <v>164</v>
      </c>
      <c r="H123" s="227">
        <v>24</v>
      </c>
      <c r="I123" s="228"/>
      <c r="J123" s="229">
        <f>ROUND(I123*H123,2)</f>
        <v>0</v>
      </c>
      <c r="K123" s="230"/>
      <c r="L123" s="231"/>
      <c r="M123" s="232" t="s">
        <v>1</v>
      </c>
      <c r="N123" s="233" t="s">
        <v>42</v>
      </c>
      <c r="O123" s="81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179</v>
      </c>
      <c r="AT123" s="192" t="s">
        <v>303</v>
      </c>
      <c r="AU123" s="192" t="s">
        <v>153</v>
      </c>
      <c r="AY123" s="18" t="s">
        <v>146</v>
      </c>
      <c r="BE123" s="193">
        <f>IF(N123="základná",J123,0)</f>
        <v>0</v>
      </c>
      <c r="BF123" s="193">
        <f>IF(N123="znížená",J123,0)</f>
        <v>0</v>
      </c>
      <c r="BG123" s="193">
        <f>IF(N123="zákl. prenesená",J123,0)</f>
        <v>0</v>
      </c>
      <c r="BH123" s="193">
        <f>IF(N123="zníž. prenesená",J123,0)</f>
        <v>0</v>
      </c>
      <c r="BI123" s="193">
        <f>IF(N123="nulová",J123,0)</f>
        <v>0</v>
      </c>
      <c r="BJ123" s="18" t="s">
        <v>153</v>
      </c>
      <c r="BK123" s="193">
        <f>ROUND(I123*H123,2)</f>
        <v>0</v>
      </c>
      <c r="BL123" s="18" t="s">
        <v>152</v>
      </c>
      <c r="BM123" s="192" t="s">
        <v>152</v>
      </c>
    </row>
    <row r="124" s="2" customFormat="1" ht="24.15" customHeight="1">
      <c r="A124" s="37"/>
      <c r="B124" s="179"/>
      <c r="C124" s="180" t="s">
        <v>157</v>
      </c>
      <c r="D124" s="180" t="s">
        <v>148</v>
      </c>
      <c r="E124" s="181" t="s">
        <v>661</v>
      </c>
      <c r="F124" s="182" t="s">
        <v>662</v>
      </c>
      <c r="G124" s="183" t="s">
        <v>164</v>
      </c>
      <c r="H124" s="184">
        <v>86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42</v>
      </c>
      <c r="O124" s="81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152</v>
      </c>
      <c r="AT124" s="192" t="s">
        <v>148</v>
      </c>
      <c r="AU124" s="192" t="s">
        <v>153</v>
      </c>
      <c r="AY124" s="18" t="s">
        <v>146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153</v>
      </c>
      <c r="BK124" s="193">
        <f>ROUND(I124*H124,2)</f>
        <v>0</v>
      </c>
      <c r="BL124" s="18" t="s">
        <v>152</v>
      </c>
      <c r="BM124" s="192" t="s">
        <v>170</v>
      </c>
    </row>
    <row r="125" s="2" customFormat="1" ht="24.15" customHeight="1">
      <c r="A125" s="37"/>
      <c r="B125" s="179"/>
      <c r="C125" s="223" t="s">
        <v>152</v>
      </c>
      <c r="D125" s="223" t="s">
        <v>303</v>
      </c>
      <c r="E125" s="224" t="s">
        <v>663</v>
      </c>
      <c r="F125" s="225" t="s">
        <v>664</v>
      </c>
      <c r="G125" s="226" t="s">
        <v>164</v>
      </c>
      <c r="H125" s="227">
        <v>86</v>
      </c>
      <c r="I125" s="228"/>
      <c r="J125" s="229">
        <f>ROUND(I125*H125,2)</f>
        <v>0</v>
      </c>
      <c r="K125" s="230"/>
      <c r="L125" s="231"/>
      <c r="M125" s="232" t="s">
        <v>1</v>
      </c>
      <c r="N125" s="233" t="s">
        <v>42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179</v>
      </c>
      <c r="AT125" s="192" t="s">
        <v>303</v>
      </c>
      <c r="AU125" s="192" t="s">
        <v>153</v>
      </c>
      <c r="AY125" s="18" t="s">
        <v>146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153</v>
      </c>
      <c r="BK125" s="193">
        <f>ROUND(I125*H125,2)</f>
        <v>0</v>
      </c>
      <c r="BL125" s="18" t="s">
        <v>152</v>
      </c>
      <c r="BM125" s="192" t="s">
        <v>179</v>
      </c>
    </row>
    <row r="126" s="2" customFormat="1" ht="24.15" customHeight="1">
      <c r="A126" s="37"/>
      <c r="B126" s="179"/>
      <c r="C126" s="180" t="s">
        <v>166</v>
      </c>
      <c r="D126" s="180" t="s">
        <v>148</v>
      </c>
      <c r="E126" s="181" t="s">
        <v>665</v>
      </c>
      <c r="F126" s="182" t="s">
        <v>666</v>
      </c>
      <c r="G126" s="183" t="s">
        <v>506</v>
      </c>
      <c r="H126" s="184">
        <v>1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42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152</v>
      </c>
      <c r="AT126" s="192" t="s">
        <v>148</v>
      </c>
      <c r="AU126" s="192" t="s">
        <v>153</v>
      </c>
      <c r="AY126" s="18" t="s">
        <v>146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153</v>
      </c>
      <c r="BK126" s="193">
        <f>ROUND(I126*H126,2)</f>
        <v>0</v>
      </c>
      <c r="BL126" s="18" t="s">
        <v>152</v>
      </c>
      <c r="BM126" s="192" t="s">
        <v>188</v>
      </c>
    </row>
    <row r="127" s="2" customFormat="1" ht="37.8" customHeight="1">
      <c r="A127" s="37"/>
      <c r="B127" s="179"/>
      <c r="C127" s="223" t="s">
        <v>170</v>
      </c>
      <c r="D127" s="223" t="s">
        <v>303</v>
      </c>
      <c r="E127" s="224" t="s">
        <v>667</v>
      </c>
      <c r="F127" s="225" t="s">
        <v>668</v>
      </c>
      <c r="G127" s="226" t="s">
        <v>506</v>
      </c>
      <c r="H127" s="227">
        <v>1</v>
      </c>
      <c r="I127" s="228"/>
      <c r="J127" s="229">
        <f>ROUND(I127*H127,2)</f>
        <v>0</v>
      </c>
      <c r="K127" s="230"/>
      <c r="L127" s="231"/>
      <c r="M127" s="232" t="s">
        <v>1</v>
      </c>
      <c r="N127" s="233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179</v>
      </c>
      <c r="AT127" s="192" t="s">
        <v>303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156</v>
      </c>
    </row>
    <row r="128" s="2" customFormat="1" ht="16.5" customHeight="1">
      <c r="A128" s="37"/>
      <c r="B128" s="179"/>
      <c r="C128" s="180" t="s">
        <v>174</v>
      </c>
      <c r="D128" s="180" t="s">
        <v>148</v>
      </c>
      <c r="E128" s="181" t="s">
        <v>669</v>
      </c>
      <c r="F128" s="182" t="s">
        <v>670</v>
      </c>
      <c r="G128" s="183" t="s">
        <v>506</v>
      </c>
      <c r="H128" s="184">
        <v>20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152</v>
      </c>
      <c r="AT128" s="192" t="s">
        <v>148</v>
      </c>
      <c r="AU128" s="192" t="s">
        <v>153</v>
      </c>
      <c r="AY128" s="18" t="s">
        <v>146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153</v>
      </c>
      <c r="BK128" s="193">
        <f>ROUND(I128*H128,2)</f>
        <v>0</v>
      </c>
      <c r="BL128" s="18" t="s">
        <v>152</v>
      </c>
      <c r="BM128" s="192" t="s">
        <v>209</v>
      </c>
    </row>
    <row r="129" s="2" customFormat="1" ht="16.5" customHeight="1">
      <c r="A129" s="37"/>
      <c r="B129" s="179"/>
      <c r="C129" s="180" t="s">
        <v>179</v>
      </c>
      <c r="D129" s="180" t="s">
        <v>148</v>
      </c>
      <c r="E129" s="181" t="s">
        <v>671</v>
      </c>
      <c r="F129" s="182" t="s">
        <v>672</v>
      </c>
      <c r="G129" s="183" t="s">
        <v>506</v>
      </c>
      <c r="H129" s="184">
        <v>2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152</v>
      </c>
      <c r="AT129" s="192" t="s">
        <v>148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218</v>
      </c>
    </row>
    <row r="130" s="2" customFormat="1" ht="16.5" customHeight="1">
      <c r="A130" s="37"/>
      <c r="B130" s="179"/>
      <c r="C130" s="180" t="s">
        <v>184</v>
      </c>
      <c r="D130" s="180" t="s">
        <v>148</v>
      </c>
      <c r="E130" s="181" t="s">
        <v>673</v>
      </c>
      <c r="F130" s="182" t="s">
        <v>674</v>
      </c>
      <c r="G130" s="183" t="s">
        <v>506</v>
      </c>
      <c r="H130" s="184">
        <v>2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152</v>
      </c>
      <c r="AT130" s="192" t="s">
        <v>148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227</v>
      </c>
    </row>
    <row r="131" s="2" customFormat="1" ht="24.15" customHeight="1">
      <c r="A131" s="37"/>
      <c r="B131" s="179"/>
      <c r="C131" s="180" t="s">
        <v>188</v>
      </c>
      <c r="D131" s="180" t="s">
        <v>148</v>
      </c>
      <c r="E131" s="181" t="s">
        <v>675</v>
      </c>
      <c r="F131" s="182" t="s">
        <v>676</v>
      </c>
      <c r="G131" s="183" t="s">
        <v>506</v>
      </c>
      <c r="H131" s="184">
        <v>4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7</v>
      </c>
    </row>
    <row r="132" s="2" customFormat="1" ht="16.5" customHeight="1">
      <c r="A132" s="37"/>
      <c r="B132" s="179"/>
      <c r="C132" s="223" t="s">
        <v>193</v>
      </c>
      <c r="D132" s="223" t="s">
        <v>303</v>
      </c>
      <c r="E132" s="224" t="s">
        <v>677</v>
      </c>
      <c r="F132" s="225" t="s">
        <v>678</v>
      </c>
      <c r="G132" s="226" t="s">
        <v>506</v>
      </c>
      <c r="H132" s="227">
        <v>4</v>
      </c>
      <c r="I132" s="228"/>
      <c r="J132" s="229">
        <f>ROUND(I132*H132,2)</f>
        <v>0</v>
      </c>
      <c r="K132" s="230"/>
      <c r="L132" s="231"/>
      <c r="M132" s="232" t="s">
        <v>1</v>
      </c>
      <c r="N132" s="233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179</v>
      </c>
      <c r="AT132" s="192" t="s">
        <v>303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161</v>
      </c>
    </row>
    <row r="133" s="2" customFormat="1" ht="24.15" customHeight="1">
      <c r="A133" s="37"/>
      <c r="B133" s="179"/>
      <c r="C133" s="223" t="s">
        <v>156</v>
      </c>
      <c r="D133" s="223" t="s">
        <v>303</v>
      </c>
      <c r="E133" s="224" t="s">
        <v>679</v>
      </c>
      <c r="F133" s="225" t="s">
        <v>680</v>
      </c>
      <c r="G133" s="226" t="s">
        <v>506</v>
      </c>
      <c r="H133" s="227">
        <v>4</v>
      </c>
      <c r="I133" s="228"/>
      <c r="J133" s="229">
        <f>ROUND(I133*H133,2)</f>
        <v>0</v>
      </c>
      <c r="K133" s="230"/>
      <c r="L133" s="231"/>
      <c r="M133" s="232" t="s">
        <v>1</v>
      </c>
      <c r="N133" s="233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179</v>
      </c>
      <c r="AT133" s="192" t="s">
        <v>303</v>
      </c>
      <c r="AU133" s="192" t="s">
        <v>153</v>
      </c>
      <c r="AY133" s="18" t="s">
        <v>146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153</v>
      </c>
      <c r="BK133" s="193">
        <f>ROUND(I133*H133,2)</f>
        <v>0</v>
      </c>
      <c r="BL133" s="18" t="s">
        <v>152</v>
      </c>
      <c r="BM133" s="192" t="s">
        <v>165</v>
      </c>
    </row>
    <row r="134" s="2" customFormat="1" ht="16.5" customHeight="1">
      <c r="A134" s="37"/>
      <c r="B134" s="179"/>
      <c r="C134" s="180" t="s">
        <v>205</v>
      </c>
      <c r="D134" s="180" t="s">
        <v>148</v>
      </c>
      <c r="E134" s="181" t="s">
        <v>681</v>
      </c>
      <c r="F134" s="182" t="s">
        <v>682</v>
      </c>
      <c r="G134" s="183" t="s">
        <v>506</v>
      </c>
      <c r="H134" s="184">
        <v>3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152</v>
      </c>
      <c r="AT134" s="192" t="s">
        <v>148</v>
      </c>
      <c r="AU134" s="192" t="s">
        <v>153</v>
      </c>
      <c r="AY134" s="18" t="s">
        <v>146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153</v>
      </c>
      <c r="BK134" s="193">
        <f>ROUND(I134*H134,2)</f>
        <v>0</v>
      </c>
      <c r="BL134" s="18" t="s">
        <v>152</v>
      </c>
      <c r="BM134" s="192" t="s">
        <v>169</v>
      </c>
    </row>
    <row r="135" s="2" customFormat="1" ht="21.75" customHeight="1">
      <c r="A135" s="37"/>
      <c r="B135" s="179"/>
      <c r="C135" s="223" t="s">
        <v>209</v>
      </c>
      <c r="D135" s="223" t="s">
        <v>303</v>
      </c>
      <c r="E135" s="224" t="s">
        <v>683</v>
      </c>
      <c r="F135" s="225" t="s">
        <v>684</v>
      </c>
      <c r="G135" s="226" t="s">
        <v>506</v>
      </c>
      <c r="H135" s="227">
        <v>3</v>
      </c>
      <c r="I135" s="228"/>
      <c r="J135" s="229">
        <f>ROUND(I135*H135,2)</f>
        <v>0</v>
      </c>
      <c r="K135" s="230"/>
      <c r="L135" s="231"/>
      <c r="M135" s="232" t="s">
        <v>1</v>
      </c>
      <c r="N135" s="233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179</v>
      </c>
      <c r="AT135" s="192" t="s">
        <v>303</v>
      </c>
      <c r="AU135" s="192" t="s">
        <v>153</v>
      </c>
      <c r="AY135" s="18" t="s">
        <v>146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153</v>
      </c>
      <c r="BK135" s="193">
        <f>ROUND(I135*H135,2)</f>
        <v>0</v>
      </c>
      <c r="BL135" s="18" t="s">
        <v>152</v>
      </c>
      <c r="BM135" s="192" t="s">
        <v>279</v>
      </c>
    </row>
    <row r="136" s="2" customFormat="1" ht="24.15" customHeight="1">
      <c r="A136" s="37"/>
      <c r="B136" s="179"/>
      <c r="C136" s="180" t="s">
        <v>213</v>
      </c>
      <c r="D136" s="180" t="s">
        <v>148</v>
      </c>
      <c r="E136" s="181" t="s">
        <v>685</v>
      </c>
      <c r="F136" s="182" t="s">
        <v>686</v>
      </c>
      <c r="G136" s="183" t="s">
        <v>506</v>
      </c>
      <c r="H136" s="184">
        <v>1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173</v>
      </c>
    </row>
    <row r="137" s="2" customFormat="1" ht="24.15" customHeight="1">
      <c r="A137" s="37"/>
      <c r="B137" s="179"/>
      <c r="C137" s="223" t="s">
        <v>218</v>
      </c>
      <c r="D137" s="223" t="s">
        <v>303</v>
      </c>
      <c r="E137" s="224" t="s">
        <v>687</v>
      </c>
      <c r="F137" s="225" t="s">
        <v>688</v>
      </c>
      <c r="G137" s="226" t="s">
        <v>506</v>
      </c>
      <c r="H137" s="227">
        <v>1</v>
      </c>
      <c r="I137" s="228"/>
      <c r="J137" s="229">
        <f>ROUND(I137*H137,2)</f>
        <v>0</v>
      </c>
      <c r="K137" s="230"/>
      <c r="L137" s="231"/>
      <c r="M137" s="232" t="s">
        <v>1</v>
      </c>
      <c r="N137" s="233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179</v>
      </c>
      <c r="AT137" s="192" t="s">
        <v>303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177</v>
      </c>
    </row>
    <row r="138" s="2" customFormat="1" ht="33" customHeight="1">
      <c r="A138" s="37"/>
      <c r="B138" s="179"/>
      <c r="C138" s="223" t="s">
        <v>223</v>
      </c>
      <c r="D138" s="223" t="s">
        <v>303</v>
      </c>
      <c r="E138" s="224" t="s">
        <v>689</v>
      </c>
      <c r="F138" s="225" t="s">
        <v>690</v>
      </c>
      <c r="G138" s="226" t="s">
        <v>506</v>
      </c>
      <c r="H138" s="227">
        <v>1</v>
      </c>
      <c r="I138" s="228"/>
      <c r="J138" s="229">
        <f>ROUND(I138*H138,2)</f>
        <v>0</v>
      </c>
      <c r="K138" s="230"/>
      <c r="L138" s="231"/>
      <c r="M138" s="232" t="s">
        <v>1</v>
      </c>
      <c r="N138" s="233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179</v>
      </c>
      <c r="AT138" s="192" t="s">
        <v>303</v>
      </c>
      <c r="AU138" s="192" t="s">
        <v>153</v>
      </c>
      <c r="AY138" s="18" t="s">
        <v>146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153</v>
      </c>
      <c r="BK138" s="193">
        <f>ROUND(I138*H138,2)</f>
        <v>0</v>
      </c>
      <c r="BL138" s="18" t="s">
        <v>152</v>
      </c>
      <c r="BM138" s="192" t="s">
        <v>183</v>
      </c>
    </row>
    <row r="139" s="2" customFormat="1" ht="16.5" customHeight="1">
      <c r="A139" s="37"/>
      <c r="B139" s="179"/>
      <c r="C139" s="223" t="s">
        <v>227</v>
      </c>
      <c r="D139" s="223" t="s">
        <v>303</v>
      </c>
      <c r="E139" s="224" t="s">
        <v>691</v>
      </c>
      <c r="F139" s="225" t="s">
        <v>692</v>
      </c>
      <c r="G139" s="226" t="s">
        <v>506</v>
      </c>
      <c r="H139" s="227">
        <v>1</v>
      </c>
      <c r="I139" s="228"/>
      <c r="J139" s="229">
        <f>ROUND(I139*H139,2)</f>
        <v>0</v>
      </c>
      <c r="K139" s="230"/>
      <c r="L139" s="231"/>
      <c r="M139" s="232" t="s">
        <v>1</v>
      </c>
      <c r="N139" s="233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179</v>
      </c>
      <c r="AT139" s="192" t="s">
        <v>303</v>
      </c>
      <c r="AU139" s="192" t="s">
        <v>153</v>
      </c>
      <c r="AY139" s="18" t="s">
        <v>146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153</v>
      </c>
      <c r="BK139" s="193">
        <f>ROUND(I139*H139,2)</f>
        <v>0</v>
      </c>
      <c r="BL139" s="18" t="s">
        <v>152</v>
      </c>
      <c r="BM139" s="192" t="s">
        <v>187</v>
      </c>
    </row>
    <row r="140" s="2" customFormat="1" ht="16.5" customHeight="1">
      <c r="A140" s="37"/>
      <c r="B140" s="179"/>
      <c r="C140" s="223" t="s">
        <v>244</v>
      </c>
      <c r="D140" s="223" t="s">
        <v>303</v>
      </c>
      <c r="E140" s="224" t="s">
        <v>693</v>
      </c>
      <c r="F140" s="225" t="s">
        <v>694</v>
      </c>
      <c r="G140" s="226" t="s">
        <v>506</v>
      </c>
      <c r="H140" s="227">
        <v>1</v>
      </c>
      <c r="I140" s="228"/>
      <c r="J140" s="229">
        <f>ROUND(I140*H140,2)</f>
        <v>0</v>
      </c>
      <c r="K140" s="230"/>
      <c r="L140" s="231"/>
      <c r="M140" s="232" t="s">
        <v>1</v>
      </c>
      <c r="N140" s="233" t="s">
        <v>42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179</v>
      </c>
      <c r="AT140" s="192" t="s">
        <v>303</v>
      </c>
      <c r="AU140" s="192" t="s">
        <v>153</v>
      </c>
      <c r="AY140" s="18" t="s">
        <v>146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153</v>
      </c>
      <c r="BK140" s="193">
        <f>ROUND(I140*H140,2)</f>
        <v>0</v>
      </c>
      <c r="BL140" s="18" t="s">
        <v>152</v>
      </c>
      <c r="BM140" s="192" t="s">
        <v>191</v>
      </c>
    </row>
    <row r="141" s="2" customFormat="1" ht="21.75" customHeight="1">
      <c r="A141" s="37"/>
      <c r="B141" s="179"/>
      <c r="C141" s="223" t="s">
        <v>7</v>
      </c>
      <c r="D141" s="223" t="s">
        <v>303</v>
      </c>
      <c r="E141" s="224" t="s">
        <v>695</v>
      </c>
      <c r="F141" s="225" t="s">
        <v>696</v>
      </c>
      <c r="G141" s="226" t="s">
        <v>506</v>
      </c>
      <c r="H141" s="227">
        <v>1</v>
      </c>
      <c r="I141" s="228"/>
      <c r="J141" s="229">
        <f>ROUND(I141*H141,2)</f>
        <v>0</v>
      </c>
      <c r="K141" s="230"/>
      <c r="L141" s="231"/>
      <c r="M141" s="232" t="s">
        <v>1</v>
      </c>
      <c r="N141" s="233" t="s">
        <v>42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179</v>
      </c>
      <c r="AT141" s="192" t="s">
        <v>303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339</v>
      </c>
    </row>
    <row r="142" s="2" customFormat="1" ht="16.5" customHeight="1">
      <c r="A142" s="37"/>
      <c r="B142" s="179"/>
      <c r="C142" s="223" t="s">
        <v>263</v>
      </c>
      <c r="D142" s="223" t="s">
        <v>303</v>
      </c>
      <c r="E142" s="224" t="s">
        <v>697</v>
      </c>
      <c r="F142" s="225" t="s">
        <v>698</v>
      </c>
      <c r="G142" s="226" t="s">
        <v>506</v>
      </c>
      <c r="H142" s="227">
        <v>1</v>
      </c>
      <c r="I142" s="228"/>
      <c r="J142" s="229">
        <f>ROUND(I142*H142,2)</f>
        <v>0</v>
      </c>
      <c r="K142" s="230"/>
      <c r="L142" s="231"/>
      <c r="M142" s="232" t="s">
        <v>1</v>
      </c>
      <c r="N142" s="233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179</v>
      </c>
      <c r="AT142" s="192" t="s">
        <v>303</v>
      </c>
      <c r="AU142" s="192" t="s">
        <v>153</v>
      </c>
      <c r="AY142" s="18" t="s">
        <v>146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153</v>
      </c>
      <c r="BK142" s="193">
        <f>ROUND(I142*H142,2)</f>
        <v>0</v>
      </c>
      <c r="BL142" s="18" t="s">
        <v>152</v>
      </c>
      <c r="BM142" s="192" t="s">
        <v>280</v>
      </c>
    </row>
    <row r="143" s="2" customFormat="1" ht="24.15" customHeight="1">
      <c r="A143" s="37"/>
      <c r="B143" s="179"/>
      <c r="C143" s="180" t="s">
        <v>161</v>
      </c>
      <c r="D143" s="180" t="s">
        <v>148</v>
      </c>
      <c r="E143" s="181" t="s">
        <v>699</v>
      </c>
      <c r="F143" s="182" t="s">
        <v>700</v>
      </c>
      <c r="G143" s="183" t="s">
        <v>506</v>
      </c>
      <c r="H143" s="184">
        <v>1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42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152</v>
      </c>
      <c r="AT143" s="192" t="s">
        <v>148</v>
      </c>
      <c r="AU143" s="192" t="s">
        <v>153</v>
      </c>
      <c r="AY143" s="18" t="s">
        <v>146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153</v>
      </c>
      <c r="BK143" s="193">
        <f>ROUND(I143*H143,2)</f>
        <v>0</v>
      </c>
      <c r="BL143" s="18" t="s">
        <v>152</v>
      </c>
      <c r="BM143" s="192" t="s">
        <v>281</v>
      </c>
    </row>
    <row r="144" s="2" customFormat="1" ht="24.15" customHeight="1">
      <c r="A144" s="37"/>
      <c r="B144" s="179"/>
      <c r="C144" s="223" t="s">
        <v>348</v>
      </c>
      <c r="D144" s="223" t="s">
        <v>303</v>
      </c>
      <c r="E144" s="224" t="s">
        <v>701</v>
      </c>
      <c r="F144" s="225" t="s">
        <v>702</v>
      </c>
      <c r="G144" s="226" t="s">
        <v>506</v>
      </c>
      <c r="H144" s="227">
        <v>1</v>
      </c>
      <c r="I144" s="228"/>
      <c r="J144" s="229">
        <f>ROUND(I144*H144,2)</f>
        <v>0</v>
      </c>
      <c r="K144" s="230"/>
      <c r="L144" s="231"/>
      <c r="M144" s="232" t="s">
        <v>1</v>
      </c>
      <c r="N144" s="233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179</v>
      </c>
      <c r="AT144" s="192" t="s">
        <v>303</v>
      </c>
      <c r="AU144" s="192" t="s">
        <v>153</v>
      </c>
      <c r="AY144" s="18" t="s">
        <v>146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153</v>
      </c>
      <c r="BK144" s="193">
        <f>ROUND(I144*H144,2)</f>
        <v>0</v>
      </c>
      <c r="BL144" s="18" t="s">
        <v>152</v>
      </c>
      <c r="BM144" s="192" t="s">
        <v>197</v>
      </c>
    </row>
    <row r="145" s="2" customFormat="1" ht="16.5" customHeight="1">
      <c r="A145" s="37"/>
      <c r="B145" s="179"/>
      <c r="C145" s="223" t="s">
        <v>165</v>
      </c>
      <c r="D145" s="223" t="s">
        <v>303</v>
      </c>
      <c r="E145" s="224" t="s">
        <v>703</v>
      </c>
      <c r="F145" s="225" t="s">
        <v>704</v>
      </c>
      <c r="G145" s="226" t="s">
        <v>506</v>
      </c>
      <c r="H145" s="227">
        <v>1</v>
      </c>
      <c r="I145" s="228"/>
      <c r="J145" s="229">
        <f>ROUND(I145*H145,2)</f>
        <v>0</v>
      </c>
      <c r="K145" s="230"/>
      <c r="L145" s="231"/>
      <c r="M145" s="232" t="s">
        <v>1</v>
      </c>
      <c r="N145" s="233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179</v>
      </c>
      <c r="AT145" s="192" t="s">
        <v>303</v>
      </c>
      <c r="AU145" s="192" t="s">
        <v>153</v>
      </c>
      <c r="AY145" s="18" t="s">
        <v>146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153</v>
      </c>
      <c r="BK145" s="193">
        <f>ROUND(I145*H145,2)</f>
        <v>0</v>
      </c>
      <c r="BL145" s="18" t="s">
        <v>152</v>
      </c>
      <c r="BM145" s="192" t="s">
        <v>200</v>
      </c>
    </row>
    <row r="146" s="2" customFormat="1" ht="24.15" customHeight="1">
      <c r="A146" s="37"/>
      <c r="B146" s="179"/>
      <c r="C146" s="223" t="s">
        <v>349</v>
      </c>
      <c r="D146" s="223" t="s">
        <v>303</v>
      </c>
      <c r="E146" s="224" t="s">
        <v>705</v>
      </c>
      <c r="F146" s="225" t="s">
        <v>706</v>
      </c>
      <c r="G146" s="226" t="s">
        <v>506</v>
      </c>
      <c r="H146" s="227">
        <v>1</v>
      </c>
      <c r="I146" s="228"/>
      <c r="J146" s="229">
        <f>ROUND(I146*H146,2)</f>
        <v>0</v>
      </c>
      <c r="K146" s="230"/>
      <c r="L146" s="231"/>
      <c r="M146" s="232" t="s">
        <v>1</v>
      </c>
      <c r="N146" s="233" t="s">
        <v>42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179</v>
      </c>
      <c r="AT146" s="192" t="s">
        <v>303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208</v>
      </c>
    </row>
    <row r="147" s="2" customFormat="1" ht="24.15" customHeight="1">
      <c r="A147" s="37"/>
      <c r="B147" s="179"/>
      <c r="C147" s="223" t="s">
        <v>169</v>
      </c>
      <c r="D147" s="223" t="s">
        <v>303</v>
      </c>
      <c r="E147" s="224" t="s">
        <v>707</v>
      </c>
      <c r="F147" s="225" t="s">
        <v>708</v>
      </c>
      <c r="G147" s="226" t="s">
        <v>506</v>
      </c>
      <c r="H147" s="227">
        <v>1</v>
      </c>
      <c r="I147" s="228"/>
      <c r="J147" s="229">
        <f>ROUND(I147*H147,2)</f>
        <v>0</v>
      </c>
      <c r="K147" s="230"/>
      <c r="L147" s="231"/>
      <c r="M147" s="232" t="s">
        <v>1</v>
      </c>
      <c r="N147" s="233" t="s">
        <v>42</v>
      </c>
      <c r="O147" s="81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179</v>
      </c>
      <c r="AT147" s="192" t="s">
        <v>303</v>
      </c>
      <c r="AU147" s="192" t="s">
        <v>153</v>
      </c>
      <c r="AY147" s="18" t="s">
        <v>146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153</v>
      </c>
      <c r="BK147" s="193">
        <f>ROUND(I147*H147,2)</f>
        <v>0</v>
      </c>
      <c r="BL147" s="18" t="s">
        <v>152</v>
      </c>
      <c r="BM147" s="192" t="s">
        <v>212</v>
      </c>
    </row>
    <row r="148" s="2" customFormat="1" ht="16.5" customHeight="1">
      <c r="A148" s="37"/>
      <c r="B148" s="179"/>
      <c r="C148" s="223" t="s">
        <v>354</v>
      </c>
      <c r="D148" s="223" t="s">
        <v>303</v>
      </c>
      <c r="E148" s="224" t="s">
        <v>709</v>
      </c>
      <c r="F148" s="225" t="s">
        <v>710</v>
      </c>
      <c r="G148" s="226" t="s">
        <v>506</v>
      </c>
      <c r="H148" s="227">
        <v>1</v>
      </c>
      <c r="I148" s="228"/>
      <c r="J148" s="229">
        <f>ROUND(I148*H148,2)</f>
        <v>0</v>
      </c>
      <c r="K148" s="230"/>
      <c r="L148" s="231"/>
      <c r="M148" s="232" t="s">
        <v>1</v>
      </c>
      <c r="N148" s="233" t="s">
        <v>42</v>
      </c>
      <c r="O148" s="81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179</v>
      </c>
      <c r="AT148" s="192" t="s">
        <v>303</v>
      </c>
      <c r="AU148" s="192" t="s">
        <v>153</v>
      </c>
      <c r="AY148" s="18" t="s">
        <v>146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153</v>
      </c>
      <c r="BK148" s="193">
        <f>ROUND(I148*H148,2)</f>
        <v>0</v>
      </c>
      <c r="BL148" s="18" t="s">
        <v>152</v>
      </c>
      <c r="BM148" s="192" t="s">
        <v>216</v>
      </c>
    </row>
    <row r="149" s="2" customFormat="1" ht="16.5" customHeight="1">
      <c r="A149" s="37"/>
      <c r="B149" s="179"/>
      <c r="C149" s="223" t="s">
        <v>279</v>
      </c>
      <c r="D149" s="223" t="s">
        <v>303</v>
      </c>
      <c r="E149" s="224" t="s">
        <v>711</v>
      </c>
      <c r="F149" s="225" t="s">
        <v>712</v>
      </c>
      <c r="G149" s="226" t="s">
        <v>506</v>
      </c>
      <c r="H149" s="227">
        <v>1</v>
      </c>
      <c r="I149" s="228"/>
      <c r="J149" s="229">
        <f>ROUND(I149*H149,2)</f>
        <v>0</v>
      </c>
      <c r="K149" s="230"/>
      <c r="L149" s="231"/>
      <c r="M149" s="232" t="s">
        <v>1</v>
      </c>
      <c r="N149" s="233" t="s">
        <v>42</v>
      </c>
      <c r="O149" s="81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179</v>
      </c>
      <c r="AT149" s="192" t="s">
        <v>303</v>
      </c>
      <c r="AU149" s="192" t="s">
        <v>153</v>
      </c>
      <c r="AY149" s="18" t="s">
        <v>146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153</v>
      </c>
      <c r="BK149" s="193">
        <f>ROUND(I149*H149,2)</f>
        <v>0</v>
      </c>
      <c r="BL149" s="18" t="s">
        <v>152</v>
      </c>
      <c r="BM149" s="192" t="s">
        <v>222</v>
      </c>
    </row>
    <row r="150" s="2" customFormat="1" ht="16.5" customHeight="1">
      <c r="A150" s="37"/>
      <c r="B150" s="179"/>
      <c r="C150" s="223" t="s">
        <v>359</v>
      </c>
      <c r="D150" s="223" t="s">
        <v>303</v>
      </c>
      <c r="E150" s="224" t="s">
        <v>713</v>
      </c>
      <c r="F150" s="225" t="s">
        <v>714</v>
      </c>
      <c r="G150" s="226" t="s">
        <v>506</v>
      </c>
      <c r="H150" s="227">
        <v>1</v>
      </c>
      <c r="I150" s="228"/>
      <c r="J150" s="229">
        <f>ROUND(I150*H150,2)</f>
        <v>0</v>
      </c>
      <c r="K150" s="230"/>
      <c r="L150" s="231"/>
      <c r="M150" s="232" t="s">
        <v>1</v>
      </c>
      <c r="N150" s="233" t="s">
        <v>42</v>
      </c>
      <c r="O150" s="81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179</v>
      </c>
      <c r="AT150" s="192" t="s">
        <v>303</v>
      </c>
      <c r="AU150" s="192" t="s">
        <v>153</v>
      </c>
      <c r="AY150" s="18" t="s">
        <v>146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153</v>
      </c>
      <c r="BK150" s="193">
        <f>ROUND(I150*H150,2)</f>
        <v>0</v>
      </c>
      <c r="BL150" s="18" t="s">
        <v>152</v>
      </c>
      <c r="BM150" s="192" t="s">
        <v>226</v>
      </c>
    </row>
    <row r="151" s="2" customFormat="1" ht="16.5" customHeight="1">
      <c r="A151" s="37"/>
      <c r="B151" s="179"/>
      <c r="C151" s="223" t="s">
        <v>173</v>
      </c>
      <c r="D151" s="223" t="s">
        <v>303</v>
      </c>
      <c r="E151" s="224" t="s">
        <v>715</v>
      </c>
      <c r="F151" s="225" t="s">
        <v>694</v>
      </c>
      <c r="G151" s="226" t="s">
        <v>506</v>
      </c>
      <c r="H151" s="227">
        <v>1</v>
      </c>
      <c r="I151" s="228"/>
      <c r="J151" s="229">
        <f>ROUND(I151*H151,2)</f>
        <v>0</v>
      </c>
      <c r="K151" s="230"/>
      <c r="L151" s="231"/>
      <c r="M151" s="232" t="s">
        <v>1</v>
      </c>
      <c r="N151" s="233" t="s">
        <v>42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179</v>
      </c>
      <c r="AT151" s="192" t="s">
        <v>303</v>
      </c>
      <c r="AU151" s="192" t="s">
        <v>153</v>
      </c>
      <c r="AY151" s="18" t="s">
        <v>146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153</v>
      </c>
      <c r="BK151" s="193">
        <f>ROUND(I151*H151,2)</f>
        <v>0</v>
      </c>
      <c r="BL151" s="18" t="s">
        <v>152</v>
      </c>
      <c r="BM151" s="192" t="s">
        <v>231</v>
      </c>
    </row>
    <row r="152" s="2" customFormat="1" ht="24.15" customHeight="1">
      <c r="A152" s="37"/>
      <c r="B152" s="179"/>
      <c r="C152" s="223" t="s">
        <v>362</v>
      </c>
      <c r="D152" s="223" t="s">
        <v>303</v>
      </c>
      <c r="E152" s="224" t="s">
        <v>716</v>
      </c>
      <c r="F152" s="225" t="s">
        <v>717</v>
      </c>
      <c r="G152" s="226" t="s">
        <v>506</v>
      </c>
      <c r="H152" s="227">
        <v>1</v>
      </c>
      <c r="I152" s="228"/>
      <c r="J152" s="229">
        <f>ROUND(I152*H152,2)</f>
        <v>0</v>
      </c>
      <c r="K152" s="230"/>
      <c r="L152" s="231"/>
      <c r="M152" s="232" t="s">
        <v>1</v>
      </c>
      <c r="N152" s="233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179</v>
      </c>
      <c r="AT152" s="192" t="s">
        <v>303</v>
      </c>
      <c r="AU152" s="192" t="s">
        <v>153</v>
      </c>
      <c r="AY152" s="18" t="s">
        <v>146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153</v>
      </c>
      <c r="BK152" s="193">
        <f>ROUND(I152*H152,2)</f>
        <v>0</v>
      </c>
      <c r="BL152" s="18" t="s">
        <v>152</v>
      </c>
      <c r="BM152" s="192" t="s">
        <v>247</v>
      </c>
    </row>
    <row r="153" s="2" customFormat="1" ht="24.15" customHeight="1">
      <c r="A153" s="37"/>
      <c r="B153" s="179"/>
      <c r="C153" s="223" t="s">
        <v>177</v>
      </c>
      <c r="D153" s="223" t="s">
        <v>303</v>
      </c>
      <c r="E153" s="224" t="s">
        <v>718</v>
      </c>
      <c r="F153" s="225" t="s">
        <v>719</v>
      </c>
      <c r="G153" s="226" t="s">
        <v>506</v>
      </c>
      <c r="H153" s="227">
        <v>1</v>
      </c>
      <c r="I153" s="228"/>
      <c r="J153" s="229">
        <f>ROUND(I153*H153,2)</f>
        <v>0</v>
      </c>
      <c r="K153" s="230"/>
      <c r="L153" s="231"/>
      <c r="M153" s="232" t="s">
        <v>1</v>
      </c>
      <c r="N153" s="233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179</v>
      </c>
      <c r="AT153" s="192" t="s">
        <v>303</v>
      </c>
      <c r="AU153" s="192" t="s">
        <v>153</v>
      </c>
      <c r="AY153" s="18" t="s">
        <v>146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153</v>
      </c>
      <c r="BK153" s="193">
        <f>ROUND(I153*H153,2)</f>
        <v>0</v>
      </c>
      <c r="BL153" s="18" t="s">
        <v>152</v>
      </c>
      <c r="BM153" s="192" t="s">
        <v>258</v>
      </c>
    </row>
    <row r="154" s="2" customFormat="1" ht="33" customHeight="1">
      <c r="A154" s="37"/>
      <c r="B154" s="179"/>
      <c r="C154" s="223" t="s">
        <v>366</v>
      </c>
      <c r="D154" s="223" t="s">
        <v>303</v>
      </c>
      <c r="E154" s="224" t="s">
        <v>720</v>
      </c>
      <c r="F154" s="225" t="s">
        <v>721</v>
      </c>
      <c r="G154" s="226" t="s">
        <v>506</v>
      </c>
      <c r="H154" s="227">
        <v>1</v>
      </c>
      <c r="I154" s="228"/>
      <c r="J154" s="229">
        <f>ROUND(I154*H154,2)</f>
        <v>0</v>
      </c>
      <c r="K154" s="230"/>
      <c r="L154" s="231"/>
      <c r="M154" s="232" t="s">
        <v>1</v>
      </c>
      <c r="N154" s="233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179</v>
      </c>
      <c r="AT154" s="192" t="s">
        <v>303</v>
      </c>
      <c r="AU154" s="192" t="s">
        <v>153</v>
      </c>
      <c r="AY154" s="18" t="s">
        <v>146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153</v>
      </c>
      <c r="BK154" s="193">
        <f>ROUND(I154*H154,2)</f>
        <v>0</v>
      </c>
      <c r="BL154" s="18" t="s">
        <v>152</v>
      </c>
      <c r="BM154" s="192" t="s">
        <v>266</v>
      </c>
    </row>
    <row r="155" s="2" customFormat="1" ht="24.15" customHeight="1">
      <c r="A155" s="37"/>
      <c r="B155" s="179"/>
      <c r="C155" s="223" t="s">
        <v>183</v>
      </c>
      <c r="D155" s="223" t="s">
        <v>303</v>
      </c>
      <c r="E155" s="224" t="s">
        <v>722</v>
      </c>
      <c r="F155" s="225" t="s">
        <v>723</v>
      </c>
      <c r="G155" s="226" t="s">
        <v>506</v>
      </c>
      <c r="H155" s="227">
        <v>1</v>
      </c>
      <c r="I155" s="228"/>
      <c r="J155" s="229">
        <f>ROUND(I155*H155,2)</f>
        <v>0</v>
      </c>
      <c r="K155" s="230"/>
      <c r="L155" s="231"/>
      <c r="M155" s="232" t="s">
        <v>1</v>
      </c>
      <c r="N155" s="233" t="s">
        <v>42</v>
      </c>
      <c r="O155" s="81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179</v>
      </c>
      <c r="AT155" s="192" t="s">
        <v>303</v>
      </c>
      <c r="AU155" s="192" t="s">
        <v>153</v>
      </c>
      <c r="AY155" s="18" t="s">
        <v>146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153</v>
      </c>
      <c r="BK155" s="193">
        <f>ROUND(I155*H155,2)</f>
        <v>0</v>
      </c>
      <c r="BL155" s="18" t="s">
        <v>152</v>
      </c>
      <c r="BM155" s="192" t="s">
        <v>271</v>
      </c>
    </row>
    <row r="156" s="2" customFormat="1" ht="21.75" customHeight="1">
      <c r="A156" s="37"/>
      <c r="B156" s="179"/>
      <c r="C156" s="223" t="s">
        <v>374</v>
      </c>
      <c r="D156" s="223" t="s">
        <v>303</v>
      </c>
      <c r="E156" s="224" t="s">
        <v>724</v>
      </c>
      <c r="F156" s="225" t="s">
        <v>725</v>
      </c>
      <c r="G156" s="226" t="s">
        <v>506</v>
      </c>
      <c r="H156" s="227">
        <v>3</v>
      </c>
      <c r="I156" s="228"/>
      <c r="J156" s="229">
        <f>ROUND(I156*H156,2)</f>
        <v>0</v>
      </c>
      <c r="K156" s="230"/>
      <c r="L156" s="231"/>
      <c r="M156" s="232" t="s">
        <v>1</v>
      </c>
      <c r="N156" s="233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179</v>
      </c>
      <c r="AT156" s="192" t="s">
        <v>303</v>
      </c>
      <c r="AU156" s="192" t="s">
        <v>153</v>
      </c>
      <c r="AY156" s="18" t="s">
        <v>146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153</v>
      </c>
      <c r="BK156" s="193">
        <f>ROUND(I156*H156,2)</f>
        <v>0</v>
      </c>
      <c r="BL156" s="18" t="s">
        <v>152</v>
      </c>
      <c r="BM156" s="192" t="s">
        <v>363</v>
      </c>
    </row>
    <row r="157" s="2" customFormat="1" ht="16.5" customHeight="1">
      <c r="A157" s="37"/>
      <c r="B157" s="179"/>
      <c r="C157" s="180" t="s">
        <v>187</v>
      </c>
      <c r="D157" s="180" t="s">
        <v>148</v>
      </c>
      <c r="E157" s="181" t="s">
        <v>726</v>
      </c>
      <c r="F157" s="182" t="s">
        <v>727</v>
      </c>
      <c r="G157" s="183" t="s">
        <v>506</v>
      </c>
      <c r="H157" s="184">
        <v>1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42</v>
      </c>
      <c r="O157" s="81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152</v>
      </c>
      <c r="AT157" s="192" t="s">
        <v>148</v>
      </c>
      <c r="AU157" s="192" t="s">
        <v>153</v>
      </c>
      <c r="AY157" s="18" t="s">
        <v>146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153</v>
      </c>
      <c r="BK157" s="193">
        <f>ROUND(I157*H157,2)</f>
        <v>0</v>
      </c>
      <c r="BL157" s="18" t="s">
        <v>152</v>
      </c>
      <c r="BM157" s="192" t="s">
        <v>364</v>
      </c>
    </row>
    <row r="158" s="2" customFormat="1" ht="24.15" customHeight="1">
      <c r="A158" s="37"/>
      <c r="B158" s="179"/>
      <c r="C158" s="223" t="s">
        <v>377</v>
      </c>
      <c r="D158" s="223" t="s">
        <v>303</v>
      </c>
      <c r="E158" s="224" t="s">
        <v>728</v>
      </c>
      <c r="F158" s="225" t="s">
        <v>729</v>
      </c>
      <c r="G158" s="226" t="s">
        <v>506</v>
      </c>
      <c r="H158" s="227">
        <v>1</v>
      </c>
      <c r="I158" s="228"/>
      <c r="J158" s="229">
        <f>ROUND(I158*H158,2)</f>
        <v>0</v>
      </c>
      <c r="K158" s="230"/>
      <c r="L158" s="231"/>
      <c r="M158" s="232" t="s">
        <v>1</v>
      </c>
      <c r="N158" s="233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179</v>
      </c>
      <c r="AT158" s="192" t="s">
        <v>303</v>
      </c>
      <c r="AU158" s="192" t="s">
        <v>153</v>
      </c>
      <c r="AY158" s="18" t="s">
        <v>146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153</v>
      </c>
      <c r="BK158" s="193">
        <f>ROUND(I158*H158,2)</f>
        <v>0</v>
      </c>
      <c r="BL158" s="18" t="s">
        <v>152</v>
      </c>
      <c r="BM158" s="192" t="s">
        <v>369</v>
      </c>
    </row>
    <row r="159" s="2" customFormat="1" ht="16.5" customHeight="1">
      <c r="A159" s="37"/>
      <c r="B159" s="179"/>
      <c r="C159" s="223" t="s">
        <v>191</v>
      </c>
      <c r="D159" s="223" t="s">
        <v>303</v>
      </c>
      <c r="E159" s="224" t="s">
        <v>730</v>
      </c>
      <c r="F159" s="225" t="s">
        <v>704</v>
      </c>
      <c r="G159" s="226" t="s">
        <v>506</v>
      </c>
      <c r="H159" s="227">
        <v>1</v>
      </c>
      <c r="I159" s="228"/>
      <c r="J159" s="229">
        <f>ROUND(I159*H159,2)</f>
        <v>0</v>
      </c>
      <c r="K159" s="230"/>
      <c r="L159" s="231"/>
      <c r="M159" s="232" t="s">
        <v>1</v>
      </c>
      <c r="N159" s="233" t="s">
        <v>42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179</v>
      </c>
      <c r="AT159" s="192" t="s">
        <v>303</v>
      </c>
      <c r="AU159" s="192" t="s">
        <v>153</v>
      </c>
      <c r="AY159" s="18" t="s">
        <v>146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153</v>
      </c>
      <c r="BK159" s="193">
        <f>ROUND(I159*H159,2)</f>
        <v>0</v>
      </c>
      <c r="BL159" s="18" t="s">
        <v>152</v>
      </c>
      <c r="BM159" s="192" t="s">
        <v>372</v>
      </c>
    </row>
    <row r="160" s="2" customFormat="1" ht="16.5" customHeight="1">
      <c r="A160" s="37"/>
      <c r="B160" s="179"/>
      <c r="C160" s="180" t="s">
        <v>381</v>
      </c>
      <c r="D160" s="180" t="s">
        <v>148</v>
      </c>
      <c r="E160" s="181" t="s">
        <v>731</v>
      </c>
      <c r="F160" s="182" t="s">
        <v>732</v>
      </c>
      <c r="G160" s="183" t="s">
        <v>506</v>
      </c>
      <c r="H160" s="184">
        <v>3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42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152</v>
      </c>
      <c r="AT160" s="192" t="s">
        <v>148</v>
      </c>
      <c r="AU160" s="192" t="s">
        <v>153</v>
      </c>
      <c r="AY160" s="18" t="s">
        <v>146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153</v>
      </c>
      <c r="BK160" s="193">
        <f>ROUND(I160*H160,2)</f>
        <v>0</v>
      </c>
      <c r="BL160" s="18" t="s">
        <v>152</v>
      </c>
      <c r="BM160" s="192" t="s">
        <v>375</v>
      </c>
    </row>
    <row r="161" s="2" customFormat="1" ht="16.5" customHeight="1">
      <c r="A161" s="37"/>
      <c r="B161" s="179"/>
      <c r="C161" s="223" t="s">
        <v>339</v>
      </c>
      <c r="D161" s="223" t="s">
        <v>303</v>
      </c>
      <c r="E161" s="224" t="s">
        <v>733</v>
      </c>
      <c r="F161" s="225" t="s">
        <v>734</v>
      </c>
      <c r="G161" s="226" t="s">
        <v>506</v>
      </c>
      <c r="H161" s="227">
        <v>3</v>
      </c>
      <c r="I161" s="228"/>
      <c r="J161" s="229">
        <f>ROUND(I161*H161,2)</f>
        <v>0</v>
      </c>
      <c r="K161" s="230"/>
      <c r="L161" s="231"/>
      <c r="M161" s="232" t="s">
        <v>1</v>
      </c>
      <c r="N161" s="233" t="s">
        <v>42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179</v>
      </c>
      <c r="AT161" s="192" t="s">
        <v>303</v>
      </c>
      <c r="AU161" s="192" t="s">
        <v>153</v>
      </c>
      <c r="AY161" s="18" t="s">
        <v>146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153</v>
      </c>
      <c r="BK161" s="193">
        <f>ROUND(I161*H161,2)</f>
        <v>0</v>
      </c>
      <c r="BL161" s="18" t="s">
        <v>152</v>
      </c>
      <c r="BM161" s="192" t="s">
        <v>376</v>
      </c>
    </row>
    <row r="162" s="2" customFormat="1" ht="16.5" customHeight="1">
      <c r="A162" s="37"/>
      <c r="B162" s="179"/>
      <c r="C162" s="180" t="s">
        <v>385</v>
      </c>
      <c r="D162" s="180" t="s">
        <v>148</v>
      </c>
      <c r="E162" s="181" t="s">
        <v>735</v>
      </c>
      <c r="F162" s="182" t="s">
        <v>736</v>
      </c>
      <c r="G162" s="183" t="s">
        <v>506</v>
      </c>
      <c r="H162" s="184">
        <v>6</v>
      </c>
      <c r="I162" s="185"/>
      <c r="J162" s="186">
        <f>ROUND(I162*H162,2)</f>
        <v>0</v>
      </c>
      <c r="K162" s="187"/>
      <c r="L162" s="38"/>
      <c r="M162" s="188" t="s">
        <v>1</v>
      </c>
      <c r="N162" s="189" t="s">
        <v>42</v>
      </c>
      <c r="O162" s="81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152</v>
      </c>
      <c r="AT162" s="192" t="s">
        <v>148</v>
      </c>
      <c r="AU162" s="192" t="s">
        <v>153</v>
      </c>
      <c r="AY162" s="18" t="s">
        <v>146</v>
      </c>
      <c r="BE162" s="193">
        <f>IF(N162="základná",J162,0)</f>
        <v>0</v>
      </c>
      <c r="BF162" s="193">
        <f>IF(N162="znížená",J162,0)</f>
        <v>0</v>
      </c>
      <c r="BG162" s="193">
        <f>IF(N162="zákl. prenesená",J162,0)</f>
        <v>0</v>
      </c>
      <c r="BH162" s="193">
        <f>IF(N162="zníž. prenesená",J162,0)</f>
        <v>0</v>
      </c>
      <c r="BI162" s="193">
        <f>IF(N162="nulová",J162,0)</f>
        <v>0</v>
      </c>
      <c r="BJ162" s="18" t="s">
        <v>153</v>
      </c>
      <c r="BK162" s="193">
        <f>ROUND(I162*H162,2)</f>
        <v>0</v>
      </c>
      <c r="BL162" s="18" t="s">
        <v>152</v>
      </c>
      <c r="BM162" s="192" t="s">
        <v>378</v>
      </c>
    </row>
    <row r="163" s="2" customFormat="1" ht="16.5" customHeight="1">
      <c r="A163" s="37"/>
      <c r="B163" s="179"/>
      <c r="C163" s="223" t="s">
        <v>280</v>
      </c>
      <c r="D163" s="223" t="s">
        <v>303</v>
      </c>
      <c r="E163" s="224" t="s">
        <v>737</v>
      </c>
      <c r="F163" s="225" t="s">
        <v>738</v>
      </c>
      <c r="G163" s="226" t="s">
        <v>506</v>
      </c>
      <c r="H163" s="227">
        <v>6</v>
      </c>
      <c r="I163" s="228"/>
      <c r="J163" s="229">
        <f>ROUND(I163*H163,2)</f>
        <v>0</v>
      </c>
      <c r="K163" s="230"/>
      <c r="L163" s="231"/>
      <c r="M163" s="232" t="s">
        <v>1</v>
      </c>
      <c r="N163" s="233" t="s">
        <v>42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179</v>
      </c>
      <c r="AT163" s="192" t="s">
        <v>303</v>
      </c>
      <c r="AU163" s="192" t="s">
        <v>153</v>
      </c>
      <c r="AY163" s="18" t="s">
        <v>146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153</v>
      </c>
      <c r="BK163" s="193">
        <f>ROUND(I163*H163,2)</f>
        <v>0</v>
      </c>
      <c r="BL163" s="18" t="s">
        <v>152</v>
      </c>
      <c r="BM163" s="192" t="s">
        <v>380</v>
      </c>
    </row>
    <row r="164" s="2" customFormat="1" ht="24.15" customHeight="1">
      <c r="A164" s="37"/>
      <c r="B164" s="179"/>
      <c r="C164" s="223" t="s">
        <v>393</v>
      </c>
      <c r="D164" s="223" t="s">
        <v>303</v>
      </c>
      <c r="E164" s="224" t="s">
        <v>739</v>
      </c>
      <c r="F164" s="225" t="s">
        <v>740</v>
      </c>
      <c r="G164" s="226" t="s">
        <v>506</v>
      </c>
      <c r="H164" s="227">
        <v>6</v>
      </c>
      <c r="I164" s="228"/>
      <c r="J164" s="229">
        <f>ROUND(I164*H164,2)</f>
        <v>0</v>
      </c>
      <c r="K164" s="230"/>
      <c r="L164" s="231"/>
      <c r="M164" s="232" t="s">
        <v>1</v>
      </c>
      <c r="N164" s="233" t="s">
        <v>42</v>
      </c>
      <c r="O164" s="81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179</v>
      </c>
      <c r="AT164" s="192" t="s">
        <v>303</v>
      </c>
      <c r="AU164" s="192" t="s">
        <v>153</v>
      </c>
      <c r="AY164" s="18" t="s">
        <v>146</v>
      </c>
      <c r="BE164" s="193">
        <f>IF(N164="základná",J164,0)</f>
        <v>0</v>
      </c>
      <c r="BF164" s="193">
        <f>IF(N164="znížená",J164,0)</f>
        <v>0</v>
      </c>
      <c r="BG164" s="193">
        <f>IF(N164="zákl. prenesená",J164,0)</f>
        <v>0</v>
      </c>
      <c r="BH164" s="193">
        <f>IF(N164="zníž. prenesená",J164,0)</f>
        <v>0</v>
      </c>
      <c r="BI164" s="193">
        <f>IF(N164="nulová",J164,0)</f>
        <v>0</v>
      </c>
      <c r="BJ164" s="18" t="s">
        <v>153</v>
      </c>
      <c r="BK164" s="193">
        <f>ROUND(I164*H164,2)</f>
        <v>0</v>
      </c>
      <c r="BL164" s="18" t="s">
        <v>152</v>
      </c>
      <c r="BM164" s="192" t="s">
        <v>382</v>
      </c>
    </row>
    <row r="165" s="2" customFormat="1" ht="16.5" customHeight="1">
      <c r="A165" s="37"/>
      <c r="B165" s="179"/>
      <c r="C165" s="180" t="s">
        <v>281</v>
      </c>
      <c r="D165" s="180" t="s">
        <v>148</v>
      </c>
      <c r="E165" s="181" t="s">
        <v>741</v>
      </c>
      <c r="F165" s="182" t="s">
        <v>742</v>
      </c>
      <c r="G165" s="183" t="s">
        <v>506</v>
      </c>
      <c r="H165" s="184">
        <v>4</v>
      </c>
      <c r="I165" s="185"/>
      <c r="J165" s="186">
        <f>ROUND(I165*H165,2)</f>
        <v>0</v>
      </c>
      <c r="K165" s="187"/>
      <c r="L165" s="38"/>
      <c r="M165" s="188" t="s">
        <v>1</v>
      </c>
      <c r="N165" s="189" t="s">
        <v>42</v>
      </c>
      <c r="O165" s="81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152</v>
      </c>
      <c r="AT165" s="192" t="s">
        <v>148</v>
      </c>
      <c r="AU165" s="192" t="s">
        <v>153</v>
      </c>
      <c r="AY165" s="18" t="s">
        <v>146</v>
      </c>
      <c r="BE165" s="193">
        <f>IF(N165="základná",J165,0)</f>
        <v>0</v>
      </c>
      <c r="BF165" s="193">
        <f>IF(N165="znížená",J165,0)</f>
        <v>0</v>
      </c>
      <c r="BG165" s="193">
        <f>IF(N165="zákl. prenesená",J165,0)</f>
        <v>0</v>
      </c>
      <c r="BH165" s="193">
        <f>IF(N165="zníž. prenesená",J165,0)</f>
        <v>0</v>
      </c>
      <c r="BI165" s="193">
        <f>IF(N165="nulová",J165,0)</f>
        <v>0</v>
      </c>
      <c r="BJ165" s="18" t="s">
        <v>153</v>
      </c>
      <c r="BK165" s="193">
        <f>ROUND(I165*H165,2)</f>
        <v>0</v>
      </c>
      <c r="BL165" s="18" t="s">
        <v>152</v>
      </c>
      <c r="BM165" s="192" t="s">
        <v>384</v>
      </c>
    </row>
    <row r="166" s="2" customFormat="1" ht="24.15" customHeight="1">
      <c r="A166" s="37"/>
      <c r="B166" s="179"/>
      <c r="C166" s="223" t="s">
        <v>401</v>
      </c>
      <c r="D166" s="223" t="s">
        <v>303</v>
      </c>
      <c r="E166" s="224" t="s">
        <v>743</v>
      </c>
      <c r="F166" s="225" t="s">
        <v>744</v>
      </c>
      <c r="G166" s="226" t="s">
        <v>506</v>
      </c>
      <c r="H166" s="227">
        <v>4</v>
      </c>
      <c r="I166" s="228"/>
      <c r="J166" s="229">
        <f>ROUND(I166*H166,2)</f>
        <v>0</v>
      </c>
      <c r="K166" s="230"/>
      <c r="L166" s="231"/>
      <c r="M166" s="232" t="s">
        <v>1</v>
      </c>
      <c r="N166" s="233" t="s">
        <v>42</v>
      </c>
      <c r="O166" s="81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179</v>
      </c>
      <c r="AT166" s="192" t="s">
        <v>303</v>
      </c>
      <c r="AU166" s="192" t="s">
        <v>153</v>
      </c>
      <c r="AY166" s="18" t="s">
        <v>146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153</v>
      </c>
      <c r="BK166" s="193">
        <f>ROUND(I166*H166,2)</f>
        <v>0</v>
      </c>
      <c r="BL166" s="18" t="s">
        <v>152</v>
      </c>
      <c r="BM166" s="192" t="s">
        <v>388</v>
      </c>
    </row>
    <row r="167" s="2" customFormat="1" ht="16.5" customHeight="1">
      <c r="A167" s="37"/>
      <c r="B167" s="179"/>
      <c r="C167" s="180" t="s">
        <v>197</v>
      </c>
      <c r="D167" s="180" t="s">
        <v>148</v>
      </c>
      <c r="E167" s="181" t="s">
        <v>745</v>
      </c>
      <c r="F167" s="182" t="s">
        <v>746</v>
      </c>
      <c r="G167" s="183" t="s">
        <v>506</v>
      </c>
      <c r="H167" s="184">
        <v>2</v>
      </c>
      <c r="I167" s="185"/>
      <c r="J167" s="186">
        <f>ROUND(I167*H167,2)</f>
        <v>0</v>
      </c>
      <c r="K167" s="187"/>
      <c r="L167" s="38"/>
      <c r="M167" s="188" t="s">
        <v>1</v>
      </c>
      <c r="N167" s="189" t="s">
        <v>42</v>
      </c>
      <c r="O167" s="81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152</v>
      </c>
      <c r="AT167" s="192" t="s">
        <v>148</v>
      </c>
      <c r="AU167" s="192" t="s">
        <v>153</v>
      </c>
      <c r="AY167" s="18" t="s">
        <v>146</v>
      </c>
      <c r="BE167" s="193">
        <f>IF(N167="základná",J167,0)</f>
        <v>0</v>
      </c>
      <c r="BF167" s="193">
        <f>IF(N167="znížená",J167,0)</f>
        <v>0</v>
      </c>
      <c r="BG167" s="193">
        <f>IF(N167="zákl. prenesená",J167,0)</f>
        <v>0</v>
      </c>
      <c r="BH167" s="193">
        <f>IF(N167="zníž. prenesená",J167,0)</f>
        <v>0</v>
      </c>
      <c r="BI167" s="193">
        <f>IF(N167="nulová",J167,0)</f>
        <v>0</v>
      </c>
      <c r="BJ167" s="18" t="s">
        <v>153</v>
      </c>
      <c r="BK167" s="193">
        <f>ROUND(I167*H167,2)</f>
        <v>0</v>
      </c>
      <c r="BL167" s="18" t="s">
        <v>152</v>
      </c>
      <c r="BM167" s="192" t="s">
        <v>391</v>
      </c>
    </row>
    <row r="168" s="2" customFormat="1" ht="16.5" customHeight="1">
      <c r="A168" s="37"/>
      <c r="B168" s="179"/>
      <c r="C168" s="223" t="s">
        <v>747</v>
      </c>
      <c r="D168" s="223" t="s">
        <v>303</v>
      </c>
      <c r="E168" s="224" t="s">
        <v>748</v>
      </c>
      <c r="F168" s="225" t="s">
        <v>749</v>
      </c>
      <c r="G168" s="226" t="s">
        <v>506</v>
      </c>
      <c r="H168" s="227">
        <v>2</v>
      </c>
      <c r="I168" s="228"/>
      <c r="J168" s="229">
        <f>ROUND(I168*H168,2)</f>
        <v>0</v>
      </c>
      <c r="K168" s="230"/>
      <c r="L168" s="231"/>
      <c r="M168" s="232" t="s">
        <v>1</v>
      </c>
      <c r="N168" s="233" t="s">
        <v>42</v>
      </c>
      <c r="O168" s="81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179</v>
      </c>
      <c r="AT168" s="192" t="s">
        <v>303</v>
      </c>
      <c r="AU168" s="192" t="s">
        <v>153</v>
      </c>
      <c r="AY168" s="18" t="s">
        <v>146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153</v>
      </c>
      <c r="BK168" s="193">
        <f>ROUND(I168*H168,2)</f>
        <v>0</v>
      </c>
      <c r="BL168" s="18" t="s">
        <v>152</v>
      </c>
      <c r="BM168" s="192" t="s">
        <v>396</v>
      </c>
    </row>
    <row r="169" s="2" customFormat="1" ht="21.75" customHeight="1">
      <c r="A169" s="37"/>
      <c r="B169" s="179"/>
      <c r="C169" s="180" t="s">
        <v>200</v>
      </c>
      <c r="D169" s="180" t="s">
        <v>148</v>
      </c>
      <c r="E169" s="181" t="s">
        <v>750</v>
      </c>
      <c r="F169" s="182" t="s">
        <v>751</v>
      </c>
      <c r="G169" s="183" t="s">
        <v>506</v>
      </c>
      <c r="H169" s="184">
        <v>2</v>
      </c>
      <c r="I169" s="185"/>
      <c r="J169" s="186">
        <f>ROUND(I169*H169,2)</f>
        <v>0</v>
      </c>
      <c r="K169" s="187"/>
      <c r="L169" s="38"/>
      <c r="M169" s="188" t="s">
        <v>1</v>
      </c>
      <c r="N169" s="189" t="s">
        <v>42</v>
      </c>
      <c r="O169" s="81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152</v>
      </c>
      <c r="AT169" s="192" t="s">
        <v>148</v>
      </c>
      <c r="AU169" s="192" t="s">
        <v>153</v>
      </c>
      <c r="AY169" s="18" t="s">
        <v>146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153</v>
      </c>
      <c r="BK169" s="193">
        <f>ROUND(I169*H169,2)</f>
        <v>0</v>
      </c>
      <c r="BL169" s="18" t="s">
        <v>152</v>
      </c>
      <c r="BM169" s="192" t="s">
        <v>557</v>
      </c>
    </row>
    <row r="170" s="2" customFormat="1" ht="16.5" customHeight="1">
      <c r="A170" s="37"/>
      <c r="B170" s="179"/>
      <c r="C170" s="223" t="s">
        <v>752</v>
      </c>
      <c r="D170" s="223" t="s">
        <v>303</v>
      </c>
      <c r="E170" s="224" t="s">
        <v>753</v>
      </c>
      <c r="F170" s="225" t="s">
        <v>754</v>
      </c>
      <c r="G170" s="226" t="s">
        <v>506</v>
      </c>
      <c r="H170" s="227">
        <v>2</v>
      </c>
      <c r="I170" s="228"/>
      <c r="J170" s="229">
        <f>ROUND(I170*H170,2)</f>
        <v>0</v>
      </c>
      <c r="K170" s="230"/>
      <c r="L170" s="231"/>
      <c r="M170" s="232" t="s">
        <v>1</v>
      </c>
      <c r="N170" s="233" t="s">
        <v>42</v>
      </c>
      <c r="O170" s="81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179</v>
      </c>
      <c r="AT170" s="192" t="s">
        <v>303</v>
      </c>
      <c r="AU170" s="192" t="s">
        <v>153</v>
      </c>
      <c r="AY170" s="18" t="s">
        <v>146</v>
      </c>
      <c r="BE170" s="193">
        <f>IF(N170="základná",J170,0)</f>
        <v>0</v>
      </c>
      <c r="BF170" s="193">
        <f>IF(N170="znížená",J170,0)</f>
        <v>0</v>
      </c>
      <c r="BG170" s="193">
        <f>IF(N170="zákl. prenesená",J170,0)</f>
        <v>0</v>
      </c>
      <c r="BH170" s="193">
        <f>IF(N170="zníž. prenesená",J170,0)</f>
        <v>0</v>
      </c>
      <c r="BI170" s="193">
        <f>IF(N170="nulová",J170,0)</f>
        <v>0</v>
      </c>
      <c r="BJ170" s="18" t="s">
        <v>153</v>
      </c>
      <c r="BK170" s="193">
        <f>ROUND(I170*H170,2)</f>
        <v>0</v>
      </c>
      <c r="BL170" s="18" t="s">
        <v>152</v>
      </c>
      <c r="BM170" s="192" t="s">
        <v>404</v>
      </c>
    </row>
    <row r="171" s="2" customFormat="1" ht="16.5" customHeight="1">
      <c r="A171" s="37"/>
      <c r="B171" s="179"/>
      <c r="C171" s="180" t="s">
        <v>208</v>
      </c>
      <c r="D171" s="180" t="s">
        <v>148</v>
      </c>
      <c r="E171" s="181" t="s">
        <v>755</v>
      </c>
      <c r="F171" s="182" t="s">
        <v>756</v>
      </c>
      <c r="G171" s="183" t="s">
        <v>506</v>
      </c>
      <c r="H171" s="184">
        <v>2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42</v>
      </c>
      <c r="O171" s="8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152</v>
      </c>
      <c r="AT171" s="192" t="s">
        <v>148</v>
      </c>
      <c r="AU171" s="192" t="s">
        <v>153</v>
      </c>
      <c r="AY171" s="18" t="s">
        <v>146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153</v>
      </c>
      <c r="BK171" s="193">
        <f>ROUND(I171*H171,2)</f>
        <v>0</v>
      </c>
      <c r="BL171" s="18" t="s">
        <v>152</v>
      </c>
      <c r="BM171" s="192" t="s">
        <v>566</v>
      </c>
    </row>
    <row r="172" s="2" customFormat="1" ht="33" customHeight="1">
      <c r="A172" s="37"/>
      <c r="B172" s="179"/>
      <c r="C172" s="223" t="s">
        <v>757</v>
      </c>
      <c r="D172" s="223" t="s">
        <v>303</v>
      </c>
      <c r="E172" s="224" t="s">
        <v>758</v>
      </c>
      <c r="F172" s="225" t="s">
        <v>759</v>
      </c>
      <c r="G172" s="226" t="s">
        <v>506</v>
      </c>
      <c r="H172" s="227">
        <v>2</v>
      </c>
      <c r="I172" s="228"/>
      <c r="J172" s="229">
        <f>ROUND(I172*H172,2)</f>
        <v>0</v>
      </c>
      <c r="K172" s="230"/>
      <c r="L172" s="231"/>
      <c r="M172" s="232" t="s">
        <v>1</v>
      </c>
      <c r="N172" s="233" t="s">
        <v>42</v>
      </c>
      <c r="O172" s="81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179</v>
      </c>
      <c r="AT172" s="192" t="s">
        <v>303</v>
      </c>
      <c r="AU172" s="192" t="s">
        <v>153</v>
      </c>
      <c r="AY172" s="18" t="s">
        <v>146</v>
      </c>
      <c r="BE172" s="193">
        <f>IF(N172="základná",J172,0)</f>
        <v>0</v>
      </c>
      <c r="BF172" s="193">
        <f>IF(N172="znížená",J172,0)</f>
        <v>0</v>
      </c>
      <c r="BG172" s="193">
        <f>IF(N172="zákl. prenesená",J172,0)</f>
        <v>0</v>
      </c>
      <c r="BH172" s="193">
        <f>IF(N172="zníž. prenesená",J172,0)</f>
        <v>0</v>
      </c>
      <c r="BI172" s="193">
        <f>IF(N172="nulová",J172,0)</f>
        <v>0</v>
      </c>
      <c r="BJ172" s="18" t="s">
        <v>153</v>
      </c>
      <c r="BK172" s="193">
        <f>ROUND(I172*H172,2)</f>
        <v>0</v>
      </c>
      <c r="BL172" s="18" t="s">
        <v>152</v>
      </c>
      <c r="BM172" s="192" t="s">
        <v>760</v>
      </c>
    </row>
    <row r="173" s="2" customFormat="1" ht="24.15" customHeight="1">
      <c r="A173" s="37"/>
      <c r="B173" s="179"/>
      <c r="C173" s="180" t="s">
        <v>212</v>
      </c>
      <c r="D173" s="180" t="s">
        <v>148</v>
      </c>
      <c r="E173" s="181" t="s">
        <v>761</v>
      </c>
      <c r="F173" s="182" t="s">
        <v>762</v>
      </c>
      <c r="G173" s="183" t="s">
        <v>164</v>
      </c>
      <c r="H173" s="184">
        <v>104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42</v>
      </c>
      <c r="O173" s="81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152</v>
      </c>
      <c r="AT173" s="192" t="s">
        <v>148</v>
      </c>
      <c r="AU173" s="192" t="s">
        <v>153</v>
      </c>
      <c r="AY173" s="18" t="s">
        <v>146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153</v>
      </c>
      <c r="BK173" s="193">
        <f>ROUND(I173*H173,2)</f>
        <v>0</v>
      </c>
      <c r="BL173" s="18" t="s">
        <v>152</v>
      </c>
      <c r="BM173" s="192" t="s">
        <v>763</v>
      </c>
    </row>
    <row r="174" s="2" customFormat="1" ht="16.5" customHeight="1">
      <c r="A174" s="37"/>
      <c r="B174" s="179"/>
      <c r="C174" s="223" t="s">
        <v>764</v>
      </c>
      <c r="D174" s="223" t="s">
        <v>303</v>
      </c>
      <c r="E174" s="224" t="s">
        <v>765</v>
      </c>
      <c r="F174" s="225" t="s">
        <v>766</v>
      </c>
      <c r="G174" s="226" t="s">
        <v>767</v>
      </c>
      <c r="H174" s="227">
        <v>65</v>
      </c>
      <c r="I174" s="228"/>
      <c r="J174" s="229">
        <f>ROUND(I174*H174,2)</f>
        <v>0</v>
      </c>
      <c r="K174" s="230"/>
      <c r="L174" s="231"/>
      <c r="M174" s="232" t="s">
        <v>1</v>
      </c>
      <c r="N174" s="233" t="s">
        <v>42</v>
      </c>
      <c r="O174" s="81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179</v>
      </c>
      <c r="AT174" s="192" t="s">
        <v>303</v>
      </c>
      <c r="AU174" s="192" t="s">
        <v>153</v>
      </c>
      <c r="AY174" s="18" t="s">
        <v>146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153</v>
      </c>
      <c r="BK174" s="193">
        <f>ROUND(I174*H174,2)</f>
        <v>0</v>
      </c>
      <c r="BL174" s="18" t="s">
        <v>152</v>
      </c>
      <c r="BM174" s="192" t="s">
        <v>768</v>
      </c>
    </row>
    <row r="175" s="2" customFormat="1" ht="21.75" customHeight="1">
      <c r="A175" s="37"/>
      <c r="B175" s="179"/>
      <c r="C175" s="180" t="s">
        <v>216</v>
      </c>
      <c r="D175" s="180" t="s">
        <v>148</v>
      </c>
      <c r="E175" s="181" t="s">
        <v>769</v>
      </c>
      <c r="F175" s="182" t="s">
        <v>770</v>
      </c>
      <c r="G175" s="183" t="s">
        <v>506</v>
      </c>
      <c r="H175" s="184">
        <v>14</v>
      </c>
      <c r="I175" s="185"/>
      <c r="J175" s="186">
        <f>ROUND(I175*H175,2)</f>
        <v>0</v>
      </c>
      <c r="K175" s="187"/>
      <c r="L175" s="38"/>
      <c r="M175" s="188" t="s">
        <v>1</v>
      </c>
      <c r="N175" s="189" t="s">
        <v>42</v>
      </c>
      <c r="O175" s="81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152</v>
      </c>
      <c r="AT175" s="192" t="s">
        <v>148</v>
      </c>
      <c r="AU175" s="192" t="s">
        <v>153</v>
      </c>
      <c r="AY175" s="18" t="s">
        <v>146</v>
      </c>
      <c r="BE175" s="193">
        <f>IF(N175="základná",J175,0)</f>
        <v>0</v>
      </c>
      <c r="BF175" s="193">
        <f>IF(N175="znížená",J175,0)</f>
        <v>0</v>
      </c>
      <c r="BG175" s="193">
        <f>IF(N175="zákl. prenesená",J175,0)</f>
        <v>0</v>
      </c>
      <c r="BH175" s="193">
        <f>IF(N175="zníž. prenesená",J175,0)</f>
        <v>0</v>
      </c>
      <c r="BI175" s="193">
        <f>IF(N175="nulová",J175,0)</f>
        <v>0</v>
      </c>
      <c r="BJ175" s="18" t="s">
        <v>153</v>
      </c>
      <c r="BK175" s="193">
        <f>ROUND(I175*H175,2)</f>
        <v>0</v>
      </c>
      <c r="BL175" s="18" t="s">
        <v>152</v>
      </c>
      <c r="BM175" s="192" t="s">
        <v>771</v>
      </c>
    </row>
    <row r="176" s="2" customFormat="1" ht="16.5" customHeight="1">
      <c r="A176" s="37"/>
      <c r="B176" s="179"/>
      <c r="C176" s="223" t="s">
        <v>772</v>
      </c>
      <c r="D176" s="223" t="s">
        <v>303</v>
      </c>
      <c r="E176" s="224" t="s">
        <v>773</v>
      </c>
      <c r="F176" s="225" t="s">
        <v>774</v>
      </c>
      <c r="G176" s="226" t="s">
        <v>506</v>
      </c>
      <c r="H176" s="227">
        <v>8</v>
      </c>
      <c r="I176" s="228"/>
      <c r="J176" s="229">
        <f>ROUND(I176*H176,2)</f>
        <v>0</v>
      </c>
      <c r="K176" s="230"/>
      <c r="L176" s="231"/>
      <c r="M176" s="232" t="s">
        <v>1</v>
      </c>
      <c r="N176" s="233" t="s">
        <v>42</v>
      </c>
      <c r="O176" s="81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179</v>
      </c>
      <c r="AT176" s="192" t="s">
        <v>303</v>
      </c>
      <c r="AU176" s="192" t="s">
        <v>153</v>
      </c>
      <c r="AY176" s="18" t="s">
        <v>146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153</v>
      </c>
      <c r="BK176" s="193">
        <f>ROUND(I176*H176,2)</f>
        <v>0</v>
      </c>
      <c r="BL176" s="18" t="s">
        <v>152</v>
      </c>
      <c r="BM176" s="192" t="s">
        <v>775</v>
      </c>
    </row>
    <row r="177" s="2" customFormat="1" ht="24.15" customHeight="1">
      <c r="A177" s="37"/>
      <c r="B177" s="179"/>
      <c r="C177" s="223" t="s">
        <v>222</v>
      </c>
      <c r="D177" s="223" t="s">
        <v>303</v>
      </c>
      <c r="E177" s="224" t="s">
        <v>776</v>
      </c>
      <c r="F177" s="225" t="s">
        <v>777</v>
      </c>
      <c r="G177" s="226" t="s">
        <v>506</v>
      </c>
      <c r="H177" s="227">
        <v>6</v>
      </c>
      <c r="I177" s="228"/>
      <c r="J177" s="229">
        <f>ROUND(I177*H177,2)</f>
        <v>0</v>
      </c>
      <c r="K177" s="230"/>
      <c r="L177" s="231"/>
      <c r="M177" s="232" t="s">
        <v>1</v>
      </c>
      <c r="N177" s="233" t="s">
        <v>42</v>
      </c>
      <c r="O177" s="81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179</v>
      </c>
      <c r="AT177" s="192" t="s">
        <v>303</v>
      </c>
      <c r="AU177" s="192" t="s">
        <v>153</v>
      </c>
      <c r="AY177" s="18" t="s">
        <v>146</v>
      </c>
      <c r="BE177" s="193">
        <f>IF(N177="základná",J177,0)</f>
        <v>0</v>
      </c>
      <c r="BF177" s="193">
        <f>IF(N177="znížená",J177,0)</f>
        <v>0</v>
      </c>
      <c r="BG177" s="193">
        <f>IF(N177="zákl. prenesená",J177,0)</f>
        <v>0</v>
      </c>
      <c r="BH177" s="193">
        <f>IF(N177="zníž. prenesená",J177,0)</f>
        <v>0</v>
      </c>
      <c r="BI177" s="193">
        <f>IF(N177="nulová",J177,0)</f>
        <v>0</v>
      </c>
      <c r="BJ177" s="18" t="s">
        <v>153</v>
      </c>
      <c r="BK177" s="193">
        <f>ROUND(I177*H177,2)</f>
        <v>0</v>
      </c>
      <c r="BL177" s="18" t="s">
        <v>152</v>
      </c>
      <c r="BM177" s="192" t="s">
        <v>778</v>
      </c>
    </row>
    <row r="178" s="2" customFormat="1" ht="21.75" customHeight="1">
      <c r="A178" s="37"/>
      <c r="B178" s="179"/>
      <c r="C178" s="180" t="s">
        <v>779</v>
      </c>
      <c r="D178" s="180" t="s">
        <v>148</v>
      </c>
      <c r="E178" s="181" t="s">
        <v>780</v>
      </c>
      <c r="F178" s="182" t="s">
        <v>781</v>
      </c>
      <c r="G178" s="183" t="s">
        <v>164</v>
      </c>
      <c r="H178" s="184">
        <v>36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42</v>
      </c>
      <c r="O178" s="81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152</v>
      </c>
      <c r="AT178" s="192" t="s">
        <v>148</v>
      </c>
      <c r="AU178" s="192" t="s">
        <v>153</v>
      </c>
      <c r="AY178" s="18" t="s">
        <v>146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153</v>
      </c>
      <c r="BK178" s="193">
        <f>ROUND(I178*H178,2)</f>
        <v>0</v>
      </c>
      <c r="BL178" s="18" t="s">
        <v>152</v>
      </c>
      <c r="BM178" s="192" t="s">
        <v>782</v>
      </c>
    </row>
    <row r="179" s="2" customFormat="1" ht="16.5" customHeight="1">
      <c r="A179" s="37"/>
      <c r="B179" s="179"/>
      <c r="C179" s="223" t="s">
        <v>226</v>
      </c>
      <c r="D179" s="223" t="s">
        <v>303</v>
      </c>
      <c r="E179" s="224" t="s">
        <v>783</v>
      </c>
      <c r="F179" s="225" t="s">
        <v>784</v>
      </c>
      <c r="G179" s="226" t="s">
        <v>164</v>
      </c>
      <c r="H179" s="227">
        <v>36</v>
      </c>
      <c r="I179" s="228"/>
      <c r="J179" s="229">
        <f>ROUND(I179*H179,2)</f>
        <v>0</v>
      </c>
      <c r="K179" s="230"/>
      <c r="L179" s="231"/>
      <c r="M179" s="232" t="s">
        <v>1</v>
      </c>
      <c r="N179" s="233" t="s">
        <v>42</v>
      </c>
      <c r="O179" s="81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179</v>
      </c>
      <c r="AT179" s="192" t="s">
        <v>303</v>
      </c>
      <c r="AU179" s="192" t="s">
        <v>153</v>
      </c>
      <c r="AY179" s="18" t="s">
        <v>146</v>
      </c>
      <c r="BE179" s="193">
        <f>IF(N179="základná",J179,0)</f>
        <v>0</v>
      </c>
      <c r="BF179" s="193">
        <f>IF(N179="znížená",J179,0)</f>
        <v>0</v>
      </c>
      <c r="BG179" s="193">
        <f>IF(N179="zákl. prenesená",J179,0)</f>
        <v>0</v>
      </c>
      <c r="BH179" s="193">
        <f>IF(N179="zníž. prenesená",J179,0)</f>
        <v>0</v>
      </c>
      <c r="BI179" s="193">
        <f>IF(N179="nulová",J179,0)</f>
        <v>0</v>
      </c>
      <c r="BJ179" s="18" t="s">
        <v>153</v>
      </c>
      <c r="BK179" s="193">
        <f>ROUND(I179*H179,2)</f>
        <v>0</v>
      </c>
      <c r="BL179" s="18" t="s">
        <v>152</v>
      </c>
      <c r="BM179" s="192" t="s">
        <v>785</v>
      </c>
    </row>
    <row r="180" s="2" customFormat="1" ht="24.15" customHeight="1">
      <c r="A180" s="37"/>
      <c r="B180" s="179"/>
      <c r="C180" s="180" t="s">
        <v>786</v>
      </c>
      <c r="D180" s="180" t="s">
        <v>148</v>
      </c>
      <c r="E180" s="181" t="s">
        <v>787</v>
      </c>
      <c r="F180" s="182" t="s">
        <v>788</v>
      </c>
      <c r="G180" s="183" t="s">
        <v>164</v>
      </c>
      <c r="H180" s="184">
        <v>174</v>
      </c>
      <c r="I180" s="185"/>
      <c r="J180" s="186">
        <f>ROUND(I180*H180,2)</f>
        <v>0</v>
      </c>
      <c r="K180" s="187"/>
      <c r="L180" s="38"/>
      <c r="M180" s="188" t="s">
        <v>1</v>
      </c>
      <c r="N180" s="189" t="s">
        <v>42</v>
      </c>
      <c r="O180" s="81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152</v>
      </c>
      <c r="AT180" s="192" t="s">
        <v>148</v>
      </c>
      <c r="AU180" s="192" t="s">
        <v>153</v>
      </c>
      <c r="AY180" s="18" t="s">
        <v>146</v>
      </c>
      <c r="BE180" s="193">
        <f>IF(N180="základná",J180,0)</f>
        <v>0</v>
      </c>
      <c r="BF180" s="193">
        <f>IF(N180="znížená",J180,0)</f>
        <v>0</v>
      </c>
      <c r="BG180" s="193">
        <f>IF(N180="zákl. prenesená",J180,0)</f>
        <v>0</v>
      </c>
      <c r="BH180" s="193">
        <f>IF(N180="zníž. prenesená",J180,0)</f>
        <v>0</v>
      </c>
      <c r="BI180" s="193">
        <f>IF(N180="nulová",J180,0)</f>
        <v>0</v>
      </c>
      <c r="BJ180" s="18" t="s">
        <v>153</v>
      </c>
      <c r="BK180" s="193">
        <f>ROUND(I180*H180,2)</f>
        <v>0</v>
      </c>
      <c r="BL180" s="18" t="s">
        <v>152</v>
      </c>
      <c r="BM180" s="192" t="s">
        <v>789</v>
      </c>
    </row>
    <row r="181" s="2" customFormat="1" ht="16.5" customHeight="1">
      <c r="A181" s="37"/>
      <c r="B181" s="179"/>
      <c r="C181" s="223" t="s">
        <v>231</v>
      </c>
      <c r="D181" s="223" t="s">
        <v>303</v>
      </c>
      <c r="E181" s="224" t="s">
        <v>790</v>
      </c>
      <c r="F181" s="225" t="s">
        <v>791</v>
      </c>
      <c r="G181" s="226" t="s">
        <v>164</v>
      </c>
      <c r="H181" s="227">
        <v>174</v>
      </c>
      <c r="I181" s="228"/>
      <c r="J181" s="229">
        <f>ROUND(I181*H181,2)</f>
        <v>0</v>
      </c>
      <c r="K181" s="230"/>
      <c r="L181" s="231"/>
      <c r="M181" s="232" t="s">
        <v>1</v>
      </c>
      <c r="N181" s="233" t="s">
        <v>42</v>
      </c>
      <c r="O181" s="81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179</v>
      </c>
      <c r="AT181" s="192" t="s">
        <v>303</v>
      </c>
      <c r="AU181" s="192" t="s">
        <v>153</v>
      </c>
      <c r="AY181" s="18" t="s">
        <v>146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153</v>
      </c>
      <c r="BK181" s="193">
        <f>ROUND(I181*H181,2)</f>
        <v>0</v>
      </c>
      <c r="BL181" s="18" t="s">
        <v>152</v>
      </c>
      <c r="BM181" s="192" t="s">
        <v>792</v>
      </c>
    </row>
    <row r="182" s="2" customFormat="1" ht="24.15" customHeight="1">
      <c r="A182" s="37"/>
      <c r="B182" s="179"/>
      <c r="C182" s="180" t="s">
        <v>793</v>
      </c>
      <c r="D182" s="180" t="s">
        <v>148</v>
      </c>
      <c r="E182" s="181" t="s">
        <v>794</v>
      </c>
      <c r="F182" s="182" t="s">
        <v>795</v>
      </c>
      <c r="G182" s="183" t="s">
        <v>164</v>
      </c>
      <c r="H182" s="184">
        <v>6</v>
      </c>
      <c r="I182" s="185"/>
      <c r="J182" s="186">
        <f>ROUND(I182*H182,2)</f>
        <v>0</v>
      </c>
      <c r="K182" s="187"/>
      <c r="L182" s="38"/>
      <c r="M182" s="188" t="s">
        <v>1</v>
      </c>
      <c r="N182" s="189" t="s">
        <v>42</v>
      </c>
      <c r="O182" s="81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152</v>
      </c>
      <c r="AT182" s="192" t="s">
        <v>148</v>
      </c>
      <c r="AU182" s="192" t="s">
        <v>153</v>
      </c>
      <c r="AY182" s="18" t="s">
        <v>146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153</v>
      </c>
      <c r="BK182" s="193">
        <f>ROUND(I182*H182,2)</f>
        <v>0</v>
      </c>
      <c r="BL182" s="18" t="s">
        <v>152</v>
      </c>
      <c r="BM182" s="192" t="s">
        <v>796</v>
      </c>
    </row>
    <row r="183" s="2" customFormat="1" ht="16.5" customHeight="1">
      <c r="A183" s="37"/>
      <c r="B183" s="179"/>
      <c r="C183" s="223" t="s">
        <v>247</v>
      </c>
      <c r="D183" s="223" t="s">
        <v>303</v>
      </c>
      <c r="E183" s="224" t="s">
        <v>797</v>
      </c>
      <c r="F183" s="225" t="s">
        <v>798</v>
      </c>
      <c r="G183" s="226" t="s">
        <v>164</v>
      </c>
      <c r="H183" s="227">
        <v>6</v>
      </c>
      <c r="I183" s="228"/>
      <c r="J183" s="229">
        <f>ROUND(I183*H183,2)</f>
        <v>0</v>
      </c>
      <c r="K183" s="230"/>
      <c r="L183" s="231"/>
      <c r="M183" s="232" t="s">
        <v>1</v>
      </c>
      <c r="N183" s="233" t="s">
        <v>42</v>
      </c>
      <c r="O183" s="81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179</v>
      </c>
      <c r="AT183" s="192" t="s">
        <v>303</v>
      </c>
      <c r="AU183" s="192" t="s">
        <v>153</v>
      </c>
      <c r="AY183" s="18" t="s">
        <v>146</v>
      </c>
      <c r="BE183" s="193">
        <f>IF(N183="základná",J183,0)</f>
        <v>0</v>
      </c>
      <c r="BF183" s="193">
        <f>IF(N183="znížená",J183,0)</f>
        <v>0</v>
      </c>
      <c r="BG183" s="193">
        <f>IF(N183="zákl. prenesená",J183,0)</f>
        <v>0</v>
      </c>
      <c r="BH183" s="193">
        <f>IF(N183="zníž. prenesená",J183,0)</f>
        <v>0</v>
      </c>
      <c r="BI183" s="193">
        <f>IF(N183="nulová",J183,0)</f>
        <v>0</v>
      </c>
      <c r="BJ183" s="18" t="s">
        <v>153</v>
      </c>
      <c r="BK183" s="193">
        <f>ROUND(I183*H183,2)</f>
        <v>0</v>
      </c>
      <c r="BL183" s="18" t="s">
        <v>152</v>
      </c>
      <c r="BM183" s="192" t="s">
        <v>799</v>
      </c>
    </row>
    <row r="184" s="2" customFormat="1" ht="24.15" customHeight="1">
      <c r="A184" s="37"/>
      <c r="B184" s="179"/>
      <c r="C184" s="180" t="s">
        <v>800</v>
      </c>
      <c r="D184" s="180" t="s">
        <v>148</v>
      </c>
      <c r="E184" s="181" t="s">
        <v>801</v>
      </c>
      <c r="F184" s="182" t="s">
        <v>802</v>
      </c>
      <c r="G184" s="183" t="s">
        <v>164</v>
      </c>
      <c r="H184" s="184">
        <v>62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42</v>
      </c>
      <c r="O184" s="81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152</v>
      </c>
      <c r="AT184" s="192" t="s">
        <v>148</v>
      </c>
      <c r="AU184" s="192" t="s">
        <v>153</v>
      </c>
      <c r="AY184" s="18" t="s">
        <v>146</v>
      </c>
      <c r="BE184" s="193">
        <f>IF(N184="základná",J184,0)</f>
        <v>0</v>
      </c>
      <c r="BF184" s="193">
        <f>IF(N184="znížená",J184,0)</f>
        <v>0</v>
      </c>
      <c r="BG184" s="193">
        <f>IF(N184="zákl. prenesená",J184,0)</f>
        <v>0</v>
      </c>
      <c r="BH184" s="193">
        <f>IF(N184="zníž. prenesená",J184,0)</f>
        <v>0</v>
      </c>
      <c r="BI184" s="193">
        <f>IF(N184="nulová",J184,0)</f>
        <v>0</v>
      </c>
      <c r="BJ184" s="18" t="s">
        <v>153</v>
      </c>
      <c r="BK184" s="193">
        <f>ROUND(I184*H184,2)</f>
        <v>0</v>
      </c>
      <c r="BL184" s="18" t="s">
        <v>152</v>
      </c>
      <c r="BM184" s="192" t="s">
        <v>803</v>
      </c>
    </row>
    <row r="185" s="2" customFormat="1" ht="16.5" customHeight="1">
      <c r="A185" s="37"/>
      <c r="B185" s="179"/>
      <c r="C185" s="223" t="s">
        <v>258</v>
      </c>
      <c r="D185" s="223" t="s">
        <v>303</v>
      </c>
      <c r="E185" s="224" t="s">
        <v>804</v>
      </c>
      <c r="F185" s="225" t="s">
        <v>805</v>
      </c>
      <c r="G185" s="226" t="s">
        <v>164</v>
      </c>
      <c r="H185" s="227">
        <v>62</v>
      </c>
      <c r="I185" s="228"/>
      <c r="J185" s="229">
        <f>ROUND(I185*H185,2)</f>
        <v>0</v>
      </c>
      <c r="K185" s="230"/>
      <c r="L185" s="231"/>
      <c r="M185" s="232" t="s">
        <v>1</v>
      </c>
      <c r="N185" s="233" t="s">
        <v>42</v>
      </c>
      <c r="O185" s="81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179</v>
      </c>
      <c r="AT185" s="192" t="s">
        <v>303</v>
      </c>
      <c r="AU185" s="192" t="s">
        <v>153</v>
      </c>
      <c r="AY185" s="18" t="s">
        <v>146</v>
      </c>
      <c r="BE185" s="193">
        <f>IF(N185="základná",J185,0)</f>
        <v>0</v>
      </c>
      <c r="BF185" s="193">
        <f>IF(N185="znížená",J185,0)</f>
        <v>0</v>
      </c>
      <c r="BG185" s="193">
        <f>IF(N185="zákl. prenesená",J185,0)</f>
        <v>0</v>
      </c>
      <c r="BH185" s="193">
        <f>IF(N185="zníž. prenesená",J185,0)</f>
        <v>0</v>
      </c>
      <c r="BI185" s="193">
        <f>IF(N185="nulová",J185,0)</f>
        <v>0</v>
      </c>
      <c r="BJ185" s="18" t="s">
        <v>153</v>
      </c>
      <c r="BK185" s="193">
        <f>ROUND(I185*H185,2)</f>
        <v>0</v>
      </c>
      <c r="BL185" s="18" t="s">
        <v>152</v>
      </c>
      <c r="BM185" s="192" t="s">
        <v>806</v>
      </c>
    </row>
    <row r="186" s="2" customFormat="1" ht="24.15" customHeight="1">
      <c r="A186" s="37"/>
      <c r="B186" s="179"/>
      <c r="C186" s="180" t="s">
        <v>807</v>
      </c>
      <c r="D186" s="180" t="s">
        <v>148</v>
      </c>
      <c r="E186" s="181" t="s">
        <v>808</v>
      </c>
      <c r="F186" s="182" t="s">
        <v>809</v>
      </c>
      <c r="G186" s="183" t="s">
        <v>164</v>
      </c>
      <c r="H186" s="184">
        <v>8</v>
      </c>
      <c r="I186" s="185"/>
      <c r="J186" s="186">
        <f>ROUND(I186*H186,2)</f>
        <v>0</v>
      </c>
      <c r="K186" s="187"/>
      <c r="L186" s="38"/>
      <c r="M186" s="188" t="s">
        <v>1</v>
      </c>
      <c r="N186" s="189" t="s">
        <v>42</v>
      </c>
      <c r="O186" s="81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152</v>
      </c>
      <c r="AT186" s="192" t="s">
        <v>148</v>
      </c>
      <c r="AU186" s="192" t="s">
        <v>153</v>
      </c>
      <c r="AY186" s="18" t="s">
        <v>146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153</v>
      </c>
      <c r="BK186" s="193">
        <f>ROUND(I186*H186,2)</f>
        <v>0</v>
      </c>
      <c r="BL186" s="18" t="s">
        <v>152</v>
      </c>
      <c r="BM186" s="192" t="s">
        <v>810</v>
      </c>
    </row>
    <row r="187" s="2" customFormat="1" ht="16.5" customHeight="1">
      <c r="A187" s="37"/>
      <c r="B187" s="179"/>
      <c r="C187" s="223" t="s">
        <v>266</v>
      </c>
      <c r="D187" s="223" t="s">
        <v>303</v>
      </c>
      <c r="E187" s="224" t="s">
        <v>811</v>
      </c>
      <c r="F187" s="225" t="s">
        <v>812</v>
      </c>
      <c r="G187" s="226" t="s">
        <v>164</v>
      </c>
      <c r="H187" s="227">
        <v>8</v>
      </c>
      <c r="I187" s="228"/>
      <c r="J187" s="229">
        <f>ROUND(I187*H187,2)</f>
        <v>0</v>
      </c>
      <c r="K187" s="230"/>
      <c r="L187" s="231"/>
      <c r="M187" s="232" t="s">
        <v>1</v>
      </c>
      <c r="N187" s="233" t="s">
        <v>42</v>
      </c>
      <c r="O187" s="81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179</v>
      </c>
      <c r="AT187" s="192" t="s">
        <v>303</v>
      </c>
      <c r="AU187" s="192" t="s">
        <v>153</v>
      </c>
      <c r="AY187" s="18" t="s">
        <v>146</v>
      </c>
      <c r="BE187" s="193">
        <f>IF(N187="základná",J187,0)</f>
        <v>0</v>
      </c>
      <c r="BF187" s="193">
        <f>IF(N187="znížená",J187,0)</f>
        <v>0</v>
      </c>
      <c r="BG187" s="193">
        <f>IF(N187="zákl. prenesená",J187,0)</f>
        <v>0</v>
      </c>
      <c r="BH187" s="193">
        <f>IF(N187="zníž. prenesená",J187,0)</f>
        <v>0</v>
      </c>
      <c r="BI187" s="193">
        <f>IF(N187="nulová",J187,0)</f>
        <v>0</v>
      </c>
      <c r="BJ187" s="18" t="s">
        <v>153</v>
      </c>
      <c r="BK187" s="193">
        <f>ROUND(I187*H187,2)</f>
        <v>0</v>
      </c>
      <c r="BL187" s="18" t="s">
        <v>152</v>
      </c>
      <c r="BM187" s="192" t="s">
        <v>813</v>
      </c>
    </row>
    <row r="188" s="2" customFormat="1" ht="16.5" customHeight="1">
      <c r="A188" s="37"/>
      <c r="B188" s="179"/>
      <c r="C188" s="180" t="s">
        <v>814</v>
      </c>
      <c r="D188" s="180" t="s">
        <v>148</v>
      </c>
      <c r="E188" s="181" t="s">
        <v>815</v>
      </c>
      <c r="F188" s="182" t="s">
        <v>816</v>
      </c>
      <c r="G188" s="183" t="s">
        <v>506</v>
      </c>
      <c r="H188" s="184">
        <v>8</v>
      </c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42</v>
      </c>
      <c r="O188" s="81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152</v>
      </c>
      <c r="AT188" s="192" t="s">
        <v>148</v>
      </c>
      <c r="AU188" s="192" t="s">
        <v>153</v>
      </c>
      <c r="AY188" s="18" t="s">
        <v>146</v>
      </c>
      <c r="BE188" s="193">
        <f>IF(N188="základná",J188,0)</f>
        <v>0</v>
      </c>
      <c r="BF188" s="193">
        <f>IF(N188="znížená",J188,0)</f>
        <v>0</v>
      </c>
      <c r="BG188" s="193">
        <f>IF(N188="zákl. prenesená",J188,0)</f>
        <v>0</v>
      </c>
      <c r="BH188" s="193">
        <f>IF(N188="zníž. prenesená",J188,0)</f>
        <v>0</v>
      </c>
      <c r="BI188" s="193">
        <f>IF(N188="nulová",J188,0)</f>
        <v>0</v>
      </c>
      <c r="BJ188" s="18" t="s">
        <v>153</v>
      </c>
      <c r="BK188" s="193">
        <f>ROUND(I188*H188,2)</f>
        <v>0</v>
      </c>
      <c r="BL188" s="18" t="s">
        <v>152</v>
      </c>
      <c r="BM188" s="192" t="s">
        <v>817</v>
      </c>
    </row>
    <row r="189" s="2" customFormat="1" ht="16.5" customHeight="1">
      <c r="A189" s="37"/>
      <c r="B189" s="179"/>
      <c r="C189" s="223" t="s">
        <v>271</v>
      </c>
      <c r="D189" s="223" t="s">
        <v>303</v>
      </c>
      <c r="E189" s="224" t="s">
        <v>818</v>
      </c>
      <c r="F189" s="225" t="s">
        <v>819</v>
      </c>
      <c r="G189" s="226" t="s">
        <v>506</v>
      </c>
      <c r="H189" s="227">
        <v>8</v>
      </c>
      <c r="I189" s="228"/>
      <c r="J189" s="229">
        <f>ROUND(I189*H189,2)</f>
        <v>0</v>
      </c>
      <c r="K189" s="230"/>
      <c r="L189" s="231"/>
      <c r="M189" s="232" t="s">
        <v>1</v>
      </c>
      <c r="N189" s="233" t="s">
        <v>42</v>
      </c>
      <c r="O189" s="81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179</v>
      </c>
      <c r="AT189" s="192" t="s">
        <v>303</v>
      </c>
      <c r="AU189" s="192" t="s">
        <v>153</v>
      </c>
      <c r="AY189" s="18" t="s">
        <v>146</v>
      </c>
      <c r="BE189" s="193">
        <f>IF(N189="základná",J189,0)</f>
        <v>0</v>
      </c>
      <c r="BF189" s="193">
        <f>IF(N189="znížená",J189,0)</f>
        <v>0</v>
      </c>
      <c r="BG189" s="193">
        <f>IF(N189="zákl. prenesená",J189,0)</f>
        <v>0</v>
      </c>
      <c r="BH189" s="193">
        <f>IF(N189="zníž. prenesená",J189,0)</f>
        <v>0</v>
      </c>
      <c r="BI189" s="193">
        <f>IF(N189="nulová",J189,0)</f>
        <v>0</v>
      </c>
      <c r="BJ189" s="18" t="s">
        <v>153</v>
      </c>
      <c r="BK189" s="193">
        <f>ROUND(I189*H189,2)</f>
        <v>0</v>
      </c>
      <c r="BL189" s="18" t="s">
        <v>152</v>
      </c>
      <c r="BM189" s="192" t="s">
        <v>820</v>
      </c>
    </row>
    <row r="190" s="2" customFormat="1" ht="16.5" customHeight="1">
      <c r="A190" s="37"/>
      <c r="B190" s="179"/>
      <c r="C190" s="180" t="s">
        <v>821</v>
      </c>
      <c r="D190" s="180" t="s">
        <v>148</v>
      </c>
      <c r="E190" s="181" t="s">
        <v>822</v>
      </c>
      <c r="F190" s="182" t="s">
        <v>823</v>
      </c>
      <c r="G190" s="183" t="s">
        <v>571</v>
      </c>
      <c r="H190" s="184">
        <v>10</v>
      </c>
      <c r="I190" s="185"/>
      <c r="J190" s="186">
        <f>ROUND(I190*H190,2)</f>
        <v>0</v>
      </c>
      <c r="K190" s="187"/>
      <c r="L190" s="38"/>
      <c r="M190" s="188" t="s">
        <v>1</v>
      </c>
      <c r="N190" s="189" t="s">
        <v>42</v>
      </c>
      <c r="O190" s="81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152</v>
      </c>
      <c r="AT190" s="192" t="s">
        <v>148</v>
      </c>
      <c r="AU190" s="192" t="s">
        <v>153</v>
      </c>
      <c r="AY190" s="18" t="s">
        <v>146</v>
      </c>
      <c r="BE190" s="193">
        <f>IF(N190="základná",J190,0)</f>
        <v>0</v>
      </c>
      <c r="BF190" s="193">
        <f>IF(N190="znížená",J190,0)</f>
        <v>0</v>
      </c>
      <c r="BG190" s="193">
        <f>IF(N190="zákl. prenesená",J190,0)</f>
        <v>0</v>
      </c>
      <c r="BH190" s="193">
        <f>IF(N190="zníž. prenesená",J190,0)</f>
        <v>0</v>
      </c>
      <c r="BI190" s="193">
        <f>IF(N190="nulová",J190,0)</f>
        <v>0</v>
      </c>
      <c r="BJ190" s="18" t="s">
        <v>153</v>
      </c>
      <c r="BK190" s="193">
        <f>ROUND(I190*H190,2)</f>
        <v>0</v>
      </c>
      <c r="BL190" s="18" t="s">
        <v>152</v>
      </c>
      <c r="BM190" s="192" t="s">
        <v>824</v>
      </c>
    </row>
    <row r="191" s="2" customFormat="1" ht="16.5" customHeight="1">
      <c r="A191" s="37"/>
      <c r="B191" s="179"/>
      <c r="C191" s="180" t="s">
        <v>363</v>
      </c>
      <c r="D191" s="180" t="s">
        <v>148</v>
      </c>
      <c r="E191" s="181" t="s">
        <v>825</v>
      </c>
      <c r="F191" s="182" t="s">
        <v>826</v>
      </c>
      <c r="G191" s="183" t="s">
        <v>571</v>
      </c>
      <c r="H191" s="184">
        <v>4</v>
      </c>
      <c r="I191" s="185"/>
      <c r="J191" s="186">
        <f>ROUND(I191*H191,2)</f>
        <v>0</v>
      </c>
      <c r="K191" s="187"/>
      <c r="L191" s="38"/>
      <c r="M191" s="188" t="s">
        <v>1</v>
      </c>
      <c r="N191" s="189" t="s">
        <v>42</v>
      </c>
      <c r="O191" s="81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152</v>
      </c>
      <c r="AT191" s="192" t="s">
        <v>148</v>
      </c>
      <c r="AU191" s="192" t="s">
        <v>153</v>
      </c>
      <c r="AY191" s="18" t="s">
        <v>146</v>
      </c>
      <c r="BE191" s="193">
        <f>IF(N191="základná",J191,0)</f>
        <v>0</v>
      </c>
      <c r="BF191" s="193">
        <f>IF(N191="znížená",J191,0)</f>
        <v>0</v>
      </c>
      <c r="BG191" s="193">
        <f>IF(N191="zákl. prenesená",J191,0)</f>
        <v>0</v>
      </c>
      <c r="BH191" s="193">
        <f>IF(N191="zníž. prenesená",J191,0)</f>
        <v>0</v>
      </c>
      <c r="BI191" s="193">
        <f>IF(N191="nulová",J191,0)</f>
        <v>0</v>
      </c>
      <c r="BJ191" s="18" t="s">
        <v>153</v>
      </c>
      <c r="BK191" s="193">
        <f>ROUND(I191*H191,2)</f>
        <v>0</v>
      </c>
      <c r="BL191" s="18" t="s">
        <v>152</v>
      </c>
      <c r="BM191" s="192" t="s">
        <v>827</v>
      </c>
    </row>
    <row r="192" s="2" customFormat="1" ht="24.15" customHeight="1">
      <c r="A192" s="37"/>
      <c r="B192" s="179"/>
      <c r="C192" s="180" t="s">
        <v>828</v>
      </c>
      <c r="D192" s="180" t="s">
        <v>148</v>
      </c>
      <c r="E192" s="181" t="s">
        <v>829</v>
      </c>
      <c r="F192" s="182" t="s">
        <v>830</v>
      </c>
      <c r="G192" s="183" t="s">
        <v>571</v>
      </c>
      <c r="H192" s="184">
        <v>16</v>
      </c>
      <c r="I192" s="185"/>
      <c r="J192" s="186">
        <f>ROUND(I192*H192,2)</f>
        <v>0</v>
      </c>
      <c r="K192" s="187"/>
      <c r="L192" s="38"/>
      <c r="M192" s="188" t="s">
        <v>1</v>
      </c>
      <c r="N192" s="189" t="s">
        <v>42</v>
      </c>
      <c r="O192" s="81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152</v>
      </c>
      <c r="AT192" s="192" t="s">
        <v>148</v>
      </c>
      <c r="AU192" s="192" t="s">
        <v>153</v>
      </c>
      <c r="AY192" s="18" t="s">
        <v>146</v>
      </c>
      <c r="BE192" s="193">
        <f>IF(N192="základná",J192,0)</f>
        <v>0</v>
      </c>
      <c r="BF192" s="193">
        <f>IF(N192="znížená",J192,0)</f>
        <v>0</v>
      </c>
      <c r="BG192" s="193">
        <f>IF(N192="zákl. prenesená",J192,0)</f>
        <v>0</v>
      </c>
      <c r="BH192" s="193">
        <f>IF(N192="zníž. prenesená",J192,0)</f>
        <v>0</v>
      </c>
      <c r="BI192" s="193">
        <f>IF(N192="nulová",J192,0)</f>
        <v>0</v>
      </c>
      <c r="BJ192" s="18" t="s">
        <v>153</v>
      </c>
      <c r="BK192" s="193">
        <f>ROUND(I192*H192,2)</f>
        <v>0</v>
      </c>
      <c r="BL192" s="18" t="s">
        <v>152</v>
      </c>
      <c r="BM192" s="192" t="s">
        <v>831</v>
      </c>
    </row>
    <row r="193" s="12" customFormat="1" ht="22.8" customHeight="1">
      <c r="A193" s="12"/>
      <c r="B193" s="166"/>
      <c r="C193" s="12"/>
      <c r="D193" s="167" t="s">
        <v>75</v>
      </c>
      <c r="E193" s="177" t="s">
        <v>832</v>
      </c>
      <c r="F193" s="177" t="s">
        <v>833</v>
      </c>
      <c r="G193" s="12"/>
      <c r="H193" s="12"/>
      <c r="I193" s="169"/>
      <c r="J193" s="178">
        <f>BK193</f>
        <v>0</v>
      </c>
      <c r="K193" s="12"/>
      <c r="L193" s="166"/>
      <c r="M193" s="171"/>
      <c r="N193" s="172"/>
      <c r="O193" s="172"/>
      <c r="P193" s="173">
        <f>SUM(P194:P209)</f>
        <v>0</v>
      </c>
      <c r="Q193" s="172"/>
      <c r="R193" s="173">
        <f>SUM(R194:R209)</f>
        <v>0</v>
      </c>
      <c r="S193" s="172"/>
      <c r="T193" s="174">
        <f>SUM(T194:T209)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7" t="s">
        <v>84</v>
      </c>
      <c r="AT193" s="175" t="s">
        <v>75</v>
      </c>
      <c r="AU193" s="175" t="s">
        <v>84</v>
      </c>
      <c r="AY193" s="167" t="s">
        <v>146</v>
      </c>
      <c r="BK193" s="176">
        <f>SUM(BK194:BK209)</f>
        <v>0</v>
      </c>
    </row>
    <row r="194" s="2" customFormat="1" ht="16.5" customHeight="1">
      <c r="A194" s="37"/>
      <c r="B194" s="179"/>
      <c r="C194" s="180" t="s">
        <v>364</v>
      </c>
      <c r="D194" s="180" t="s">
        <v>148</v>
      </c>
      <c r="E194" s="181" t="s">
        <v>834</v>
      </c>
      <c r="F194" s="182" t="s">
        <v>835</v>
      </c>
      <c r="G194" s="183" t="s">
        <v>506</v>
      </c>
      <c r="H194" s="184">
        <v>2</v>
      </c>
      <c r="I194" s="185"/>
      <c r="J194" s="186">
        <f>ROUND(I194*H194,2)</f>
        <v>0</v>
      </c>
      <c r="K194" s="187"/>
      <c r="L194" s="38"/>
      <c r="M194" s="188" t="s">
        <v>1</v>
      </c>
      <c r="N194" s="189" t="s">
        <v>42</v>
      </c>
      <c r="O194" s="81"/>
      <c r="P194" s="190">
        <f>O194*H194</f>
        <v>0</v>
      </c>
      <c r="Q194" s="190">
        <v>0</v>
      </c>
      <c r="R194" s="190">
        <f>Q194*H194</f>
        <v>0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152</v>
      </c>
      <c r="AT194" s="192" t="s">
        <v>148</v>
      </c>
      <c r="AU194" s="192" t="s">
        <v>153</v>
      </c>
      <c r="AY194" s="18" t="s">
        <v>146</v>
      </c>
      <c r="BE194" s="193">
        <f>IF(N194="základná",J194,0)</f>
        <v>0</v>
      </c>
      <c r="BF194" s="193">
        <f>IF(N194="znížená",J194,0)</f>
        <v>0</v>
      </c>
      <c r="BG194" s="193">
        <f>IF(N194="zákl. prenesená",J194,0)</f>
        <v>0</v>
      </c>
      <c r="BH194" s="193">
        <f>IF(N194="zníž. prenesená",J194,0)</f>
        <v>0</v>
      </c>
      <c r="BI194" s="193">
        <f>IF(N194="nulová",J194,0)</f>
        <v>0</v>
      </c>
      <c r="BJ194" s="18" t="s">
        <v>153</v>
      </c>
      <c r="BK194" s="193">
        <f>ROUND(I194*H194,2)</f>
        <v>0</v>
      </c>
      <c r="BL194" s="18" t="s">
        <v>152</v>
      </c>
      <c r="BM194" s="192" t="s">
        <v>836</v>
      </c>
    </row>
    <row r="195" s="2" customFormat="1" ht="16.5" customHeight="1">
      <c r="A195" s="37"/>
      <c r="B195" s="179"/>
      <c r="C195" s="180" t="s">
        <v>837</v>
      </c>
      <c r="D195" s="180" t="s">
        <v>148</v>
      </c>
      <c r="E195" s="181" t="s">
        <v>838</v>
      </c>
      <c r="F195" s="182" t="s">
        <v>839</v>
      </c>
      <c r="G195" s="183" t="s">
        <v>506</v>
      </c>
      <c r="H195" s="184">
        <v>2</v>
      </c>
      <c r="I195" s="185"/>
      <c r="J195" s="186">
        <f>ROUND(I195*H195,2)</f>
        <v>0</v>
      </c>
      <c r="K195" s="187"/>
      <c r="L195" s="38"/>
      <c r="M195" s="188" t="s">
        <v>1</v>
      </c>
      <c r="N195" s="189" t="s">
        <v>42</v>
      </c>
      <c r="O195" s="81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2" t="s">
        <v>152</v>
      </c>
      <c r="AT195" s="192" t="s">
        <v>148</v>
      </c>
      <c r="AU195" s="192" t="s">
        <v>153</v>
      </c>
      <c r="AY195" s="18" t="s">
        <v>146</v>
      </c>
      <c r="BE195" s="193">
        <f>IF(N195="základná",J195,0)</f>
        <v>0</v>
      </c>
      <c r="BF195" s="193">
        <f>IF(N195="znížená",J195,0)</f>
        <v>0</v>
      </c>
      <c r="BG195" s="193">
        <f>IF(N195="zákl. prenesená",J195,0)</f>
        <v>0</v>
      </c>
      <c r="BH195" s="193">
        <f>IF(N195="zníž. prenesená",J195,0)</f>
        <v>0</v>
      </c>
      <c r="BI195" s="193">
        <f>IF(N195="nulová",J195,0)</f>
        <v>0</v>
      </c>
      <c r="BJ195" s="18" t="s">
        <v>153</v>
      </c>
      <c r="BK195" s="193">
        <f>ROUND(I195*H195,2)</f>
        <v>0</v>
      </c>
      <c r="BL195" s="18" t="s">
        <v>152</v>
      </c>
      <c r="BM195" s="192" t="s">
        <v>840</v>
      </c>
    </row>
    <row r="196" s="2" customFormat="1" ht="21.75" customHeight="1">
      <c r="A196" s="37"/>
      <c r="B196" s="179"/>
      <c r="C196" s="180" t="s">
        <v>369</v>
      </c>
      <c r="D196" s="180" t="s">
        <v>148</v>
      </c>
      <c r="E196" s="181" t="s">
        <v>841</v>
      </c>
      <c r="F196" s="182" t="s">
        <v>842</v>
      </c>
      <c r="G196" s="183" t="s">
        <v>164</v>
      </c>
      <c r="H196" s="184">
        <v>150</v>
      </c>
      <c r="I196" s="185"/>
      <c r="J196" s="186">
        <f>ROUND(I196*H196,2)</f>
        <v>0</v>
      </c>
      <c r="K196" s="187"/>
      <c r="L196" s="38"/>
      <c r="M196" s="188" t="s">
        <v>1</v>
      </c>
      <c r="N196" s="189" t="s">
        <v>42</v>
      </c>
      <c r="O196" s="81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152</v>
      </c>
      <c r="AT196" s="192" t="s">
        <v>148</v>
      </c>
      <c r="AU196" s="192" t="s">
        <v>153</v>
      </c>
      <c r="AY196" s="18" t="s">
        <v>146</v>
      </c>
      <c r="BE196" s="193">
        <f>IF(N196="základná",J196,0)</f>
        <v>0</v>
      </c>
      <c r="BF196" s="193">
        <f>IF(N196="znížená",J196,0)</f>
        <v>0</v>
      </c>
      <c r="BG196" s="193">
        <f>IF(N196="zákl. prenesená",J196,0)</f>
        <v>0</v>
      </c>
      <c r="BH196" s="193">
        <f>IF(N196="zníž. prenesená",J196,0)</f>
        <v>0</v>
      </c>
      <c r="BI196" s="193">
        <f>IF(N196="nulová",J196,0)</f>
        <v>0</v>
      </c>
      <c r="BJ196" s="18" t="s">
        <v>153</v>
      </c>
      <c r="BK196" s="193">
        <f>ROUND(I196*H196,2)</f>
        <v>0</v>
      </c>
      <c r="BL196" s="18" t="s">
        <v>152</v>
      </c>
      <c r="BM196" s="192" t="s">
        <v>843</v>
      </c>
    </row>
    <row r="197" s="2" customFormat="1" ht="21.75" customHeight="1">
      <c r="A197" s="37"/>
      <c r="B197" s="179"/>
      <c r="C197" s="180" t="s">
        <v>844</v>
      </c>
      <c r="D197" s="180" t="s">
        <v>148</v>
      </c>
      <c r="E197" s="181" t="s">
        <v>845</v>
      </c>
      <c r="F197" s="182" t="s">
        <v>846</v>
      </c>
      <c r="G197" s="183" t="s">
        <v>164</v>
      </c>
      <c r="H197" s="184">
        <v>30</v>
      </c>
      <c r="I197" s="185"/>
      <c r="J197" s="186">
        <f>ROUND(I197*H197,2)</f>
        <v>0</v>
      </c>
      <c r="K197" s="187"/>
      <c r="L197" s="38"/>
      <c r="M197" s="188" t="s">
        <v>1</v>
      </c>
      <c r="N197" s="189" t="s">
        <v>42</v>
      </c>
      <c r="O197" s="81"/>
      <c r="P197" s="190">
        <f>O197*H197</f>
        <v>0</v>
      </c>
      <c r="Q197" s="190">
        <v>0</v>
      </c>
      <c r="R197" s="190">
        <f>Q197*H197</f>
        <v>0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152</v>
      </c>
      <c r="AT197" s="192" t="s">
        <v>148</v>
      </c>
      <c r="AU197" s="192" t="s">
        <v>153</v>
      </c>
      <c r="AY197" s="18" t="s">
        <v>146</v>
      </c>
      <c r="BE197" s="193">
        <f>IF(N197="základná",J197,0)</f>
        <v>0</v>
      </c>
      <c r="BF197" s="193">
        <f>IF(N197="znížená",J197,0)</f>
        <v>0</v>
      </c>
      <c r="BG197" s="193">
        <f>IF(N197="zákl. prenesená",J197,0)</f>
        <v>0</v>
      </c>
      <c r="BH197" s="193">
        <f>IF(N197="zníž. prenesená",J197,0)</f>
        <v>0</v>
      </c>
      <c r="BI197" s="193">
        <f>IF(N197="nulová",J197,0)</f>
        <v>0</v>
      </c>
      <c r="BJ197" s="18" t="s">
        <v>153</v>
      </c>
      <c r="BK197" s="193">
        <f>ROUND(I197*H197,2)</f>
        <v>0</v>
      </c>
      <c r="BL197" s="18" t="s">
        <v>152</v>
      </c>
      <c r="BM197" s="192" t="s">
        <v>847</v>
      </c>
    </row>
    <row r="198" s="2" customFormat="1" ht="21.75" customHeight="1">
      <c r="A198" s="37"/>
      <c r="B198" s="179"/>
      <c r="C198" s="180" t="s">
        <v>372</v>
      </c>
      <c r="D198" s="180" t="s">
        <v>148</v>
      </c>
      <c r="E198" s="181" t="s">
        <v>848</v>
      </c>
      <c r="F198" s="182" t="s">
        <v>849</v>
      </c>
      <c r="G198" s="183" t="s">
        <v>164</v>
      </c>
      <c r="H198" s="184">
        <v>150</v>
      </c>
      <c r="I198" s="185"/>
      <c r="J198" s="186">
        <f>ROUND(I198*H198,2)</f>
        <v>0</v>
      </c>
      <c r="K198" s="187"/>
      <c r="L198" s="38"/>
      <c r="M198" s="188" t="s">
        <v>1</v>
      </c>
      <c r="N198" s="189" t="s">
        <v>42</v>
      </c>
      <c r="O198" s="81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152</v>
      </c>
      <c r="AT198" s="192" t="s">
        <v>148</v>
      </c>
      <c r="AU198" s="192" t="s">
        <v>153</v>
      </c>
      <c r="AY198" s="18" t="s">
        <v>146</v>
      </c>
      <c r="BE198" s="193">
        <f>IF(N198="základná",J198,0)</f>
        <v>0</v>
      </c>
      <c r="BF198" s="193">
        <f>IF(N198="znížená",J198,0)</f>
        <v>0</v>
      </c>
      <c r="BG198" s="193">
        <f>IF(N198="zákl. prenesená",J198,0)</f>
        <v>0</v>
      </c>
      <c r="BH198" s="193">
        <f>IF(N198="zníž. prenesená",J198,0)</f>
        <v>0</v>
      </c>
      <c r="BI198" s="193">
        <f>IF(N198="nulová",J198,0)</f>
        <v>0</v>
      </c>
      <c r="BJ198" s="18" t="s">
        <v>153</v>
      </c>
      <c r="BK198" s="193">
        <f>ROUND(I198*H198,2)</f>
        <v>0</v>
      </c>
      <c r="BL198" s="18" t="s">
        <v>152</v>
      </c>
      <c r="BM198" s="192" t="s">
        <v>850</v>
      </c>
    </row>
    <row r="199" s="2" customFormat="1" ht="21.75" customHeight="1">
      <c r="A199" s="37"/>
      <c r="B199" s="179"/>
      <c r="C199" s="180" t="s">
        <v>851</v>
      </c>
      <c r="D199" s="180" t="s">
        <v>148</v>
      </c>
      <c r="E199" s="181" t="s">
        <v>852</v>
      </c>
      <c r="F199" s="182" t="s">
        <v>853</v>
      </c>
      <c r="G199" s="183" t="s">
        <v>164</v>
      </c>
      <c r="H199" s="184">
        <v>30</v>
      </c>
      <c r="I199" s="185"/>
      <c r="J199" s="186">
        <f>ROUND(I199*H199,2)</f>
        <v>0</v>
      </c>
      <c r="K199" s="187"/>
      <c r="L199" s="38"/>
      <c r="M199" s="188" t="s">
        <v>1</v>
      </c>
      <c r="N199" s="189" t="s">
        <v>42</v>
      </c>
      <c r="O199" s="81"/>
      <c r="P199" s="190">
        <f>O199*H199</f>
        <v>0</v>
      </c>
      <c r="Q199" s="190">
        <v>0</v>
      </c>
      <c r="R199" s="190">
        <f>Q199*H199</f>
        <v>0</v>
      </c>
      <c r="S199" s="190">
        <v>0</v>
      </c>
      <c r="T199" s="19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2" t="s">
        <v>152</v>
      </c>
      <c r="AT199" s="192" t="s">
        <v>148</v>
      </c>
      <c r="AU199" s="192" t="s">
        <v>153</v>
      </c>
      <c r="AY199" s="18" t="s">
        <v>146</v>
      </c>
      <c r="BE199" s="193">
        <f>IF(N199="základná",J199,0)</f>
        <v>0</v>
      </c>
      <c r="BF199" s="193">
        <f>IF(N199="znížená",J199,0)</f>
        <v>0</v>
      </c>
      <c r="BG199" s="193">
        <f>IF(N199="zákl. prenesená",J199,0)</f>
        <v>0</v>
      </c>
      <c r="BH199" s="193">
        <f>IF(N199="zníž. prenesená",J199,0)</f>
        <v>0</v>
      </c>
      <c r="BI199" s="193">
        <f>IF(N199="nulová",J199,0)</f>
        <v>0</v>
      </c>
      <c r="BJ199" s="18" t="s">
        <v>153</v>
      </c>
      <c r="BK199" s="193">
        <f>ROUND(I199*H199,2)</f>
        <v>0</v>
      </c>
      <c r="BL199" s="18" t="s">
        <v>152</v>
      </c>
      <c r="BM199" s="192" t="s">
        <v>854</v>
      </c>
    </row>
    <row r="200" s="2" customFormat="1" ht="16.5" customHeight="1">
      <c r="A200" s="37"/>
      <c r="B200" s="179"/>
      <c r="C200" s="223" t="s">
        <v>375</v>
      </c>
      <c r="D200" s="223" t="s">
        <v>303</v>
      </c>
      <c r="E200" s="224" t="s">
        <v>855</v>
      </c>
      <c r="F200" s="225" t="s">
        <v>856</v>
      </c>
      <c r="G200" s="226" t="s">
        <v>182</v>
      </c>
      <c r="H200" s="227">
        <v>13.5</v>
      </c>
      <c r="I200" s="228"/>
      <c r="J200" s="229">
        <f>ROUND(I200*H200,2)</f>
        <v>0</v>
      </c>
      <c r="K200" s="230"/>
      <c r="L200" s="231"/>
      <c r="M200" s="232" t="s">
        <v>1</v>
      </c>
      <c r="N200" s="233" t="s">
        <v>42</v>
      </c>
      <c r="O200" s="81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179</v>
      </c>
      <c r="AT200" s="192" t="s">
        <v>303</v>
      </c>
      <c r="AU200" s="192" t="s">
        <v>153</v>
      </c>
      <c r="AY200" s="18" t="s">
        <v>146</v>
      </c>
      <c r="BE200" s="193">
        <f>IF(N200="základná",J200,0)</f>
        <v>0</v>
      </c>
      <c r="BF200" s="193">
        <f>IF(N200="znížená",J200,0)</f>
        <v>0</v>
      </c>
      <c r="BG200" s="193">
        <f>IF(N200="zákl. prenesená",J200,0)</f>
        <v>0</v>
      </c>
      <c r="BH200" s="193">
        <f>IF(N200="zníž. prenesená",J200,0)</f>
        <v>0</v>
      </c>
      <c r="BI200" s="193">
        <f>IF(N200="nulová",J200,0)</f>
        <v>0</v>
      </c>
      <c r="BJ200" s="18" t="s">
        <v>153</v>
      </c>
      <c r="BK200" s="193">
        <f>ROUND(I200*H200,2)</f>
        <v>0</v>
      </c>
      <c r="BL200" s="18" t="s">
        <v>152</v>
      </c>
      <c r="BM200" s="192" t="s">
        <v>857</v>
      </c>
    </row>
    <row r="201" s="2" customFormat="1" ht="16.5" customHeight="1">
      <c r="A201" s="37"/>
      <c r="B201" s="179"/>
      <c r="C201" s="180" t="s">
        <v>858</v>
      </c>
      <c r="D201" s="180" t="s">
        <v>148</v>
      </c>
      <c r="E201" s="181" t="s">
        <v>859</v>
      </c>
      <c r="F201" s="182" t="s">
        <v>860</v>
      </c>
      <c r="G201" s="183" t="s">
        <v>164</v>
      </c>
      <c r="H201" s="184">
        <v>180</v>
      </c>
      <c r="I201" s="185"/>
      <c r="J201" s="186">
        <f>ROUND(I201*H201,2)</f>
        <v>0</v>
      </c>
      <c r="K201" s="187"/>
      <c r="L201" s="38"/>
      <c r="M201" s="188" t="s">
        <v>1</v>
      </c>
      <c r="N201" s="189" t="s">
        <v>42</v>
      </c>
      <c r="O201" s="81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152</v>
      </c>
      <c r="AT201" s="192" t="s">
        <v>148</v>
      </c>
      <c r="AU201" s="192" t="s">
        <v>153</v>
      </c>
      <c r="AY201" s="18" t="s">
        <v>146</v>
      </c>
      <c r="BE201" s="193">
        <f>IF(N201="základná",J201,0)</f>
        <v>0</v>
      </c>
      <c r="BF201" s="193">
        <f>IF(N201="znížená",J201,0)</f>
        <v>0</v>
      </c>
      <c r="BG201" s="193">
        <f>IF(N201="zákl. prenesená",J201,0)</f>
        <v>0</v>
      </c>
      <c r="BH201" s="193">
        <f>IF(N201="zníž. prenesená",J201,0)</f>
        <v>0</v>
      </c>
      <c r="BI201" s="193">
        <f>IF(N201="nulová",J201,0)</f>
        <v>0</v>
      </c>
      <c r="BJ201" s="18" t="s">
        <v>153</v>
      </c>
      <c r="BK201" s="193">
        <f>ROUND(I201*H201,2)</f>
        <v>0</v>
      </c>
      <c r="BL201" s="18" t="s">
        <v>152</v>
      </c>
      <c r="BM201" s="192" t="s">
        <v>861</v>
      </c>
    </row>
    <row r="202" s="2" customFormat="1" ht="24.15" customHeight="1">
      <c r="A202" s="37"/>
      <c r="B202" s="179"/>
      <c r="C202" s="223" t="s">
        <v>376</v>
      </c>
      <c r="D202" s="223" t="s">
        <v>303</v>
      </c>
      <c r="E202" s="224" t="s">
        <v>862</v>
      </c>
      <c r="F202" s="225" t="s">
        <v>863</v>
      </c>
      <c r="G202" s="226" t="s">
        <v>164</v>
      </c>
      <c r="H202" s="227">
        <v>180</v>
      </c>
      <c r="I202" s="228"/>
      <c r="J202" s="229">
        <f>ROUND(I202*H202,2)</f>
        <v>0</v>
      </c>
      <c r="K202" s="230"/>
      <c r="L202" s="231"/>
      <c r="M202" s="232" t="s">
        <v>1</v>
      </c>
      <c r="N202" s="233" t="s">
        <v>42</v>
      </c>
      <c r="O202" s="81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179</v>
      </c>
      <c r="AT202" s="192" t="s">
        <v>303</v>
      </c>
      <c r="AU202" s="192" t="s">
        <v>153</v>
      </c>
      <c r="AY202" s="18" t="s">
        <v>146</v>
      </c>
      <c r="BE202" s="193">
        <f>IF(N202="základná",J202,0)</f>
        <v>0</v>
      </c>
      <c r="BF202" s="193">
        <f>IF(N202="znížená",J202,0)</f>
        <v>0</v>
      </c>
      <c r="BG202" s="193">
        <f>IF(N202="zákl. prenesená",J202,0)</f>
        <v>0</v>
      </c>
      <c r="BH202" s="193">
        <f>IF(N202="zníž. prenesená",J202,0)</f>
        <v>0</v>
      </c>
      <c r="BI202" s="193">
        <f>IF(N202="nulová",J202,0)</f>
        <v>0</v>
      </c>
      <c r="BJ202" s="18" t="s">
        <v>153</v>
      </c>
      <c r="BK202" s="193">
        <f>ROUND(I202*H202,2)</f>
        <v>0</v>
      </c>
      <c r="BL202" s="18" t="s">
        <v>152</v>
      </c>
      <c r="BM202" s="192" t="s">
        <v>864</v>
      </c>
    </row>
    <row r="203" s="2" customFormat="1" ht="16.5" customHeight="1">
      <c r="A203" s="37"/>
      <c r="B203" s="179"/>
      <c r="C203" s="180" t="s">
        <v>865</v>
      </c>
      <c r="D203" s="180" t="s">
        <v>148</v>
      </c>
      <c r="E203" s="181" t="s">
        <v>866</v>
      </c>
      <c r="F203" s="182" t="s">
        <v>867</v>
      </c>
      <c r="G203" s="183" t="s">
        <v>164</v>
      </c>
      <c r="H203" s="184">
        <v>240</v>
      </c>
      <c r="I203" s="185"/>
      <c r="J203" s="186">
        <f>ROUND(I203*H203,2)</f>
        <v>0</v>
      </c>
      <c r="K203" s="187"/>
      <c r="L203" s="38"/>
      <c r="M203" s="188" t="s">
        <v>1</v>
      </c>
      <c r="N203" s="189" t="s">
        <v>42</v>
      </c>
      <c r="O203" s="81"/>
      <c r="P203" s="190">
        <f>O203*H203</f>
        <v>0</v>
      </c>
      <c r="Q203" s="190">
        <v>0</v>
      </c>
      <c r="R203" s="190">
        <f>Q203*H203</f>
        <v>0</v>
      </c>
      <c r="S203" s="190">
        <v>0</v>
      </c>
      <c r="T203" s="19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152</v>
      </c>
      <c r="AT203" s="192" t="s">
        <v>148</v>
      </c>
      <c r="AU203" s="192" t="s">
        <v>153</v>
      </c>
      <c r="AY203" s="18" t="s">
        <v>146</v>
      </c>
      <c r="BE203" s="193">
        <f>IF(N203="základná",J203,0)</f>
        <v>0</v>
      </c>
      <c r="BF203" s="193">
        <f>IF(N203="znížená",J203,0)</f>
        <v>0</v>
      </c>
      <c r="BG203" s="193">
        <f>IF(N203="zákl. prenesená",J203,0)</f>
        <v>0</v>
      </c>
      <c r="BH203" s="193">
        <f>IF(N203="zníž. prenesená",J203,0)</f>
        <v>0</v>
      </c>
      <c r="BI203" s="193">
        <f>IF(N203="nulová",J203,0)</f>
        <v>0</v>
      </c>
      <c r="BJ203" s="18" t="s">
        <v>153</v>
      </c>
      <c r="BK203" s="193">
        <f>ROUND(I203*H203,2)</f>
        <v>0</v>
      </c>
      <c r="BL203" s="18" t="s">
        <v>152</v>
      </c>
      <c r="BM203" s="192" t="s">
        <v>868</v>
      </c>
    </row>
    <row r="204" s="2" customFormat="1" ht="24.15" customHeight="1">
      <c r="A204" s="37"/>
      <c r="B204" s="179"/>
      <c r="C204" s="223" t="s">
        <v>378</v>
      </c>
      <c r="D204" s="223" t="s">
        <v>303</v>
      </c>
      <c r="E204" s="224" t="s">
        <v>869</v>
      </c>
      <c r="F204" s="225" t="s">
        <v>870</v>
      </c>
      <c r="G204" s="226" t="s">
        <v>164</v>
      </c>
      <c r="H204" s="227">
        <v>135</v>
      </c>
      <c r="I204" s="228"/>
      <c r="J204" s="229">
        <f>ROUND(I204*H204,2)</f>
        <v>0</v>
      </c>
      <c r="K204" s="230"/>
      <c r="L204" s="231"/>
      <c r="M204" s="232" t="s">
        <v>1</v>
      </c>
      <c r="N204" s="233" t="s">
        <v>42</v>
      </c>
      <c r="O204" s="81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179</v>
      </c>
      <c r="AT204" s="192" t="s">
        <v>303</v>
      </c>
      <c r="AU204" s="192" t="s">
        <v>153</v>
      </c>
      <c r="AY204" s="18" t="s">
        <v>146</v>
      </c>
      <c r="BE204" s="193">
        <f>IF(N204="základná",J204,0)</f>
        <v>0</v>
      </c>
      <c r="BF204" s="193">
        <f>IF(N204="znížená",J204,0)</f>
        <v>0</v>
      </c>
      <c r="BG204" s="193">
        <f>IF(N204="zákl. prenesená",J204,0)</f>
        <v>0</v>
      </c>
      <c r="BH204" s="193">
        <f>IF(N204="zníž. prenesená",J204,0)</f>
        <v>0</v>
      </c>
      <c r="BI204" s="193">
        <f>IF(N204="nulová",J204,0)</f>
        <v>0</v>
      </c>
      <c r="BJ204" s="18" t="s">
        <v>153</v>
      </c>
      <c r="BK204" s="193">
        <f>ROUND(I204*H204,2)</f>
        <v>0</v>
      </c>
      <c r="BL204" s="18" t="s">
        <v>152</v>
      </c>
      <c r="BM204" s="192" t="s">
        <v>871</v>
      </c>
    </row>
    <row r="205" s="2" customFormat="1" ht="16.5" customHeight="1">
      <c r="A205" s="37"/>
      <c r="B205" s="179"/>
      <c r="C205" s="223" t="s">
        <v>872</v>
      </c>
      <c r="D205" s="223" t="s">
        <v>303</v>
      </c>
      <c r="E205" s="224" t="s">
        <v>873</v>
      </c>
      <c r="F205" s="225" t="s">
        <v>874</v>
      </c>
      <c r="G205" s="226" t="s">
        <v>164</v>
      </c>
      <c r="H205" s="227">
        <v>105</v>
      </c>
      <c r="I205" s="228"/>
      <c r="J205" s="229">
        <f>ROUND(I205*H205,2)</f>
        <v>0</v>
      </c>
      <c r="K205" s="230"/>
      <c r="L205" s="231"/>
      <c r="M205" s="232" t="s">
        <v>1</v>
      </c>
      <c r="N205" s="233" t="s">
        <v>42</v>
      </c>
      <c r="O205" s="81"/>
      <c r="P205" s="190">
        <f>O205*H205</f>
        <v>0</v>
      </c>
      <c r="Q205" s="190">
        <v>0</v>
      </c>
      <c r="R205" s="190">
        <f>Q205*H205</f>
        <v>0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179</v>
      </c>
      <c r="AT205" s="192" t="s">
        <v>303</v>
      </c>
      <c r="AU205" s="192" t="s">
        <v>153</v>
      </c>
      <c r="AY205" s="18" t="s">
        <v>146</v>
      </c>
      <c r="BE205" s="193">
        <f>IF(N205="základná",J205,0)</f>
        <v>0</v>
      </c>
      <c r="BF205" s="193">
        <f>IF(N205="znížená",J205,0)</f>
        <v>0</v>
      </c>
      <c r="BG205" s="193">
        <f>IF(N205="zákl. prenesená",J205,0)</f>
        <v>0</v>
      </c>
      <c r="BH205" s="193">
        <f>IF(N205="zníž. prenesená",J205,0)</f>
        <v>0</v>
      </c>
      <c r="BI205" s="193">
        <f>IF(N205="nulová",J205,0)</f>
        <v>0</v>
      </c>
      <c r="BJ205" s="18" t="s">
        <v>153</v>
      </c>
      <c r="BK205" s="193">
        <f>ROUND(I205*H205,2)</f>
        <v>0</v>
      </c>
      <c r="BL205" s="18" t="s">
        <v>152</v>
      </c>
      <c r="BM205" s="192" t="s">
        <v>875</v>
      </c>
    </row>
    <row r="206" s="2" customFormat="1" ht="24.15" customHeight="1">
      <c r="A206" s="37"/>
      <c r="B206" s="179"/>
      <c r="C206" s="223" t="s">
        <v>380</v>
      </c>
      <c r="D206" s="223" t="s">
        <v>303</v>
      </c>
      <c r="E206" s="224" t="s">
        <v>876</v>
      </c>
      <c r="F206" s="225" t="s">
        <v>877</v>
      </c>
      <c r="G206" s="226" t="s">
        <v>506</v>
      </c>
      <c r="H206" s="227">
        <v>2</v>
      </c>
      <c r="I206" s="228"/>
      <c r="J206" s="229">
        <f>ROUND(I206*H206,2)</f>
        <v>0</v>
      </c>
      <c r="K206" s="230"/>
      <c r="L206" s="231"/>
      <c r="M206" s="232" t="s">
        <v>1</v>
      </c>
      <c r="N206" s="233" t="s">
        <v>42</v>
      </c>
      <c r="O206" s="81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179</v>
      </c>
      <c r="AT206" s="192" t="s">
        <v>303</v>
      </c>
      <c r="AU206" s="192" t="s">
        <v>153</v>
      </c>
      <c r="AY206" s="18" t="s">
        <v>146</v>
      </c>
      <c r="BE206" s="193">
        <f>IF(N206="základná",J206,0)</f>
        <v>0</v>
      </c>
      <c r="BF206" s="193">
        <f>IF(N206="znížená",J206,0)</f>
        <v>0</v>
      </c>
      <c r="BG206" s="193">
        <f>IF(N206="zákl. prenesená",J206,0)</f>
        <v>0</v>
      </c>
      <c r="BH206" s="193">
        <f>IF(N206="zníž. prenesená",J206,0)</f>
        <v>0</v>
      </c>
      <c r="BI206" s="193">
        <f>IF(N206="nulová",J206,0)</f>
        <v>0</v>
      </c>
      <c r="BJ206" s="18" t="s">
        <v>153</v>
      </c>
      <c r="BK206" s="193">
        <f>ROUND(I206*H206,2)</f>
        <v>0</v>
      </c>
      <c r="BL206" s="18" t="s">
        <v>152</v>
      </c>
      <c r="BM206" s="192" t="s">
        <v>360</v>
      </c>
    </row>
    <row r="207" s="2" customFormat="1" ht="16.5" customHeight="1">
      <c r="A207" s="37"/>
      <c r="B207" s="179"/>
      <c r="C207" s="180" t="s">
        <v>878</v>
      </c>
      <c r="D207" s="180" t="s">
        <v>148</v>
      </c>
      <c r="E207" s="181" t="s">
        <v>879</v>
      </c>
      <c r="F207" s="182" t="s">
        <v>880</v>
      </c>
      <c r="G207" s="183" t="s">
        <v>164</v>
      </c>
      <c r="H207" s="184">
        <v>150</v>
      </c>
      <c r="I207" s="185"/>
      <c r="J207" s="186">
        <f>ROUND(I207*H207,2)</f>
        <v>0</v>
      </c>
      <c r="K207" s="187"/>
      <c r="L207" s="38"/>
      <c r="M207" s="188" t="s">
        <v>1</v>
      </c>
      <c r="N207" s="189" t="s">
        <v>42</v>
      </c>
      <c r="O207" s="81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152</v>
      </c>
      <c r="AT207" s="192" t="s">
        <v>148</v>
      </c>
      <c r="AU207" s="192" t="s">
        <v>153</v>
      </c>
      <c r="AY207" s="18" t="s">
        <v>146</v>
      </c>
      <c r="BE207" s="193">
        <f>IF(N207="základná",J207,0)</f>
        <v>0</v>
      </c>
      <c r="BF207" s="193">
        <f>IF(N207="znížená",J207,0)</f>
        <v>0</v>
      </c>
      <c r="BG207" s="193">
        <f>IF(N207="zákl. prenesená",J207,0)</f>
        <v>0</v>
      </c>
      <c r="BH207" s="193">
        <f>IF(N207="zníž. prenesená",J207,0)</f>
        <v>0</v>
      </c>
      <c r="BI207" s="193">
        <f>IF(N207="nulová",J207,0)</f>
        <v>0</v>
      </c>
      <c r="BJ207" s="18" t="s">
        <v>153</v>
      </c>
      <c r="BK207" s="193">
        <f>ROUND(I207*H207,2)</f>
        <v>0</v>
      </c>
      <c r="BL207" s="18" t="s">
        <v>152</v>
      </c>
      <c r="BM207" s="192" t="s">
        <v>881</v>
      </c>
    </row>
    <row r="208" s="2" customFormat="1" ht="16.5" customHeight="1">
      <c r="A208" s="37"/>
      <c r="B208" s="179"/>
      <c r="C208" s="180" t="s">
        <v>382</v>
      </c>
      <c r="D208" s="180" t="s">
        <v>148</v>
      </c>
      <c r="E208" s="181" t="s">
        <v>882</v>
      </c>
      <c r="F208" s="182" t="s">
        <v>883</v>
      </c>
      <c r="G208" s="183" t="s">
        <v>164</v>
      </c>
      <c r="H208" s="184">
        <v>30</v>
      </c>
      <c r="I208" s="185"/>
      <c r="J208" s="186">
        <f>ROUND(I208*H208,2)</f>
        <v>0</v>
      </c>
      <c r="K208" s="187"/>
      <c r="L208" s="38"/>
      <c r="M208" s="188" t="s">
        <v>1</v>
      </c>
      <c r="N208" s="189" t="s">
        <v>42</v>
      </c>
      <c r="O208" s="81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152</v>
      </c>
      <c r="AT208" s="192" t="s">
        <v>148</v>
      </c>
      <c r="AU208" s="192" t="s">
        <v>153</v>
      </c>
      <c r="AY208" s="18" t="s">
        <v>146</v>
      </c>
      <c r="BE208" s="193">
        <f>IF(N208="základná",J208,0)</f>
        <v>0</v>
      </c>
      <c r="BF208" s="193">
        <f>IF(N208="znížená",J208,0)</f>
        <v>0</v>
      </c>
      <c r="BG208" s="193">
        <f>IF(N208="zákl. prenesená",J208,0)</f>
        <v>0</v>
      </c>
      <c r="BH208" s="193">
        <f>IF(N208="zníž. prenesená",J208,0)</f>
        <v>0</v>
      </c>
      <c r="BI208" s="193">
        <f>IF(N208="nulová",J208,0)</f>
        <v>0</v>
      </c>
      <c r="BJ208" s="18" t="s">
        <v>153</v>
      </c>
      <c r="BK208" s="193">
        <f>ROUND(I208*H208,2)</f>
        <v>0</v>
      </c>
      <c r="BL208" s="18" t="s">
        <v>152</v>
      </c>
      <c r="BM208" s="192" t="s">
        <v>884</v>
      </c>
    </row>
    <row r="209" s="2" customFormat="1" ht="16.5" customHeight="1">
      <c r="A209" s="37"/>
      <c r="B209" s="179"/>
      <c r="C209" s="180" t="s">
        <v>885</v>
      </c>
      <c r="D209" s="180" t="s">
        <v>148</v>
      </c>
      <c r="E209" s="181" t="s">
        <v>886</v>
      </c>
      <c r="F209" s="182" t="s">
        <v>887</v>
      </c>
      <c r="G209" s="183" t="s">
        <v>160</v>
      </c>
      <c r="H209" s="184">
        <v>67.5</v>
      </c>
      <c r="I209" s="185"/>
      <c r="J209" s="186">
        <f>ROUND(I209*H209,2)</f>
        <v>0</v>
      </c>
      <c r="K209" s="187"/>
      <c r="L209" s="38"/>
      <c r="M209" s="218" t="s">
        <v>1</v>
      </c>
      <c r="N209" s="219" t="s">
        <v>42</v>
      </c>
      <c r="O209" s="220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2" t="s">
        <v>152</v>
      </c>
      <c r="AT209" s="192" t="s">
        <v>148</v>
      </c>
      <c r="AU209" s="192" t="s">
        <v>153</v>
      </c>
      <c r="AY209" s="18" t="s">
        <v>146</v>
      </c>
      <c r="BE209" s="193">
        <f>IF(N209="základná",J209,0)</f>
        <v>0</v>
      </c>
      <c r="BF209" s="193">
        <f>IF(N209="znížená",J209,0)</f>
        <v>0</v>
      </c>
      <c r="BG209" s="193">
        <f>IF(N209="zákl. prenesená",J209,0)</f>
        <v>0</v>
      </c>
      <c r="BH209" s="193">
        <f>IF(N209="zníž. prenesená",J209,0)</f>
        <v>0</v>
      </c>
      <c r="BI209" s="193">
        <f>IF(N209="nulová",J209,0)</f>
        <v>0</v>
      </c>
      <c r="BJ209" s="18" t="s">
        <v>153</v>
      </c>
      <c r="BK209" s="193">
        <f>ROUND(I209*H209,2)</f>
        <v>0</v>
      </c>
      <c r="BL209" s="18" t="s">
        <v>152</v>
      </c>
      <c r="BM209" s="192" t="s">
        <v>888</v>
      </c>
    </row>
    <row r="210" s="2" customFormat="1" ht="6.96" customHeight="1">
      <c r="A210" s="37"/>
      <c r="B210" s="64"/>
      <c r="C210" s="65"/>
      <c r="D210" s="65"/>
      <c r="E210" s="65"/>
      <c r="F210" s="65"/>
      <c r="G210" s="65"/>
      <c r="H210" s="65"/>
      <c r="I210" s="65"/>
      <c r="J210" s="65"/>
      <c r="K210" s="65"/>
      <c r="L210" s="38"/>
      <c r="M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</row>
  </sheetData>
  <autoFilter ref="C118:K20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30" customHeight="1">
      <c r="A9" s="37"/>
      <c r="B9" s="38"/>
      <c r="C9" s="37"/>
      <c r="D9" s="37"/>
      <c r="E9" s="71" t="s">
        <v>889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104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437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ROUND(J119,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ROUND((SUM(BE119:BE171)),  2)</f>
        <v>0</v>
      </c>
      <c r="G33" s="132"/>
      <c r="H33" s="132"/>
      <c r="I33" s="133">
        <v>0.20000000000000001</v>
      </c>
      <c r="J33" s="131">
        <f>ROUND(((SUM(BE119:BE171))*I33),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ROUND((SUM(BF119:BF171)),  2)</f>
        <v>0</v>
      </c>
      <c r="G34" s="132"/>
      <c r="H34" s="132"/>
      <c r="I34" s="133">
        <v>0.20000000000000001</v>
      </c>
      <c r="J34" s="131">
        <f>ROUND(((SUM(BF119:BF171))*I34),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ROUND((SUM(BG119:BG171)),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ROUND((SUM(BH119:BH171)),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ROUND((SUM(BI119:BI171)),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7"/>
      <c r="D87" s="37"/>
      <c r="E87" s="71" t="str">
        <f>E9</f>
        <v>SO 07. - SO 07 Rekonštrukcia mestského verejného osvetlenia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                                       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J119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652</v>
      </c>
      <c r="E97" s="149"/>
      <c r="F97" s="149"/>
      <c r="G97" s="149"/>
      <c r="H97" s="149"/>
      <c r="I97" s="149"/>
      <c r="J97" s="150">
        <f>J120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653</v>
      </c>
      <c r="E98" s="153"/>
      <c r="F98" s="153"/>
      <c r="G98" s="153"/>
      <c r="H98" s="153"/>
      <c r="I98" s="153"/>
      <c r="J98" s="154">
        <f>J121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654</v>
      </c>
      <c r="E99" s="153"/>
      <c r="F99" s="153"/>
      <c r="G99" s="153"/>
      <c r="H99" s="153"/>
      <c r="I99" s="153"/>
      <c r="J99" s="154">
        <f>J157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9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132</v>
      </c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15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125" t="str">
        <f>E7</f>
        <v>Revitalizácia vnútrobloku Pádivec - Stavebné práce</v>
      </c>
      <c r="F109" s="31"/>
      <c r="G109" s="31"/>
      <c r="H109" s="31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118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30" customHeight="1">
      <c r="A111" s="37"/>
      <c r="B111" s="38"/>
      <c r="C111" s="37"/>
      <c r="D111" s="37"/>
      <c r="E111" s="71" t="str">
        <f>E9</f>
        <v>SO 07. - SO 07 Rekonštrukcia mestského verejného osvetlenia</v>
      </c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19</v>
      </c>
      <c r="D113" s="37"/>
      <c r="E113" s="37"/>
      <c r="F113" s="26" t="str">
        <f>F12</f>
        <v>Trenčín</v>
      </c>
      <c r="G113" s="37"/>
      <c r="H113" s="37"/>
      <c r="I113" s="31" t="s">
        <v>21</v>
      </c>
      <c r="J113" s="73" t="str">
        <f>IF(J12="","",J12)</f>
        <v>10. 2. 2022</v>
      </c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5.65" customHeight="1">
      <c r="A115" s="37"/>
      <c r="B115" s="38"/>
      <c r="C115" s="31" t="s">
        <v>23</v>
      </c>
      <c r="D115" s="37"/>
      <c r="E115" s="37"/>
      <c r="F115" s="26" t="str">
        <f>E15</f>
        <v>Mesto Trenčín</v>
      </c>
      <c r="G115" s="37"/>
      <c r="H115" s="37"/>
      <c r="I115" s="31" t="s">
        <v>29</v>
      </c>
      <c r="J115" s="35" t="str">
        <f>E21</f>
        <v>Kvitnúce záhrady s.r.o.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27</v>
      </c>
      <c r="D116" s="37"/>
      <c r="E116" s="37"/>
      <c r="F116" s="26" t="str">
        <f>IF(E18="","",E18)</f>
        <v>Vyplň údaj</v>
      </c>
      <c r="G116" s="37"/>
      <c r="H116" s="37"/>
      <c r="I116" s="31" t="s">
        <v>34</v>
      </c>
      <c r="J116" s="35" t="str">
        <f>E24</f>
        <v xml:space="preserve">                                         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55"/>
      <c r="B118" s="156"/>
      <c r="C118" s="157" t="s">
        <v>133</v>
      </c>
      <c r="D118" s="158" t="s">
        <v>61</v>
      </c>
      <c r="E118" s="158" t="s">
        <v>57</v>
      </c>
      <c r="F118" s="158" t="s">
        <v>58</v>
      </c>
      <c r="G118" s="158" t="s">
        <v>134</v>
      </c>
      <c r="H118" s="158" t="s">
        <v>135</v>
      </c>
      <c r="I118" s="158" t="s">
        <v>136</v>
      </c>
      <c r="J118" s="159" t="s">
        <v>124</v>
      </c>
      <c r="K118" s="160" t="s">
        <v>137</v>
      </c>
      <c r="L118" s="161"/>
      <c r="M118" s="90" t="s">
        <v>1</v>
      </c>
      <c r="N118" s="91" t="s">
        <v>40</v>
      </c>
      <c r="O118" s="91" t="s">
        <v>138</v>
      </c>
      <c r="P118" s="91" t="s">
        <v>139</v>
      </c>
      <c r="Q118" s="91" t="s">
        <v>140</v>
      </c>
      <c r="R118" s="91" t="s">
        <v>141</v>
      </c>
      <c r="S118" s="91" t="s">
        <v>142</v>
      </c>
      <c r="T118" s="92" t="s">
        <v>143</v>
      </c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="2" customFormat="1" ht="22.8" customHeight="1">
      <c r="A119" s="37"/>
      <c r="B119" s="38"/>
      <c r="C119" s="97" t="s">
        <v>125</v>
      </c>
      <c r="D119" s="37"/>
      <c r="E119" s="37"/>
      <c r="F119" s="37"/>
      <c r="G119" s="37"/>
      <c r="H119" s="37"/>
      <c r="I119" s="37"/>
      <c r="J119" s="162">
        <f>BK119</f>
        <v>0</v>
      </c>
      <c r="K119" s="37"/>
      <c r="L119" s="38"/>
      <c r="M119" s="93"/>
      <c r="N119" s="77"/>
      <c r="O119" s="94"/>
      <c r="P119" s="163">
        <f>P120</f>
        <v>0</v>
      </c>
      <c r="Q119" s="94"/>
      <c r="R119" s="163">
        <f>R120</f>
        <v>0</v>
      </c>
      <c r="S119" s="94"/>
      <c r="T119" s="164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75</v>
      </c>
      <c r="AU119" s="18" t="s">
        <v>126</v>
      </c>
      <c r="BK119" s="165">
        <f>BK120</f>
        <v>0</v>
      </c>
    </row>
    <row r="120" s="12" customFormat="1" ht="25.92" customHeight="1">
      <c r="A120" s="12"/>
      <c r="B120" s="166"/>
      <c r="C120" s="12"/>
      <c r="D120" s="167" t="s">
        <v>75</v>
      </c>
      <c r="E120" s="168" t="s">
        <v>287</v>
      </c>
      <c r="F120" s="168" t="s">
        <v>561</v>
      </c>
      <c r="G120" s="12"/>
      <c r="H120" s="12"/>
      <c r="I120" s="169"/>
      <c r="J120" s="170">
        <f>BK120</f>
        <v>0</v>
      </c>
      <c r="K120" s="12"/>
      <c r="L120" s="166"/>
      <c r="M120" s="171"/>
      <c r="N120" s="172"/>
      <c r="O120" s="172"/>
      <c r="P120" s="173">
        <f>P121+P157</f>
        <v>0</v>
      </c>
      <c r="Q120" s="172"/>
      <c r="R120" s="173">
        <f>R121+R157</f>
        <v>0</v>
      </c>
      <c r="S120" s="172"/>
      <c r="T120" s="174">
        <f>T121+T157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7" t="s">
        <v>84</v>
      </c>
      <c r="AT120" s="175" t="s">
        <v>75</v>
      </c>
      <c r="AU120" s="175" t="s">
        <v>76</v>
      </c>
      <c r="AY120" s="167" t="s">
        <v>146</v>
      </c>
      <c r="BK120" s="176">
        <f>BK121+BK157</f>
        <v>0</v>
      </c>
    </row>
    <row r="121" s="12" customFormat="1" ht="22.8" customHeight="1">
      <c r="A121" s="12"/>
      <c r="B121" s="166"/>
      <c r="C121" s="12"/>
      <c r="D121" s="167" t="s">
        <v>75</v>
      </c>
      <c r="E121" s="177" t="s">
        <v>655</v>
      </c>
      <c r="F121" s="177" t="s">
        <v>656</v>
      </c>
      <c r="G121" s="12"/>
      <c r="H121" s="12"/>
      <c r="I121" s="169"/>
      <c r="J121" s="178">
        <f>BK121</f>
        <v>0</v>
      </c>
      <c r="K121" s="12"/>
      <c r="L121" s="166"/>
      <c r="M121" s="171"/>
      <c r="N121" s="172"/>
      <c r="O121" s="172"/>
      <c r="P121" s="173">
        <f>SUM(P122:P156)</f>
        <v>0</v>
      </c>
      <c r="Q121" s="172"/>
      <c r="R121" s="173">
        <f>SUM(R122:R156)</f>
        <v>0</v>
      </c>
      <c r="S121" s="172"/>
      <c r="T121" s="174">
        <f>SUM(T122:T156)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7" t="s">
        <v>84</v>
      </c>
      <c r="AT121" s="175" t="s">
        <v>75</v>
      </c>
      <c r="AU121" s="175" t="s">
        <v>84</v>
      </c>
      <c r="AY121" s="167" t="s">
        <v>146</v>
      </c>
      <c r="BK121" s="176">
        <f>SUM(BK122:BK156)</f>
        <v>0</v>
      </c>
    </row>
    <row r="122" s="2" customFormat="1" ht="16.5" customHeight="1">
      <c r="A122" s="37"/>
      <c r="B122" s="179"/>
      <c r="C122" s="180" t="s">
        <v>84</v>
      </c>
      <c r="D122" s="180" t="s">
        <v>148</v>
      </c>
      <c r="E122" s="181" t="s">
        <v>671</v>
      </c>
      <c r="F122" s="182" t="s">
        <v>672</v>
      </c>
      <c r="G122" s="183" t="s">
        <v>506</v>
      </c>
      <c r="H122" s="184">
        <v>17</v>
      </c>
      <c r="I122" s="185"/>
      <c r="J122" s="186">
        <f>ROUND(I122*H122,2)</f>
        <v>0</v>
      </c>
      <c r="K122" s="187"/>
      <c r="L122" s="38"/>
      <c r="M122" s="188" t="s">
        <v>1</v>
      </c>
      <c r="N122" s="189" t="s">
        <v>42</v>
      </c>
      <c r="O122" s="81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152</v>
      </c>
      <c r="AT122" s="192" t="s">
        <v>148</v>
      </c>
      <c r="AU122" s="192" t="s">
        <v>153</v>
      </c>
      <c r="AY122" s="18" t="s">
        <v>146</v>
      </c>
      <c r="BE122" s="193">
        <f>IF(N122="základná",J122,0)</f>
        <v>0</v>
      </c>
      <c r="BF122" s="193">
        <f>IF(N122="znížená",J122,0)</f>
        <v>0</v>
      </c>
      <c r="BG122" s="193">
        <f>IF(N122="zákl. prenesená",J122,0)</f>
        <v>0</v>
      </c>
      <c r="BH122" s="193">
        <f>IF(N122="zníž. prenesená",J122,0)</f>
        <v>0</v>
      </c>
      <c r="BI122" s="193">
        <f>IF(N122="nulová",J122,0)</f>
        <v>0</v>
      </c>
      <c r="BJ122" s="18" t="s">
        <v>153</v>
      </c>
      <c r="BK122" s="193">
        <f>ROUND(I122*H122,2)</f>
        <v>0</v>
      </c>
      <c r="BL122" s="18" t="s">
        <v>152</v>
      </c>
      <c r="BM122" s="192" t="s">
        <v>153</v>
      </c>
    </row>
    <row r="123" s="2" customFormat="1" ht="24.15" customHeight="1">
      <c r="A123" s="37"/>
      <c r="B123" s="179"/>
      <c r="C123" s="180" t="s">
        <v>153</v>
      </c>
      <c r="D123" s="180" t="s">
        <v>148</v>
      </c>
      <c r="E123" s="181" t="s">
        <v>890</v>
      </c>
      <c r="F123" s="182" t="s">
        <v>891</v>
      </c>
      <c r="G123" s="183" t="s">
        <v>506</v>
      </c>
      <c r="H123" s="184">
        <v>2</v>
      </c>
      <c r="I123" s="185"/>
      <c r="J123" s="186">
        <f>ROUND(I123*H123,2)</f>
        <v>0</v>
      </c>
      <c r="K123" s="187"/>
      <c r="L123" s="38"/>
      <c r="M123" s="188" t="s">
        <v>1</v>
      </c>
      <c r="N123" s="189" t="s">
        <v>42</v>
      </c>
      <c r="O123" s="81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152</v>
      </c>
      <c r="AT123" s="192" t="s">
        <v>148</v>
      </c>
      <c r="AU123" s="192" t="s">
        <v>153</v>
      </c>
      <c r="AY123" s="18" t="s">
        <v>146</v>
      </c>
      <c r="BE123" s="193">
        <f>IF(N123="základná",J123,0)</f>
        <v>0</v>
      </c>
      <c r="BF123" s="193">
        <f>IF(N123="znížená",J123,0)</f>
        <v>0</v>
      </c>
      <c r="BG123" s="193">
        <f>IF(N123="zákl. prenesená",J123,0)</f>
        <v>0</v>
      </c>
      <c r="BH123" s="193">
        <f>IF(N123="zníž. prenesená",J123,0)</f>
        <v>0</v>
      </c>
      <c r="BI123" s="193">
        <f>IF(N123="nulová",J123,0)</f>
        <v>0</v>
      </c>
      <c r="BJ123" s="18" t="s">
        <v>153</v>
      </c>
      <c r="BK123" s="193">
        <f>ROUND(I123*H123,2)</f>
        <v>0</v>
      </c>
      <c r="BL123" s="18" t="s">
        <v>152</v>
      </c>
      <c r="BM123" s="192" t="s">
        <v>152</v>
      </c>
    </row>
    <row r="124" s="2" customFormat="1" ht="16.5" customHeight="1">
      <c r="A124" s="37"/>
      <c r="B124" s="179"/>
      <c r="C124" s="223" t="s">
        <v>157</v>
      </c>
      <c r="D124" s="223" t="s">
        <v>303</v>
      </c>
      <c r="E124" s="224" t="s">
        <v>892</v>
      </c>
      <c r="F124" s="225" t="s">
        <v>893</v>
      </c>
      <c r="G124" s="226" t="s">
        <v>894</v>
      </c>
      <c r="H124" s="227">
        <v>2</v>
      </c>
      <c r="I124" s="228"/>
      <c r="J124" s="229">
        <f>ROUND(I124*H124,2)</f>
        <v>0</v>
      </c>
      <c r="K124" s="230"/>
      <c r="L124" s="231"/>
      <c r="M124" s="232" t="s">
        <v>1</v>
      </c>
      <c r="N124" s="233" t="s">
        <v>42</v>
      </c>
      <c r="O124" s="81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179</v>
      </c>
      <c r="AT124" s="192" t="s">
        <v>303</v>
      </c>
      <c r="AU124" s="192" t="s">
        <v>153</v>
      </c>
      <c r="AY124" s="18" t="s">
        <v>146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153</v>
      </c>
      <c r="BK124" s="193">
        <f>ROUND(I124*H124,2)</f>
        <v>0</v>
      </c>
      <c r="BL124" s="18" t="s">
        <v>152</v>
      </c>
      <c r="BM124" s="192" t="s">
        <v>170</v>
      </c>
    </row>
    <row r="125" s="2" customFormat="1" ht="24.15" customHeight="1">
      <c r="A125" s="37"/>
      <c r="B125" s="179"/>
      <c r="C125" s="180" t="s">
        <v>152</v>
      </c>
      <c r="D125" s="180" t="s">
        <v>148</v>
      </c>
      <c r="E125" s="181" t="s">
        <v>675</v>
      </c>
      <c r="F125" s="182" t="s">
        <v>676</v>
      </c>
      <c r="G125" s="183" t="s">
        <v>506</v>
      </c>
      <c r="H125" s="184">
        <v>7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42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152</v>
      </c>
      <c r="AT125" s="192" t="s">
        <v>148</v>
      </c>
      <c r="AU125" s="192" t="s">
        <v>153</v>
      </c>
      <c r="AY125" s="18" t="s">
        <v>146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153</v>
      </c>
      <c r="BK125" s="193">
        <f>ROUND(I125*H125,2)</f>
        <v>0</v>
      </c>
      <c r="BL125" s="18" t="s">
        <v>152</v>
      </c>
      <c r="BM125" s="192" t="s">
        <v>179</v>
      </c>
    </row>
    <row r="126" s="2" customFormat="1" ht="16.5" customHeight="1">
      <c r="A126" s="37"/>
      <c r="B126" s="179"/>
      <c r="C126" s="223" t="s">
        <v>166</v>
      </c>
      <c r="D126" s="223" t="s">
        <v>303</v>
      </c>
      <c r="E126" s="224" t="s">
        <v>677</v>
      </c>
      <c r="F126" s="225" t="s">
        <v>678</v>
      </c>
      <c r="G126" s="226" t="s">
        <v>506</v>
      </c>
      <c r="H126" s="227">
        <v>7</v>
      </c>
      <c r="I126" s="228"/>
      <c r="J126" s="229">
        <f>ROUND(I126*H126,2)</f>
        <v>0</v>
      </c>
      <c r="K126" s="230"/>
      <c r="L126" s="231"/>
      <c r="M126" s="232" t="s">
        <v>1</v>
      </c>
      <c r="N126" s="233" t="s">
        <v>42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179</v>
      </c>
      <c r="AT126" s="192" t="s">
        <v>303</v>
      </c>
      <c r="AU126" s="192" t="s">
        <v>153</v>
      </c>
      <c r="AY126" s="18" t="s">
        <v>146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153</v>
      </c>
      <c r="BK126" s="193">
        <f>ROUND(I126*H126,2)</f>
        <v>0</v>
      </c>
      <c r="BL126" s="18" t="s">
        <v>152</v>
      </c>
      <c r="BM126" s="192" t="s">
        <v>188</v>
      </c>
    </row>
    <row r="127" s="2" customFormat="1" ht="24.15" customHeight="1">
      <c r="A127" s="37"/>
      <c r="B127" s="179"/>
      <c r="C127" s="223" t="s">
        <v>170</v>
      </c>
      <c r="D127" s="223" t="s">
        <v>303</v>
      </c>
      <c r="E127" s="224" t="s">
        <v>679</v>
      </c>
      <c r="F127" s="225" t="s">
        <v>680</v>
      </c>
      <c r="G127" s="226" t="s">
        <v>506</v>
      </c>
      <c r="H127" s="227">
        <v>7</v>
      </c>
      <c r="I127" s="228"/>
      <c r="J127" s="229">
        <f>ROUND(I127*H127,2)</f>
        <v>0</v>
      </c>
      <c r="K127" s="230"/>
      <c r="L127" s="231"/>
      <c r="M127" s="232" t="s">
        <v>1</v>
      </c>
      <c r="N127" s="233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179</v>
      </c>
      <c r="AT127" s="192" t="s">
        <v>303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156</v>
      </c>
    </row>
    <row r="128" s="2" customFormat="1" ht="16.5" customHeight="1">
      <c r="A128" s="37"/>
      <c r="B128" s="179"/>
      <c r="C128" s="180" t="s">
        <v>174</v>
      </c>
      <c r="D128" s="180" t="s">
        <v>148</v>
      </c>
      <c r="E128" s="181" t="s">
        <v>741</v>
      </c>
      <c r="F128" s="182" t="s">
        <v>895</v>
      </c>
      <c r="G128" s="183" t="s">
        <v>506</v>
      </c>
      <c r="H128" s="184">
        <v>7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152</v>
      </c>
      <c r="AT128" s="192" t="s">
        <v>148</v>
      </c>
      <c r="AU128" s="192" t="s">
        <v>153</v>
      </c>
      <c r="AY128" s="18" t="s">
        <v>146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153</v>
      </c>
      <c r="BK128" s="193">
        <f>ROUND(I128*H128,2)</f>
        <v>0</v>
      </c>
      <c r="BL128" s="18" t="s">
        <v>152</v>
      </c>
      <c r="BM128" s="192" t="s">
        <v>209</v>
      </c>
    </row>
    <row r="129" s="2" customFormat="1" ht="24.15" customHeight="1">
      <c r="A129" s="37"/>
      <c r="B129" s="179"/>
      <c r="C129" s="223" t="s">
        <v>179</v>
      </c>
      <c r="D129" s="223" t="s">
        <v>303</v>
      </c>
      <c r="E129" s="224" t="s">
        <v>739</v>
      </c>
      <c r="F129" s="225" t="s">
        <v>896</v>
      </c>
      <c r="G129" s="226" t="s">
        <v>506</v>
      </c>
      <c r="H129" s="227">
        <v>7</v>
      </c>
      <c r="I129" s="228"/>
      <c r="J129" s="229">
        <f>ROUND(I129*H129,2)</f>
        <v>0</v>
      </c>
      <c r="K129" s="230"/>
      <c r="L129" s="231"/>
      <c r="M129" s="232" t="s">
        <v>1</v>
      </c>
      <c r="N129" s="233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179</v>
      </c>
      <c r="AT129" s="192" t="s">
        <v>303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218</v>
      </c>
    </row>
    <row r="130" s="2" customFormat="1" ht="16.5" customHeight="1">
      <c r="A130" s="37"/>
      <c r="B130" s="179"/>
      <c r="C130" s="180" t="s">
        <v>184</v>
      </c>
      <c r="D130" s="180" t="s">
        <v>148</v>
      </c>
      <c r="E130" s="181" t="s">
        <v>897</v>
      </c>
      <c r="F130" s="182" t="s">
        <v>898</v>
      </c>
      <c r="G130" s="183" t="s">
        <v>506</v>
      </c>
      <c r="H130" s="184">
        <v>6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152</v>
      </c>
      <c r="AT130" s="192" t="s">
        <v>148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227</v>
      </c>
    </row>
    <row r="131" s="2" customFormat="1" ht="16.5" customHeight="1">
      <c r="A131" s="37"/>
      <c r="B131" s="179"/>
      <c r="C131" s="180" t="s">
        <v>188</v>
      </c>
      <c r="D131" s="180" t="s">
        <v>148</v>
      </c>
      <c r="E131" s="181" t="s">
        <v>745</v>
      </c>
      <c r="F131" s="182" t="s">
        <v>746</v>
      </c>
      <c r="G131" s="183" t="s">
        <v>506</v>
      </c>
      <c r="H131" s="184">
        <v>7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7</v>
      </c>
    </row>
    <row r="132" s="2" customFormat="1" ht="21.75" customHeight="1">
      <c r="A132" s="37"/>
      <c r="B132" s="179"/>
      <c r="C132" s="223" t="s">
        <v>193</v>
      </c>
      <c r="D132" s="223" t="s">
        <v>303</v>
      </c>
      <c r="E132" s="224" t="s">
        <v>899</v>
      </c>
      <c r="F132" s="225" t="s">
        <v>900</v>
      </c>
      <c r="G132" s="226" t="s">
        <v>506</v>
      </c>
      <c r="H132" s="227">
        <v>7</v>
      </c>
      <c r="I132" s="228"/>
      <c r="J132" s="229">
        <f>ROUND(I132*H132,2)</f>
        <v>0</v>
      </c>
      <c r="K132" s="230"/>
      <c r="L132" s="231"/>
      <c r="M132" s="232" t="s">
        <v>1</v>
      </c>
      <c r="N132" s="233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179</v>
      </c>
      <c r="AT132" s="192" t="s">
        <v>303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161</v>
      </c>
    </row>
    <row r="133" s="2" customFormat="1" ht="16.5" customHeight="1">
      <c r="A133" s="37"/>
      <c r="B133" s="179"/>
      <c r="C133" s="223" t="s">
        <v>156</v>
      </c>
      <c r="D133" s="223" t="s">
        <v>303</v>
      </c>
      <c r="E133" s="224" t="s">
        <v>743</v>
      </c>
      <c r="F133" s="225" t="s">
        <v>901</v>
      </c>
      <c r="G133" s="226" t="s">
        <v>506</v>
      </c>
      <c r="H133" s="227">
        <v>7</v>
      </c>
      <c r="I133" s="228"/>
      <c r="J133" s="229">
        <f>ROUND(I133*H133,2)</f>
        <v>0</v>
      </c>
      <c r="K133" s="230"/>
      <c r="L133" s="231"/>
      <c r="M133" s="232" t="s">
        <v>1</v>
      </c>
      <c r="N133" s="233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179</v>
      </c>
      <c r="AT133" s="192" t="s">
        <v>303</v>
      </c>
      <c r="AU133" s="192" t="s">
        <v>153</v>
      </c>
      <c r="AY133" s="18" t="s">
        <v>146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153</v>
      </c>
      <c r="BK133" s="193">
        <f>ROUND(I133*H133,2)</f>
        <v>0</v>
      </c>
      <c r="BL133" s="18" t="s">
        <v>152</v>
      </c>
      <c r="BM133" s="192" t="s">
        <v>165</v>
      </c>
    </row>
    <row r="134" s="2" customFormat="1" ht="16.5" customHeight="1">
      <c r="A134" s="37"/>
      <c r="B134" s="179"/>
      <c r="C134" s="180" t="s">
        <v>205</v>
      </c>
      <c r="D134" s="180" t="s">
        <v>148</v>
      </c>
      <c r="E134" s="181" t="s">
        <v>902</v>
      </c>
      <c r="F134" s="182" t="s">
        <v>903</v>
      </c>
      <c r="G134" s="183" t="s">
        <v>506</v>
      </c>
      <c r="H134" s="184">
        <v>6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152</v>
      </c>
      <c r="AT134" s="192" t="s">
        <v>148</v>
      </c>
      <c r="AU134" s="192" t="s">
        <v>153</v>
      </c>
      <c r="AY134" s="18" t="s">
        <v>146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153</v>
      </c>
      <c r="BK134" s="193">
        <f>ROUND(I134*H134,2)</f>
        <v>0</v>
      </c>
      <c r="BL134" s="18" t="s">
        <v>152</v>
      </c>
      <c r="BM134" s="192" t="s">
        <v>169</v>
      </c>
    </row>
    <row r="135" s="2" customFormat="1" ht="21.75" customHeight="1">
      <c r="A135" s="37"/>
      <c r="B135" s="179"/>
      <c r="C135" s="180" t="s">
        <v>209</v>
      </c>
      <c r="D135" s="180" t="s">
        <v>148</v>
      </c>
      <c r="E135" s="181" t="s">
        <v>904</v>
      </c>
      <c r="F135" s="182" t="s">
        <v>905</v>
      </c>
      <c r="G135" s="183" t="s">
        <v>506</v>
      </c>
      <c r="H135" s="184">
        <v>7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152</v>
      </c>
      <c r="AT135" s="192" t="s">
        <v>148</v>
      </c>
      <c r="AU135" s="192" t="s">
        <v>153</v>
      </c>
      <c r="AY135" s="18" t="s">
        <v>146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153</v>
      </c>
      <c r="BK135" s="193">
        <f>ROUND(I135*H135,2)</f>
        <v>0</v>
      </c>
      <c r="BL135" s="18" t="s">
        <v>152</v>
      </c>
      <c r="BM135" s="192" t="s">
        <v>279</v>
      </c>
    </row>
    <row r="136" s="2" customFormat="1" ht="16.5" customHeight="1">
      <c r="A136" s="37"/>
      <c r="B136" s="179"/>
      <c r="C136" s="223" t="s">
        <v>213</v>
      </c>
      <c r="D136" s="223" t="s">
        <v>303</v>
      </c>
      <c r="E136" s="224" t="s">
        <v>748</v>
      </c>
      <c r="F136" s="225" t="s">
        <v>906</v>
      </c>
      <c r="G136" s="226" t="s">
        <v>506</v>
      </c>
      <c r="H136" s="227">
        <v>7</v>
      </c>
      <c r="I136" s="228"/>
      <c r="J136" s="229">
        <f>ROUND(I136*H136,2)</f>
        <v>0</v>
      </c>
      <c r="K136" s="230"/>
      <c r="L136" s="231"/>
      <c r="M136" s="232" t="s">
        <v>1</v>
      </c>
      <c r="N136" s="233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179</v>
      </c>
      <c r="AT136" s="192" t="s">
        <v>303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173</v>
      </c>
    </row>
    <row r="137" s="2" customFormat="1" ht="21.75" customHeight="1">
      <c r="A137" s="37"/>
      <c r="B137" s="179"/>
      <c r="C137" s="180" t="s">
        <v>218</v>
      </c>
      <c r="D137" s="180" t="s">
        <v>148</v>
      </c>
      <c r="E137" s="181" t="s">
        <v>907</v>
      </c>
      <c r="F137" s="182" t="s">
        <v>908</v>
      </c>
      <c r="G137" s="183" t="s">
        <v>506</v>
      </c>
      <c r="H137" s="184">
        <v>6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152</v>
      </c>
      <c r="AT137" s="192" t="s">
        <v>148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177</v>
      </c>
    </row>
    <row r="138" s="2" customFormat="1" ht="16.5" customHeight="1">
      <c r="A138" s="37"/>
      <c r="B138" s="179"/>
      <c r="C138" s="180" t="s">
        <v>223</v>
      </c>
      <c r="D138" s="180" t="s">
        <v>148</v>
      </c>
      <c r="E138" s="181" t="s">
        <v>909</v>
      </c>
      <c r="F138" s="182" t="s">
        <v>910</v>
      </c>
      <c r="G138" s="183" t="s">
        <v>506</v>
      </c>
      <c r="H138" s="184">
        <v>7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152</v>
      </c>
      <c r="AT138" s="192" t="s">
        <v>148</v>
      </c>
      <c r="AU138" s="192" t="s">
        <v>153</v>
      </c>
      <c r="AY138" s="18" t="s">
        <v>146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153</v>
      </c>
      <c r="BK138" s="193">
        <f>ROUND(I138*H138,2)</f>
        <v>0</v>
      </c>
      <c r="BL138" s="18" t="s">
        <v>152</v>
      </c>
      <c r="BM138" s="192" t="s">
        <v>183</v>
      </c>
    </row>
    <row r="139" s="2" customFormat="1" ht="33" customHeight="1">
      <c r="A139" s="37"/>
      <c r="B139" s="179"/>
      <c r="C139" s="223" t="s">
        <v>227</v>
      </c>
      <c r="D139" s="223" t="s">
        <v>303</v>
      </c>
      <c r="E139" s="224" t="s">
        <v>911</v>
      </c>
      <c r="F139" s="225" t="s">
        <v>912</v>
      </c>
      <c r="G139" s="226" t="s">
        <v>506</v>
      </c>
      <c r="H139" s="227">
        <v>7</v>
      </c>
      <c r="I139" s="228"/>
      <c r="J139" s="229">
        <f>ROUND(I139*H139,2)</f>
        <v>0</v>
      </c>
      <c r="K139" s="230"/>
      <c r="L139" s="231"/>
      <c r="M139" s="232" t="s">
        <v>1</v>
      </c>
      <c r="N139" s="233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179</v>
      </c>
      <c r="AT139" s="192" t="s">
        <v>303</v>
      </c>
      <c r="AU139" s="192" t="s">
        <v>153</v>
      </c>
      <c r="AY139" s="18" t="s">
        <v>146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153</v>
      </c>
      <c r="BK139" s="193">
        <f>ROUND(I139*H139,2)</f>
        <v>0</v>
      </c>
      <c r="BL139" s="18" t="s">
        <v>152</v>
      </c>
      <c r="BM139" s="192" t="s">
        <v>187</v>
      </c>
    </row>
    <row r="140" s="2" customFormat="1" ht="24.15" customHeight="1">
      <c r="A140" s="37"/>
      <c r="B140" s="179"/>
      <c r="C140" s="180" t="s">
        <v>244</v>
      </c>
      <c r="D140" s="180" t="s">
        <v>148</v>
      </c>
      <c r="E140" s="181" t="s">
        <v>761</v>
      </c>
      <c r="F140" s="182" t="s">
        <v>762</v>
      </c>
      <c r="G140" s="183" t="s">
        <v>164</v>
      </c>
      <c r="H140" s="184">
        <v>28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42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152</v>
      </c>
      <c r="AT140" s="192" t="s">
        <v>148</v>
      </c>
      <c r="AU140" s="192" t="s">
        <v>153</v>
      </c>
      <c r="AY140" s="18" t="s">
        <v>146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153</v>
      </c>
      <c r="BK140" s="193">
        <f>ROUND(I140*H140,2)</f>
        <v>0</v>
      </c>
      <c r="BL140" s="18" t="s">
        <v>152</v>
      </c>
      <c r="BM140" s="192" t="s">
        <v>191</v>
      </c>
    </row>
    <row r="141" s="2" customFormat="1" ht="16.5" customHeight="1">
      <c r="A141" s="37"/>
      <c r="B141" s="179"/>
      <c r="C141" s="223" t="s">
        <v>7</v>
      </c>
      <c r="D141" s="223" t="s">
        <v>303</v>
      </c>
      <c r="E141" s="224" t="s">
        <v>765</v>
      </c>
      <c r="F141" s="225" t="s">
        <v>766</v>
      </c>
      <c r="G141" s="226" t="s">
        <v>767</v>
      </c>
      <c r="H141" s="227">
        <v>17.359999999999999</v>
      </c>
      <c r="I141" s="228"/>
      <c r="J141" s="229">
        <f>ROUND(I141*H141,2)</f>
        <v>0</v>
      </c>
      <c r="K141" s="230"/>
      <c r="L141" s="231"/>
      <c r="M141" s="232" t="s">
        <v>1</v>
      </c>
      <c r="N141" s="233" t="s">
        <v>42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179</v>
      </c>
      <c r="AT141" s="192" t="s">
        <v>303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339</v>
      </c>
    </row>
    <row r="142" s="2" customFormat="1" ht="21.75" customHeight="1">
      <c r="A142" s="37"/>
      <c r="B142" s="179"/>
      <c r="C142" s="180" t="s">
        <v>263</v>
      </c>
      <c r="D142" s="180" t="s">
        <v>148</v>
      </c>
      <c r="E142" s="181" t="s">
        <v>769</v>
      </c>
      <c r="F142" s="182" t="s">
        <v>770</v>
      </c>
      <c r="G142" s="183" t="s">
        <v>506</v>
      </c>
      <c r="H142" s="184">
        <v>21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152</v>
      </c>
      <c r="AT142" s="192" t="s">
        <v>148</v>
      </c>
      <c r="AU142" s="192" t="s">
        <v>153</v>
      </c>
      <c r="AY142" s="18" t="s">
        <v>146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153</v>
      </c>
      <c r="BK142" s="193">
        <f>ROUND(I142*H142,2)</f>
        <v>0</v>
      </c>
      <c r="BL142" s="18" t="s">
        <v>152</v>
      </c>
      <c r="BM142" s="192" t="s">
        <v>280</v>
      </c>
    </row>
    <row r="143" s="2" customFormat="1" ht="16.5" customHeight="1">
      <c r="A143" s="37"/>
      <c r="B143" s="179"/>
      <c r="C143" s="223" t="s">
        <v>161</v>
      </c>
      <c r="D143" s="223" t="s">
        <v>303</v>
      </c>
      <c r="E143" s="224" t="s">
        <v>773</v>
      </c>
      <c r="F143" s="225" t="s">
        <v>774</v>
      </c>
      <c r="G143" s="226" t="s">
        <v>506</v>
      </c>
      <c r="H143" s="227">
        <v>14</v>
      </c>
      <c r="I143" s="228"/>
      <c r="J143" s="229">
        <f>ROUND(I143*H143,2)</f>
        <v>0</v>
      </c>
      <c r="K143" s="230"/>
      <c r="L143" s="231"/>
      <c r="M143" s="232" t="s">
        <v>1</v>
      </c>
      <c r="N143" s="233" t="s">
        <v>42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179</v>
      </c>
      <c r="AT143" s="192" t="s">
        <v>303</v>
      </c>
      <c r="AU143" s="192" t="s">
        <v>153</v>
      </c>
      <c r="AY143" s="18" t="s">
        <v>146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153</v>
      </c>
      <c r="BK143" s="193">
        <f>ROUND(I143*H143,2)</f>
        <v>0</v>
      </c>
      <c r="BL143" s="18" t="s">
        <v>152</v>
      </c>
      <c r="BM143" s="192" t="s">
        <v>281</v>
      </c>
    </row>
    <row r="144" s="2" customFormat="1" ht="24.15" customHeight="1">
      <c r="A144" s="37"/>
      <c r="B144" s="179"/>
      <c r="C144" s="223" t="s">
        <v>348</v>
      </c>
      <c r="D144" s="223" t="s">
        <v>303</v>
      </c>
      <c r="E144" s="224" t="s">
        <v>776</v>
      </c>
      <c r="F144" s="225" t="s">
        <v>777</v>
      </c>
      <c r="G144" s="226" t="s">
        <v>506</v>
      </c>
      <c r="H144" s="227">
        <v>7</v>
      </c>
      <c r="I144" s="228"/>
      <c r="J144" s="229">
        <f>ROUND(I144*H144,2)</f>
        <v>0</v>
      </c>
      <c r="K144" s="230"/>
      <c r="L144" s="231"/>
      <c r="M144" s="232" t="s">
        <v>1</v>
      </c>
      <c r="N144" s="233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179</v>
      </c>
      <c r="AT144" s="192" t="s">
        <v>303</v>
      </c>
      <c r="AU144" s="192" t="s">
        <v>153</v>
      </c>
      <c r="AY144" s="18" t="s">
        <v>146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153</v>
      </c>
      <c r="BK144" s="193">
        <f>ROUND(I144*H144,2)</f>
        <v>0</v>
      </c>
      <c r="BL144" s="18" t="s">
        <v>152</v>
      </c>
      <c r="BM144" s="192" t="s">
        <v>197</v>
      </c>
    </row>
    <row r="145" s="2" customFormat="1" ht="21.75" customHeight="1">
      <c r="A145" s="37"/>
      <c r="B145" s="179"/>
      <c r="C145" s="180" t="s">
        <v>165</v>
      </c>
      <c r="D145" s="180" t="s">
        <v>148</v>
      </c>
      <c r="E145" s="181" t="s">
        <v>780</v>
      </c>
      <c r="F145" s="182" t="s">
        <v>781</v>
      </c>
      <c r="G145" s="183" t="s">
        <v>164</v>
      </c>
      <c r="H145" s="184">
        <v>49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152</v>
      </c>
      <c r="AT145" s="192" t="s">
        <v>148</v>
      </c>
      <c r="AU145" s="192" t="s">
        <v>153</v>
      </c>
      <c r="AY145" s="18" t="s">
        <v>146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153</v>
      </c>
      <c r="BK145" s="193">
        <f>ROUND(I145*H145,2)</f>
        <v>0</v>
      </c>
      <c r="BL145" s="18" t="s">
        <v>152</v>
      </c>
      <c r="BM145" s="192" t="s">
        <v>200</v>
      </c>
    </row>
    <row r="146" s="2" customFormat="1" ht="16.5" customHeight="1">
      <c r="A146" s="37"/>
      <c r="B146" s="179"/>
      <c r="C146" s="223" t="s">
        <v>349</v>
      </c>
      <c r="D146" s="223" t="s">
        <v>303</v>
      </c>
      <c r="E146" s="224" t="s">
        <v>783</v>
      </c>
      <c r="F146" s="225" t="s">
        <v>784</v>
      </c>
      <c r="G146" s="226" t="s">
        <v>164</v>
      </c>
      <c r="H146" s="227">
        <v>49</v>
      </c>
      <c r="I146" s="228"/>
      <c r="J146" s="229">
        <f>ROUND(I146*H146,2)</f>
        <v>0</v>
      </c>
      <c r="K146" s="230"/>
      <c r="L146" s="231"/>
      <c r="M146" s="232" t="s">
        <v>1</v>
      </c>
      <c r="N146" s="233" t="s">
        <v>42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179</v>
      </c>
      <c r="AT146" s="192" t="s">
        <v>303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208</v>
      </c>
    </row>
    <row r="147" s="2" customFormat="1" ht="24.15" customHeight="1">
      <c r="A147" s="37"/>
      <c r="B147" s="179"/>
      <c r="C147" s="180" t="s">
        <v>169</v>
      </c>
      <c r="D147" s="180" t="s">
        <v>148</v>
      </c>
      <c r="E147" s="181" t="s">
        <v>913</v>
      </c>
      <c r="F147" s="182" t="s">
        <v>914</v>
      </c>
      <c r="G147" s="183" t="s">
        <v>164</v>
      </c>
      <c r="H147" s="184">
        <v>12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152</v>
      </c>
      <c r="AT147" s="192" t="s">
        <v>148</v>
      </c>
      <c r="AU147" s="192" t="s">
        <v>153</v>
      </c>
      <c r="AY147" s="18" t="s">
        <v>146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153</v>
      </c>
      <c r="BK147" s="193">
        <f>ROUND(I147*H147,2)</f>
        <v>0</v>
      </c>
      <c r="BL147" s="18" t="s">
        <v>152</v>
      </c>
      <c r="BM147" s="192" t="s">
        <v>212</v>
      </c>
    </row>
    <row r="148" s="2" customFormat="1" ht="16.5" customHeight="1">
      <c r="A148" s="37"/>
      <c r="B148" s="179"/>
      <c r="C148" s="223" t="s">
        <v>354</v>
      </c>
      <c r="D148" s="223" t="s">
        <v>303</v>
      </c>
      <c r="E148" s="224" t="s">
        <v>915</v>
      </c>
      <c r="F148" s="225" t="s">
        <v>916</v>
      </c>
      <c r="G148" s="226" t="s">
        <v>164</v>
      </c>
      <c r="H148" s="227">
        <v>12</v>
      </c>
      <c r="I148" s="228"/>
      <c r="J148" s="229">
        <f>ROUND(I148*H148,2)</f>
        <v>0</v>
      </c>
      <c r="K148" s="230"/>
      <c r="L148" s="231"/>
      <c r="M148" s="232" t="s">
        <v>1</v>
      </c>
      <c r="N148" s="233" t="s">
        <v>42</v>
      </c>
      <c r="O148" s="81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179</v>
      </c>
      <c r="AT148" s="192" t="s">
        <v>303</v>
      </c>
      <c r="AU148" s="192" t="s">
        <v>153</v>
      </c>
      <c r="AY148" s="18" t="s">
        <v>146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153</v>
      </c>
      <c r="BK148" s="193">
        <f>ROUND(I148*H148,2)</f>
        <v>0</v>
      </c>
      <c r="BL148" s="18" t="s">
        <v>152</v>
      </c>
      <c r="BM148" s="192" t="s">
        <v>216</v>
      </c>
    </row>
    <row r="149" s="2" customFormat="1" ht="16.5" customHeight="1">
      <c r="A149" s="37"/>
      <c r="B149" s="179"/>
      <c r="C149" s="180" t="s">
        <v>279</v>
      </c>
      <c r="D149" s="180" t="s">
        <v>148</v>
      </c>
      <c r="E149" s="181" t="s">
        <v>815</v>
      </c>
      <c r="F149" s="182" t="s">
        <v>917</v>
      </c>
      <c r="G149" s="183" t="s">
        <v>506</v>
      </c>
      <c r="H149" s="184">
        <v>17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42</v>
      </c>
      <c r="O149" s="81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152</v>
      </c>
      <c r="AT149" s="192" t="s">
        <v>148</v>
      </c>
      <c r="AU149" s="192" t="s">
        <v>153</v>
      </c>
      <c r="AY149" s="18" t="s">
        <v>146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153</v>
      </c>
      <c r="BK149" s="193">
        <f>ROUND(I149*H149,2)</f>
        <v>0</v>
      </c>
      <c r="BL149" s="18" t="s">
        <v>152</v>
      </c>
      <c r="BM149" s="192" t="s">
        <v>222</v>
      </c>
    </row>
    <row r="150" s="2" customFormat="1" ht="16.5" customHeight="1">
      <c r="A150" s="37"/>
      <c r="B150" s="179"/>
      <c r="C150" s="223" t="s">
        <v>359</v>
      </c>
      <c r="D150" s="223" t="s">
        <v>303</v>
      </c>
      <c r="E150" s="224" t="s">
        <v>918</v>
      </c>
      <c r="F150" s="225" t="s">
        <v>919</v>
      </c>
      <c r="G150" s="226" t="s">
        <v>506</v>
      </c>
      <c r="H150" s="227">
        <v>17</v>
      </c>
      <c r="I150" s="228"/>
      <c r="J150" s="229">
        <f>ROUND(I150*H150,2)</f>
        <v>0</v>
      </c>
      <c r="K150" s="230"/>
      <c r="L150" s="231"/>
      <c r="M150" s="232" t="s">
        <v>1</v>
      </c>
      <c r="N150" s="233" t="s">
        <v>42</v>
      </c>
      <c r="O150" s="81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179</v>
      </c>
      <c r="AT150" s="192" t="s">
        <v>303</v>
      </c>
      <c r="AU150" s="192" t="s">
        <v>153</v>
      </c>
      <c r="AY150" s="18" t="s">
        <v>146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153</v>
      </c>
      <c r="BK150" s="193">
        <f>ROUND(I150*H150,2)</f>
        <v>0</v>
      </c>
      <c r="BL150" s="18" t="s">
        <v>152</v>
      </c>
      <c r="BM150" s="192" t="s">
        <v>226</v>
      </c>
    </row>
    <row r="151" s="2" customFormat="1" ht="16.5" customHeight="1">
      <c r="A151" s="37"/>
      <c r="B151" s="179"/>
      <c r="C151" s="180" t="s">
        <v>173</v>
      </c>
      <c r="D151" s="180" t="s">
        <v>148</v>
      </c>
      <c r="E151" s="181" t="s">
        <v>920</v>
      </c>
      <c r="F151" s="182" t="s">
        <v>921</v>
      </c>
      <c r="G151" s="183" t="s">
        <v>571</v>
      </c>
      <c r="H151" s="184">
        <v>4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42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152</v>
      </c>
      <c r="AT151" s="192" t="s">
        <v>148</v>
      </c>
      <c r="AU151" s="192" t="s">
        <v>153</v>
      </c>
      <c r="AY151" s="18" t="s">
        <v>146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153</v>
      </c>
      <c r="BK151" s="193">
        <f>ROUND(I151*H151,2)</f>
        <v>0</v>
      </c>
      <c r="BL151" s="18" t="s">
        <v>152</v>
      </c>
      <c r="BM151" s="192" t="s">
        <v>231</v>
      </c>
    </row>
    <row r="152" s="2" customFormat="1" ht="16.5" customHeight="1">
      <c r="A152" s="37"/>
      <c r="B152" s="179"/>
      <c r="C152" s="180" t="s">
        <v>362</v>
      </c>
      <c r="D152" s="180" t="s">
        <v>148</v>
      </c>
      <c r="E152" s="181" t="s">
        <v>922</v>
      </c>
      <c r="F152" s="182" t="s">
        <v>923</v>
      </c>
      <c r="G152" s="183" t="s">
        <v>571</v>
      </c>
      <c r="H152" s="184">
        <v>4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152</v>
      </c>
      <c r="AT152" s="192" t="s">
        <v>148</v>
      </c>
      <c r="AU152" s="192" t="s">
        <v>153</v>
      </c>
      <c r="AY152" s="18" t="s">
        <v>146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153</v>
      </c>
      <c r="BK152" s="193">
        <f>ROUND(I152*H152,2)</f>
        <v>0</v>
      </c>
      <c r="BL152" s="18" t="s">
        <v>152</v>
      </c>
      <c r="BM152" s="192" t="s">
        <v>247</v>
      </c>
    </row>
    <row r="153" s="2" customFormat="1" ht="16.5" customHeight="1">
      <c r="A153" s="37"/>
      <c r="B153" s="179"/>
      <c r="C153" s="180" t="s">
        <v>177</v>
      </c>
      <c r="D153" s="180" t="s">
        <v>148</v>
      </c>
      <c r="E153" s="181" t="s">
        <v>822</v>
      </c>
      <c r="F153" s="182" t="s">
        <v>823</v>
      </c>
      <c r="G153" s="183" t="s">
        <v>571</v>
      </c>
      <c r="H153" s="184">
        <v>8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152</v>
      </c>
      <c r="AT153" s="192" t="s">
        <v>148</v>
      </c>
      <c r="AU153" s="192" t="s">
        <v>153</v>
      </c>
      <c r="AY153" s="18" t="s">
        <v>146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153</v>
      </c>
      <c r="BK153" s="193">
        <f>ROUND(I153*H153,2)</f>
        <v>0</v>
      </c>
      <c r="BL153" s="18" t="s">
        <v>152</v>
      </c>
      <c r="BM153" s="192" t="s">
        <v>258</v>
      </c>
    </row>
    <row r="154" s="2" customFormat="1" ht="16.5" customHeight="1">
      <c r="A154" s="37"/>
      <c r="B154" s="179"/>
      <c r="C154" s="180" t="s">
        <v>366</v>
      </c>
      <c r="D154" s="180" t="s">
        <v>148</v>
      </c>
      <c r="E154" s="181" t="s">
        <v>825</v>
      </c>
      <c r="F154" s="182" t="s">
        <v>826</v>
      </c>
      <c r="G154" s="183" t="s">
        <v>571</v>
      </c>
      <c r="H154" s="184">
        <v>8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152</v>
      </c>
      <c r="AT154" s="192" t="s">
        <v>148</v>
      </c>
      <c r="AU154" s="192" t="s">
        <v>153</v>
      </c>
      <c r="AY154" s="18" t="s">
        <v>146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153</v>
      </c>
      <c r="BK154" s="193">
        <f>ROUND(I154*H154,2)</f>
        <v>0</v>
      </c>
      <c r="BL154" s="18" t="s">
        <v>152</v>
      </c>
      <c r="BM154" s="192" t="s">
        <v>266</v>
      </c>
    </row>
    <row r="155" s="2" customFormat="1" ht="16.5" customHeight="1">
      <c r="A155" s="37"/>
      <c r="B155" s="179"/>
      <c r="C155" s="180" t="s">
        <v>183</v>
      </c>
      <c r="D155" s="180" t="s">
        <v>148</v>
      </c>
      <c r="E155" s="181" t="s">
        <v>924</v>
      </c>
      <c r="F155" s="182" t="s">
        <v>925</v>
      </c>
      <c r="G155" s="183" t="s">
        <v>571</v>
      </c>
      <c r="H155" s="184">
        <v>8</v>
      </c>
      <c r="I155" s="185"/>
      <c r="J155" s="186">
        <f>ROUND(I155*H155,2)</f>
        <v>0</v>
      </c>
      <c r="K155" s="187"/>
      <c r="L155" s="38"/>
      <c r="M155" s="188" t="s">
        <v>1</v>
      </c>
      <c r="N155" s="189" t="s">
        <v>42</v>
      </c>
      <c r="O155" s="81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152</v>
      </c>
      <c r="AT155" s="192" t="s">
        <v>148</v>
      </c>
      <c r="AU155" s="192" t="s">
        <v>153</v>
      </c>
      <c r="AY155" s="18" t="s">
        <v>146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153</v>
      </c>
      <c r="BK155" s="193">
        <f>ROUND(I155*H155,2)</f>
        <v>0</v>
      </c>
      <c r="BL155" s="18" t="s">
        <v>152</v>
      </c>
      <c r="BM155" s="192" t="s">
        <v>271</v>
      </c>
    </row>
    <row r="156" s="2" customFormat="1" ht="24.15" customHeight="1">
      <c r="A156" s="37"/>
      <c r="B156" s="179"/>
      <c r="C156" s="180" t="s">
        <v>374</v>
      </c>
      <c r="D156" s="180" t="s">
        <v>148</v>
      </c>
      <c r="E156" s="181" t="s">
        <v>829</v>
      </c>
      <c r="F156" s="182" t="s">
        <v>830</v>
      </c>
      <c r="G156" s="183" t="s">
        <v>571</v>
      </c>
      <c r="H156" s="184">
        <v>20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152</v>
      </c>
      <c r="AT156" s="192" t="s">
        <v>148</v>
      </c>
      <c r="AU156" s="192" t="s">
        <v>153</v>
      </c>
      <c r="AY156" s="18" t="s">
        <v>146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153</v>
      </c>
      <c r="BK156" s="193">
        <f>ROUND(I156*H156,2)</f>
        <v>0</v>
      </c>
      <c r="BL156" s="18" t="s">
        <v>152</v>
      </c>
      <c r="BM156" s="192" t="s">
        <v>363</v>
      </c>
    </row>
    <row r="157" s="12" customFormat="1" ht="22.8" customHeight="1">
      <c r="A157" s="12"/>
      <c r="B157" s="166"/>
      <c r="C157" s="12"/>
      <c r="D157" s="167" t="s">
        <v>75</v>
      </c>
      <c r="E157" s="177" t="s">
        <v>832</v>
      </c>
      <c r="F157" s="177" t="s">
        <v>833</v>
      </c>
      <c r="G157" s="12"/>
      <c r="H157" s="12"/>
      <c r="I157" s="169"/>
      <c r="J157" s="178">
        <f>BK157</f>
        <v>0</v>
      </c>
      <c r="K157" s="12"/>
      <c r="L157" s="166"/>
      <c r="M157" s="171"/>
      <c r="N157" s="172"/>
      <c r="O157" s="172"/>
      <c r="P157" s="173">
        <f>SUM(P158:P171)</f>
        <v>0</v>
      </c>
      <c r="Q157" s="172"/>
      <c r="R157" s="173">
        <f>SUM(R158:R171)</f>
        <v>0</v>
      </c>
      <c r="S157" s="172"/>
      <c r="T157" s="174">
        <f>SUM(T158:T171)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7" t="s">
        <v>84</v>
      </c>
      <c r="AT157" s="175" t="s">
        <v>75</v>
      </c>
      <c r="AU157" s="175" t="s">
        <v>84</v>
      </c>
      <c r="AY157" s="167" t="s">
        <v>146</v>
      </c>
      <c r="BK157" s="176">
        <f>SUM(BK158:BK171)</f>
        <v>0</v>
      </c>
    </row>
    <row r="158" s="2" customFormat="1" ht="16.5" customHeight="1">
      <c r="A158" s="37"/>
      <c r="B158" s="179"/>
      <c r="C158" s="180" t="s">
        <v>187</v>
      </c>
      <c r="D158" s="180" t="s">
        <v>148</v>
      </c>
      <c r="E158" s="181" t="s">
        <v>834</v>
      </c>
      <c r="F158" s="182" t="s">
        <v>835</v>
      </c>
      <c r="G158" s="183" t="s">
        <v>506</v>
      </c>
      <c r="H158" s="184">
        <v>7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152</v>
      </c>
      <c r="AT158" s="192" t="s">
        <v>148</v>
      </c>
      <c r="AU158" s="192" t="s">
        <v>153</v>
      </c>
      <c r="AY158" s="18" t="s">
        <v>146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153</v>
      </c>
      <c r="BK158" s="193">
        <f>ROUND(I158*H158,2)</f>
        <v>0</v>
      </c>
      <c r="BL158" s="18" t="s">
        <v>152</v>
      </c>
      <c r="BM158" s="192" t="s">
        <v>364</v>
      </c>
    </row>
    <row r="159" s="2" customFormat="1" ht="16.5" customHeight="1">
      <c r="A159" s="37"/>
      <c r="B159" s="179"/>
      <c r="C159" s="180" t="s">
        <v>377</v>
      </c>
      <c r="D159" s="180" t="s">
        <v>148</v>
      </c>
      <c r="E159" s="181" t="s">
        <v>926</v>
      </c>
      <c r="F159" s="182" t="s">
        <v>927</v>
      </c>
      <c r="G159" s="183" t="s">
        <v>182</v>
      </c>
      <c r="H159" s="184">
        <v>2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42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152</v>
      </c>
      <c r="AT159" s="192" t="s">
        <v>148</v>
      </c>
      <c r="AU159" s="192" t="s">
        <v>153</v>
      </c>
      <c r="AY159" s="18" t="s">
        <v>146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153</v>
      </c>
      <c r="BK159" s="193">
        <f>ROUND(I159*H159,2)</f>
        <v>0</v>
      </c>
      <c r="BL159" s="18" t="s">
        <v>152</v>
      </c>
      <c r="BM159" s="192" t="s">
        <v>369</v>
      </c>
    </row>
    <row r="160" s="2" customFormat="1" ht="16.5" customHeight="1">
      <c r="A160" s="37"/>
      <c r="B160" s="179"/>
      <c r="C160" s="180" t="s">
        <v>191</v>
      </c>
      <c r="D160" s="180" t="s">
        <v>148</v>
      </c>
      <c r="E160" s="181" t="s">
        <v>838</v>
      </c>
      <c r="F160" s="182" t="s">
        <v>839</v>
      </c>
      <c r="G160" s="183" t="s">
        <v>506</v>
      </c>
      <c r="H160" s="184">
        <v>7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42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152</v>
      </c>
      <c r="AT160" s="192" t="s">
        <v>148</v>
      </c>
      <c r="AU160" s="192" t="s">
        <v>153</v>
      </c>
      <c r="AY160" s="18" t="s">
        <v>146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153</v>
      </c>
      <c r="BK160" s="193">
        <f>ROUND(I160*H160,2)</f>
        <v>0</v>
      </c>
      <c r="BL160" s="18" t="s">
        <v>152</v>
      </c>
      <c r="BM160" s="192" t="s">
        <v>372</v>
      </c>
    </row>
    <row r="161" s="2" customFormat="1" ht="16.5" customHeight="1">
      <c r="A161" s="37"/>
      <c r="B161" s="179"/>
      <c r="C161" s="180" t="s">
        <v>381</v>
      </c>
      <c r="D161" s="180" t="s">
        <v>148</v>
      </c>
      <c r="E161" s="181" t="s">
        <v>928</v>
      </c>
      <c r="F161" s="182" t="s">
        <v>929</v>
      </c>
      <c r="G161" s="183" t="s">
        <v>182</v>
      </c>
      <c r="H161" s="184">
        <v>3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42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152</v>
      </c>
      <c r="AT161" s="192" t="s">
        <v>148</v>
      </c>
      <c r="AU161" s="192" t="s">
        <v>153</v>
      </c>
      <c r="AY161" s="18" t="s">
        <v>146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153</v>
      </c>
      <c r="BK161" s="193">
        <f>ROUND(I161*H161,2)</f>
        <v>0</v>
      </c>
      <c r="BL161" s="18" t="s">
        <v>152</v>
      </c>
      <c r="BM161" s="192" t="s">
        <v>375</v>
      </c>
    </row>
    <row r="162" s="2" customFormat="1" ht="21.75" customHeight="1">
      <c r="A162" s="37"/>
      <c r="B162" s="179"/>
      <c r="C162" s="180" t="s">
        <v>339</v>
      </c>
      <c r="D162" s="180" t="s">
        <v>148</v>
      </c>
      <c r="E162" s="181" t="s">
        <v>930</v>
      </c>
      <c r="F162" s="182" t="s">
        <v>931</v>
      </c>
      <c r="G162" s="183" t="s">
        <v>164</v>
      </c>
      <c r="H162" s="184">
        <v>10</v>
      </c>
      <c r="I162" s="185"/>
      <c r="J162" s="186">
        <f>ROUND(I162*H162,2)</f>
        <v>0</v>
      </c>
      <c r="K162" s="187"/>
      <c r="L162" s="38"/>
      <c r="M162" s="188" t="s">
        <v>1</v>
      </c>
      <c r="N162" s="189" t="s">
        <v>42</v>
      </c>
      <c r="O162" s="81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152</v>
      </c>
      <c r="AT162" s="192" t="s">
        <v>148</v>
      </c>
      <c r="AU162" s="192" t="s">
        <v>153</v>
      </c>
      <c r="AY162" s="18" t="s">
        <v>146</v>
      </c>
      <c r="BE162" s="193">
        <f>IF(N162="základná",J162,0)</f>
        <v>0</v>
      </c>
      <c r="BF162" s="193">
        <f>IF(N162="znížená",J162,0)</f>
        <v>0</v>
      </c>
      <c r="BG162" s="193">
        <f>IF(N162="zákl. prenesená",J162,0)</f>
        <v>0</v>
      </c>
      <c r="BH162" s="193">
        <f>IF(N162="zníž. prenesená",J162,0)</f>
        <v>0</v>
      </c>
      <c r="BI162" s="193">
        <f>IF(N162="nulová",J162,0)</f>
        <v>0</v>
      </c>
      <c r="BJ162" s="18" t="s">
        <v>153</v>
      </c>
      <c r="BK162" s="193">
        <f>ROUND(I162*H162,2)</f>
        <v>0</v>
      </c>
      <c r="BL162" s="18" t="s">
        <v>152</v>
      </c>
      <c r="BM162" s="192" t="s">
        <v>376</v>
      </c>
    </row>
    <row r="163" s="2" customFormat="1" ht="16.5" customHeight="1">
      <c r="A163" s="37"/>
      <c r="B163" s="179"/>
      <c r="C163" s="180" t="s">
        <v>385</v>
      </c>
      <c r="D163" s="180" t="s">
        <v>148</v>
      </c>
      <c r="E163" s="181" t="s">
        <v>932</v>
      </c>
      <c r="F163" s="182" t="s">
        <v>933</v>
      </c>
      <c r="G163" s="183" t="s">
        <v>506</v>
      </c>
      <c r="H163" s="184">
        <v>2</v>
      </c>
      <c r="I163" s="185"/>
      <c r="J163" s="186">
        <f>ROUND(I163*H163,2)</f>
        <v>0</v>
      </c>
      <c r="K163" s="187"/>
      <c r="L163" s="38"/>
      <c r="M163" s="188" t="s">
        <v>1</v>
      </c>
      <c r="N163" s="189" t="s">
        <v>42</v>
      </c>
      <c r="O163" s="81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152</v>
      </c>
      <c r="AT163" s="192" t="s">
        <v>148</v>
      </c>
      <c r="AU163" s="192" t="s">
        <v>153</v>
      </c>
      <c r="AY163" s="18" t="s">
        <v>146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153</v>
      </c>
      <c r="BK163" s="193">
        <f>ROUND(I163*H163,2)</f>
        <v>0</v>
      </c>
      <c r="BL163" s="18" t="s">
        <v>152</v>
      </c>
      <c r="BM163" s="192" t="s">
        <v>378</v>
      </c>
    </row>
    <row r="164" s="2" customFormat="1" ht="21.75" customHeight="1">
      <c r="A164" s="37"/>
      <c r="B164" s="179"/>
      <c r="C164" s="180" t="s">
        <v>280</v>
      </c>
      <c r="D164" s="180" t="s">
        <v>148</v>
      </c>
      <c r="E164" s="181" t="s">
        <v>848</v>
      </c>
      <c r="F164" s="182" t="s">
        <v>849</v>
      </c>
      <c r="G164" s="183" t="s">
        <v>164</v>
      </c>
      <c r="H164" s="184">
        <v>10</v>
      </c>
      <c r="I164" s="185"/>
      <c r="J164" s="186">
        <f>ROUND(I164*H164,2)</f>
        <v>0</v>
      </c>
      <c r="K164" s="187"/>
      <c r="L164" s="38"/>
      <c r="M164" s="188" t="s">
        <v>1</v>
      </c>
      <c r="N164" s="189" t="s">
        <v>42</v>
      </c>
      <c r="O164" s="81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152</v>
      </c>
      <c r="AT164" s="192" t="s">
        <v>148</v>
      </c>
      <c r="AU164" s="192" t="s">
        <v>153</v>
      </c>
      <c r="AY164" s="18" t="s">
        <v>146</v>
      </c>
      <c r="BE164" s="193">
        <f>IF(N164="základná",J164,0)</f>
        <v>0</v>
      </c>
      <c r="BF164" s="193">
        <f>IF(N164="znížená",J164,0)</f>
        <v>0</v>
      </c>
      <c r="BG164" s="193">
        <f>IF(N164="zákl. prenesená",J164,0)</f>
        <v>0</v>
      </c>
      <c r="BH164" s="193">
        <f>IF(N164="zníž. prenesená",J164,0)</f>
        <v>0</v>
      </c>
      <c r="BI164" s="193">
        <f>IF(N164="nulová",J164,0)</f>
        <v>0</v>
      </c>
      <c r="BJ164" s="18" t="s">
        <v>153</v>
      </c>
      <c r="BK164" s="193">
        <f>ROUND(I164*H164,2)</f>
        <v>0</v>
      </c>
      <c r="BL164" s="18" t="s">
        <v>152</v>
      </c>
      <c r="BM164" s="192" t="s">
        <v>380</v>
      </c>
    </row>
    <row r="165" s="2" customFormat="1" ht="16.5" customHeight="1">
      <c r="A165" s="37"/>
      <c r="B165" s="179"/>
      <c r="C165" s="223" t="s">
        <v>393</v>
      </c>
      <c r="D165" s="223" t="s">
        <v>303</v>
      </c>
      <c r="E165" s="224" t="s">
        <v>855</v>
      </c>
      <c r="F165" s="225" t="s">
        <v>856</v>
      </c>
      <c r="G165" s="226" t="s">
        <v>182</v>
      </c>
      <c r="H165" s="227">
        <v>1</v>
      </c>
      <c r="I165" s="228"/>
      <c r="J165" s="229">
        <f>ROUND(I165*H165,2)</f>
        <v>0</v>
      </c>
      <c r="K165" s="230"/>
      <c r="L165" s="231"/>
      <c r="M165" s="232" t="s">
        <v>1</v>
      </c>
      <c r="N165" s="233" t="s">
        <v>42</v>
      </c>
      <c r="O165" s="81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179</v>
      </c>
      <c r="AT165" s="192" t="s">
        <v>303</v>
      </c>
      <c r="AU165" s="192" t="s">
        <v>153</v>
      </c>
      <c r="AY165" s="18" t="s">
        <v>146</v>
      </c>
      <c r="BE165" s="193">
        <f>IF(N165="základná",J165,0)</f>
        <v>0</v>
      </c>
      <c r="BF165" s="193">
        <f>IF(N165="znížená",J165,0)</f>
        <v>0</v>
      </c>
      <c r="BG165" s="193">
        <f>IF(N165="zákl. prenesená",J165,0)</f>
        <v>0</v>
      </c>
      <c r="BH165" s="193">
        <f>IF(N165="zníž. prenesená",J165,0)</f>
        <v>0</v>
      </c>
      <c r="BI165" s="193">
        <f>IF(N165="nulová",J165,0)</f>
        <v>0</v>
      </c>
      <c r="BJ165" s="18" t="s">
        <v>153</v>
      </c>
      <c r="BK165" s="193">
        <f>ROUND(I165*H165,2)</f>
        <v>0</v>
      </c>
      <c r="BL165" s="18" t="s">
        <v>152</v>
      </c>
      <c r="BM165" s="192" t="s">
        <v>382</v>
      </c>
    </row>
    <row r="166" s="2" customFormat="1" ht="16.5" customHeight="1">
      <c r="A166" s="37"/>
      <c r="B166" s="179"/>
      <c r="C166" s="180" t="s">
        <v>281</v>
      </c>
      <c r="D166" s="180" t="s">
        <v>148</v>
      </c>
      <c r="E166" s="181" t="s">
        <v>859</v>
      </c>
      <c r="F166" s="182" t="s">
        <v>860</v>
      </c>
      <c r="G166" s="183" t="s">
        <v>164</v>
      </c>
      <c r="H166" s="184">
        <v>12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42</v>
      </c>
      <c r="O166" s="81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152</v>
      </c>
      <c r="AT166" s="192" t="s">
        <v>148</v>
      </c>
      <c r="AU166" s="192" t="s">
        <v>153</v>
      </c>
      <c r="AY166" s="18" t="s">
        <v>146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153</v>
      </c>
      <c r="BK166" s="193">
        <f>ROUND(I166*H166,2)</f>
        <v>0</v>
      </c>
      <c r="BL166" s="18" t="s">
        <v>152</v>
      </c>
      <c r="BM166" s="192" t="s">
        <v>384</v>
      </c>
    </row>
    <row r="167" s="2" customFormat="1" ht="24.15" customHeight="1">
      <c r="A167" s="37"/>
      <c r="B167" s="179"/>
      <c r="C167" s="223" t="s">
        <v>401</v>
      </c>
      <c r="D167" s="223" t="s">
        <v>303</v>
      </c>
      <c r="E167" s="224" t="s">
        <v>862</v>
      </c>
      <c r="F167" s="225" t="s">
        <v>863</v>
      </c>
      <c r="G167" s="226" t="s">
        <v>164</v>
      </c>
      <c r="H167" s="227">
        <v>12</v>
      </c>
      <c r="I167" s="228"/>
      <c r="J167" s="229">
        <f>ROUND(I167*H167,2)</f>
        <v>0</v>
      </c>
      <c r="K167" s="230"/>
      <c r="L167" s="231"/>
      <c r="M167" s="232" t="s">
        <v>1</v>
      </c>
      <c r="N167" s="233" t="s">
        <v>42</v>
      </c>
      <c r="O167" s="81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179</v>
      </c>
      <c r="AT167" s="192" t="s">
        <v>303</v>
      </c>
      <c r="AU167" s="192" t="s">
        <v>153</v>
      </c>
      <c r="AY167" s="18" t="s">
        <v>146</v>
      </c>
      <c r="BE167" s="193">
        <f>IF(N167="základná",J167,0)</f>
        <v>0</v>
      </c>
      <c r="BF167" s="193">
        <f>IF(N167="znížená",J167,0)</f>
        <v>0</v>
      </c>
      <c r="BG167" s="193">
        <f>IF(N167="zákl. prenesená",J167,0)</f>
        <v>0</v>
      </c>
      <c r="BH167" s="193">
        <f>IF(N167="zníž. prenesená",J167,0)</f>
        <v>0</v>
      </c>
      <c r="BI167" s="193">
        <f>IF(N167="nulová",J167,0)</f>
        <v>0</v>
      </c>
      <c r="BJ167" s="18" t="s">
        <v>153</v>
      </c>
      <c r="BK167" s="193">
        <f>ROUND(I167*H167,2)</f>
        <v>0</v>
      </c>
      <c r="BL167" s="18" t="s">
        <v>152</v>
      </c>
      <c r="BM167" s="192" t="s">
        <v>388</v>
      </c>
    </row>
    <row r="168" s="2" customFormat="1" ht="16.5" customHeight="1">
      <c r="A168" s="37"/>
      <c r="B168" s="179"/>
      <c r="C168" s="180" t="s">
        <v>197</v>
      </c>
      <c r="D168" s="180" t="s">
        <v>148</v>
      </c>
      <c r="E168" s="181" t="s">
        <v>866</v>
      </c>
      <c r="F168" s="182" t="s">
        <v>867</v>
      </c>
      <c r="G168" s="183" t="s">
        <v>164</v>
      </c>
      <c r="H168" s="184">
        <v>12</v>
      </c>
      <c r="I168" s="185"/>
      <c r="J168" s="186">
        <f>ROUND(I168*H168,2)</f>
        <v>0</v>
      </c>
      <c r="K168" s="187"/>
      <c r="L168" s="38"/>
      <c r="M168" s="188" t="s">
        <v>1</v>
      </c>
      <c r="N168" s="189" t="s">
        <v>42</v>
      </c>
      <c r="O168" s="81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152</v>
      </c>
      <c r="AT168" s="192" t="s">
        <v>148</v>
      </c>
      <c r="AU168" s="192" t="s">
        <v>153</v>
      </c>
      <c r="AY168" s="18" t="s">
        <v>146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153</v>
      </c>
      <c r="BK168" s="193">
        <f>ROUND(I168*H168,2)</f>
        <v>0</v>
      </c>
      <c r="BL168" s="18" t="s">
        <v>152</v>
      </c>
      <c r="BM168" s="192" t="s">
        <v>391</v>
      </c>
    </row>
    <row r="169" s="2" customFormat="1" ht="24.15" customHeight="1">
      <c r="A169" s="37"/>
      <c r="B169" s="179"/>
      <c r="C169" s="223" t="s">
        <v>747</v>
      </c>
      <c r="D169" s="223" t="s">
        <v>303</v>
      </c>
      <c r="E169" s="224" t="s">
        <v>869</v>
      </c>
      <c r="F169" s="225" t="s">
        <v>870</v>
      </c>
      <c r="G169" s="226" t="s">
        <v>164</v>
      </c>
      <c r="H169" s="227">
        <v>12</v>
      </c>
      <c r="I169" s="228"/>
      <c r="J169" s="229">
        <f>ROUND(I169*H169,2)</f>
        <v>0</v>
      </c>
      <c r="K169" s="230"/>
      <c r="L169" s="231"/>
      <c r="M169" s="232" t="s">
        <v>1</v>
      </c>
      <c r="N169" s="233" t="s">
        <v>42</v>
      </c>
      <c r="O169" s="81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179</v>
      </c>
      <c r="AT169" s="192" t="s">
        <v>303</v>
      </c>
      <c r="AU169" s="192" t="s">
        <v>153</v>
      </c>
      <c r="AY169" s="18" t="s">
        <v>146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153</v>
      </c>
      <c r="BK169" s="193">
        <f>ROUND(I169*H169,2)</f>
        <v>0</v>
      </c>
      <c r="BL169" s="18" t="s">
        <v>152</v>
      </c>
      <c r="BM169" s="192" t="s">
        <v>396</v>
      </c>
    </row>
    <row r="170" s="2" customFormat="1" ht="16.5" customHeight="1">
      <c r="A170" s="37"/>
      <c r="B170" s="179"/>
      <c r="C170" s="180" t="s">
        <v>200</v>
      </c>
      <c r="D170" s="180" t="s">
        <v>148</v>
      </c>
      <c r="E170" s="181" t="s">
        <v>934</v>
      </c>
      <c r="F170" s="182" t="s">
        <v>935</v>
      </c>
      <c r="G170" s="183" t="s">
        <v>164</v>
      </c>
      <c r="H170" s="184">
        <v>12</v>
      </c>
      <c r="I170" s="185"/>
      <c r="J170" s="186">
        <f>ROUND(I170*H170,2)</f>
        <v>0</v>
      </c>
      <c r="K170" s="187"/>
      <c r="L170" s="38"/>
      <c r="M170" s="188" t="s">
        <v>1</v>
      </c>
      <c r="N170" s="189" t="s">
        <v>42</v>
      </c>
      <c r="O170" s="81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152</v>
      </c>
      <c r="AT170" s="192" t="s">
        <v>148</v>
      </c>
      <c r="AU170" s="192" t="s">
        <v>153</v>
      </c>
      <c r="AY170" s="18" t="s">
        <v>146</v>
      </c>
      <c r="BE170" s="193">
        <f>IF(N170="základná",J170,0)</f>
        <v>0</v>
      </c>
      <c r="BF170" s="193">
        <f>IF(N170="znížená",J170,0)</f>
        <v>0</v>
      </c>
      <c r="BG170" s="193">
        <f>IF(N170="zákl. prenesená",J170,0)</f>
        <v>0</v>
      </c>
      <c r="BH170" s="193">
        <f>IF(N170="zníž. prenesená",J170,0)</f>
        <v>0</v>
      </c>
      <c r="BI170" s="193">
        <f>IF(N170="nulová",J170,0)</f>
        <v>0</v>
      </c>
      <c r="BJ170" s="18" t="s">
        <v>153</v>
      </c>
      <c r="BK170" s="193">
        <f>ROUND(I170*H170,2)</f>
        <v>0</v>
      </c>
      <c r="BL170" s="18" t="s">
        <v>152</v>
      </c>
      <c r="BM170" s="192" t="s">
        <v>557</v>
      </c>
    </row>
    <row r="171" s="2" customFormat="1" ht="16.5" customHeight="1">
      <c r="A171" s="37"/>
      <c r="B171" s="179"/>
      <c r="C171" s="180" t="s">
        <v>752</v>
      </c>
      <c r="D171" s="180" t="s">
        <v>148</v>
      </c>
      <c r="E171" s="181" t="s">
        <v>886</v>
      </c>
      <c r="F171" s="182" t="s">
        <v>936</v>
      </c>
      <c r="G171" s="183" t="s">
        <v>160</v>
      </c>
      <c r="H171" s="184">
        <v>5</v>
      </c>
      <c r="I171" s="185"/>
      <c r="J171" s="186">
        <f>ROUND(I171*H171,2)</f>
        <v>0</v>
      </c>
      <c r="K171" s="187"/>
      <c r="L171" s="38"/>
      <c r="M171" s="218" t="s">
        <v>1</v>
      </c>
      <c r="N171" s="219" t="s">
        <v>42</v>
      </c>
      <c r="O171" s="220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152</v>
      </c>
      <c r="AT171" s="192" t="s">
        <v>148</v>
      </c>
      <c r="AU171" s="192" t="s">
        <v>153</v>
      </c>
      <c r="AY171" s="18" t="s">
        <v>146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153</v>
      </c>
      <c r="BK171" s="193">
        <f>ROUND(I171*H171,2)</f>
        <v>0</v>
      </c>
      <c r="BL171" s="18" t="s">
        <v>152</v>
      </c>
      <c r="BM171" s="192" t="s">
        <v>404</v>
      </c>
    </row>
    <row r="172" s="2" customFormat="1" ht="6.96" customHeight="1">
      <c r="A172" s="37"/>
      <c r="B172" s="64"/>
      <c r="C172" s="65"/>
      <c r="D172" s="65"/>
      <c r="E172" s="65"/>
      <c r="F172" s="65"/>
      <c r="G172" s="65"/>
      <c r="H172" s="65"/>
      <c r="I172" s="65"/>
      <c r="J172" s="65"/>
      <c r="K172" s="65"/>
      <c r="L172" s="38"/>
      <c r="M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</sheetData>
  <autoFilter ref="C118:K17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119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ROUND(J121,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ROUND((SUM(BE121:BE185)),  2)</f>
        <v>0</v>
      </c>
      <c r="G33" s="132"/>
      <c r="H33" s="132"/>
      <c r="I33" s="133">
        <v>0.20000000000000001</v>
      </c>
      <c r="J33" s="131">
        <f>ROUND(((SUM(BE121:BE185))*I33),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ROUND((SUM(BF121:BF185)),  2)</f>
        <v>0</v>
      </c>
      <c r="G34" s="132"/>
      <c r="H34" s="132"/>
      <c r="I34" s="133">
        <v>0.20000000000000001</v>
      </c>
      <c r="J34" s="131">
        <f>ROUND(((SUM(BF121:BF185))*I34),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ROUND((SUM(BG121:BG185)),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ROUND((SUM(BH121:BH185)),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ROUND((SUM(BI121:BI185)),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 xml:space="preserve">SO 01.1 - SO 01.1  Príprava územia a búracie práce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J121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127</v>
      </c>
      <c r="E97" s="149"/>
      <c r="F97" s="149"/>
      <c r="G97" s="149"/>
      <c r="H97" s="149"/>
      <c r="I97" s="149"/>
      <c r="J97" s="150">
        <f>J122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128</v>
      </c>
      <c r="E98" s="153"/>
      <c r="F98" s="153"/>
      <c r="G98" s="153"/>
      <c r="H98" s="153"/>
      <c r="I98" s="153"/>
      <c r="J98" s="154">
        <f>J123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129</v>
      </c>
      <c r="E99" s="153"/>
      <c r="F99" s="153"/>
      <c r="G99" s="153"/>
      <c r="H99" s="153"/>
      <c r="I99" s="153"/>
      <c r="J99" s="154">
        <f>J131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130</v>
      </c>
      <c r="E100" s="153"/>
      <c r="F100" s="153"/>
      <c r="G100" s="153"/>
      <c r="H100" s="153"/>
      <c r="I100" s="153"/>
      <c r="J100" s="154">
        <f>J135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131</v>
      </c>
      <c r="E101" s="153"/>
      <c r="F101" s="153"/>
      <c r="G101" s="153"/>
      <c r="H101" s="153"/>
      <c r="I101" s="153"/>
      <c r="J101" s="154">
        <f>J144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132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15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125" t="str">
        <f>E7</f>
        <v>Revitalizácia vnútrobloku Pádivec - Stavebné práce</v>
      </c>
      <c r="F111" s="31"/>
      <c r="G111" s="31"/>
      <c r="H111" s="31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118</v>
      </c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71" t="str">
        <f>E9</f>
        <v xml:space="preserve">SO 01.1 - SO 01.1  Príprava územia a búracie práce</v>
      </c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19</v>
      </c>
      <c r="D115" s="37"/>
      <c r="E115" s="37"/>
      <c r="F115" s="26" t="str">
        <f>F12</f>
        <v>Trenčín</v>
      </c>
      <c r="G115" s="37"/>
      <c r="H115" s="37"/>
      <c r="I115" s="31" t="s">
        <v>21</v>
      </c>
      <c r="J115" s="73" t="str">
        <f>IF(J12="","",J12)</f>
        <v>10. 2. 2022</v>
      </c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23</v>
      </c>
      <c r="D117" s="37"/>
      <c r="E117" s="37"/>
      <c r="F117" s="26" t="str">
        <f>E15</f>
        <v>Mesto Trenčín</v>
      </c>
      <c r="G117" s="37"/>
      <c r="H117" s="37"/>
      <c r="I117" s="31" t="s">
        <v>29</v>
      </c>
      <c r="J117" s="35" t="str">
        <f>E21</f>
        <v>Kvitnúce záhrady s.r.o.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27</v>
      </c>
      <c r="D118" s="37"/>
      <c r="E118" s="37"/>
      <c r="F118" s="26" t="str">
        <f>IF(E18="","",E18)</f>
        <v>Vyplň údaj</v>
      </c>
      <c r="G118" s="37"/>
      <c r="H118" s="37"/>
      <c r="I118" s="31" t="s">
        <v>34</v>
      </c>
      <c r="J118" s="35" t="str">
        <f>E24</f>
        <v>Kvitnúce záhrady s.r.o.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55"/>
      <c r="B120" s="156"/>
      <c r="C120" s="157" t="s">
        <v>133</v>
      </c>
      <c r="D120" s="158" t="s">
        <v>61</v>
      </c>
      <c r="E120" s="158" t="s">
        <v>57</v>
      </c>
      <c r="F120" s="158" t="s">
        <v>58</v>
      </c>
      <c r="G120" s="158" t="s">
        <v>134</v>
      </c>
      <c r="H120" s="158" t="s">
        <v>135</v>
      </c>
      <c r="I120" s="158" t="s">
        <v>136</v>
      </c>
      <c r="J120" s="159" t="s">
        <v>124</v>
      </c>
      <c r="K120" s="160" t="s">
        <v>137</v>
      </c>
      <c r="L120" s="161"/>
      <c r="M120" s="90" t="s">
        <v>1</v>
      </c>
      <c r="N120" s="91" t="s">
        <v>40</v>
      </c>
      <c r="O120" s="91" t="s">
        <v>138</v>
      </c>
      <c r="P120" s="91" t="s">
        <v>139</v>
      </c>
      <c r="Q120" s="91" t="s">
        <v>140</v>
      </c>
      <c r="R120" s="91" t="s">
        <v>141</v>
      </c>
      <c r="S120" s="91" t="s">
        <v>142</v>
      </c>
      <c r="T120" s="92" t="s">
        <v>143</v>
      </c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="2" customFormat="1" ht="22.8" customHeight="1">
      <c r="A121" s="37"/>
      <c r="B121" s="38"/>
      <c r="C121" s="97" t="s">
        <v>125</v>
      </c>
      <c r="D121" s="37"/>
      <c r="E121" s="37"/>
      <c r="F121" s="37"/>
      <c r="G121" s="37"/>
      <c r="H121" s="37"/>
      <c r="I121" s="37"/>
      <c r="J121" s="162">
        <f>BK121</f>
        <v>0</v>
      </c>
      <c r="K121" s="37"/>
      <c r="L121" s="38"/>
      <c r="M121" s="93"/>
      <c r="N121" s="77"/>
      <c r="O121" s="94"/>
      <c r="P121" s="163">
        <f>P122</f>
        <v>0</v>
      </c>
      <c r="Q121" s="94"/>
      <c r="R121" s="163">
        <f>R122</f>
        <v>1.028088125</v>
      </c>
      <c r="S121" s="94"/>
      <c r="T121" s="164">
        <f>T122</f>
        <v>563.93349999999998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75</v>
      </c>
      <c r="AU121" s="18" t="s">
        <v>126</v>
      </c>
      <c r="BK121" s="165">
        <f>BK122</f>
        <v>0</v>
      </c>
    </row>
    <row r="122" s="12" customFormat="1" ht="25.92" customHeight="1">
      <c r="A122" s="12"/>
      <c r="B122" s="166"/>
      <c r="C122" s="12"/>
      <c r="D122" s="167" t="s">
        <v>75</v>
      </c>
      <c r="E122" s="168" t="s">
        <v>144</v>
      </c>
      <c r="F122" s="168" t="s">
        <v>145</v>
      </c>
      <c r="G122" s="12"/>
      <c r="H122" s="12"/>
      <c r="I122" s="169"/>
      <c r="J122" s="170">
        <f>BK122</f>
        <v>0</v>
      </c>
      <c r="K122" s="12"/>
      <c r="L122" s="166"/>
      <c r="M122" s="171"/>
      <c r="N122" s="172"/>
      <c r="O122" s="172"/>
      <c r="P122" s="173">
        <f>P123+P131+P135+P144</f>
        <v>0</v>
      </c>
      <c r="Q122" s="172"/>
      <c r="R122" s="173">
        <f>R123+R131+R135+R144</f>
        <v>1.028088125</v>
      </c>
      <c r="S122" s="172"/>
      <c r="T122" s="174">
        <f>T123+T131+T135+T144</f>
        <v>563.93349999999998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84</v>
      </c>
      <c r="AT122" s="175" t="s">
        <v>75</v>
      </c>
      <c r="AU122" s="175" t="s">
        <v>76</v>
      </c>
      <c r="AY122" s="167" t="s">
        <v>146</v>
      </c>
      <c r="BK122" s="176">
        <f>BK123+BK131+BK135+BK144</f>
        <v>0</v>
      </c>
    </row>
    <row r="123" s="12" customFormat="1" ht="22.8" customHeight="1">
      <c r="A123" s="12"/>
      <c r="B123" s="166"/>
      <c r="C123" s="12"/>
      <c r="D123" s="167" t="s">
        <v>75</v>
      </c>
      <c r="E123" s="177" t="s">
        <v>84</v>
      </c>
      <c r="F123" s="177" t="s">
        <v>147</v>
      </c>
      <c r="G123" s="12"/>
      <c r="H123" s="12"/>
      <c r="I123" s="169"/>
      <c r="J123" s="178">
        <f>BK123</f>
        <v>0</v>
      </c>
      <c r="K123" s="12"/>
      <c r="L123" s="166"/>
      <c r="M123" s="171"/>
      <c r="N123" s="172"/>
      <c r="O123" s="172"/>
      <c r="P123" s="173">
        <f>SUM(P124:P130)</f>
        <v>0</v>
      </c>
      <c r="Q123" s="172"/>
      <c r="R123" s="173">
        <f>SUM(R124:R130)</f>
        <v>0.00038012499999999998</v>
      </c>
      <c r="S123" s="172"/>
      <c r="T123" s="174">
        <f>SUM(T124:T130)</f>
        <v>563.93349999999998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84</v>
      </c>
      <c r="AT123" s="175" t="s">
        <v>75</v>
      </c>
      <c r="AU123" s="175" t="s">
        <v>84</v>
      </c>
      <c r="AY123" s="167" t="s">
        <v>146</v>
      </c>
      <c r="BK123" s="176">
        <f>SUM(BK124:BK130)</f>
        <v>0</v>
      </c>
    </row>
    <row r="124" s="2" customFormat="1" ht="24.15" customHeight="1">
      <c r="A124" s="37"/>
      <c r="B124" s="179"/>
      <c r="C124" s="180" t="s">
        <v>84</v>
      </c>
      <c r="D124" s="180" t="s">
        <v>148</v>
      </c>
      <c r="E124" s="181" t="s">
        <v>149</v>
      </c>
      <c r="F124" s="182" t="s">
        <v>150</v>
      </c>
      <c r="G124" s="183" t="s">
        <v>151</v>
      </c>
      <c r="H124" s="184">
        <v>25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42</v>
      </c>
      <c r="O124" s="81"/>
      <c r="P124" s="190">
        <f>O124*H124</f>
        <v>0</v>
      </c>
      <c r="Q124" s="190">
        <v>1.5204999999999999E-05</v>
      </c>
      <c r="R124" s="190">
        <f>Q124*H124</f>
        <v>0.00038012499999999998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152</v>
      </c>
      <c r="AT124" s="192" t="s">
        <v>148</v>
      </c>
      <c r="AU124" s="192" t="s">
        <v>153</v>
      </c>
      <c r="AY124" s="18" t="s">
        <v>146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153</v>
      </c>
      <c r="BK124" s="193">
        <f>ROUND(I124*H124,2)</f>
        <v>0</v>
      </c>
      <c r="BL124" s="18" t="s">
        <v>152</v>
      </c>
      <c r="BM124" s="192" t="s">
        <v>153</v>
      </c>
    </row>
    <row r="125" s="2" customFormat="1" ht="24.15" customHeight="1">
      <c r="A125" s="37"/>
      <c r="B125" s="179"/>
      <c r="C125" s="180" t="s">
        <v>153</v>
      </c>
      <c r="D125" s="180" t="s">
        <v>148</v>
      </c>
      <c r="E125" s="181" t="s">
        <v>154</v>
      </c>
      <c r="F125" s="182" t="s">
        <v>155</v>
      </c>
      <c r="G125" s="183" t="s">
        <v>151</v>
      </c>
      <c r="H125" s="184">
        <v>25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42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152</v>
      </c>
      <c r="AT125" s="192" t="s">
        <v>148</v>
      </c>
      <c r="AU125" s="192" t="s">
        <v>153</v>
      </c>
      <c r="AY125" s="18" t="s">
        <v>146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153</v>
      </c>
      <c r="BK125" s="193">
        <f>ROUND(I125*H125,2)</f>
        <v>0</v>
      </c>
      <c r="BL125" s="18" t="s">
        <v>152</v>
      </c>
      <c r="BM125" s="192" t="s">
        <v>156</v>
      </c>
    </row>
    <row r="126" s="2" customFormat="1" ht="24.15" customHeight="1">
      <c r="A126" s="37"/>
      <c r="B126" s="179"/>
      <c r="C126" s="180" t="s">
        <v>157</v>
      </c>
      <c r="D126" s="180" t="s">
        <v>148</v>
      </c>
      <c r="E126" s="181" t="s">
        <v>158</v>
      </c>
      <c r="F126" s="182" t="s">
        <v>159</v>
      </c>
      <c r="G126" s="183" t="s">
        <v>160</v>
      </c>
      <c r="H126" s="184">
        <v>152.5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42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0.26000000000000001</v>
      </c>
      <c r="T126" s="191">
        <f>S126*H126</f>
        <v>39.649999999999999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152</v>
      </c>
      <c r="AT126" s="192" t="s">
        <v>148</v>
      </c>
      <c r="AU126" s="192" t="s">
        <v>153</v>
      </c>
      <c r="AY126" s="18" t="s">
        <v>146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153</v>
      </c>
      <c r="BK126" s="193">
        <f>ROUND(I126*H126,2)</f>
        <v>0</v>
      </c>
      <c r="BL126" s="18" t="s">
        <v>152</v>
      </c>
      <c r="BM126" s="192" t="s">
        <v>161</v>
      </c>
    </row>
    <row r="127" s="2" customFormat="1" ht="24.15" customHeight="1">
      <c r="A127" s="37"/>
      <c r="B127" s="179"/>
      <c r="C127" s="180" t="s">
        <v>152</v>
      </c>
      <c r="D127" s="180" t="s">
        <v>148</v>
      </c>
      <c r="E127" s="181" t="s">
        <v>162</v>
      </c>
      <c r="F127" s="182" t="s">
        <v>163</v>
      </c>
      <c r="G127" s="183" t="s">
        <v>164</v>
      </c>
      <c r="H127" s="184">
        <v>328.5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0.14499999999999999</v>
      </c>
      <c r="T127" s="191">
        <f>S127*H127</f>
        <v>47.632499999999993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152</v>
      </c>
      <c r="AT127" s="192" t="s">
        <v>148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165</v>
      </c>
    </row>
    <row r="128" s="2" customFormat="1" ht="24.15" customHeight="1">
      <c r="A128" s="37"/>
      <c r="B128" s="179"/>
      <c r="C128" s="180" t="s">
        <v>166</v>
      </c>
      <c r="D128" s="180" t="s">
        <v>148</v>
      </c>
      <c r="E128" s="181" t="s">
        <v>167</v>
      </c>
      <c r="F128" s="182" t="s">
        <v>168</v>
      </c>
      <c r="G128" s="183" t="s">
        <v>160</v>
      </c>
      <c r="H128" s="184">
        <v>463.5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0.23999999999999999</v>
      </c>
      <c r="T128" s="191">
        <f>S128*H128</f>
        <v>111.24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152</v>
      </c>
      <c r="AT128" s="192" t="s">
        <v>148</v>
      </c>
      <c r="AU128" s="192" t="s">
        <v>153</v>
      </c>
      <c r="AY128" s="18" t="s">
        <v>146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153</v>
      </c>
      <c r="BK128" s="193">
        <f>ROUND(I128*H128,2)</f>
        <v>0</v>
      </c>
      <c r="BL128" s="18" t="s">
        <v>152</v>
      </c>
      <c r="BM128" s="192" t="s">
        <v>169</v>
      </c>
    </row>
    <row r="129" s="2" customFormat="1" ht="24.15" customHeight="1">
      <c r="A129" s="37"/>
      <c r="B129" s="179"/>
      <c r="C129" s="180" t="s">
        <v>170</v>
      </c>
      <c r="D129" s="180" t="s">
        <v>148</v>
      </c>
      <c r="E129" s="181" t="s">
        <v>171</v>
      </c>
      <c r="F129" s="182" t="s">
        <v>172</v>
      </c>
      <c r="G129" s="183" t="s">
        <v>160</v>
      </c>
      <c r="H129" s="184">
        <v>311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0.18099999999999999</v>
      </c>
      <c r="T129" s="191">
        <f>S129*H129</f>
        <v>56.290999999999997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152</v>
      </c>
      <c r="AT129" s="192" t="s">
        <v>148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173</v>
      </c>
    </row>
    <row r="130" s="2" customFormat="1" ht="37.8" customHeight="1">
      <c r="A130" s="37"/>
      <c r="B130" s="179"/>
      <c r="C130" s="180" t="s">
        <v>174</v>
      </c>
      <c r="D130" s="180" t="s">
        <v>148</v>
      </c>
      <c r="E130" s="181" t="s">
        <v>175</v>
      </c>
      <c r="F130" s="182" t="s">
        <v>176</v>
      </c>
      <c r="G130" s="183" t="s">
        <v>160</v>
      </c>
      <c r="H130" s="184">
        <v>552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0.56000000000000005</v>
      </c>
      <c r="T130" s="191">
        <f>S130*H130</f>
        <v>309.12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152</v>
      </c>
      <c r="AT130" s="192" t="s">
        <v>148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177</v>
      </c>
    </row>
    <row r="131" s="12" customFormat="1" ht="22.8" customHeight="1">
      <c r="A131" s="12"/>
      <c r="B131" s="166"/>
      <c r="C131" s="12"/>
      <c r="D131" s="167" t="s">
        <v>75</v>
      </c>
      <c r="E131" s="177" t="s">
        <v>178</v>
      </c>
      <c r="F131" s="177" t="s">
        <v>178</v>
      </c>
      <c r="G131" s="12"/>
      <c r="H131" s="12"/>
      <c r="I131" s="169"/>
      <c r="J131" s="178">
        <f>BK131</f>
        <v>0</v>
      </c>
      <c r="K131" s="12"/>
      <c r="L131" s="166"/>
      <c r="M131" s="171"/>
      <c r="N131" s="172"/>
      <c r="O131" s="172"/>
      <c r="P131" s="173">
        <f>SUM(P132:P134)</f>
        <v>0</v>
      </c>
      <c r="Q131" s="172"/>
      <c r="R131" s="173">
        <f>SUM(R132:R134)</f>
        <v>1.0277080000000001</v>
      </c>
      <c r="S131" s="172"/>
      <c r="T131" s="174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84</v>
      </c>
      <c r="AT131" s="175" t="s">
        <v>75</v>
      </c>
      <c r="AU131" s="175" t="s">
        <v>84</v>
      </c>
      <c r="AY131" s="167" t="s">
        <v>146</v>
      </c>
      <c r="BK131" s="176">
        <f>SUM(BK132:BK134)</f>
        <v>0</v>
      </c>
    </row>
    <row r="132" s="2" customFormat="1" ht="33" customHeight="1">
      <c r="A132" s="37"/>
      <c r="B132" s="179"/>
      <c r="C132" s="180" t="s">
        <v>179</v>
      </c>
      <c r="D132" s="180" t="s">
        <v>148</v>
      </c>
      <c r="E132" s="181" t="s">
        <v>180</v>
      </c>
      <c r="F132" s="182" t="s">
        <v>181</v>
      </c>
      <c r="G132" s="183" t="s">
        <v>182</v>
      </c>
      <c r="H132" s="184">
        <v>500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152</v>
      </c>
      <c r="AT132" s="192" t="s">
        <v>148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183</v>
      </c>
    </row>
    <row r="133" s="2" customFormat="1" ht="24.15" customHeight="1">
      <c r="A133" s="37"/>
      <c r="B133" s="179"/>
      <c r="C133" s="180" t="s">
        <v>184</v>
      </c>
      <c r="D133" s="180" t="s">
        <v>148</v>
      </c>
      <c r="E133" s="181" t="s">
        <v>185</v>
      </c>
      <c r="F133" s="182" t="s">
        <v>186</v>
      </c>
      <c r="G133" s="183" t="s">
        <v>151</v>
      </c>
      <c r="H133" s="184">
        <v>20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0.051385399999999998</v>
      </c>
      <c r="R133" s="190">
        <f>Q133*H133</f>
        <v>1.0277080000000001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152</v>
      </c>
      <c r="AT133" s="192" t="s">
        <v>148</v>
      </c>
      <c r="AU133" s="192" t="s">
        <v>153</v>
      </c>
      <c r="AY133" s="18" t="s">
        <v>146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153</v>
      </c>
      <c r="BK133" s="193">
        <f>ROUND(I133*H133,2)</f>
        <v>0</v>
      </c>
      <c r="BL133" s="18" t="s">
        <v>152</v>
      </c>
      <c r="BM133" s="192" t="s">
        <v>187</v>
      </c>
    </row>
    <row r="134" s="2" customFormat="1" ht="24.15" customHeight="1">
      <c r="A134" s="37"/>
      <c r="B134" s="179"/>
      <c r="C134" s="180" t="s">
        <v>188</v>
      </c>
      <c r="D134" s="180" t="s">
        <v>148</v>
      </c>
      <c r="E134" s="181" t="s">
        <v>189</v>
      </c>
      <c r="F134" s="182" t="s">
        <v>190</v>
      </c>
      <c r="G134" s="183" t="s">
        <v>151</v>
      </c>
      <c r="H134" s="184">
        <v>20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152</v>
      </c>
      <c r="AT134" s="192" t="s">
        <v>148</v>
      </c>
      <c r="AU134" s="192" t="s">
        <v>153</v>
      </c>
      <c r="AY134" s="18" t="s">
        <v>146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153</v>
      </c>
      <c r="BK134" s="193">
        <f>ROUND(I134*H134,2)</f>
        <v>0</v>
      </c>
      <c r="BL134" s="18" t="s">
        <v>152</v>
      </c>
      <c r="BM134" s="192" t="s">
        <v>191</v>
      </c>
    </row>
    <row r="135" s="12" customFormat="1" ht="22.8" customHeight="1">
      <c r="A135" s="12"/>
      <c r="B135" s="166"/>
      <c r="C135" s="12"/>
      <c r="D135" s="167" t="s">
        <v>75</v>
      </c>
      <c r="E135" s="177" t="s">
        <v>184</v>
      </c>
      <c r="F135" s="177" t="s">
        <v>192</v>
      </c>
      <c r="G135" s="12"/>
      <c r="H135" s="12"/>
      <c r="I135" s="169"/>
      <c r="J135" s="178">
        <f>BK135</f>
        <v>0</v>
      </c>
      <c r="K135" s="12"/>
      <c r="L135" s="166"/>
      <c r="M135" s="171"/>
      <c r="N135" s="172"/>
      <c r="O135" s="172"/>
      <c r="P135" s="173">
        <f>SUM(P136:P143)</f>
        <v>0</v>
      </c>
      <c r="Q135" s="172"/>
      <c r="R135" s="173">
        <f>SUM(R136:R143)</f>
        <v>0</v>
      </c>
      <c r="S135" s="172"/>
      <c r="T135" s="174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7" t="s">
        <v>84</v>
      </c>
      <c r="AT135" s="175" t="s">
        <v>75</v>
      </c>
      <c r="AU135" s="175" t="s">
        <v>84</v>
      </c>
      <c r="AY135" s="167" t="s">
        <v>146</v>
      </c>
      <c r="BK135" s="176">
        <f>SUM(BK136:BK143)</f>
        <v>0</v>
      </c>
    </row>
    <row r="136" s="2" customFormat="1" ht="24.15" customHeight="1">
      <c r="A136" s="37"/>
      <c r="B136" s="179"/>
      <c r="C136" s="180" t="s">
        <v>193</v>
      </c>
      <c r="D136" s="180" t="s">
        <v>148</v>
      </c>
      <c r="E136" s="181" t="s">
        <v>194</v>
      </c>
      <c r="F136" s="182" t="s">
        <v>195</v>
      </c>
      <c r="G136" s="183" t="s">
        <v>196</v>
      </c>
      <c r="H136" s="184">
        <v>563.93399999999997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197</v>
      </c>
    </row>
    <row r="137" s="2" customFormat="1" ht="24.15" customHeight="1">
      <c r="A137" s="37"/>
      <c r="B137" s="179"/>
      <c r="C137" s="180" t="s">
        <v>156</v>
      </c>
      <c r="D137" s="180" t="s">
        <v>148</v>
      </c>
      <c r="E137" s="181" t="s">
        <v>198</v>
      </c>
      <c r="F137" s="182" t="s">
        <v>199</v>
      </c>
      <c r="G137" s="183" t="s">
        <v>196</v>
      </c>
      <c r="H137" s="184">
        <v>8459.0100000000002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152</v>
      </c>
      <c r="AT137" s="192" t="s">
        <v>148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200</v>
      </c>
    </row>
    <row r="138" s="13" customFormat="1">
      <c r="A138" s="13"/>
      <c r="B138" s="194"/>
      <c r="C138" s="13"/>
      <c r="D138" s="195" t="s">
        <v>201</v>
      </c>
      <c r="E138" s="196" t="s">
        <v>1</v>
      </c>
      <c r="F138" s="197" t="s">
        <v>202</v>
      </c>
      <c r="G138" s="13"/>
      <c r="H138" s="198">
        <v>563.93399999999997</v>
      </c>
      <c r="I138" s="199"/>
      <c r="J138" s="13"/>
      <c r="K138" s="13"/>
      <c r="L138" s="194"/>
      <c r="M138" s="200"/>
      <c r="N138" s="201"/>
      <c r="O138" s="201"/>
      <c r="P138" s="201"/>
      <c r="Q138" s="201"/>
      <c r="R138" s="201"/>
      <c r="S138" s="201"/>
      <c r="T138" s="20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201</v>
      </c>
      <c r="AU138" s="196" t="s">
        <v>153</v>
      </c>
      <c r="AV138" s="13" t="s">
        <v>153</v>
      </c>
      <c r="AW138" s="13" t="s">
        <v>33</v>
      </c>
      <c r="AX138" s="13" t="s">
        <v>76</v>
      </c>
      <c r="AY138" s="196" t="s">
        <v>146</v>
      </c>
    </row>
    <row r="139" s="14" customFormat="1">
      <c r="A139" s="14"/>
      <c r="B139" s="203"/>
      <c r="C139" s="14"/>
      <c r="D139" s="195" t="s">
        <v>201</v>
      </c>
      <c r="E139" s="204" t="s">
        <v>1</v>
      </c>
      <c r="F139" s="205" t="s">
        <v>203</v>
      </c>
      <c r="G139" s="14"/>
      <c r="H139" s="206">
        <v>563.93399999999997</v>
      </c>
      <c r="I139" s="207"/>
      <c r="J139" s="14"/>
      <c r="K139" s="14"/>
      <c r="L139" s="203"/>
      <c r="M139" s="208"/>
      <c r="N139" s="209"/>
      <c r="O139" s="209"/>
      <c r="P139" s="209"/>
      <c r="Q139" s="209"/>
      <c r="R139" s="209"/>
      <c r="S139" s="209"/>
      <c r="T139" s="21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4" t="s">
        <v>201</v>
      </c>
      <c r="AU139" s="204" t="s">
        <v>153</v>
      </c>
      <c r="AV139" s="14" t="s">
        <v>152</v>
      </c>
      <c r="AW139" s="14" t="s">
        <v>33</v>
      </c>
      <c r="AX139" s="14" t="s">
        <v>84</v>
      </c>
      <c r="AY139" s="204" t="s">
        <v>146</v>
      </c>
    </row>
    <row r="140" s="13" customFormat="1">
      <c r="A140" s="13"/>
      <c r="B140" s="194"/>
      <c r="C140" s="13"/>
      <c r="D140" s="195" t="s">
        <v>201</v>
      </c>
      <c r="E140" s="13"/>
      <c r="F140" s="197" t="s">
        <v>204</v>
      </c>
      <c r="G140" s="13"/>
      <c r="H140" s="198">
        <v>8459.0100000000002</v>
      </c>
      <c r="I140" s="199"/>
      <c r="J140" s="13"/>
      <c r="K140" s="13"/>
      <c r="L140" s="194"/>
      <c r="M140" s="200"/>
      <c r="N140" s="201"/>
      <c r="O140" s="201"/>
      <c r="P140" s="201"/>
      <c r="Q140" s="201"/>
      <c r="R140" s="201"/>
      <c r="S140" s="201"/>
      <c r="T140" s="20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6" t="s">
        <v>201</v>
      </c>
      <c r="AU140" s="196" t="s">
        <v>153</v>
      </c>
      <c r="AV140" s="13" t="s">
        <v>153</v>
      </c>
      <c r="AW140" s="13" t="s">
        <v>3</v>
      </c>
      <c r="AX140" s="13" t="s">
        <v>84</v>
      </c>
      <c r="AY140" s="196" t="s">
        <v>146</v>
      </c>
    </row>
    <row r="141" s="2" customFormat="1" ht="24.15" customHeight="1">
      <c r="A141" s="37"/>
      <c r="B141" s="179"/>
      <c r="C141" s="180" t="s">
        <v>205</v>
      </c>
      <c r="D141" s="180" t="s">
        <v>148</v>
      </c>
      <c r="E141" s="181" t="s">
        <v>206</v>
      </c>
      <c r="F141" s="182" t="s">
        <v>207</v>
      </c>
      <c r="G141" s="183" t="s">
        <v>196</v>
      </c>
      <c r="H141" s="184">
        <v>563.93399999999997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42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152</v>
      </c>
      <c r="AT141" s="192" t="s">
        <v>148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208</v>
      </c>
    </row>
    <row r="142" s="2" customFormat="1" ht="24.15" customHeight="1">
      <c r="A142" s="37"/>
      <c r="B142" s="179"/>
      <c r="C142" s="180" t="s">
        <v>209</v>
      </c>
      <c r="D142" s="180" t="s">
        <v>148</v>
      </c>
      <c r="E142" s="181" t="s">
        <v>210</v>
      </c>
      <c r="F142" s="182" t="s">
        <v>211</v>
      </c>
      <c r="G142" s="183" t="s">
        <v>196</v>
      </c>
      <c r="H142" s="184">
        <v>507.64299999999997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152</v>
      </c>
      <c r="AT142" s="192" t="s">
        <v>148</v>
      </c>
      <c r="AU142" s="192" t="s">
        <v>153</v>
      </c>
      <c r="AY142" s="18" t="s">
        <v>146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153</v>
      </c>
      <c r="BK142" s="193">
        <f>ROUND(I142*H142,2)</f>
        <v>0</v>
      </c>
      <c r="BL142" s="18" t="s">
        <v>152</v>
      </c>
      <c r="BM142" s="192" t="s">
        <v>212</v>
      </c>
    </row>
    <row r="143" s="2" customFormat="1" ht="24.15" customHeight="1">
      <c r="A143" s="37"/>
      <c r="B143" s="179"/>
      <c r="C143" s="180" t="s">
        <v>213</v>
      </c>
      <c r="D143" s="180" t="s">
        <v>148</v>
      </c>
      <c r="E143" s="181" t="s">
        <v>214</v>
      </c>
      <c r="F143" s="182" t="s">
        <v>215</v>
      </c>
      <c r="G143" s="183" t="s">
        <v>196</v>
      </c>
      <c r="H143" s="184">
        <v>56.290999999999997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42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152</v>
      </c>
      <c r="AT143" s="192" t="s">
        <v>148</v>
      </c>
      <c r="AU143" s="192" t="s">
        <v>153</v>
      </c>
      <c r="AY143" s="18" t="s">
        <v>146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153</v>
      </c>
      <c r="BK143" s="193">
        <f>ROUND(I143*H143,2)</f>
        <v>0</v>
      </c>
      <c r="BL143" s="18" t="s">
        <v>152</v>
      </c>
      <c r="BM143" s="192" t="s">
        <v>216</v>
      </c>
    </row>
    <row r="144" s="12" customFormat="1" ht="22.8" customHeight="1">
      <c r="A144" s="12"/>
      <c r="B144" s="166"/>
      <c r="C144" s="12"/>
      <c r="D144" s="167" t="s">
        <v>75</v>
      </c>
      <c r="E144" s="177" t="s">
        <v>217</v>
      </c>
      <c r="F144" s="177" t="s">
        <v>217</v>
      </c>
      <c r="G144" s="12"/>
      <c r="H144" s="12"/>
      <c r="I144" s="169"/>
      <c r="J144" s="178">
        <f>BK144</f>
        <v>0</v>
      </c>
      <c r="K144" s="12"/>
      <c r="L144" s="166"/>
      <c r="M144" s="171"/>
      <c r="N144" s="172"/>
      <c r="O144" s="172"/>
      <c r="P144" s="173">
        <f>SUM(P145:P185)</f>
        <v>0</v>
      </c>
      <c r="Q144" s="172"/>
      <c r="R144" s="173">
        <f>SUM(R145:R185)</f>
        <v>0</v>
      </c>
      <c r="S144" s="172"/>
      <c r="T144" s="174">
        <f>SUM(T145:T185)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7" t="s">
        <v>84</v>
      </c>
      <c r="AT144" s="175" t="s">
        <v>75</v>
      </c>
      <c r="AU144" s="175" t="s">
        <v>84</v>
      </c>
      <c r="AY144" s="167" t="s">
        <v>146</v>
      </c>
      <c r="BK144" s="176">
        <f>SUM(BK145:BK185)</f>
        <v>0</v>
      </c>
    </row>
    <row r="145" s="2" customFormat="1" ht="24.15" customHeight="1">
      <c r="A145" s="37"/>
      <c r="B145" s="179"/>
      <c r="C145" s="180" t="s">
        <v>218</v>
      </c>
      <c r="D145" s="180" t="s">
        <v>148</v>
      </c>
      <c r="E145" s="181" t="s">
        <v>219</v>
      </c>
      <c r="F145" s="182" t="s">
        <v>220</v>
      </c>
      <c r="G145" s="183" t="s">
        <v>221</v>
      </c>
      <c r="H145" s="184">
        <v>209.5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152</v>
      </c>
      <c r="AT145" s="192" t="s">
        <v>148</v>
      </c>
      <c r="AU145" s="192" t="s">
        <v>153</v>
      </c>
      <c r="AY145" s="18" t="s">
        <v>146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153</v>
      </c>
      <c r="BK145" s="193">
        <f>ROUND(I145*H145,2)</f>
        <v>0</v>
      </c>
      <c r="BL145" s="18" t="s">
        <v>152</v>
      </c>
      <c r="BM145" s="192" t="s">
        <v>222</v>
      </c>
    </row>
    <row r="146" s="2" customFormat="1" ht="21.75" customHeight="1">
      <c r="A146" s="37"/>
      <c r="B146" s="179"/>
      <c r="C146" s="180" t="s">
        <v>223</v>
      </c>
      <c r="D146" s="180" t="s">
        <v>148</v>
      </c>
      <c r="E146" s="181" t="s">
        <v>224</v>
      </c>
      <c r="F146" s="182" t="s">
        <v>225</v>
      </c>
      <c r="G146" s="183" t="s">
        <v>221</v>
      </c>
      <c r="H146" s="184">
        <v>11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42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152</v>
      </c>
      <c r="AT146" s="192" t="s">
        <v>148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226</v>
      </c>
    </row>
    <row r="147" s="2" customFormat="1" ht="16.5" customHeight="1">
      <c r="A147" s="37"/>
      <c r="B147" s="179"/>
      <c r="C147" s="180" t="s">
        <v>227</v>
      </c>
      <c r="D147" s="180" t="s">
        <v>148</v>
      </c>
      <c r="E147" s="181" t="s">
        <v>228</v>
      </c>
      <c r="F147" s="182" t="s">
        <v>229</v>
      </c>
      <c r="G147" s="183" t="s">
        <v>230</v>
      </c>
      <c r="H147" s="184">
        <v>1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152</v>
      </c>
      <c r="AT147" s="192" t="s">
        <v>148</v>
      </c>
      <c r="AU147" s="192" t="s">
        <v>153</v>
      </c>
      <c r="AY147" s="18" t="s">
        <v>146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153</v>
      </c>
      <c r="BK147" s="193">
        <f>ROUND(I147*H147,2)</f>
        <v>0</v>
      </c>
      <c r="BL147" s="18" t="s">
        <v>152</v>
      </c>
      <c r="BM147" s="192" t="s">
        <v>231</v>
      </c>
    </row>
    <row r="148" s="15" customFormat="1">
      <c r="A148" s="15"/>
      <c r="B148" s="211"/>
      <c r="C148" s="15"/>
      <c r="D148" s="195" t="s">
        <v>201</v>
      </c>
      <c r="E148" s="212" t="s">
        <v>1</v>
      </c>
      <c r="F148" s="213" t="s">
        <v>232</v>
      </c>
      <c r="G148" s="15"/>
      <c r="H148" s="212" t="s">
        <v>1</v>
      </c>
      <c r="I148" s="214"/>
      <c r="J148" s="15"/>
      <c r="K148" s="15"/>
      <c r="L148" s="211"/>
      <c r="M148" s="215"/>
      <c r="N148" s="216"/>
      <c r="O148" s="216"/>
      <c r="P148" s="216"/>
      <c r="Q148" s="216"/>
      <c r="R148" s="216"/>
      <c r="S148" s="216"/>
      <c r="T148" s="21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12" t="s">
        <v>201</v>
      </c>
      <c r="AU148" s="212" t="s">
        <v>153</v>
      </c>
      <c r="AV148" s="15" t="s">
        <v>84</v>
      </c>
      <c r="AW148" s="15" t="s">
        <v>33</v>
      </c>
      <c r="AX148" s="15" t="s">
        <v>76</v>
      </c>
      <c r="AY148" s="212" t="s">
        <v>146</v>
      </c>
    </row>
    <row r="149" s="15" customFormat="1">
      <c r="A149" s="15"/>
      <c r="B149" s="211"/>
      <c r="C149" s="15"/>
      <c r="D149" s="195" t="s">
        <v>201</v>
      </c>
      <c r="E149" s="212" t="s">
        <v>1</v>
      </c>
      <c r="F149" s="213" t="s">
        <v>233</v>
      </c>
      <c r="G149" s="15"/>
      <c r="H149" s="212" t="s">
        <v>1</v>
      </c>
      <c r="I149" s="214"/>
      <c r="J149" s="15"/>
      <c r="K149" s="15"/>
      <c r="L149" s="211"/>
      <c r="M149" s="215"/>
      <c r="N149" s="216"/>
      <c r="O149" s="216"/>
      <c r="P149" s="216"/>
      <c r="Q149" s="216"/>
      <c r="R149" s="216"/>
      <c r="S149" s="216"/>
      <c r="T149" s="217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12" t="s">
        <v>201</v>
      </c>
      <c r="AU149" s="212" t="s">
        <v>153</v>
      </c>
      <c r="AV149" s="15" t="s">
        <v>84</v>
      </c>
      <c r="AW149" s="15" t="s">
        <v>33</v>
      </c>
      <c r="AX149" s="15" t="s">
        <v>76</v>
      </c>
      <c r="AY149" s="212" t="s">
        <v>146</v>
      </c>
    </row>
    <row r="150" s="15" customFormat="1">
      <c r="A150" s="15"/>
      <c r="B150" s="211"/>
      <c r="C150" s="15"/>
      <c r="D150" s="195" t="s">
        <v>201</v>
      </c>
      <c r="E150" s="212" t="s">
        <v>1</v>
      </c>
      <c r="F150" s="213" t="s">
        <v>234</v>
      </c>
      <c r="G150" s="15"/>
      <c r="H150" s="212" t="s">
        <v>1</v>
      </c>
      <c r="I150" s="214"/>
      <c r="J150" s="15"/>
      <c r="K150" s="15"/>
      <c r="L150" s="211"/>
      <c r="M150" s="215"/>
      <c r="N150" s="216"/>
      <c r="O150" s="216"/>
      <c r="P150" s="216"/>
      <c r="Q150" s="216"/>
      <c r="R150" s="216"/>
      <c r="S150" s="216"/>
      <c r="T150" s="21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12" t="s">
        <v>201</v>
      </c>
      <c r="AU150" s="212" t="s">
        <v>153</v>
      </c>
      <c r="AV150" s="15" t="s">
        <v>84</v>
      </c>
      <c r="AW150" s="15" t="s">
        <v>33</v>
      </c>
      <c r="AX150" s="15" t="s">
        <v>76</v>
      </c>
      <c r="AY150" s="212" t="s">
        <v>146</v>
      </c>
    </row>
    <row r="151" s="15" customFormat="1">
      <c r="A151" s="15"/>
      <c r="B151" s="211"/>
      <c r="C151" s="15"/>
      <c r="D151" s="195" t="s">
        <v>201</v>
      </c>
      <c r="E151" s="212" t="s">
        <v>1</v>
      </c>
      <c r="F151" s="213" t="s">
        <v>235</v>
      </c>
      <c r="G151" s="15"/>
      <c r="H151" s="212" t="s">
        <v>1</v>
      </c>
      <c r="I151" s="214"/>
      <c r="J151" s="15"/>
      <c r="K151" s="15"/>
      <c r="L151" s="211"/>
      <c r="M151" s="215"/>
      <c r="N151" s="216"/>
      <c r="O151" s="216"/>
      <c r="P151" s="216"/>
      <c r="Q151" s="216"/>
      <c r="R151" s="216"/>
      <c r="S151" s="216"/>
      <c r="T151" s="21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2" t="s">
        <v>201</v>
      </c>
      <c r="AU151" s="212" t="s">
        <v>153</v>
      </c>
      <c r="AV151" s="15" t="s">
        <v>84</v>
      </c>
      <c r="AW151" s="15" t="s">
        <v>33</v>
      </c>
      <c r="AX151" s="15" t="s">
        <v>76</v>
      </c>
      <c r="AY151" s="212" t="s">
        <v>146</v>
      </c>
    </row>
    <row r="152" s="15" customFormat="1">
      <c r="A152" s="15"/>
      <c r="B152" s="211"/>
      <c r="C152" s="15"/>
      <c r="D152" s="195" t="s">
        <v>201</v>
      </c>
      <c r="E152" s="212" t="s">
        <v>1</v>
      </c>
      <c r="F152" s="213" t="s">
        <v>236</v>
      </c>
      <c r="G152" s="15"/>
      <c r="H152" s="212" t="s">
        <v>1</v>
      </c>
      <c r="I152" s="214"/>
      <c r="J152" s="15"/>
      <c r="K152" s="15"/>
      <c r="L152" s="211"/>
      <c r="M152" s="215"/>
      <c r="N152" s="216"/>
      <c r="O152" s="216"/>
      <c r="P152" s="216"/>
      <c r="Q152" s="216"/>
      <c r="R152" s="216"/>
      <c r="S152" s="216"/>
      <c r="T152" s="21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12" t="s">
        <v>201</v>
      </c>
      <c r="AU152" s="212" t="s">
        <v>153</v>
      </c>
      <c r="AV152" s="15" t="s">
        <v>84</v>
      </c>
      <c r="AW152" s="15" t="s">
        <v>33</v>
      </c>
      <c r="AX152" s="15" t="s">
        <v>76</v>
      </c>
      <c r="AY152" s="212" t="s">
        <v>146</v>
      </c>
    </row>
    <row r="153" s="15" customFormat="1">
      <c r="A153" s="15"/>
      <c r="B153" s="211"/>
      <c r="C153" s="15"/>
      <c r="D153" s="195" t="s">
        <v>201</v>
      </c>
      <c r="E153" s="212" t="s">
        <v>1</v>
      </c>
      <c r="F153" s="213" t="s">
        <v>237</v>
      </c>
      <c r="G153" s="15"/>
      <c r="H153" s="212" t="s">
        <v>1</v>
      </c>
      <c r="I153" s="214"/>
      <c r="J153" s="15"/>
      <c r="K153" s="15"/>
      <c r="L153" s="211"/>
      <c r="M153" s="215"/>
      <c r="N153" s="216"/>
      <c r="O153" s="216"/>
      <c r="P153" s="216"/>
      <c r="Q153" s="216"/>
      <c r="R153" s="216"/>
      <c r="S153" s="216"/>
      <c r="T153" s="217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12" t="s">
        <v>201</v>
      </c>
      <c r="AU153" s="212" t="s">
        <v>153</v>
      </c>
      <c r="AV153" s="15" t="s">
        <v>84</v>
      </c>
      <c r="AW153" s="15" t="s">
        <v>33</v>
      </c>
      <c r="AX153" s="15" t="s">
        <v>76</v>
      </c>
      <c r="AY153" s="212" t="s">
        <v>146</v>
      </c>
    </row>
    <row r="154" s="15" customFormat="1">
      <c r="A154" s="15"/>
      <c r="B154" s="211"/>
      <c r="C154" s="15"/>
      <c r="D154" s="195" t="s">
        <v>201</v>
      </c>
      <c r="E154" s="212" t="s">
        <v>1</v>
      </c>
      <c r="F154" s="213" t="s">
        <v>238</v>
      </c>
      <c r="G154" s="15"/>
      <c r="H154" s="212" t="s">
        <v>1</v>
      </c>
      <c r="I154" s="214"/>
      <c r="J154" s="15"/>
      <c r="K154" s="15"/>
      <c r="L154" s="211"/>
      <c r="M154" s="215"/>
      <c r="N154" s="216"/>
      <c r="O154" s="216"/>
      <c r="P154" s="216"/>
      <c r="Q154" s="216"/>
      <c r="R154" s="216"/>
      <c r="S154" s="216"/>
      <c r="T154" s="217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12" t="s">
        <v>201</v>
      </c>
      <c r="AU154" s="212" t="s">
        <v>153</v>
      </c>
      <c r="AV154" s="15" t="s">
        <v>84</v>
      </c>
      <c r="AW154" s="15" t="s">
        <v>33</v>
      </c>
      <c r="AX154" s="15" t="s">
        <v>76</v>
      </c>
      <c r="AY154" s="212" t="s">
        <v>146</v>
      </c>
    </row>
    <row r="155" s="15" customFormat="1">
      <c r="A155" s="15"/>
      <c r="B155" s="211"/>
      <c r="C155" s="15"/>
      <c r="D155" s="195" t="s">
        <v>201</v>
      </c>
      <c r="E155" s="212" t="s">
        <v>1</v>
      </c>
      <c r="F155" s="213" t="s">
        <v>239</v>
      </c>
      <c r="G155" s="15"/>
      <c r="H155" s="212" t="s">
        <v>1</v>
      </c>
      <c r="I155" s="214"/>
      <c r="J155" s="15"/>
      <c r="K155" s="15"/>
      <c r="L155" s="211"/>
      <c r="M155" s="215"/>
      <c r="N155" s="216"/>
      <c r="O155" s="216"/>
      <c r="P155" s="216"/>
      <c r="Q155" s="216"/>
      <c r="R155" s="216"/>
      <c r="S155" s="216"/>
      <c r="T155" s="21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12" t="s">
        <v>201</v>
      </c>
      <c r="AU155" s="212" t="s">
        <v>153</v>
      </c>
      <c r="AV155" s="15" t="s">
        <v>84</v>
      </c>
      <c r="AW155" s="15" t="s">
        <v>33</v>
      </c>
      <c r="AX155" s="15" t="s">
        <v>76</v>
      </c>
      <c r="AY155" s="212" t="s">
        <v>146</v>
      </c>
    </row>
    <row r="156" s="15" customFormat="1">
      <c r="A156" s="15"/>
      <c r="B156" s="211"/>
      <c r="C156" s="15"/>
      <c r="D156" s="195" t="s">
        <v>201</v>
      </c>
      <c r="E156" s="212" t="s">
        <v>1</v>
      </c>
      <c r="F156" s="213" t="s">
        <v>240</v>
      </c>
      <c r="G156" s="15"/>
      <c r="H156" s="212" t="s">
        <v>1</v>
      </c>
      <c r="I156" s="214"/>
      <c r="J156" s="15"/>
      <c r="K156" s="15"/>
      <c r="L156" s="211"/>
      <c r="M156" s="215"/>
      <c r="N156" s="216"/>
      <c r="O156" s="216"/>
      <c r="P156" s="216"/>
      <c r="Q156" s="216"/>
      <c r="R156" s="216"/>
      <c r="S156" s="216"/>
      <c r="T156" s="21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2" t="s">
        <v>201</v>
      </c>
      <c r="AU156" s="212" t="s">
        <v>153</v>
      </c>
      <c r="AV156" s="15" t="s">
        <v>84</v>
      </c>
      <c r="AW156" s="15" t="s">
        <v>33</v>
      </c>
      <c r="AX156" s="15" t="s">
        <v>76</v>
      </c>
      <c r="AY156" s="212" t="s">
        <v>146</v>
      </c>
    </row>
    <row r="157" s="15" customFormat="1">
      <c r="A157" s="15"/>
      <c r="B157" s="211"/>
      <c r="C157" s="15"/>
      <c r="D157" s="195" t="s">
        <v>201</v>
      </c>
      <c r="E157" s="212" t="s">
        <v>1</v>
      </c>
      <c r="F157" s="213" t="s">
        <v>241</v>
      </c>
      <c r="G157" s="15"/>
      <c r="H157" s="212" t="s">
        <v>1</v>
      </c>
      <c r="I157" s="214"/>
      <c r="J157" s="15"/>
      <c r="K157" s="15"/>
      <c r="L157" s="211"/>
      <c r="M157" s="215"/>
      <c r="N157" s="216"/>
      <c r="O157" s="216"/>
      <c r="P157" s="216"/>
      <c r="Q157" s="216"/>
      <c r="R157" s="216"/>
      <c r="S157" s="216"/>
      <c r="T157" s="21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12" t="s">
        <v>201</v>
      </c>
      <c r="AU157" s="212" t="s">
        <v>153</v>
      </c>
      <c r="AV157" s="15" t="s">
        <v>84</v>
      </c>
      <c r="AW157" s="15" t="s">
        <v>33</v>
      </c>
      <c r="AX157" s="15" t="s">
        <v>76</v>
      </c>
      <c r="AY157" s="212" t="s">
        <v>146</v>
      </c>
    </row>
    <row r="158" s="15" customFormat="1">
      <c r="A158" s="15"/>
      <c r="B158" s="211"/>
      <c r="C158" s="15"/>
      <c r="D158" s="195" t="s">
        <v>201</v>
      </c>
      <c r="E158" s="212" t="s">
        <v>1</v>
      </c>
      <c r="F158" s="213" t="s">
        <v>242</v>
      </c>
      <c r="G158" s="15"/>
      <c r="H158" s="212" t="s">
        <v>1</v>
      </c>
      <c r="I158" s="214"/>
      <c r="J158" s="15"/>
      <c r="K158" s="15"/>
      <c r="L158" s="211"/>
      <c r="M158" s="215"/>
      <c r="N158" s="216"/>
      <c r="O158" s="216"/>
      <c r="P158" s="216"/>
      <c r="Q158" s="216"/>
      <c r="R158" s="216"/>
      <c r="S158" s="216"/>
      <c r="T158" s="217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12" t="s">
        <v>201</v>
      </c>
      <c r="AU158" s="212" t="s">
        <v>153</v>
      </c>
      <c r="AV158" s="15" t="s">
        <v>84</v>
      </c>
      <c r="AW158" s="15" t="s">
        <v>33</v>
      </c>
      <c r="AX158" s="15" t="s">
        <v>76</v>
      </c>
      <c r="AY158" s="212" t="s">
        <v>146</v>
      </c>
    </row>
    <row r="159" s="15" customFormat="1">
      <c r="A159" s="15"/>
      <c r="B159" s="211"/>
      <c r="C159" s="15"/>
      <c r="D159" s="195" t="s">
        <v>201</v>
      </c>
      <c r="E159" s="212" t="s">
        <v>1</v>
      </c>
      <c r="F159" s="213" t="s">
        <v>243</v>
      </c>
      <c r="G159" s="15"/>
      <c r="H159" s="212" t="s">
        <v>1</v>
      </c>
      <c r="I159" s="214"/>
      <c r="J159" s="15"/>
      <c r="K159" s="15"/>
      <c r="L159" s="211"/>
      <c r="M159" s="215"/>
      <c r="N159" s="216"/>
      <c r="O159" s="216"/>
      <c r="P159" s="216"/>
      <c r="Q159" s="216"/>
      <c r="R159" s="216"/>
      <c r="S159" s="216"/>
      <c r="T159" s="21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2" t="s">
        <v>201</v>
      </c>
      <c r="AU159" s="212" t="s">
        <v>153</v>
      </c>
      <c r="AV159" s="15" t="s">
        <v>84</v>
      </c>
      <c r="AW159" s="15" t="s">
        <v>33</v>
      </c>
      <c r="AX159" s="15" t="s">
        <v>76</v>
      </c>
      <c r="AY159" s="212" t="s">
        <v>146</v>
      </c>
    </row>
    <row r="160" s="13" customFormat="1">
      <c r="A160" s="13"/>
      <c r="B160" s="194"/>
      <c r="C160" s="13"/>
      <c r="D160" s="195" t="s">
        <v>201</v>
      </c>
      <c r="E160" s="196" t="s">
        <v>1</v>
      </c>
      <c r="F160" s="197" t="s">
        <v>84</v>
      </c>
      <c r="G160" s="13"/>
      <c r="H160" s="198">
        <v>1</v>
      </c>
      <c r="I160" s="199"/>
      <c r="J160" s="13"/>
      <c r="K160" s="13"/>
      <c r="L160" s="194"/>
      <c r="M160" s="200"/>
      <c r="N160" s="201"/>
      <c r="O160" s="201"/>
      <c r="P160" s="201"/>
      <c r="Q160" s="201"/>
      <c r="R160" s="201"/>
      <c r="S160" s="201"/>
      <c r="T160" s="20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6" t="s">
        <v>201</v>
      </c>
      <c r="AU160" s="196" t="s">
        <v>153</v>
      </c>
      <c r="AV160" s="13" t="s">
        <v>153</v>
      </c>
      <c r="AW160" s="13" t="s">
        <v>33</v>
      </c>
      <c r="AX160" s="13" t="s">
        <v>76</v>
      </c>
      <c r="AY160" s="196" t="s">
        <v>146</v>
      </c>
    </row>
    <row r="161" s="14" customFormat="1">
      <c r="A161" s="14"/>
      <c r="B161" s="203"/>
      <c r="C161" s="14"/>
      <c r="D161" s="195" t="s">
        <v>201</v>
      </c>
      <c r="E161" s="204" t="s">
        <v>1</v>
      </c>
      <c r="F161" s="205" t="s">
        <v>203</v>
      </c>
      <c r="G161" s="14"/>
      <c r="H161" s="206">
        <v>1</v>
      </c>
      <c r="I161" s="207"/>
      <c r="J161" s="14"/>
      <c r="K161" s="14"/>
      <c r="L161" s="203"/>
      <c r="M161" s="208"/>
      <c r="N161" s="209"/>
      <c r="O161" s="209"/>
      <c r="P161" s="209"/>
      <c r="Q161" s="209"/>
      <c r="R161" s="209"/>
      <c r="S161" s="209"/>
      <c r="T161" s="21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4" t="s">
        <v>201</v>
      </c>
      <c r="AU161" s="204" t="s">
        <v>153</v>
      </c>
      <c r="AV161" s="14" t="s">
        <v>152</v>
      </c>
      <c r="AW161" s="14" t="s">
        <v>33</v>
      </c>
      <c r="AX161" s="14" t="s">
        <v>84</v>
      </c>
      <c r="AY161" s="204" t="s">
        <v>146</v>
      </c>
    </row>
    <row r="162" s="2" customFormat="1" ht="16.5" customHeight="1">
      <c r="A162" s="37"/>
      <c r="B162" s="179"/>
      <c r="C162" s="180" t="s">
        <v>244</v>
      </c>
      <c r="D162" s="180" t="s">
        <v>148</v>
      </c>
      <c r="E162" s="181" t="s">
        <v>245</v>
      </c>
      <c r="F162" s="182" t="s">
        <v>246</v>
      </c>
      <c r="G162" s="183" t="s">
        <v>230</v>
      </c>
      <c r="H162" s="184">
        <v>1</v>
      </c>
      <c r="I162" s="185"/>
      <c r="J162" s="186">
        <f>ROUND(I162*H162,2)</f>
        <v>0</v>
      </c>
      <c r="K162" s="187"/>
      <c r="L162" s="38"/>
      <c r="M162" s="188" t="s">
        <v>1</v>
      </c>
      <c r="N162" s="189" t="s">
        <v>42</v>
      </c>
      <c r="O162" s="81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152</v>
      </c>
      <c r="AT162" s="192" t="s">
        <v>148</v>
      </c>
      <c r="AU162" s="192" t="s">
        <v>153</v>
      </c>
      <c r="AY162" s="18" t="s">
        <v>146</v>
      </c>
      <c r="BE162" s="193">
        <f>IF(N162="základná",J162,0)</f>
        <v>0</v>
      </c>
      <c r="BF162" s="193">
        <f>IF(N162="znížená",J162,0)</f>
        <v>0</v>
      </c>
      <c r="BG162" s="193">
        <f>IF(N162="zákl. prenesená",J162,0)</f>
        <v>0</v>
      </c>
      <c r="BH162" s="193">
        <f>IF(N162="zníž. prenesená",J162,0)</f>
        <v>0</v>
      </c>
      <c r="BI162" s="193">
        <f>IF(N162="nulová",J162,0)</f>
        <v>0</v>
      </c>
      <c r="BJ162" s="18" t="s">
        <v>153</v>
      </c>
      <c r="BK162" s="193">
        <f>ROUND(I162*H162,2)</f>
        <v>0</v>
      </c>
      <c r="BL162" s="18" t="s">
        <v>152</v>
      </c>
      <c r="BM162" s="192" t="s">
        <v>247</v>
      </c>
    </row>
    <row r="163" s="15" customFormat="1">
      <c r="A163" s="15"/>
      <c r="B163" s="211"/>
      <c r="C163" s="15"/>
      <c r="D163" s="195" t="s">
        <v>201</v>
      </c>
      <c r="E163" s="212" t="s">
        <v>1</v>
      </c>
      <c r="F163" s="213" t="s">
        <v>248</v>
      </c>
      <c r="G163" s="15"/>
      <c r="H163" s="212" t="s">
        <v>1</v>
      </c>
      <c r="I163" s="214"/>
      <c r="J163" s="15"/>
      <c r="K163" s="15"/>
      <c r="L163" s="211"/>
      <c r="M163" s="215"/>
      <c r="N163" s="216"/>
      <c r="O163" s="216"/>
      <c r="P163" s="216"/>
      <c r="Q163" s="216"/>
      <c r="R163" s="216"/>
      <c r="S163" s="216"/>
      <c r="T163" s="21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2" t="s">
        <v>201</v>
      </c>
      <c r="AU163" s="212" t="s">
        <v>153</v>
      </c>
      <c r="AV163" s="15" t="s">
        <v>84</v>
      </c>
      <c r="AW163" s="15" t="s">
        <v>33</v>
      </c>
      <c r="AX163" s="15" t="s">
        <v>76</v>
      </c>
      <c r="AY163" s="212" t="s">
        <v>146</v>
      </c>
    </row>
    <row r="164" s="15" customFormat="1">
      <c r="A164" s="15"/>
      <c r="B164" s="211"/>
      <c r="C164" s="15"/>
      <c r="D164" s="195" t="s">
        <v>201</v>
      </c>
      <c r="E164" s="212" t="s">
        <v>1</v>
      </c>
      <c r="F164" s="213" t="s">
        <v>249</v>
      </c>
      <c r="G164" s="15"/>
      <c r="H164" s="212" t="s">
        <v>1</v>
      </c>
      <c r="I164" s="214"/>
      <c r="J164" s="15"/>
      <c r="K164" s="15"/>
      <c r="L164" s="211"/>
      <c r="M164" s="215"/>
      <c r="N164" s="216"/>
      <c r="O164" s="216"/>
      <c r="P164" s="216"/>
      <c r="Q164" s="216"/>
      <c r="R164" s="216"/>
      <c r="S164" s="216"/>
      <c r="T164" s="21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12" t="s">
        <v>201</v>
      </c>
      <c r="AU164" s="212" t="s">
        <v>153</v>
      </c>
      <c r="AV164" s="15" t="s">
        <v>84</v>
      </c>
      <c r="AW164" s="15" t="s">
        <v>33</v>
      </c>
      <c r="AX164" s="15" t="s">
        <v>76</v>
      </c>
      <c r="AY164" s="212" t="s">
        <v>146</v>
      </c>
    </row>
    <row r="165" s="15" customFormat="1">
      <c r="A165" s="15"/>
      <c r="B165" s="211"/>
      <c r="C165" s="15"/>
      <c r="D165" s="195" t="s">
        <v>201</v>
      </c>
      <c r="E165" s="212" t="s">
        <v>1</v>
      </c>
      <c r="F165" s="213" t="s">
        <v>250</v>
      </c>
      <c r="G165" s="15"/>
      <c r="H165" s="212" t="s">
        <v>1</v>
      </c>
      <c r="I165" s="214"/>
      <c r="J165" s="15"/>
      <c r="K165" s="15"/>
      <c r="L165" s="211"/>
      <c r="M165" s="215"/>
      <c r="N165" s="216"/>
      <c r="O165" s="216"/>
      <c r="P165" s="216"/>
      <c r="Q165" s="216"/>
      <c r="R165" s="216"/>
      <c r="S165" s="216"/>
      <c r="T165" s="21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12" t="s">
        <v>201</v>
      </c>
      <c r="AU165" s="212" t="s">
        <v>153</v>
      </c>
      <c r="AV165" s="15" t="s">
        <v>84</v>
      </c>
      <c r="AW165" s="15" t="s">
        <v>33</v>
      </c>
      <c r="AX165" s="15" t="s">
        <v>76</v>
      </c>
      <c r="AY165" s="212" t="s">
        <v>146</v>
      </c>
    </row>
    <row r="166" s="15" customFormat="1">
      <c r="A166" s="15"/>
      <c r="B166" s="211"/>
      <c r="C166" s="15"/>
      <c r="D166" s="195" t="s">
        <v>201</v>
      </c>
      <c r="E166" s="212" t="s">
        <v>1</v>
      </c>
      <c r="F166" s="213" t="s">
        <v>251</v>
      </c>
      <c r="G166" s="15"/>
      <c r="H166" s="212" t="s">
        <v>1</v>
      </c>
      <c r="I166" s="214"/>
      <c r="J166" s="15"/>
      <c r="K166" s="15"/>
      <c r="L166" s="211"/>
      <c r="M166" s="215"/>
      <c r="N166" s="216"/>
      <c r="O166" s="216"/>
      <c r="P166" s="216"/>
      <c r="Q166" s="216"/>
      <c r="R166" s="216"/>
      <c r="S166" s="216"/>
      <c r="T166" s="21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12" t="s">
        <v>201</v>
      </c>
      <c r="AU166" s="212" t="s">
        <v>153</v>
      </c>
      <c r="AV166" s="15" t="s">
        <v>84</v>
      </c>
      <c r="AW166" s="15" t="s">
        <v>33</v>
      </c>
      <c r="AX166" s="15" t="s">
        <v>76</v>
      </c>
      <c r="AY166" s="212" t="s">
        <v>146</v>
      </c>
    </row>
    <row r="167" s="15" customFormat="1">
      <c r="A167" s="15"/>
      <c r="B167" s="211"/>
      <c r="C167" s="15"/>
      <c r="D167" s="195" t="s">
        <v>201</v>
      </c>
      <c r="E167" s="212" t="s">
        <v>1</v>
      </c>
      <c r="F167" s="213" t="s">
        <v>252</v>
      </c>
      <c r="G167" s="15"/>
      <c r="H167" s="212" t="s">
        <v>1</v>
      </c>
      <c r="I167" s="214"/>
      <c r="J167" s="15"/>
      <c r="K167" s="15"/>
      <c r="L167" s="211"/>
      <c r="M167" s="215"/>
      <c r="N167" s="216"/>
      <c r="O167" s="216"/>
      <c r="P167" s="216"/>
      <c r="Q167" s="216"/>
      <c r="R167" s="216"/>
      <c r="S167" s="216"/>
      <c r="T167" s="21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12" t="s">
        <v>201</v>
      </c>
      <c r="AU167" s="212" t="s">
        <v>153</v>
      </c>
      <c r="AV167" s="15" t="s">
        <v>84</v>
      </c>
      <c r="AW167" s="15" t="s">
        <v>33</v>
      </c>
      <c r="AX167" s="15" t="s">
        <v>76</v>
      </c>
      <c r="AY167" s="212" t="s">
        <v>146</v>
      </c>
    </row>
    <row r="168" s="15" customFormat="1">
      <c r="A168" s="15"/>
      <c r="B168" s="211"/>
      <c r="C168" s="15"/>
      <c r="D168" s="195" t="s">
        <v>201</v>
      </c>
      <c r="E168" s="212" t="s">
        <v>1</v>
      </c>
      <c r="F168" s="213" t="s">
        <v>253</v>
      </c>
      <c r="G168" s="15"/>
      <c r="H168" s="212" t="s">
        <v>1</v>
      </c>
      <c r="I168" s="214"/>
      <c r="J168" s="15"/>
      <c r="K168" s="15"/>
      <c r="L168" s="211"/>
      <c r="M168" s="215"/>
      <c r="N168" s="216"/>
      <c r="O168" s="216"/>
      <c r="P168" s="216"/>
      <c r="Q168" s="216"/>
      <c r="R168" s="216"/>
      <c r="S168" s="216"/>
      <c r="T168" s="21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2" t="s">
        <v>201</v>
      </c>
      <c r="AU168" s="212" t="s">
        <v>153</v>
      </c>
      <c r="AV168" s="15" t="s">
        <v>84</v>
      </c>
      <c r="AW168" s="15" t="s">
        <v>33</v>
      </c>
      <c r="AX168" s="15" t="s">
        <v>76</v>
      </c>
      <c r="AY168" s="212" t="s">
        <v>146</v>
      </c>
    </row>
    <row r="169" s="15" customFormat="1">
      <c r="A169" s="15"/>
      <c r="B169" s="211"/>
      <c r="C169" s="15"/>
      <c r="D169" s="195" t="s">
        <v>201</v>
      </c>
      <c r="E169" s="212" t="s">
        <v>1</v>
      </c>
      <c r="F169" s="213" t="s">
        <v>254</v>
      </c>
      <c r="G169" s="15"/>
      <c r="H169" s="212" t="s">
        <v>1</v>
      </c>
      <c r="I169" s="214"/>
      <c r="J169" s="15"/>
      <c r="K169" s="15"/>
      <c r="L169" s="211"/>
      <c r="M169" s="215"/>
      <c r="N169" s="216"/>
      <c r="O169" s="216"/>
      <c r="P169" s="216"/>
      <c r="Q169" s="216"/>
      <c r="R169" s="216"/>
      <c r="S169" s="216"/>
      <c r="T169" s="217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12" t="s">
        <v>201</v>
      </c>
      <c r="AU169" s="212" t="s">
        <v>153</v>
      </c>
      <c r="AV169" s="15" t="s">
        <v>84</v>
      </c>
      <c r="AW169" s="15" t="s">
        <v>33</v>
      </c>
      <c r="AX169" s="15" t="s">
        <v>76</v>
      </c>
      <c r="AY169" s="212" t="s">
        <v>146</v>
      </c>
    </row>
    <row r="170" s="15" customFormat="1">
      <c r="A170" s="15"/>
      <c r="B170" s="211"/>
      <c r="C170" s="15"/>
      <c r="D170" s="195" t="s">
        <v>201</v>
      </c>
      <c r="E170" s="212" t="s">
        <v>1</v>
      </c>
      <c r="F170" s="213" t="s">
        <v>255</v>
      </c>
      <c r="G170" s="15"/>
      <c r="H170" s="212" t="s">
        <v>1</v>
      </c>
      <c r="I170" s="214"/>
      <c r="J170" s="15"/>
      <c r="K170" s="15"/>
      <c r="L170" s="211"/>
      <c r="M170" s="215"/>
      <c r="N170" s="216"/>
      <c r="O170" s="216"/>
      <c r="P170" s="216"/>
      <c r="Q170" s="216"/>
      <c r="R170" s="216"/>
      <c r="S170" s="216"/>
      <c r="T170" s="217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12" t="s">
        <v>201</v>
      </c>
      <c r="AU170" s="212" t="s">
        <v>153</v>
      </c>
      <c r="AV170" s="15" t="s">
        <v>84</v>
      </c>
      <c r="AW170" s="15" t="s">
        <v>33</v>
      </c>
      <c r="AX170" s="15" t="s">
        <v>76</v>
      </c>
      <c r="AY170" s="212" t="s">
        <v>146</v>
      </c>
    </row>
    <row r="171" s="13" customFormat="1">
      <c r="A171" s="13"/>
      <c r="B171" s="194"/>
      <c r="C171" s="13"/>
      <c r="D171" s="195" t="s">
        <v>201</v>
      </c>
      <c r="E171" s="196" t="s">
        <v>1</v>
      </c>
      <c r="F171" s="197" t="s">
        <v>84</v>
      </c>
      <c r="G171" s="13"/>
      <c r="H171" s="198">
        <v>1</v>
      </c>
      <c r="I171" s="199"/>
      <c r="J171" s="13"/>
      <c r="K171" s="13"/>
      <c r="L171" s="194"/>
      <c r="M171" s="200"/>
      <c r="N171" s="201"/>
      <c r="O171" s="201"/>
      <c r="P171" s="201"/>
      <c r="Q171" s="201"/>
      <c r="R171" s="201"/>
      <c r="S171" s="201"/>
      <c r="T171" s="20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6" t="s">
        <v>201</v>
      </c>
      <c r="AU171" s="196" t="s">
        <v>153</v>
      </c>
      <c r="AV171" s="13" t="s">
        <v>153</v>
      </c>
      <c r="AW171" s="13" t="s">
        <v>33</v>
      </c>
      <c r="AX171" s="13" t="s">
        <v>76</v>
      </c>
      <c r="AY171" s="196" t="s">
        <v>146</v>
      </c>
    </row>
    <row r="172" s="14" customFormat="1">
      <c r="A172" s="14"/>
      <c r="B172" s="203"/>
      <c r="C172" s="14"/>
      <c r="D172" s="195" t="s">
        <v>201</v>
      </c>
      <c r="E172" s="204" t="s">
        <v>1</v>
      </c>
      <c r="F172" s="205" t="s">
        <v>203</v>
      </c>
      <c r="G172" s="14"/>
      <c r="H172" s="206">
        <v>1</v>
      </c>
      <c r="I172" s="207"/>
      <c r="J172" s="14"/>
      <c r="K172" s="14"/>
      <c r="L172" s="203"/>
      <c r="M172" s="208"/>
      <c r="N172" s="209"/>
      <c r="O172" s="209"/>
      <c r="P172" s="209"/>
      <c r="Q172" s="209"/>
      <c r="R172" s="209"/>
      <c r="S172" s="209"/>
      <c r="T172" s="21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4" t="s">
        <v>201</v>
      </c>
      <c r="AU172" s="204" t="s">
        <v>153</v>
      </c>
      <c r="AV172" s="14" t="s">
        <v>152</v>
      </c>
      <c r="AW172" s="14" t="s">
        <v>33</v>
      </c>
      <c r="AX172" s="14" t="s">
        <v>84</v>
      </c>
      <c r="AY172" s="204" t="s">
        <v>146</v>
      </c>
    </row>
    <row r="173" s="2" customFormat="1" ht="16.5" customHeight="1">
      <c r="A173" s="37"/>
      <c r="B173" s="179"/>
      <c r="C173" s="180" t="s">
        <v>7</v>
      </c>
      <c r="D173" s="180" t="s">
        <v>148</v>
      </c>
      <c r="E173" s="181" t="s">
        <v>256</v>
      </c>
      <c r="F173" s="182" t="s">
        <v>257</v>
      </c>
      <c r="G173" s="183" t="s">
        <v>230</v>
      </c>
      <c r="H173" s="184">
        <v>1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42</v>
      </c>
      <c r="O173" s="81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152</v>
      </c>
      <c r="AT173" s="192" t="s">
        <v>148</v>
      </c>
      <c r="AU173" s="192" t="s">
        <v>153</v>
      </c>
      <c r="AY173" s="18" t="s">
        <v>146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153</v>
      </c>
      <c r="BK173" s="193">
        <f>ROUND(I173*H173,2)</f>
        <v>0</v>
      </c>
      <c r="BL173" s="18" t="s">
        <v>152</v>
      </c>
      <c r="BM173" s="192" t="s">
        <v>258</v>
      </c>
    </row>
    <row r="174" s="15" customFormat="1">
      <c r="A174" s="15"/>
      <c r="B174" s="211"/>
      <c r="C174" s="15"/>
      <c r="D174" s="195" t="s">
        <v>201</v>
      </c>
      <c r="E174" s="212" t="s">
        <v>1</v>
      </c>
      <c r="F174" s="213" t="s">
        <v>259</v>
      </c>
      <c r="G174" s="15"/>
      <c r="H174" s="212" t="s">
        <v>1</v>
      </c>
      <c r="I174" s="214"/>
      <c r="J174" s="15"/>
      <c r="K174" s="15"/>
      <c r="L174" s="211"/>
      <c r="M174" s="215"/>
      <c r="N174" s="216"/>
      <c r="O174" s="216"/>
      <c r="P174" s="216"/>
      <c r="Q174" s="216"/>
      <c r="R174" s="216"/>
      <c r="S174" s="216"/>
      <c r="T174" s="21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12" t="s">
        <v>201</v>
      </c>
      <c r="AU174" s="212" t="s">
        <v>153</v>
      </c>
      <c r="AV174" s="15" t="s">
        <v>84</v>
      </c>
      <c r="AW174" s="15" t="s">
        <v>33</v>
      </c>
      <c r="AX174" s="15" t="s">
        <v>76</v>
      </c>
      <c r="AY174" s="212" t="s">
        <v>146</v>
      </c>
    </row>
    <row r="175" s="15" customFormat="1">
      <c r="A175" s="15"/>
      <c r="B175" s="211"/>
      <c r="C175" s="15"/>
      <c r="D175" s="195" t="s">
        <v>201</v>
      </c>
      <c r="E175" s="212" t="s">
        <v>1</v>
      </c>
      <c r="F175" s="213" t="s">
        <v>260</v>
      </c>
      <c r="G175" s="15"/>
      <c r="H175" s="212" t="s">
        <v>1</v>
      </c>
      <c r="I175" s="214"/>
      <c r="J175" s="15"/>
      <c r="K175" s="15"/>
      <c r="L175" s="211"/>
      <c r="M175" s="215"/>
      <c r="N175" s="216"/>
      <c r="O175" s="216"/>
      <c r="P175" s="216"/>
      <c r="Q175" s="216"/>
      <c r="R175" s="216"/>
      <c r="S175" s="216"/>
      <c r="T175" s="217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2" t="s">
        <v>201</v>
      </c>
      <c r="AU175" s="212" t="s">
        <v>153</v>
      </c>
      <c r="AV175" s="15" t="s">
        <v>84</v>
      </c>
      <c r="AW175" s="15" t="s">
        <v>33</v>
      </c>
      <c r="AX175" s="15" t="s">
        <v>76</v>
      </c>
      <c r="AY175" s="212" t="s">
        <v>146</v>
      </c>
    </row>
    <row r="176" s="15" customFormat="1">
      <c r="A176" s="15"/>
      <c r="B176" s="211"/>
      <c r="C176" s="15"/>
      <c r="D176" s="195" t="s">
        <v>201</v>
      </c>
      <c r="E176" s="212" t="s">
        <v>1</v>
      </c>
      <c r="F176" s="213" t="s">
        <v>261</v>
      </c>
      <c r="G176" s="15"/>
      <c r="H176" s="212" t="s">
        <v>1</v>
      </c>
      <c r="I176" s="214"/>
      <c r="J176" s="15"/>
      <c r="K176" s="15"/>
      <c r="L176" s="211"/>
      <c r="M176" s="215"/>
      <c r="N176" s="216"/>
      <c r="O176" s="216"/>
      <c r="P176" s="216"/>
      <c r="Q176" s="216"/>
      <c r="R176" s="216"/>
      <c r="S176" s="216"/>
      <c r="T176" s="21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12" t="s">
        <v>201</v>
      </c>
      <c r="AU176" s="212" t="s">
        <v>153</v>
      </c>
      <c r="AV176" s="15" t="s">
        <v>84</v>
      </c>
      <c r="AW176" s="15" t="s">
        <v>33</v>
      </c>
      <c r="AX176" s="15" t="s">
        <v>76</v>
      </c>
      <c r="AY176" s="212" t="s">
        <v>146</v>
      </c>
    </row>
    <row r="177" s="15" customFormat="1">
      <c r="A177" s="15"/>
      <c r="B177" s="211"/>
      <c r="C177" s="15"/>
      <c r="D177" s="195" t="s">
        <v>201</v>
      </c>
      <c r="E177" s="212" t="s">
        <v>1</v>
      </c>
      <c r="F177" s="213" t="s">
        <v>262</v>
      </c>
      <c r="G177" s="15"/>
      <c r="H177" s="212" t="s">
        <v>1</v>
      </c>
      <c r="I177" s="214"/>
      <c r="J177" s="15"/>
      <c r="K177" s="15"/>
      <c r="L177" s="211"/>
      <c r="M177" s="215"/>
      <c r="N177" s="216"/>
      <c r="O177" s="216"/>
      <c r="P177" s="216"/>
      <c r="Q177" s="216"/>
      <c r="R177" s="216"/>
      <c r="S177" s="216"/>
      <c r="T177" s="217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12" t="s">
        <v>201</v>
      </c>
      <c r="AU177" s="212" t="s">
        <v>153</v>
      </c>
      <c r="AV177" s="15" t="s">
        <v>84</v>
      </c>
      <c r="AW177" s="15" t="s">
        <v>33</v>
      </c>
      <c r="AX177" s="15" t="s">
        <v>76</v>
      </c>
      <c r="AY177" s="212" t="s">
        <v>146</v>
      </c>
    </row>
    <row r="178" s="13" customFormat="1">
      <c r="A178" s="13"/>
      <c r="B178" s="194"/>
      <c r="C178" s="13"/>
      <c r="D178" s="195" t="s">
        <v>201</v>
      </c>
      <c r="E178" s="196" t="s">
        <v>1</v>
      </c>
      <c r="F178" s="197" t="s">
        <v>84</v>
      </c>
      <c r="G178" s="13"/>
      <c r="H178" s="198">
        <v>1</v>
      </c>
      <c r="I178" s="199"/>
      <c r="J178" s="13"/>
      <c r="K178" s="13"/>
      <c r="L178" s="194"/>
      <c r="M178" s="200"/>
      <c r="N178" s="201"/>
      <c r="O178" s="201"/>
      <c r="P178" s="201"/>
      <c r="Q178" s="201"/>
      <c r="R178" s="201"/>
      <c r="S178" s="201"/>
      <c r="T178" s="20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6" t="s">
        <v>201</v>
      </c>
      <c r="AU178" s="196" t="s">
        <v>153</v>
      </c>
      <c r="AV178" s="13" t="s">
        <v>153</v>
      </c>
      <c r="AW178" s="13" t="s">
        <v>33</v>
      </c>
      <c r="AX178" s="13" t="s">
        <v>76</v>
      </c>
      <c r="AY178" s="196" t="s">
        <v>146</v>
      </c>
    </row>
    <row r="179" s="14" customFormat="1">
      <c r="A179" s="14"/>
      <c r="B179" s="203"/>
      <c r="C179" s="14"/>
      <c r="D179" s="195" t="s">
        <v>201</v>
      </c>
      <c r="E179" s="204" t="s">
        <v>1</v>
      </c>
      <c r="F179" s="205" t="s">
        <v>203</v>
      </c>
      <c r="G179" s="14"/>
      <c r="H179" s="206">
        <v>1</v>
      </c>
      <c r="I179" s="207"/>
      <c r="J179" s="14"/>
      <c r="K179" s="14"/>
      <c r="L179" s="203"/>
      <c r="M179" s="208"/>
      <c r="N179" s="209"/>
      <c r="O179" s="209"/>
      <c r="P179" s="209"/>
      <c r="Q179" s="209"/>
      <c r="R179" s="209"/>
      <c r="S179" s="209"/>
      <c r="T179" s="21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4" t="s">
        <v>201</v>
      </c>
      <c r="AU179" s="204" t="s">
        <v>153</v>
      </c>
      <c r="AV179" s="14" t="s">
        <v>152</v>
      </c>
      <c r="AW179" s="14" t="s">
        <v>33</v>
      </c>
      <c r="AX179" s="14" t="s">
        <v>84</v>
      </c>
      <c r="AY179" s="204" t="s">
        <v>146</v>
      </c>
    </row>
    <row r="180" s="2" customFormat="1" ht="24.15" customHeight="1">
      <c r="A180" s="37"/>
      <c r="B180" s="179"/>
      <c r="C180" s="180" t="s">
        <v>263</v>
      </c>
      <c r="D180" s="180" t="s">
        <v>148</v>
      </c>
      <c r="E180" s="181" t="s">
        <v>264</v>
      </c>
      <c r="F180" s="182" t="s">
        <v>265</v>
      </c>
      <c r="G180" s="183" t="s">
        <v>230</v>
      </c>
      <c r="H180" s="184">
        <v>1</v>
      </c>
      <c r="I180" s="185"/>
      <c r="J180" s="186">
        <f>ROUND(I180*H180,2)</f>
        <v>0</v>
      </c>
      <c r="K180" s="187"/>
      <c r="L180" s="38"/>
      <c r="M180" s="188" t="s">
        <v>1</v>
      </c>
      <c r="N180" s="189" t="s">
        <v>42</v>
      </c>
      <c r="O180" s="81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152</v>
      </c>
      <c r="AT180" s="192" t="s">
        <v>148</v>
      </c>
      <c r="AU180" s="192" t="s">
        <v>153</v>
      </c>
      <c r="AY180" s="18" t="s">
        <v>146</v>
      </c>
      <c r="BE180" s="193">
        <f>IF(N180="základná",J180,0)</f>
        <v>0</v>
      </c>
      <c r="BF180" s="193">
        <f>IF(N180="znížená",J180,0)</f>
        <v>0</v>
      </c>
      <c r="BG180" s="193">
        <f>IF(N180="zákl. prenesená",J180,0)</f>
        <v>0</v>
      </c>
      <c r="BH180" s="193">
        <f>IF(N180="zníž. prenesená",J180,0)</f>
        <v>0</v>
      </c>
      <c r="BI180" s="193">
        <f>IF(N180="nulová",J180,0)</f>
        <v>0</v>
      </c>
      <c r="BJ180" s="18" t="s">
        <v>153</v>
      </c>
      <c r="BK180" s="193">
        <f>ROUND(I180*H180,2)</f>
        <v>0</v>
      </c>
      <c r="BL180" s="18" t="s">
        <v>152</v>
      </c>
      <c r="BM180" s="192" t="s">
        <v>266</v>
      </c>
    </row>
    <row r="181" s="15" customFormat="1">
      <c r="A181" s="15"/>
      <c r="B181" s="211"/>
      <c r="C181" s="15"/>
      <c r="D181" s="195" t="s">
        <v>201</v>
      </c>
      <c r="E181" s="212" t="s">
        <v>1</v>
      </c>
      <c r="F181" s="213" t="s">
        <v>267</v>
      </c>
      <c r="G181" s="15"/>
      <c r="H181" s="212" t="s">
        <v>1</v>
      </c>
      <c r="I181" s="214"/>
      <c r="J181" s="15"/>
      <c r="K181" s="15"/>
      <c r="L181" s="211"/>
      <c r="M181" s="215"/>
      <c r="N181" s="216"/>
      <c r="O181" s="216"/>
      <c r="P181" s="216"/>
      <c r="Q181" s="216"/>
      <c r="R181" s="216"/>
      <c r="S181" s="216"/>
      <c r="T181" s="217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12" t="s">
        <v>201</v>
      </c>
      <c r="AU181" s="212" t="s">
        <v>153</v>
      </c>
      <c r="AV181" s="15" t="s">
        <v>84</v>
      </c>
      <c r="AW181" s="15" t="s">
        <v>33</v>
      </c>
      <c r="AX181" s="15" t="s">
        <v>76</v>
      </c>
      <c r="AY181" s="212" t="s">
        <v>146</v>
      </c>
    </row>
    <row r="182" s="15" customFormat="1">
      <c r="A182" s="15"/>
      <c r="B182" s="211"/>
      <c r="C182" s="15"/>
      <c r="D182" s="195" t="s">
        <v>201</v>
      </c>
      <c r="E182" s="212" t="s">
        <v>1</v>
      </c>
      <c r="F182" s="213" t="s">
        <v>268</v>
      </c>
      <c r="G182" s="15"/>
      <c r="H182" s="212" t="s">
        <v>1</v>
      </c>
      <c r="I182" s="214"/>
      <c r="J182" s="15"/>
      <c r="K182" s="15"/>
      <c r="L182" s="211"/>
      <c r="M182" s="215"/>
      <c r="N182" s="216"/>
      <c r="O182" s="216"/>
      <c r="P182" s="216"/>
      <c r="Q182" s="216"/>
      <c r="R182" s="216"/>
      <c r="S182" s="216"/>
      <c r="T182" s="21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12" t="s">
        <v>201</v>
      </c>
      <c r="AU182" s="212" t="s">
        <v>153</v>
      </c>
      <c r="AV182" s="15" t="s">
        <v>84</v>
      </c>
      <c r="AW182" s="15" t="s">
        <v>33</v>
      </c>
      <c r="AX182" s="15" t="s">
        <v>76</v>
      </c>
      <c r="AY182" s="212" t="s">
        <v>146</v>
      </c>
    </row>
    <row r="183" s="13" customFormat="1">
      <c r="A183" s="13"/>
      <c r="B183" s="194"/>
      <c r="C183" s="13"/>
      <c r="D183" s="195" t="s">
        <v>201</v>
      </c>
      <c r="E183" s="196" t="s">
        <v>1</v>
      </c>
      <c r="F183" s="197" t="s">
        <v>84</v>
      </c>
      <c r="G183" s="13"/>
      <c r="H183" s="198">
        <v>1</v>
      </c>
      <c r="I183" s="199"/>
      <c r="J183" s="13"/>
      <c r="K183" s="13"/>
      <c r="L183" s="194"/>
      <c r="M183" s="200"/>
      <c r="N183" s="201"/>
      <c r="O183" s="201"/>
      <c r="P183" s="201"/>
      <c r="Q183" s="201"/>
      <c r="R183" s="201"/>
      <c r="S183" s="201"/>
      <c r="T183" s="20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6" t="s">
        <v>201</v>
      </c>
      <c r="AU183" s="196" t="s">
        <v>153</v>
      </c>
      <c r="AV183" s="13" t="s">
        <v>153</v>
      </c>
      <c r="AW183" s="13" t="s">
        <v>33</v>
      </c>
      <c r="AX183" s="13" t="s">
        <v>76</v>
      </c>
      <c r="AY183" s="196" t="s">
        <v>146</v>
      </c>
    </row>
    <row r="184" s="14" customFormat="1">
      <c r="A184" s="14"/>
      <c r="B184" s="203"/>
      <c r="C184" s="14"/>
      <c r="D184" s="195" t="s">
        <v>201</v>
      </c>
      <c r="E184" s="204" t="s">
        <v>1</v>
      </c>
      <c r="F184" s="205" t="s">
        <v>203</v>
      </c>
      <c r="G184" s="14"/>
      <c r="H184" s="206">
        <v>1</v>
      </c>
      <c r="I184" s="207"/>
      <c r="J184" s="14"/>
      <c r="K184" s="14"/>
      <c r="L184" s="203"/>
      <c r="M184" s="208"/>
      <c r="N184" s="209"/>
      <c r="O184" s="209"/>
      <c r="P184" s="209"/>
      <c r="Q184" s="209"/>
      <c r="R184" s="209"/>
      <c r="S184" s="209"/>
      <c r="T184" s="21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4" t="s">
        <v>201</v>
      </c>
      <c r="AU184" s="204" t="s">
        <v>153</v>
      </c>
      <c r="AV184" s="14" t="s">
        <v>152</v>
      </c>
      <c r="AW184" s="14" t="s">
        <v>33</v>
      </c>
      <c r="AX184" s="14" t="s">
        <v>84</v>
      </c>
      <c r="AY184" s="204" t="s">
        <v>146</v>
      </c>
    </row>
    <row r="185" s="2" customFormat="1" ht="16.5" customHeight="1">
      <c r="A185" s="37"/>
      <c r="B185" s="179"/>
      <c r="C185" s="180" t="s">
        <v>161</v>
      </c>
      <c r="D185" s="180" t="s">
        <v>148</v>
      </c>
      <c r="E185" s="181" t="s">
        <v>269</v>
      </c>
      <c r="F185" s="182" t="s">
        <v>270</v>
      </c>
      <c r="G185" s="183" t="s">
        <v>230</v>
      </c>
      <c r="H185" s="184">
        <v>1</v>
      </c>
      <c r="I185" s="185"/>
      <c r="J185" s="186">
        <f>ROUND(I185*H185,2)</f>
        <v>0</v>
      </c>
      <c r="K185" s="187"/>
      <c r="L185" s="38"/>
      <c r="M185" s="218" t="s">
        <v>1</v>
      </c>
      <c r="N185" s="219" t="s">
        <v>42</v>
      </c>
      <c r="O185" s="220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152</v>
      </c>
      <c r="AT185" s="192" t="s">
        <v>148</v>
      </c>
      <c r="AU185" s="192" t="s">
        <v>153</v>
      </c>
      <c r="AY185" s="18" t="s">
        <v>146</v>
      </c>
      <c r="BE185" s="193">
        <f>IF(N185="základná",J185,0)</f>
        <v>0</v>
      </c>
      <c r="BF185" s="193">
        <f>IF(N185="znížená",J185,0)</f>
        <v>0</v>
      </c>
      <c r="BG185" s="193">
        <f>IF(N185="zákl. prenesená",J185,0)</f>
        <v>0</v>
      </c>
      <c r="BH185" s="193">
        <f>IF(N185="zníž. prenesená",J185,0)</f>
        <v>0</v>
      </c>
      <c r="BI185" s="193">
        <f>IF(N185="nulová",J185,0)</f>
        <v>0</v>
      </c>
      <c r="BJ185" s="18" t="s">
        <v>153</v>
      </c>
      <c r="BK185" s="193">
        <f>ROUND(I185*H185,2)</f>
        <v>0</v>
      </c>
      <c r="BL185" s="18" t="s">
        <v>152</v>
      </c>
      <c r="BM185" s="192" t="s">
        <v>271</v>
      </c>
    </row>
    <row r="186" s="2" customFormat="1" ht="6.96" customHeight="1">
      <c r="A186" s="37"/>
      <c r="B186" s="64"/>
      <c r="C186" s="65"/>
      <c r="D186" s="65"/>
      <c r="E186" s="65"/>
      <c r="F186" s="65"/>
      <c r="G186" s="65"/>
      <c r="H186" s="65"/>
      <c r="I186" s="65"/>
      <c r="J186" s="65"/>
      <c r="K186" s="65"/>
      <c r="L186" s="38"/>
      <c r="M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</row>
  </sheetData>
  <autoFilter ref="C120:K18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272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ROUND(J120,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ROUND((SUM(BE120:BE141)),  2)</f>
        <v>0</v>
      </c>
      <c r="G33" s="132"/>
      <c r="H33" s="132"/>
      <c r="I33" s="133">
        <v>0.20000000000000001</v>
      </c>
      <c r="J33" s="131">
        <f>ROUND(((SUM(BE120:BE141))*I33),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ROUND((SUM(BF120:BF141)),  2)</f>
        <v>0</v>
      </c>
      <c r="G34" s="132"/>
      <c r="H34" s="132"/>
      <c r="I34" s="133">
        <v>0.20000000000000001</v>
      </c>
      <c r="J34" s="131">
        <f>ROUND(((SUM(BF120:BF141))*I34),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ROUND((SUM(BG120:BG141)),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ROUND((SUM(BH120:BH141)),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ROUND((SUM(BI120:BI141)),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SO 01.2 - SO 01.2 Príprava územia a búracie práce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J120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127</v>
      </c>
      <c r="E97" s="149"/>
      <c r="F97" s="149"/>
      <c r="G97" s="149"/>
      <c r="H97" s="149"/>
      <c r="I97" s="149"/>
      <c r="J97" s="150">
        <f>J121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128</v>
      </c>
      <c r="E98" s="153"/>
      <c r="F98" s="153"/>
      <c r="G98" s="153"/>
      <c r="H98" s="153"/>
      <c r="I98" s="153"/>
      <c r="J98" s="154">
        <f>J122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129</v>
      </c>
      <c r="E99" s="153"/>
      <c r="F99" s="153"/>
      <c r="G99" s="153"/>
      <c r="H99" s="153"/>
      <c r="I99" s="153"/>
      <c r="J99" s="154">
        <f>J130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130</v>
      </c>
      <c r="E100" s="153"/>
      <c r="F100" s="153"/>
      <c r="G100" s="153"/>
      <c r="H100" s="153"/>
      <c r="I100" s="153"/>
      <c r="J100" s="154">
        <f>J134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132</v>
      </c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15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5" t="str">
        <f>E7</f>
        <v>Revitalizácia vnútrobloku Pádivec - Stavebné práce</v>
      </c>
      <c r="F110" s="31"/>
      <c r="G110" s="31"/>
      <c r="H110" s="31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118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71" t="str">
        <f>E9</f>
        <v>SO 01.2 - SO 01.2 Príprava územia a búracie práce</v>
      </c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19</v>
      </c>
      <c r="D114" s="37"/>
      <c r="E114" s="37"/>
      <c r="F114" s="26" t="str">
        <f>F12</f>
        <v>Trenčín</v>
      </c>
      <c r="G114" s="37"/>
      <c r="H114" s="37"/>
      <c r="I114" s="31" t="s">
        <v>21</v>
      </c>
      <c r="J114" s="73" t="str">
        <f>IF(J12="","",J12)</f>
        <v>10. 2. 2022</v>
      </c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23</v>
      </c>
      <c r="D116" s="37"/>
      <c r="E116" s="37"/>
      <c r="F116" s="26" t="str">
        <f>E15</f>
        <v>Mesto Trenčín</v>
      </c>
      <c r="G116" s="37"/>
      <c r="H116" s="37"/>
      <c r="I116" s="31" t="s">
        <v>29</v>
      </c>
      <c r="J116" s="35" t="str">
        <f>E21</f>
        <v>Kvitnúce záhrady s.r.o.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27</v>
      </c>
      <c r="D117" s="37"/>
      <c r="E117" s="37"/>
      <c r="F117" s="26" t="str">
        <f>IF(E18="","",E18)</f>
        <v>Vyplň údaj</v>
      </c>
      <c r="G117" s="37"/>
      <c r="H117" s="37"/>
      <c r="I117" s="31" t="s">
        <v>34</v>
      </c>
      <c r="J117" s="35" t="str">
        <f>E24</f>
        <v>Kvitnúce záhrady s.r.o.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55"/>
      <c r="B119" s="156"/>
      <c r="C119" s="157" t="s">
        <v>133</v>
      </c>
      <c r="D119" s="158" t="s">
        <v>61</v>
      </c>
      <c r="E119" s="158" t="s">
        <v>57</v>
      </c>
      <c r="F119" s="158" t="s">
        <v>58</v>
      </c>
      <c r="G119" s="158" t="s">
        <v>134</v>
      </c>
      <c r="H119" s="158" t="s">
        <v>135</v>
      </c>
      <c r="I119" s="158" t="s">
        <v>136</v>
      </c>
      <c r="J119" s="159" t="s">
        <v>124</v>
      </c>
      <c r="K119" s="160" t="s">
        <v>137</v>
      </c>
      <c r="L119" s="161"/>
      <c r="M119" s="90" t="s">
        <v>1</v>
      </c>
      <c r="N119" s="91" t="s">
        <v>40</v>
      </c>
      <c r="O119" s="91" t="s">
        <v>138</v>
      </c>
      <c r="P119" s="91" t="s">
        <v>139</v>
      </c>
      <c r="Q119" s="91" t="s">
        <v>140</v>
      </c>
      <c r="R119" s="91" t="s">
        <v>141</v>
      </c>
      <c r="S119" s="91" t="s">
        <v>142</v>
      </c>
      <c r="T119" s="92" t="s">
        <v>143</v>
      </c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="2" customFormat="1" ht="22.8" customHeight="1">
      <c r="A120" s="37"/>
      <c r="B120" s="38"/>
      <c r="C120" s="97" t="s">
        <v>125</v>
      </c>
      <c r="D120" s="37"/>
      <c r="E120" s="37"/>
      <c r="F120" s="37"/>
      <c r="G120" s="37"/>
      <c r="H120" s="37"/>
      <c r="I120" s="37"/>
      <c r="J120" s="162">
        <f>BK120</f>
        <v>0</v>
      </c>
      <c r="K120" s="37"/>
      <c r="L120" s="38"/>
      <c r="M120" s="93"/>
      <c r="N120" s="77"/>
      <c r="O120" s="94"/>
      <c r="P120" s="163">
        <f>P121</f>
        <v>0</v>
      </c>
      <c r="Q120" s="94"/>
      <c r="R120" s="163">
        <f>R121</f>
        <v>1.0281185350000002</v>
      </c>
      <c r="S120" s="94"/>
      <c r="T120" s="164">
        <f>T121</f>
        <v>97.525000000000006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75</v>
      </c>
      <c r="AU120" s="18" t="s">
        <v>126</v>
      </c>
      <c r="BK120" s="165">
        <f>BK121</f>
        <v>0</v>
      </c>
    </row>
    <row r="121" s="12" customFormat="1" ht="25.92" customHeight="1">
      <c r="A121" s="12"/>
      <c r="B121" s="166"/>
      <c r="C121" s="12"/>
      <c r="D121" s="167" t="s">
        <v>75</v>
      </c>
      <c r="E121" s="168" t="s">
        <v>144</v>
      </c>
      <c r="F121" s="168" t="s">
        <v>145</v>
      </c>
      <c r="G121" s="12"/>
      <c r="H121" s="12"/>
      <c r="I121" s="169"/>
      <c r="J121" s="170">
        <f>BK121</f>
        <v>0</v>
      </c>
      <c r="K121" s="12"/>
      <c r="L121" s="166"/>
      <c r="M121" s="171"/>
      <c r="N121" s="172"/>
      <c r="O121" s="172"/>
      <c r="P121" s="173">
        <f>P122+P130+P134</f>
        <v>0</v>
      </c>
      <c r="Q121" s="172"/>
      <c r="R121" s="173">
        <f>R122+R130+R134</f>
        <v>1.0281185350000002</v>
      </c>
      <c r="S121" s="172"/>
      <c r="T121" s="174">
        <f>T122+T130+T134</f>
        <v>97.525000000000006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7" t="s">
        <v>84</v>
      </c>
      <c r="AT121" s="175" t="s">
        <v>75</v>
      </c>
      <c r="AU121" s="175" t="s">
        <v>76</v>
      </c>
      <c r="AY121" s="167" t="s">
        <v>146</v>
      </c>
      <c r="BK121" s="176">
        <f>BK122+BK130+BK134</f>
        <v>0</v>
      </c>
    </row>
    <row r="122" s="12" customFormat="1" ht="22.8" customHeight="1">
      <c r="A122" s="12"/>
      <c r="B122" s="166"/>
      <c r="C122" s="12"/>
      <c r="D122" s="167" t="s">
        <v>75</v>
      </c>
      <c r="E122" s="177" t="s">
        <v>84</v>
      </c>
      <c r="F122" s="177" t="s">
        <v>147</v>
      </c>
      <c r="G122" s="12"/>
      <c r="H122" s="12"/>
      <c r="I122" s="169"/>
      <c r="J122" s="178">
        <f>BK122</f>
        <v>0</v>
      </c>
      <c r="K122" s="12"/>
      <c r="L122" s="166"/>
      <c r="M122" s="171"/>
      <c r="N122" s="172"/>
      <c r="O122" s="172"/>
      <c r="P122" s="173">
        <f>SUM(P123:P129)</f>
        <v>0</v>
      </c>
      <c r="Q122" s="172"/>
      <c r="R122" s="173">
        <f>SUM(R123:R129)</f>
        <v>0.00041053499999999996</v>
      </c>
      <c r="S122" s="172"/>
      <c r="T122" s="174">
        <f>SUM(T123:T129)</f>
        <v>97.525000000000006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84</v>
      </c>
      <c r="AT122" s="175" t="s">
        <v>75</v>
      </c>
      <c r="AU122" s="175" t="s">
        <v>84</v>
      </c>
      <c r="AY122" s="167" t="s">
        <v>146</v>
      </c>
      <c r="BK122" s="176">
        <f>SUM(BK123:BK129)</f>
        <v>0</v>
      </c>
    </row>
    <row r="123" s="2" customFormat="1" ht="24.15" customHeight="1">
      <c r="A123" s="37"/>
      <c r="B123" s="179"/>
      <c r="C123" s="180" t="s">
        <v>84</v>
      </c>
      <c r="D123" s="180" t="s">
        <v>148</v>
      </c>
      <c r="E123" s="181" t="s">
        <v>149</v>
      </c>
      <c r="F123" s="182" t="s">
        <v>150</v>
      </c>
      <c r="G123" s="183" t="s">
        <v>151</v>
      </c>
      <c r="H123" s="184">
        <v>25</v>
      </c>
      <c r="I123" s="185"/>
      <c r="J123" s="186">
        <f>ROUND(I123*H123,2)</f>
        <v>0</v>
      </c>
      <c r="K123" s="187"/>
      <c r="L123" s="38"/>
      <c r="M123" s="188" t="s">
        <v>1</v>
      </c>
      <c r="N123" s="189" t="s">
        <v>42</v>
      </c>
      <c r="O123" s="81"/>
      <c r="P123" s="190">
        <f>O123*H123</f>
        <v>0</v>
      </c>
      <c r="Q123" s="190">
        <v>1.5204999999999999E-05</v>
      </c>
      <c r="R123" s="190">
        <f>Q123*H123</f>
        <v>0.00038012499999999998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152</v>
      </c>
      <c r="AT123" s="192" t="s">
        <v>148</v>
      </c>
      <c r="AU123" s="192" t="s">
        <v>153</v>
      </c>
      <c r="AY123" s="18" t="s">
        <v>146</v>
      </c>
      <c r="BE123" s="193">
        <f>IF(N123="základná",J123,0)</f>
        <v>0</v>
      </c>
      <c r="BF123" s="193">
        <f>IF(N123="znížená",J123,0)</f>
        <v>0</v>
      </c>
      <c r="BG123" s="193">
        <f>IF(N123="zákl. prenesená",J123,0)</f>
        <v>0</v>
      </c>
      <c r="BH123" s="193">
        <f>IF(N123="zníž. prenesená",J123,0)</f>
        <v>0</v>
      </c>
      <c r="BI123" s="193">
        <f>IF(N123="nulová",J123,0)</f>
        <v>0</v>
      </c>
      <c r="BJ123" s="18" t="s">
        <v>153</v>
      </c>
      <c r="BK123" s="193">
        <f>ROUND(I123*H123,2)</f>
        <v>0</v>
      </c>
      <c r="BL123" s="18" t="s">
        <v>152</v>
      </c>
      <c r="BM123" s="192" t="s">
        <v>153</v>
      </c>
    </row>
    <row r="124" s="2" customFormat="1" ht="24.15" customHeight="1">
      <c r="A124" s="37"/>
      <c r="B124" s="179"/>
      <c r="C124" s="180" t="s">
        <v>153</v>
      </c>
      <c r="D124" s="180" t="s">
        <v>148</v>
      </c>
      <c r="E124" s="181" t="s">
        <v>273</v>
      </c>
      <c r="F124" s="182" t="s">
        <v>274</v>
      </c>
      <c r="G124" s="183" t="s">
        <v>151</v>
      </c>
      <c r="H124" s="184">
        <v>2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42</v>
      </c>
      <c r="O124" s="81"/>
      <c r="P124" s="190">
        <f>O124*H124</f>
        <v>0</v>
      </c>
      <c r="Q124" s="190">
        <v>1.5204999999999999E-05</v>
      </c>
      <c r="R124" s="190">
        <f>Q124*H124</f>
        <v>3.0409999999999999E-05</v>
      </c>
      <c r="S124" s="190">
        <v>0</v>
      </c>
      <c r="T124" s="19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152</v>
      </c>
      <c r="AT124" s="192" t="s">
        <v>148</v>
      </c>
      <c r="AU124" s="192" t="s">
        <v>153</v>
      </c>
      <c r="AY124" s="18" t="s">
        <v>146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153</v>
      </c>
      <c r="BK124" s="193">
        <f>ROUND(I124*H124,2)</f>
        <v>0</v>
      </c>
      <c r="BL124" s="18" t="s">
        <v>152</v>
      </c>
      <c r="BM124" s="192" t="s">
        <v>152</v>
      </c>
    </row>
    <row r="125" s="2" customFormat="1" ht="24.15" customHeight="1">
      <c r="A125" s="37"/>
      <c r="B125" s="179"/>
      <c r="C125" s="180" t="s">
        <v>157</v>
      </c>
      <c r="D125" s="180" t="s">
        <v>148</v>
      </c>
      <c r="E125" s="181" t="s">
        <v>154</v>
      </c>
      <c r="F125" s="182" t="s">
        <v>155</v>
      </c>
      <c r="G125" s="183" t="s">
        <v>151</v>
      </c>
      <c r="H125" s="184">
        <v>25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42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152</v>
      </c>
      <c r="AT125" s="192" t="s">
        <v>148</v>
      </c>
      <c r="AU125" s="192" t="s">
        <v>153</v>
      </c>
      <c r="AY125" s="18" t="s">
        <v>146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153</v>
      </c>
      <c r="BK125" s="193">
        <f>ROUND(I125*H125,2)</f>
        <v>0</v>
      </c>
      <c r="BL125" s="18" t="s">
        <v>152</v>
      </c>
      <c r="BM125" s="192" t="s">
        <v>156</v>
      </c>
    </row>
    <row r="126" s="2" customFormat="1" ht="24.15" customHeight="1">
      <c r="A126" s="37"/>
      <c r="B126" s="179"/>
      <c r="C126" s="180" t="s">
        <v>152</v>
      </c>
      <c r="D126" s="180" t="s">
        <v>148</v>
      </c>
      <c r="E126" s="181" t="s">
        <v>275</v>
      </c>
      <c r="F126" s="182" t="s">
        <v>276</v>
      </c>
      <c r="G126" s="183" t="s">
        <v>151</v>
      </c>
      <c r="H126" s="184">
        <v>2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42</v>
      </c>
      <c r="O126" s="81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152</v>
      </c>
      <c r="AT126" s="192" t="s">
        <v>148</v>
      </c>
      <c r="AU126" s="192" t="s">
        <v>153</v>
      </c>
      <c r="AY126" s="18" t="s">
        <v>146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153</v>
      </c>
      <c r="BK126" s="193">
        <f>ROUND(I126*H126,2)</f>
        <v>0</v>
      </c>
      <c r="BL126" s="18" t="s">
        <v>152</v>
      </c>
      <c r="BM126" s="192" t="s">
        <v>209</v>
      </c>
    </row>
    <row r="127" s="2" customFormat="1" ht="24.15" customHeight="1">
      <c r="A127" s="37"/>
      <c r="B127" s="179"/>
      <c r="C127" s="180" t="s">
        <v>166</v>
      </c>
      <c r="D127" s="180" t="s">
        <v>148</v>
      </c>
      <c r="E127" s="181" t="s">
        <v>158</v>
      </c>
      <c r="F127" s="182" t="s">
        <v>159</v>
      </c>
      <c r="G127" s="183" t="s">
        <v>160</v>
      </c>
      <c r="H127" s="184">
        <v>182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0.26000000000000001</v>
      </c>
      <c r="T127" s="191">
        <f>S127*H127</f>
        <v>47.32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152</v>
      </c>
      <c r="AT127" s="192" t="s">
        <v>148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161</v>
      </c>
    </row>
    <row r="128" s="2" customFormat="1" ht="24.15" customHeight="1">
      <c r="A128" s="37"/>
      <c r="B128" s="179"/>
      <c r="C128" s="180" t="s">
        <v>170</v>
      </c>
      <c r="D128" s="180" t="s">
        <v>148</v>
      </c>
      <c r="E128" s="181" t="s">
        <v>167</v>
      </c>
      <c r="F128" s="182" t="s">
        <v>168</v>
      </c>
      <c r="G128" s="183" t="s">
        <v>160</v>
      </c>
      <c r="H128" s="184">
        <v>182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0</v>
      </c>
      <c r="R128" s="190">
        <f>Q128*H128</f>
        <v>0</v>
      </c>
      <c r="S128" s="190">
        <v>0.23999999999999999</v>
      </c>
      <c r="T128" s="191">
        <f>S128*H128</f>
        <v>43.68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152</v>
      </c>
      <c r="AT128" s="192" t="s">
        <v>148</v>
      </c>
      <c r="AU128" s="192" t="s">
        <v>153</v>
      </c>
      <c r="AY128" s="18" t="s">
        <v>146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153</v>
      </c>
      <c r="BK128" s="193">
        <f>ROUND(I128*H128,2)</f>
        <v>0</v>
      </c>
      <c r="BL128" s="18" t="s">
        <v>152</v>
      </c>
      <c r="BM128" s="192" t="s">
        <v>165</v>
      </c>
    </row>
    <row r="129" s="2" customFormat="1" ht="33" customHeight="1">
      <c r="A129" s="37"/>
      <c r="B129" s="179"/>
      <c r="C129" s="180" t="s">
        <v>174</v>
      </c>
      <c r="D129" s="180" t="s">
        <v>148</v>
      </c>
      <c r="E129" s="181" t="s">
        <v>277</v>
      </c>
      <c r="F129" s="182" t="s">
        <v>278</v>
      </c>
      <c r="G129" s="183" t="s">
        <v>160</v>
      </c>
      <c r="H129" s="184">
        <v>29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0.22500000000000001</v>
      </c>
      <c r="T129" s="191">
        <f>S129*H129</f>
        <v>6.5250000000000004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152</v>
      </c>
      <c r="AT129" s="192" t="s">
        <v>148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279</v>
      </c>
    </row>
    <row r="130" s="12" customFormat="1" ht="22.8" customHeight="1">
      <c r="A130" s="12"/>
      <c r="B130" s="166"/>
      <c r="C130" s="12"/>
      <c r="D130" s="167" t="s">
        <v>75</v>
      </c>
      <c r="E130" s="177" t="s">
        <v>178</v>
      </c>
      <c r="F130" s="177" t="s">
        <v>178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SUM(P131:P133)</f>
        <v>0</v>
      </c>
      <c r="Q130" s="172"/>
      <c r="R130" s="173">
        <f>SUM(R131:R133)</f>
        <v>1.0277080000000001</v>
      </c>
      <c r="S130" s="172"/>
      <c r="T130" s="174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84</v>
      </c>
      <c r="AT130" s="175" t="s">
        <v>75</v>
      </c>
      <c r="AU130" s="175" t="s">
        <v>84</v>
      </c>
      <c r="AY130" s="167" t="s">
        <v>146</v>
      </c>
      <c r="BK130" s="176">
        <f>SUM(BK131:BK133)</f>
        <v>0</v>
      </c>
    </row>
    <row r="131" s="2" customFormat="1" ht="33" customHeight="1">
      <c r="A131" s="37"/>
      <c r="B131" s="179"/>
      <c r="C131" s="180" t="s">
        <v>179</v>
      </c>
      <c r="D131" s="180" t="s">
        <v>148</v>
      </c>
      <c r="E131" s="181" t="s">
        <v>180</v>
      </c>
      <c r="F131" s="182" t="s">
        <v>181</v>
      </c>
      <c r="G131" s="183" t="s">
        <v>182</v>
      </c>
      <c r="H131" s="184">
        <v>500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173</v>
      </c>
    </row>
    <row r="132" s="2" customFormat="1" ht="24.15" customHeight="1">
      <c r="A132" s="37"/>
      <c r="B132" s="179"/>
      <c r="C132" s="180" t="s">
        <v>184</v>
      </c>
      <c r="D132" s="180" t="s">
        <v>148</v>
      </c>
      <c r="E132" s="181" t="s">
        <v>185</v>
      </c>
      <c r="F132" s="182" t="s">
        <v>186</v>
      </c>
      <c r="G132" s="183" t="s">
        <v>151</v>
      </c>
      <c r="H132" s="184">
        <v>20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0.051385399999999998</v>
      </c>
      <c r="R132" s="190">
        <f>Q132*H132</f>
        <v>1.0277080000000001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152</v>
      </c>
      <c r="AT132" s="192" t="s">
        <v>148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177</v>
      </c>
    </row>
    <row r="133" s="2" customFormat="1" ht="24.15" customHeight="1">
      <c r="A133" s="37"/>
      <c r="B133" s="179"/>
      <c r="C133" s="180" t="s">
        <v>188</v>
      </c>
      <c r="D133" s="180" t="s">
        <v>148</v>
      </c>
      <c r="E133" s="181" t="s">
        <v>189</v>
      </c>
      <c r="F133" s="182" t="s">
        <v>190</v>
      </c>
      <c r="G133" s="183" t="s">
        <v>151</v>
      </c>
      <c r="H133" s="184">
        <v>20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152</v>
      </c>
      <c r="AT133" s="192" t="s">
        <v>148</v>
      </c>
      <c r="AU133" s="192" t="s">
        <v>153</v>
      </c>
      <c r="AY133" s="18" t="s">
        <v>146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153</v>
      </c>
      <c r="BK133" s="193">
        <f>ROUND(I133*H133,2)</f>
        <v>0</v>
      </c>
      <c r="BL133" s="18" t="s">
        <v>152</v>
      </c>
      <c r="BM133" s="192" t="s">
        <v>183</v>
      </c>
    </row>
    <row r="134" s="12" customFormat="1" ht="22.8" customHeight="1">
      <c r="A134" s="12"/>
      <c r="B134" s="166"/>
      <c r="C134" s="12"/>
      <c r="D134" s="167" t="s">
        <v>75</v>
      </c>
      <c r="E134" s="177" t="s">
        <v>184</v>
      </c>
      <c r="F134" s="177" t="s">
        <v>192</v>
      </c>
      <c r="G134" s="12"/>
      <c r="H134" s="12"/>
      <c r="I134" s="169"/>
      <c r="J134" s="178">
        <f>BK134</f>
        <v>0</v>
      </c>
      <c r="K134" s="12"/>
      <c r="L134" s="166"/>
      <c r="M134" s="171"/>
      <c r="N134" s="172"/>
      <c r="O134" s="172"/>
      <c r="P134" s="173">
        <f>SUM(P135:P141)</f>
        <v>0</v>
      </c>
      <c r="Q134" s="172"/>
      <c r="R134" s="173">
        <f>SUM(R135:R141)</f>
        <v>0</v>
      </c>
      <c r="S134" s="172"/>
      <c r="T134" s="174">
        <f>SUM(T135:T141)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7" t="s">
        <v>84</v>
      </c>
      <c r="AT134" s="175" t="s">
        <v>75</v>
      </c>
      <c r="AU134" s="175" t="s">
        <v>84</v>
      </c>
      <c r="AY134" s="167" t="s">
        <v>146</v>
      </c>
      <c r="BK134" s="176">
        <f>SUM(BK135:BK141)</f>
        <v>0</v>
      </c>
    </row>
    <row r="135" s="2" customFormat="1" ht="24.15" customHeight="1">
      <c r="A135" s="37"/>
      <c r="B135" s="179"/>
      <c r="C135" s="180" t="s">
        <v>193</v>
      </c>
      <c r="D135" s="180" t="s">
        <v>148</v>
      </c>
      <c r="E135" s="181" t="s">
        <v>194</v>
      </c>
      <c r="F135" s="182" t="s">
        <v>195</v>
      </c>
      <c r="G135" s="183" t="s">
        <v>196</v>
      </c>
      <c r="H135" s="184">
        <v>97.525000000000006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152</v>
      </c>
      <c r="AT135" s="192" t="s">
        <v>148</v>
      </c>
      <c r="AU135" s="192" t="s">
        <v>153</v>
      </c>
      <c r="AY135" s="18" t="s">
        <v>146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153</v>
      </c>
      <c r="BK135" s="193">
        <f>ROUND(I135*H135,2)</f>
        <v>0</v>
      </c>
      <c r="BL135" s="18" t="s">
        <v>152</v>
      </c>
      <c r="BM135" s="192" t="s">
        <v>280</v>
      </c>
    </row>
    <row r="136" s="2" customFormat="1" ht="24.15" customHeight="1">
      <c r="A136" s="37"/>
      <c r="B136" s="179"/>
      <c r="C136" s="180" t="s">
        <v>156</v>
      </c>
      <c r="D136" s="180" t="s">
        <v>148</v>
      </c>
      <c r="E136" s="181" t="s">
        <v>198</v>
      </c>
      <c r="F136" s="182" t="s">
        <v>199</v>
      </c>
      <c r="G136" s="183" t="s">
        <v>196</v>
      </c>
      <c r="H136" s="184">
        <v>1462.875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281</v>
      </c>
    </row>
    <row r="137" s="13" customFormat="1">
      <c r="A137" s="13"/>
      <c r="B137" s="194"/>
      <c r="C137" s="13"/>
      <c r="D137" s="195" t="s">
        <v>201</v>
      </c>
      <c r="E137" s="196" t="s">
        <v>1</v>
      </c>
      <c r="F137" s="197" t="s">
        <v>282</v>
      </c>
      <c r="G137" s="13"/>
      <c r="H137" s="198">
        <v>97.525000000000006</v>
      </c>
      <c r="I137" s="199"/>
      <c r="J137" s="13"/>
      <c r="K137" s="13"/>
      <c r="L137" s="194"/>
      <c r="M137" s="200"/>
      <c r="N137" s="201"/>
      <c r="O137" s="201"/>
      <c r="P137" s="201"/>
      <c r="Q137" s="201"/>
      <c r="R137" s="201"/>
      <c r="S137" s="201"/>
      <c r="T137" s="20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6" t="s">
        <v>201</v>
      </c>
      <c r="AU137" s="196" t="s">
        <v>153</v>
      </c>
      <c r="AV137" s="13" t="s">
        <v>153</v>
      </c>
      <c r="AW137" s="13" t="s">
        <v>33</v>
      </c>
      <c r="AX137" s="13" t="s">
        <v>76</v>
      </c>
      <c r="AY137" s="196" t="s">
        <v>146</v>
      </c>
    </row>
    <row r="138" s="14" customFormat="1">
      <c r="A138" s="14"/>
      <c r="B138" s="203"/>
      <c r="C138" s="14"/>
      <c r="D138" s="195" t="s">
        <v>201</v>
      </c>
      <c r="E138" s="204" t="s">
        <v>1</v>
      </c>
      <c r="F138" s="205" t="s">
        <v>203</v>
      </c>
      <c r="G138" s="14"/>
      <c r="H138" s="206">
        <v>97.525000000000006</v>
      </c>
      <c r="I138" s="207"/>
      <c r="J138" s="14"/>
      <c r="K138" s="14"/>
      <c r="L138" s="203"/>
      <c r="M138" s="208"/>
      <c r="N138" s="209"/>
      <c r="O138" s="209"/>
      <c r="P138" s="209"/>
      <c r="Q138" s="209"/>
      <c r="R138" s="209"/>
      <c r="S138" s="209"/>
      <c r="T138" s="21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4" t="s">
        <v>201</v>
      </c>
      <c r="AU138" s="204" t="s">
        <v>153</v>
      </c>
      <c r="AV138" s="14" t="s">
        <v>152</v>
      </c>
      <c r="AW138" s="14" t="s">
        <v>33</v>
      </c>
      <c r="AX138" s="14" t="s">
        <v>84</v>
      </c>
      <c r="AY138" s="204" t="s">
        <v>146</v>
      </c>
    </row>
    <row r="139" s="13" customFormat="1">
      <c r="A139" s="13"/>
      <c r="B139" s="194"/>
      <c r="C139" s="13"/>
      <c r="D139" s="195" t="s">
        <v>201</v>
      </c>
      <c r="E139" s="13"/>
      <c r="F139" s="197" t="s">
        <v>283</v>
      </c>
      <c r="G139" s="13"/>
      <c r="H139" s="198">
        <v>1462.875</v>
      </c>
      <c r="I139" s="199"/>
      <c r="J139" s="13"/>
      <c r="K139" s="13"/>
      <c r="L139" s="194"/>
      <c r="M139" s="200"/>
      <c r="N139" s="201"/>
      <c r="O139" s="201"/>
      <c r="P139" s="201"/>
      <c r="Q139" s="201"/>
      <c r="R139" s="201"/>
      <c r="S139" s="201"/>
      <c r="T139" s="20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201</v>
      </c>
      <c r="AU139" s="196" t="s">
        <v>153</v>
      </c>
      <c r="AV139" s="13" t="s">
        <v>153</v>
      </c>
      <c r="AW139" s="13" t="s">
        <v>3</v>
      </c>
      <c r="AX139" s="13" t="s">
        <v>84</v>
      </c>
      <c r="AY139" s="196" t="s">
        <v>146</v>
      </c>
    </row>
    <row r="140" s="2" customFormat="1" ht="24.15" customHeight="1">
      <c r="A140" s="37"/>
      <c r="B140" s="179"/>
      <c r="C140" s="180" t="s">
        <v>205</v>
      </c>
      <c r="D140" s="180" t="s">
        <v>148</v>
      </c>
      <c r="E140" s="181" t="s">
        <v>206</v>
      </c>
      <c r="F140" s="182" t="s">
        <v>207</v>
      </c>
      <c r="G140" s="183" t="s">
        <v>196</v>
      </c>
      <c r="H140" s="184">
        <v>97.525000000000006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42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152</v>
      </c>
      <c r="AT140" s="192" t="s">
        <v>148</v>
      </c>
      <c r="AU140" s="192" t="s">
        <v>153</v>
      </c>
      <c r="AY140" s="18" t="s">
        <v>146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153</v>
      </c>
      <c r="BK140" s="193">
        <f>ROUND(I140*H140,2)</f>
        <v>0</v>
      </c>
      <c r="BL140" s="18" t="s">
        <v>152</v>
      </c>
      <c r="BM140" s="192" t="s">
        <v>197</v>
      </c>
    </row>
    <row r="141" s="2" customFormat="1" ht="24.15" customHeight="1">
      <c r="A141" s="37"/>
      <c r="B141" s="179"/>
      <c r="C141" s="180" t="s">
        <v>209</v>
      </c>
      <c r="D141" s="180" t="s">
        <v>148</v>
      </c>
      <c r="E141" s="181" t="s">
        <v>210</v>
      </c>
      <c r="F141" s="182" t="s">
        <v>211</v>
      </c>
      <c r="G141" s="183" t="s">
        <v>196</v>
      </c>
      <c r="H141" s="184">
        <v>97.525000000000006</v>
      </c>
      <c r="I141" s="185"/>
      <c r="J141" s="186">
        <f>ROUND(I141*H141,2)</f>
        <v>0</v>
      </c>
      <c r="K141" s="187"/>
      <c r="L141" s="38"/>
      <c r="M141" s="218" t="s">
        <v>1</v>
      </c>
      <c r="N141" s="219" t="s">
        <v>42</v>
      </c>
      <c r="O141" s="220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152</v>
      </c>
      <c r="AT141" s="192" t="s">
        <v>148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200</v>
      </c>
    </row>
    <row r="142" s="2" customFormat="1" ht="6.96" customHeight="1">
      <c r="A142" s="37"/>
      <c r="B142" s="64"/>
      <c r="C142" s="65"/>
      <c r="D142" s="65"/>
      <c r="E142" s="65"/>
      <c r="F142" s="65"/>
      <c r="G142" s="65"/>
      <c r="H142" s="65"/>
      <c r="I142" s="65"/>
      <c r="J142" s="65"/>
      <c r="K142" s="65"/>
      <c r="L142" s="38"/>
      <c r="M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</sheetData>
  <autoFilter ref="C119:K14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284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ROUND(J120,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ROUND((SUM(BE120:BE136)),  2)</f>
        <v>0</v>
      </c>
      <c r="G33" s="132"/>
      <c r="H33" s="132"/>
      <c r="I33" s="133">
        <v>0.20000000000000001</v>
      </c>
      <c r="J33" s="131">
        <f>ROUND(((SUM(BE120:BE136))*I33),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ROUND((SUM(BF120:BF136)),  2)</f>
        <v>0</v>
      </c>
      <c r="G34" s="132"/>
      <c r="H34" s="132"/>
      <c r="I34" s="133">
        <v>0.20000000000000001</v>
      </c>
      <c r="J34" s="131">
        <f>ROUND(((SUM(BF120:BF136))*I34),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ROUND((SUM(BG120:BG136)),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ROUND((SUM(BH120:BH136)),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ROUND((SUM(BI120:BI136)),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 xml:space="preserve">SO 01.3 - SO 01.3 Príprava územia a búracie práce 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J120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127</v>
      </c>
      <c r="E97" s="149"/>
      <c r="F97" s="149"/>
      <c r="G97" s="149"/>
      <c r="H97" s="149"/>
      <c r="I97" s="149"/>
      <c r="J97" s="150">
        <f>J121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128</v>
      </c>
      <c r="E98" s="153"/>
      <c r="F98" s="153"/>
      <c r="G98" s="153"/>
      <c r="H98" s="153"/>
      <c r="I98" s="153"/>
      <c r="J98" s="154">
        <f>J122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285</v>
      </c>
      <c r="E99" s="153"/>
      <c r="F99" s="153"/>
      <c r="G99" s="153"/>
      <c r="H99" s="153"/>
      <c r="I99" s="153"/>
      <c r="J99" s="154">
        <f>J126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130</v>
      </c>
      <c r="E100" s="153"/>
      <c r="F100" s="153"/>
      <c r="G100" s="153"/>
      <c r="H100" s="153"/>
      <c r="I100" s="153"/>
      <c r="J100" s="154">
        <f>J128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9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59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132</v>
      </c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15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5" t="str">
        <f>E7</f>
        <v>Revitalizácia vnútrobloku Pádivec - Stavebné práce</v>
      </c>
      <c r="F110" s="31"/>
      <c r="G110" s="31"/>
      <c r="H110" s="31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118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71" t="str">
        <f>E9</f>
        <v xml:space="preserve">SO 01.3 - SO 01.3 Príprava územia a búracie práce </v>
      </c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19</v>
      </c>
      <c r="D114" s="37"/>
      <c r="E114" s="37"/>
      <c r="F114" s="26" t="str">
        <f>F12</f>
        <v>Trenčín</v>
      </c>
      <c r="G114" s="37"/>
      <c r="H114" s="37"/>
      <c r="I114" s="31" t="s">
        <v>21</v>
      </c>
      <c r="J114" s="73" t="str">
        <f>IF(J12="","",J12)</f>
        <v>10. 2. 2022</v>
      </c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5.65" customHeight="1">
      <c r="A116" s="37"/>
      <c r="B116" s="38"/>
      <c r="C116" s="31" t="s">
        <v>23</v>
      </c>
      <c r="D116" s="37"/>
      <c r="E116" s="37"/>
      <c r="F116" s="26" t="str">
        <f>E15</f>
        <v>Mesto Trenčín</v>
      </c>
      <c r="G116" s="37"/>
      <c r="H116" s="37"/>
      <c r="I116" s="31" t="s">
        <v>29</v>
      </c>
      <c r="J116" s="35" t="str">
        <f>E21</f>
        <v>Kvitnúce záhrady s.r.o.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27</v>
      </c>
      <c r="D117" s="37"/>
      <c r="E117" s="37"/>
      <c r="F117" s="26" t="str">
        <f>IF(E18="","",E18)</f>
        <v>Vyplň údaj</v>
      </c>
      <c r="G117" s="37"/>
      <c r="H117" s="37"/>
      <c r="I117" s="31" t="s">
        <v>34</v>
      </c>
      <c r="J117" s="35" t="str">
        <f>E24</f>
        <v>Kvitnúce záhrady s.r.o.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55"/>
      <c r="B119" s="156"/>
      <c r="C119" s="157" t="s">
        <v>133</v>
      </c>
      <c r="D119" s="158" t="s">
        <v>61</v>
      </c>
      <c r="E119" s="158" t="s">
        <v>57</v>
      </c>
      <c r="F119" s="158" t="s">
        <v>58</v>
      </c>
      <c r="G119" s="158" t="s">
        <v>134</v>
      </c>
      <c r="H119" s="158" t="s">
        <v>135</v>
      </c>
      <c r="I119" s="158" t="s">
        <v>136</v>
      </c>
      <c r="J119" s="159" t="s">
        <v>124</v>
      </c>
      <c r="K119" s="160" t="s">
        <v>137</v>
      </c>
      <c r="L119" s="161"/>
      <c r="M119" s="90" t="s">
        <v>1</v>
      </c>
      <c r="N119" s="91" t="s">
        <v>40</v>
      </c>
      <c r="O119" s="91" t="s">
        <v>138</v>
      </c>
      <c r="P119" s="91" t="s">
        <v>139</v>
      </c>
      <c r="Q119" s="91" t="s">
        <v>140</v>
      </c>
      <c r="R119" s="91" t="s">
        <v>141</v>
      </c>
      <c r="S119" s="91" t="s">
        <v>142</v>
      </c>
      <c r="T119" s="92" t="s">
        <v>143</v>
      </c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="2" customFormat="1" ht="22.8" customHeight="1">
      <c r="A120" s="37"/>
      <c r="B120" s="38"/>
      <c r="C120" s="97" t="s">
        <v>125</v>
      </c>
      <c r="D120" s="37"/>
      <c r="E120" s="37"/>
      <c r="F120" s="37"/>
      <c r="G120" s="37"/>
      <c r="H120" s="37"/>
      <c r="I120" s="37"/>
      <c r="J120" s="162">
        <f>BK120</f>
        <v>0</v>
      </c>
      <c r="K120" s="37"/>
      <c r="L120" s="38"/>
      <c r="M120" s="93"/>
      <c r="N120" s="77"/>
      <c r="O120" s="94"/>
      <c r="P120" s="163">
        <f>P121</f>
        <v>0</v>
      </c>
      <c r="Q120" s="94"/>
      <c r="R120" s="163">
        <f>R121</f>
        <v>0</v>
      </c>
      <c r="S120" s="94"/>
      <c r="T120" s="164">
        <f>T121</f>
        <v>73.878999999999991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75</v>
      </c>
      <c r="AU120" s="18" t="s">
        <v>126</v>
      </c>
      <c r="BK120" s="165">
        <f>BK121</f>
        <v>0</v>
      </c>
    </row>
    <row r="121" s="12" customFormat="1" ht="25.92" customHeight="1">
      <c r="A121" s="12"/>
      <c r="B121" s="166"/>
      <c r="C121" s="12"/>
      <c r="D121" s="167" t="s">
        <v>75</v>
      </c>
      <c r="E121" s="168" t="s">
        <v>144</v>
      </c>
      <c r="F121" s="168" t="s">
        <v>145</v>
      </c>
      <c r="G121" s="12"/>
      <c r="H121" s="12"/>
      <c r="I121" s="169"/>
      <c r="J121" s="170">
        <f>BK121</f>
        <v>0</v>
      </c>
      <c r="K121" s="12"/>
      <c r="L121" s="166"/>
      <c r="M121" s="171"/>
      <c r="N121" s="172"/>
      <c r="O121" s="172"/>
      <c r="P121" s="173">
        <f>P122+P126+P128</f>
        <v>0</v>
      </c>
      <c r="Q121" s="172"/>
      <c r="R121" s="173">
        <f>R122+R126+R128</f>
        <v>0</v>
      </c>
      <c r="S121" s="172"/>
      <c r="T121" s="174">
        <f>T122+T126+T128</f>
        <v>73.878999999999991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7" t="s">
        <v>84</v>
      </c>
      <c r="AT121" s="175" t="s">
        <v>75</v>
      </c>
      <c r="AU121" s="175" t="s">
        <v>76</v>
      </c>
      <c r="AY121" s="167" t="s">
        <v>146</v>
      </c>
      <c r="BK121" s="176">
        <f>BK122+BK126+BK128</f>
        <v>0</v>
      </c>
    </row>
    <row r="122" s="12" customFormat="1" ht="22.8" customHeight="1">
      <c r="A122" s="12"/>
      <c r="B122" s="166"/>
      <c r="C122" s="12"/>
      <c r="D122" s="167" t="s">
        <v>75</v>
      </c>
      <c r="E122" s="177" t="s">
        <v>84</v>
      </c>
      <c r="F122" s="177" t="s">
        <v>147</v>
      </c>
      <c r="G122" s="12"/>
      <c r="H122" s="12"/>
      <c r="I122" s="169"/>
      <c r="J122" s="178">
        <f>BK122</f>
        <v>0</v>
      </c>
      <c r="K122" s="12"/>
      <c r="L122" s="166"/>
      <c r="M122" s="171"/>
      <c r="N122" s="172"/>
      <c r="O122" s="172"/>
      <c r="P122" s="173">
        <f>SUM(P123:P125)</f>
        <v>0</v>
      </c>
      <c r="Q122" s="172"/>
      <c r="R122" s="173">
        <f>SUM(R123:R125)</f>
        <v>0</v>
      </c>
      <c r="S122" s="172"/>
      <c r="T122" s="174">
        <f>SUM(T123:T125)</f>
        <v>73.878999999999991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7" t="s">
        <v>84</v>
      </c>
      <c r="AT122" s="175" t="s">
        <v>75</v>
      </c>
      <c r="AU122" s="175" t="s">
        <v>84</v>
      </c>
      <c r="AY122" s="167" t="s">
        <v>146</v>
      </c>
      <c r="BK122" s="176">
        <f>SUM(BK123:BK125)</f>
        <v>0</v>
      </c>
    </row>
    <row r="123" s="2" customFormat="1" ht="24.15" customHeight="1">
      <c r="A123" s="37"/>
      <c r="B123" s="179"/>
      <c r="C123" s="180" t="s">
        <v>84</v>
      </c>
      <c r="D123" s="180" t="s">
        <v>148</v>
      </c>
      <c r="E123" s="181" t="s">
        <v>162</v>
      </c>
      <c r="F123" s="182" t="s">
        <v>163</v>
      </c>
      <c r="G123" s="183" t="s">
        <v>164</v>
      </c>
      <c r="H123" s="184">
        <v>164</v>
      </c>
      <c r="I123" s="185"/>
      <c r="J123" s="186">
        <f>ROUND(I123*H123,2)</f>
        <v>0</v>
      </c>
      <c r="K123" s="187"/>
      <c r="L123" s="38"/>
      <c r="M123" s="188" t="s">
        <v>1</v>
      </c>
      <c r="N123" s="189" t="s">
        <v>42</v>
      </c>
      <c r="O123" s="81"/>
      <c r="P123" s="190">
        <f>O123*H123</f>
        <v>0</v>
      </c>
      <c r="Q123" s="190">
        <v>0</v>
      </c>
      <c r="R123" s="190">
        <f>Q123*H123</f>
        <v>0</v>
      </c>
      <c r="S123" s="190">
        <v>0.14499999999999999</v>
      </c>
      <c r="T123" s="191">
        <f>S123*H123</f>
        <v>23.779999999999998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152</v>
      </c>
      <c r="AT123" s="192" t="s">
        <v>148</v>
      </c>
      <c r="AU123" s="192" t="s">
        <v>153</v>
      </c>
      <c r="AY123" s="18" t="s">
        <v>146</v>
      </c>
      <c r="BE123" s="193">
        <f>IF(N123="základná",J123,0)</f>
        <v>0</v>
      </c>
      <c r="BF123" s="193">
        <f>IF(N123="znížená",J123,0)</f>
        <v>0</v>
      </c>
      <c r="BG123" s="193">
        <f>IF(N123="zákl. prenesená",J123,0)</f>
        <v>0</v>
      </c>
      <c r="BH123" s="193">
        <f>IF(N123="zníž. prenesená",J123,0)</f>
        <v>0</v>
      </c>
      <c r="BI123" s="193">
        <f>IF(N123="nulová",J123,0)</f>
        <v>0</v>
      </c>
      <c r="BJ123" s="18" t="s">
        <v>153</v>
      </c>
      <c r="BK123" s="193">
        <f>ROUND(I123*H123,2)</f>
        <v>0</v>
      </c>
      <c r="BL123" s="18" t="s">
        <v>152</v>
      </c>
      <c r="BM123" s="192" t="s">
        <v>153</v>
      </c>
    </row>
    <row r="124" s="2" customFormat="1" ht="24.15" customHeight="1">
      <c r="A124" s="37"/>
      <c r="B124" s="179"/>
      <c r="C124" s="180" t="s">
        <v>153</v>
      </c>
      <c r="D124" s="180" t="s">
        <v>148</v>
      </c>
      <c r="E124" s="181" t="s">
        <v>167</v>
      </c>
      <c r="F124" s="182" t="s">
        <v>168</v>
      </c>
      <c r="G124" s="183" t="s">
        <v>160</v>
      </c>
      <c r="H124" s="184">
        <v>119</v>
      </c>
      <c r="I124" s="185"/>
      <c r="J124" s="186">
        <f>ROUND(I124*H124,2)</f>
        <v>0</v>
      </c>
      <c r="K124" s="187"/>
      <c r="L124" s="38"/>
      <c r="M124" s="188" t="s">
        <v>1</v>
      </c>
      <c r="N124" s="189" t="s">
        <v>42</v>
      </c>
      <c r="O124" s="81"/>
      <c r="P124" s="190">
        <f>O124*H124</f>
        <v>0</v>
      </c>
      <c r="Q124" s="190">
        <v>0</v>
      </c>
      <c r="R124" s="190">
        <f>Q124*H124</f>
        <v>0</v>
      </c>
      <c r="S124" s="190">
        <v>0.23999999999999999</v>
      </c>
      <c r="T124" s="191">
        <f>S124*H124</f>
        <v>28.559999999999999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2" t="s">
        <v>152</v>
      </c>
      <c r="AT124" s="192" t="s">
        <v>148</v>
      </c>
      <c r="AU124" s="192" t="s">
        <v>153</v>
      </c>
      <c r="AY124" s="18" t="s">
        <v>146</v>
      </c>
      <c r="BE124" s="193">
        <f>IF(N124="základná",J124,0)</f>
        <v>0</v>
      </c>
      <c r="BF124" s="193">
        <f>IF(N124="znížená",J124,0)</f>
        <v>0</v>
      </c>
      <c r="BG124" s="193">
        <f>IF(N124="zákl. prenesená",J124,0)</f>
        <v>0</v>
      </c>
      <c r="BH124" s="193">
        <f>IF(N124="zníž. prenesená",J124,0)</f>
        <v>0</v>
      </c>
      <c r="BI124" s="193">
        <f>IF(N124="nulová",J124,0)</f>
        <v>0</v>
      </c>
      <c r="BJ124" s="18" t="s">
        <v>153</v>
      </c>
      <c r="BK124" s="193">
        <f>ROUND(I124*H124,2)</f>
        <v>0</v>
      </c>
      <c r="BL124" s="18" t="s">
        <v>152</v>
      </c>
      <c r="BM124" s="192" t="s">
        <v>286</v>
      </c>
    </row>
    <row r="125" s="2" customFormat="1" ht="24.15" customHeight="1">
      <c r="A125" s="37"/>
      <c r="B125" s="179"/>
      <c r="C125" s="180" t="s">
        <v>157</v>
      </c>
      <c r="D125" s="180" t="s">
        <v>148</v>
      </c>
      <c r="E125" s="181" t="s">
        <v>171</v>
      </c>
      <c r="F125" s="182" t="s">
        <v>172</v>
      </c>
      <c r="G125" s="183" t="s">
        <v>160</v>
      </c>
      <c r="H125" s="184">
        <v>119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42</v>
      </c>
      <c r="O125" s="81"/>
      <c r="P125" s="190">
        <f>O125*H125</f>
        <v>0</v>
      </c>
      <c r="Q125" s="190">
        <v>0</v>
      </c>
      <c r="R125" s="190">
        <f>Q125*H125</f>
        <v>0</v>
      </c>
      <c r="S125" s="190">
        <v>0.18099999999999999</v>
      </c>
      <c r="T125" s="191">
        <f>S125*H125</f>
        <v>21.538999999999998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152</v>
      </c>
      <c r="AT125" s="192" t="s">
        <v>148</v>
      </c>
      <c r="AU125" s="192" t="s">
        <v>153</v>
      </c>
      <c r="AY125" s="18" t="s">
        <v>146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153</v>
      </c>
      <c r="BK125" s="193">
        <f>ROUND(I125*H125,2)</f>
        <v>0</v>
      </c>
      <c r="BL125" s="18" t="s">
        <v>152</v>
      </c>
      <c r="BM125" s="192" t="s">
        <v>152</v>
      </c>
    </row>
    <row r="126" s="12" customFormat="1" ht="22.8" customHeight="1">
      <c r="A126" s="12"/>
      <c r="B126" s="166"/>
      <c r="C126" s="12"/>
      <c r="D126" s="167" t="s">
        <v>75</v>
      </c>
      <c r="E126" s="177" t="s">
        <v>287</v>
      </c>
      <c r="F126" s="177" t="s">
        <v>288</v>
      </c>
      <c r="G126" s="12"/>
      <c r="H126" s="12"/>
      <c r="I126" s="169"/>
      <c r="J126" s="178">
        <f>BK126</f>
        <v>0</v>
      </c>
      <c r="K126" s="12"/>
      <c r="L126" s="166"/>
      <c r="M126" s="171"/>
      <c r="N126" s="172"/>
      <c r="O126" s="172"/>
      <c r="P126" s="173">
        <f>P127</f>
        <v>0</v>
      </c>
      <c r="Q126" s="172"/>
      <c r="R126" s="173">
        <f>R127</f>
        <v>0</v>
      </c>
      <c r="S126" s="172"/>
      <c r="T126" s="174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75</v>
      </c>
      <c r="AU126" s="175" t="s">
        <v>84</v>
      </c>
      <c r="AY126" s="167" t="s">
        <v>146</v>
      </c>
      <c r="BK126" s="176">
        <f>BK127</f>
        <v>0</v>
      </c>
    </row>
    <row r="127" s="2" customFormat="1" ht="33" customHeight="1">
      <c r="A127" s="37"/>
      <c r="B127" s="179"/>
      <c r="C127" s="180" t="s">
        <v>152</v>
      </c>
      <c r="D127" s="180" t="s">
        <v>148</v>
      </c>
      <c r="E127" s="181" t="s">
        <v>180</v>
      </c>
      <c r="F127" s="182" t="s">
        <v>181</v>
      </c>
      <c r="G127" s="183" t="s">
        <v>182</v>
      </c>
      <c r="H127" s="184">
        <v>80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152</v>
      </c>
      <c r="AT127" s="192" t="s">
        <v>148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179</v>
      </c>
    </row>
    <row r="128" s="12" customFormat="1" ht="22.8" customHeight="1">
      <c r="A128" s="12"/>
      <c r="B128" s="166"/>
      <c r="C128" s="12"/>
      <c r="D128" s="167" t="s">
        <v>75</v>
      </c>
      <c r="E128" s="177" t="s">
        <v>184</v>
      </c>
      <c r="F128" s="177" t="s">
        <v>192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SUM(P129:P136)</f>
        <v>0</v>
      </c>
      <c r="Q128" s="172"/>
      <c r="R128" s="173">
        <f>SUM(R129:R136)</f>
        <v>0</v>
      </c>
      <c r="S128" s="172"/>
      <c r="T128" s="174">
        <f>SUM(T129:T136)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84</v>
      </c>
      <c r="AT128" s="175" t="s">
        <v>75</v>
      </c>
      <c r="AU128" s="175" t="s">
        <v>84</v>
      </c>
      <c r="AY128" s="167" t="s">
        <v>146</v>
      </c>
      <c r="BK128" s="176">
        <f>SUM(BK129:BK136)</f>
        <v>0</v>
      </c>
    </row>
    <row r="129" s="2" customFormat="1" ht="24.15" customHeight="1">
      <c r="A129" s="37"/>
      <c r="B129" s="179"/>
      <c r="C129" s="180" t="s">
        <v>166</v>
      </c>
      <c r="D129" s="180" t="s">
        <v>148</v>
      </c>
      <c r="E129" s="181" t="s">
        <v>194</v>
      </c>
      <c r="F129" s="182" t="s">
        <v>195</v>
      </c>
      <c r="G129" s="183" t="s">
        <v>196</v>
      </c>
      <c r="H129" s="184">
        <v>73.879000000000005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152</v>
      </c>
      <c r="AT129" s="192" t="s">
        <v>148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218</v>
      </c>
    </row>
    <row r="130" s="2" customFormat="1" ht="24.15" customHeight="1">
      <c r="A130" s="37"/>
      <c r="B130" s="179"/>
      <c r="C130" s="180" t="s">
        <v>170</v>
      </c>
      <c r="D130" s="180" t="s">
        <v>148</v>
      </c>
      <c r="E130" s="181" t="s">
        <v>198</v>
      </c>
      <c r="F130" s="182" t="s">
        <v>199</v>
      </c>
      <c r="G130" s="183" t="s">
        <v>196</v>
      </c>
      <c r="H130" s="184">
        <v>1108.185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152</v>
      </c>
      <c r="AT130" s="192" t="s">
        <v>148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227</v>
      </c>
    </row>
    <row r="131" s="13" customFormat="1">
      <c r="A131" s="13"/>
      <c r="B131" s="194"/>
      <c r="C131" s="13"/>
      <c r="D131" s="195" t="s">
        <v>201</v>
      </c>
      <c r="E131" s="196" t="s">
        <v>1</v>
      </c>
      <c r="F131" s="197" t="s">
        <v>289</v>
      </c>
      <c r="G131" s="13"/>
      <c r="H131" s="198">
        <v>73.879000000000005</v>
      </c>
      <c r="I131" s="199"/>
      <c r="J131" s="13"/>
      <c r="K131" s="13"/>
      <c r="L131" s="194"/>
      <c r="M131" s="200"/>
      <c r="N131" s="201"/>
      <c r="O131" s="201"/>
      <c r="P131" s="201"/>
      <c r="Q131" s="201"/>
      <c r="R131" s="201"/>
      <c r="S131" s="201"/>
      <c r="T131" s="20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6" t="s">
        <v>201</v>
      </c>
      <c r="AU131" s="196" t="s">
        <v>153</v>
      </c>
      <c r="AV131" s="13" t="s">
        <v>153</v>
      </c>
      <c r="AW131" s="13" t="s">
        <v>33</v>
      </c>
      <c r="AX131" s="13" t="s">
        <v>76</v>
      </c>
      <c r="AY131" s="196" t="s">
        <v>146</v>
      </c>
    </row>
    <row r="132" s="14" customFormat="1">
      <c r="A132" s="14"/>
      <c r="B132" s="203"/>
      <c r="C132" s="14"/>
      <c r="D132" s="195" t="s">
        <v>201</v>
      </c>
      <c r="E132" s="204" t="s">
        <v>1</v>
      </c>
      <c r="F132" s="205" t="s">
        <v>203</v>
      </c>
      <c r="G132" s="14"/>
      <c r="H132" s="206">
        <v>73.879000000000005</v>
      </c>
      <c r="I132" s="207"/>
      <c r="J132" s="14"/>
      <c r="K132" s="14"/>
      <c r="L132" s="203"/>
      <c r="M132" s="208"/>
      <c r="N132" s="209"/>
      <c r="O132" s="209"/>
      <c r="P132" s="209"/>
      <c r="Q132" s="209"/>
      <c r="R132" s="209"/>
      <c r="S132" s="209"/>
      <c r="T132" s="21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4" t="s">
        <v>201</v>
      </c>
      <c r="AU132" s="204" t="s">
        <v>153</v>
      </c>
      <c r="AV132" s="14" t="s">
        <v>152</v>
      </c>
      <c r="AW132" s="14" t="s">
        <v>33</v>
      </c>
      <c r="AX132" s="14" t="s">
        <v>84</v>
      </c>
      <c r="AY132" s="204" t="s">
        <v>146</v>
      </c>
    </row>
    <row r="133" s="13" customFormat="1">
      <c r="A133" s="13"/>
      <c r="B133" s="194"/>
      <c r="C133" s="13"/>
      <c r="D133" s="195" t="s">
        <v>201</v>
      </c>
      <c r="E133" s="13"/>
      <c r="F133" s="197" t="s">
        <v>290</v>
      </c>
      <c r="G133" s="13"/>
      <c r="H133" s="198">
        <v>1108.185</v>
      </c>
      <c r="I133" s="199"/>
      <c r="J133" s="13"/>
      <c r="K133" s="13"/>
      <c r="L133" s="194"/>
      <c r="M133" s="200"/>
      <c r="N133" s="201"/>
      <c r="O133" s="201"/>
      <c r="P133" s="201"/>
      <c r="Q133" s="201"/>
      <c r="R133" s="201"/>
      <c r="S133" s="201"/>
      <c r="T133" s="20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6" t="s">
        <v>201</v>
      </c>
      <c r="AU133" s="196" t="s">
        <v>153</v>
      </c>
      <c r="AV133" s="13" t="s">
        <v>153</v>
      </c>
      <c r="AW133" s="13" t="s">
        <v>3</v>
      </c>
      <c r="AX133" s="13" t="s">
        <v>84</v>
      </c>
      <c r="AY133" s="196" t="s">
        <v>146</v>
      </c>
    </row>
    <row r="134" s="2" customFormat="1" ht="24.15" customHeight="1">
      <c r="A134" s="37"/>
      <c r="B134" s="179"/>
      <c r="C134" s="180" t="s">
        <v>174</v>
      </c>
      <c r="D134" s="180" t="s">
        <v>148</v>
      </c>
      <c r="E134" s="181" t="s">
        <v>206</v>
      </c>
      <c r="F134" s="182" t="s">
        <v>207</v>
      </c>
      <c r="G134" s="183" t="s">
        <v>196</v>
      </c>
      <c r="H134" s="184">
        <v>73.879000000000005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152</v>
      </c>
      <c r="AT134" s="192" t="s">
        <v>148</v>
      </c>
      <c r="AU134" s="192" t="s">
        <v>153</v>
      </c>
      <c r="AY134" s="18" t="s">
        <v>146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153</v>
      </c>
      <c r="BK134" s="193">
        <f>ROUND(I134*H134,2)</f>
        <v>0</v>
      </c>
      <c r="BL134" s="18" t="s">
        <v>152</v>
      </c>
      <c r="BM134" s="192" t="s">
        <v>7</v>
      </c>
    </row>
    <row r="135" s="2" customFormat="1" ht="24.15" customHeight="1">
      <c r="A135" s="37"/>
      <c r="B135" s="179"/>
      <c r="C135" s="180" t="s">
        <v>179</v>
      </c>
      <c r="D135" s="180" t="s">
        <v>148</v>
      </c>
      <c r="E135" s="181" t="s">
        <v>210</v>
      </c>
      <c r="F135" s="182" t="s">
        <v>211</v>
      </c>
      <c r="G135" s="183" t="s">
        <v>196</v>
      </c>
      <c r="H135" s="184">
        <v>52.340000000000003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152</v>
      </c>
      <c r="AT135" s="192" t="s">
        <v>148</v>
      </c>
      <c r="AU135" s="192" t="s">
        <v>153</v>
      </c>
      <c r="AY135" s="18" t="s">
        <v>146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153</v>
      </c>
      <c r="BK135" s="193">
        <f>ROUND(I135*H135,2)</f>
        <v>0</v>
      </c>
      <c r="BL135" s="18" t="s">
        <v>152</v>
      </c>
      <c r="BM135" s="192" t="s">
        <v>161</v>
      </c>
    </row>
    <row r="136" s="2" customFormat="1" ht="24.15" customHeight="1">
      <c r="A136" s="37"/>
      <c r="B136" s="179"/>
      <c r="C136" s="180" t="s">
        <v>184</v>
      </c>
      <c r="D136" s="180" t="s">
        <v>148</v>
      </c>
      <c r="E136" s="181" t="s">
        <v>214</v>
      </c>
      <c r="F136" s="182" t="s">
        <v>215</v>
      </c>
      <c r="G136" s="183" t="s">
        <v>196</v>
      </c>
      <c r="H136" s="184">
        <v>21.539000000000001</v>
      </c>
      <c r="I136" s="185"/>
      <c r="J136" s="186">
        <f>ROUND(I136*H136,2)</f>
        <v>0</v>
      </c>
      <c r="K136" s="187"/>
      <c r="L136" s="38"/>
      <c r="M136" s="218" t="s">
        <v>1</v>
      </c>
      <c r="N136" s="219" t="s">
        <v>42</v>
      </c>
      <c r="O136" s="220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165</v>
      </c>
    </row>
    <row r="137" s="2" customFormat="1" ht="6.96" customHeight="1">
      <c r="A137" s="37"/>
      <c r="B137" s="64"/>
      <c r="C137" s="65"/>
      <c r="D137" s="65"/>
      <c r="E137" s="65"/>
      <c r="F137" s="65"/>
      <c r="G137" s="65"/>
      <c r="H137" s="65"/>
      <c r="I137" s="65"/>
      <c r="J137" s="65"/>
      <c r="K137" s="65"/>
      <c r="L137" s="38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autoFilter ref="C119:K13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291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ROUND(J124,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ROUND((SUM(BE124:BE191)),  2)</f>
        <v>0</v>
      </c>
      <c r="G33" s="132"/>
      <c r="H33" s="132"/>
      <c r="I33" s="133">
        <v>0.20000000000000001</v>
      </c>
      <c r="J33" s="131">
        <f>ROUND(((SUM(BE124:BE191))*I33),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ROUND((SUM(BF124:BF191)),  2)</f>
        <v>0</v>
      </c>
      <c r="G34" s="132"/>
      <c r="H34" s="132"/>
      <c r="I34" s="133">
        <v>0.20000000000000001</v>
      </c>
      <c r="J34" s="131">
        <f>ROUND(((SUM(BF124:BF191))*I34),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ROUND((SUM(BG124:BG191)),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ROUND((SUM(BH124:BH191)),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ROUND((SUM(BI124:BI191)),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SO 02.1 - SO 02.1 Spevnené plochy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J124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127</v>
      </c>
      <c r="E97" s="149"/>
      <c r="F97" s="149"/>
      <c r="G97" s="149"/>
      <c r="H97" s="149"/>
      <c r="I97" s="149"/>
      <c r="J97" s="150">
        <f>J125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292</v>
      </c>
      <c r="E98" s="153"/>
      <c r="F98" s="153"/>
      <c r="G98" s="153"/>
      <c r="H98" s="153"/>
      <c r="I98" s="153"/>
      <c r="J98" s="154">
        <f>J126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293</v>
      </c>
      <c r="E99" s="153"/>
      <c r="F99" s="153"/>
      <c r="G99" s="153"/>
      <c r="H99" s="153"/>
      <c r="I99" s="153"/>
      <c r="J99" s="154">
        <f>J140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294</v>
      </c>
      <c r="E100" s="153"/>
      <c r="F100" s="153"/>
      <c r="G100" s="153"/>
      <c r="H100" s="153"/>
      <c r="I100" s="153"/>
      <c r="J100" s="154">
        <f>J151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295</v>
      </c>
      <c r="E101" s="153"/>
      <c r="F101" s="153"/>
      <c r="G101" s="153"/>
      <c r="H101" s="153"/>
      <c r="I101" s="153"/>
      <c r="J101" s="154">
        <f>J164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296</v>
      </c>
      <c r="E102" s="153"/>
      <c r="F102" s="153"/>
      <c r="G102" s="153"/>
      <c r="H102" s="153"/>
      <c r="I102" s="153"/>
      <c r="J102" s="154">
        <f>J176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297</v>
      </c>
      <c r="E103" s="153"/>
      <c r="F103" s="153"/>
      <c r="G103" s="153"/>
      <c r="H103" s="153"/>
      <c r="I103" s="153"/>
      <c r="J103" s="154">
        <f>J187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298</v>
      </c>
      <c r="E104" s="153"/>
      <c r="F104" s="153"/>
      <c r="G104" s="153"/>
      <c r="H104" s="153"/>
      <c r="I104" s="153"/>
      <c r="J104" s="154">
        <f>J190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132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15</v>
      </c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5" t="str">
        <f>E7</f>
        <v>Revitalizácia vnútrobloku Pádivec - Stavebné práce</v>
      </c>
      <c r="F114" s="31"/>
      <c r="G114" s="31"/>
      <c r="H114" s="31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118</v>
      </c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71" t="str">
        <f>E9</f>
        <v>SO 02.1 - SO 02.1 Spevnené plochy</v>
      </c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19</v>
      </c>
      <c r="D118" s="37"/>
      <c r="E118" s="37"/>
      <c r="F118" s="26" t="str">
        <f>F12</f>
        <v>Trenčín</v>
      </c>
      <c r="G118" s="37"/>
      <c r="H118" s="37"/>
      <c r="I118" s="31" t="s">
        <v>21</v>
      </c>
      <c r="J118" s="73" t="str">
        <f>IF(J12="","",J12)</f>
        <v>10. 2. 2022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23</v>
      </c>
      <c r="D120" s="37"/>
      <c r="E120" s="37"/>
      <c r="F120" s="26" t="str">
        <f>E15</f>
        <v>Mesto Trenčín</v>
      </c>
      <c r="G120" s="37"/>
      <c r="H120" s="37"/>
      <c r="I120" s="31" t="s">
        <v>29</v>
      </c>
      <c r="J120" s="35" t="str">
        <f>E21</f>
        <v>Kvitnúce záhrady s.r.o.</v>
      </c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27</v>
      </c>
      <c r="D121" s="37"/>
      <c r="E121" s="37"/>
      <c r="F121" s="26" t="str">
        <f>IF(E18="","",E18)</f>
        <v>Vyplň údaj</v>
      </c>
      <c r="G121" s="37"/>
      <c r="H121" s="37"/>
      <c r="I121" s="31" t="s">
        <v>34</v>
      </c>
      <c r="J121" s="35" t="str">
        <f>E24</f>
        <v>Kvitnúce záhrady s.r.o.</v>
      </c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133</v>
      </c>
      <c r="D123" s="158" t="s">
        <v>61</v>
      </c>
      <c r="E123" s="158" t="s">
        <v>57</v>
      </c>
      <c r="F123" s="158" t="s">
        <v>58</v>
      </c>
      <c r="G123" s="158" t="s">
        <v>134</v>
      </c>
      <c r="H123" s="158" t="s">
        <v>135</v>
      </c>
      <c r="I123" s="158" t="s">
        <v>136</v>
      </c>
      <c r="J123" s="159" t="s">
        <v>124</v>
      </c>
      <c r="K123" s="160" t="s">
        <v>137</v>
      </c>
      <c r="L123" s="161"/>
      <c r="M123" s="90" t="s">
        <v>1</v>
      </c>
      <c r="N123" s="91" t="s">
        <v>40</v>
      </c>
      <c r="O123" s="91" t="s">
        <v>138</v>
      </c>
      <c r="P123" s="91" t="s">
        <v>139</v>
      </c>
      <c r="Q123" s="91" t="s">
        <v>140</v>
      </c>
      <c r="R123" s="91" t="s">
        <v>141</v>
      </c>
      <c r="S123" s="91" t="s">
        <v>142</v>
      </c>
      <c r="T123" s="92" t="s">
        <v>143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7" t="s">
        <v>125</v>
      </c>
      <c r="D124" s="37"/>
      <c r="E124" s="37"/>
      <c r="F124" s="37"/>
      <c r="G124" s="37"/>
      <c r="H124" s="37"/>
      <c r="I124" s="37"/>
      <c r="J124" s="162">
        <f>BK124</f>
        <v>0</v>
      </c>
      <c r="K124" s="37"/>
      <c r="L124" s="38"/>
      <c r="M124" s="93"/>
      <c r="N124" s="77"/>
      <c r="O124" s="94"/>
      <c r="P124" s="163">
        <f>P125</f>
        <v>0</v>
      </c>
      <c r="Q124" s="94"/>
      <c r="R124" s="163">
        <f>R125</f>
        <v>1101.129213515</v>
      </c>
      <c r="S124" s="94"/>
      <c r="T124" s="164">
        <f>T125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126</v>
      </c>
      <c r="BK124" s="165">
        <f>BK125</f>
        <v>0</v>
      </c>
    </row>
    <row r="125" s="12" customFormat="1" ht="25.92" customHeight="1">
      <c r="A125" s="12"/>
      <c r="B125" s="166"/>
      <c r="C125" s="12"/>
      <c r="D125" s="167" t="s">
        <v>75</v>
      </c>
      <c r="E125" s="168" t="s">
        <v>144</v>
      </c>
      <c r="F125" s="168" t="s">
        <v>145</v>
      </c>
      <c r="G125" s="12"/>
      <c r="H125" s="12"/>
      <c r="I125" s="169"/>
      <c r="J125" s="170">
        <f>BK125</f>
        <v>0</v>
      </c>
      <c r="K125" s="12"/>
      <c r="L125" s="166"/>
      <c r="M125" s="171"/>
      <c r="N125" s="172"/>
      <c r="O125" s="172"/>
      <c r="P125" s="173">
        <f>P126+P140+P151+P164+P176+P187+P190</f>
        <v>0</v>
      </c>
      <c r="Q125" s="172"/>
      <c r="R125" s="173">
        <f>R126+R140+R151+R164+R176+R187+R190</f>
        <v>1101.129213515</v>
      </c>
      <c r="S125" s="172"/>
      <c r="T125" s="174">
        <f>T126+T140+T151+T164+T176+T187+T190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84</v>
      </c>
      <c r="AT125" s="175" t="s">
        <v>75</v>
      </c>
      <c r="AU125" s="175" t="s">
        <v>76</v>
      </c>
      <c r="AY125" s="167" t="s">
        <v>146</v>
      </c>
      <c r="BK125" s="176">
        <f>BK126+BK140+BK151+BK164+BK176+BK187+BK190</f>
        <v>0</v>
      </c>
    </row>
    <row r="126" s="12" customFormat="1" ht="22.8" customHeight="1">
      <c r="A126" s="12"/>
      <c r="B126" s="166"/>
      <c r="C126" s="12"/>
      <c r="D126" s="167" t="s">
        <v>75</v>
      </c>
      <c r="E126" s="177" t="s">
        <v>299</v>
      </c>
      <c r="F126" s="177" t="s">
        <v>299</v>
      </c>
      <c r="G126" s="12"/>
      <c r="H126" s="12"/>
      <c r="I126" s="169"/>
      <c r="J126" s="178">
        <f>BK126</f>
        <v>0</v>
      </c>
      <c r="K126" s="12"/>
      <c r="L126" s="166"/>
      <c r="M126" s="171"/>
      <c r="N126" s="172"/>
      <c r="O126" s="172"/>
      <c r="P126" s="173">
        <f>SUM(P127:P139)</f>
        <v>0</v>
      </c>
      <c r="Q126" s="172"/>
      <c r="R126" s="173">
        <f>SUM(R127:R139)</f>
        <v>217.27523291500003</v>
      </c>
      <c r="S126" s="172"/>
      <c r="T126" s="174">
        <f>SUM(T127:T139)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7" t="s">
        <v>84</v>
      </c>
      <c r="AT126" s="175" t="s">
        <v>75</v>
      </c>
      <c r="AU126" s="175" t="s">
        <v>84</v>
      </c>
      <c r="AY126" s="167" t="s">
        <v>146</v>
      </c>
      <c r="BK126" s="176">
        <f>SUM(BK127:BK139)</f>
        <v>0</v>
      </c>
    </row>
    <row r="127" s="2" customFormat="1" ht="33" customHeight="1">
      <c r="A127" s="37"/>
      <c r="B127" s="179"/>
      <c r="C127" s="180" t="s">
        <v>84</v>
      </c>
      <c r="D127" s="180" t="s">
        <v>148</v>
      </c>
      <c r="E127" s="181" t="s">
        <v>300</v>
      </c>
      <c r="F127" s="182" t="s">
        <v>301</v>
      </c>
      <c r="G127" s="183" t="s">
        <v>164</v>
      </c>
      <c r="H127" s="184">
        <v>5</v>
      </c>
      <c r="I127" s="185"/>
      <c r="J127" s="186">
        <f>ROUND(I127*H127,2)</f>
        <v>0</v>
      </c>
      <c r="K127" s="187"/>
      <c r="L127" s="38"/>
      <c r="M127" s="188" t="s">
        <v>1</v>
      </c>
      <c r="N127" s="189" t="s">
        <v>42</v>
      </c>
      <c r="O127" s="81"/>
      <c r="P127" s="190">
        <f>O127*H127</f>
        <v>0</v>
      </c>
      <c r="Q127" s="190">
        <v>0.20624000000000001</v>
      </c>
      <c r="R127" s="190">
        <f>Q127*H127</f>
        <v>1.0312000000000001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152</v>
      </c>
      <c r="AT127" s="192" t="s">
        <v>148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302</v>
      </c>
    </row>
    <row r="128" s="2" customFormat="1" ht="24.15" customHeight="1">
      <c r="A128" s="37"/>
      <c r="B128" s="179"/>
      <c r="C128" s="223" t="s">
        <v>153</v>
      </c>
      <c r="D128" s="223" t="s">
        <v>303</v>
      </c>
      <c r="E128" s="224" t="s">
        <v>304</v>
      </c>
      <c r="F128" s="225" t="s">
        <v>305</v>
      </c>
      <c r="G128" s="226" t="s">
        <v>151</v>
      </c>
      <c r="H128" s="227">
        <v>5.0499999999999998</v>
      </c>
      <c r="I128" s="228"/>
      <c r="J128" s="229">
        <f>ROUND(I128*H128,2)</f>
        <v>0</v>
      </c>
      <c r="K128" s="230"/>
      <c r="L128" s="231"/>
      <c r="M128" s="232" t="s">
        <v>1</v>
      </c>
      <c r="N128" s="233" t="s">
        <v>42</v>
      </c>
      <c r="O128" s="81"/>
      <c r="P128" s="190">
        <f>O128*H128</f>
        <v>0</v>
      </c>
      <c r="Q128" s="190">
        <v>0.085000000000000006</v>
      </c>
      <c r="R128" s="190">
        <f>Q128*H128</f>
        <v>0.42925000000000002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179</v>
      </c>
      <c r="AT128" s="192" t="s">
        <v>303</v>
      </c>
      <c r="AU128" s="192" t="s">
        <v>153</v>
      </c>
      <c r="AY128" s="18" t="s">
        <v>146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153</v>
      </c>
      <c r="BK128" s="193">
        <f>ROUND(I128*H128,2)</f>
        <v>0</v>
      </c>
      <c r="BL128" s="18" t="s">
        <v>152</v>
      </c>
      <c r="BM128" s="192" t="s">
        <v>306</v>
      </c>
    </row>
    <row r="129" s="13" customFormat="1">
      <c r="A129" s="13"/>
      <c r="B129" s="194"/>
      <c r="C129" s="13"/>
      <c r="D129" s="195" t="s">
        <v>201</v>
      </c>
      <c r="E129" s="13"/>
      <c r="F129" s="197" t="s">
        <v>307</v>
      </c>
      <c r="G129" s="13"/>
      <c r="H129" s="198">
        <v>5.0499999999999998</v>
      </c>
      <c r="I129" s="199"/>
      <c r="J129" s="13"/>
      <c r="K129" s="13"/>
      <c r="L129" s="194"/>
      <c r="M129" s="200"/>
      <c r="N129" s="201"/>
      <c r="O129" s="201"/>
      <c r="P129" s="201"/>
      <c r="Q129" s="201"/>
      <c r="R129" s="201"/>
      <c r="S129" s="201"/>
      <c r="T129" s="20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6" t="s">
        <v>201</v>
      </c>
      <c r="AU129" s="196" t="s">
        <v>153</v>
      </c>
      <c r="AV129" s="13" t="s">
        <v>153</v>
      </c>
      <c r="AW129" s="13" t="s">
        <v>3</v>
      </c>
      <c r="AX129" s="13" t="s">
        <v>84</v>
      </c>
      <c r="AY129" s="196" t="s">
        <v>146</v>
      </c>
    </row>
    <row r="130" s="2" customFormat="1" ht="33" customHeight="1">
      <c r="A130" s="37"/>
      <c r="B130" s="179"/>
      <c r="C130" s="180" t="s">
        <v>157</v>
      </c>
      <c r="D130" s="180" t="s">
        <v>148</v>
      </c>
      <c r="E130" s="181" t="s">
        <v>308</v>
      </c>
      <c r="F130" s="182" t="s">
        <v>309</v>
      </c>
      <c r="G130" s="183" t="s">
        <v>182</v>
      </c>
      <c r="H130" s="184">
        <v>0.45000000000000001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2.2010900000000002</v>
      </c>
      <c r="R130" s="190">
        <f>Q130*H130</f>
        <v>0.99049050000000016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152</v>
      </c>
      <c r="AT130" s="192" t="s">
        <v>148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310</v>
      </c>
    </row>
    <row r="131" s="2" customFormat="1" ht="37.8" customHeight="1">
      <c r="A131" s="37"/>
      <c r="B131" s="179"/>
      <c r="C131" s="180" t="s">
        <v>152</v>
      </c>
      <c r="D131" s="180" t="s">
        <v>148</v>
      </c>
      <c r="E131" s="181" t="s">
        <v>311</v>
      </c>
      <c r="F131" s="182" t="s">
        <v>312</v>
      </c>
      <c r="G131" s="183" t="s">
        <v>164</v>
      </c>
      <c r="H131" s="184">
        <v>666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0.097931900000000002</v>
      </c>
      <c r="R131" s="190">
        <f>Q131*H131</f>
        <v>65.222645400000005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153</v>
      </c>
    </row>
    <row r="132" s="2" customFormat="1" ht="21.75" customHeight="1">
      <c r="A132" s="37"/>
      <c r="B132" s="179"/>
      <c r="C132" s="223" t="s">
        <v>166</v>
      </c>
      <c r="D132" s="223" t="s">
        <v>303</v>
      </c>
      <c r="E132" s="224" t="s">
        <v>313</v>
      </c>
      <c r="F132" s="225" t="s">
        <v>314</v>
      </c>
      <c r="G132" s="226" t="s">
        <v>151</v>
      </c>
      <c r="H132" s="227">
        <v>666</v>
      </c>
      <c r="I132" s="228"/>
      <c r="J132" s="229">
        <f>ROUND(I132*H132,2)</f>
        <v>0</v>
      </c>
      <c r="K132" s="230"/>
      <c r="L132" s="231"/>
      <c r="M132" s="232" t="s">
        <v>1</v>
      </c>
      <c r="N132" s="233" t="s">
        <v>42</v>
      </c>
      <c r="O132" s="81"/>
      <c r="P132" s="190">
        <f>O132*H132</f>
        <v>0</v>
      </c>
      <c r="Q132" s="190">
        <v>0.023</v>
      </c>
      <c r="R132" s="190">
        <f>Q132*H132</f>
        <v>15.318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179</v>
      </c>
      <c r="AT132" s="192" t="s">
        <v>303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152</v>
      </c>
    </row>
    <row r="133" s="13" customFormat="1">
      <c r="A133" s="13"/>
      <c r="B133" s="194"/>
      <c r="C133" s="13"/>
      <c r="D133" s="195" t="s">
        <v>201</v>
      </c>
      <c r="E133" s="13"/>
      <c r="F133" s="197" t="s">
        <v>315</v>
      </c>
      <c r="G133" s="13"/>
      <c r="H133" s="198">
        <v>666</v>
      </c>
      <c r="I133" s="199"/>
      <c r="J133" s="13"/>
      <c r="K133" s="13"/>
      <c r="L133" s="194"/>
      <c r="M133" s="200"/>
      <c r="N133" s="201"/>
      <c r="O133" s="201"/>
      <c r="P133" s="201"/>
      <c r="Q133" s="201"/>
      <c r="R133" s="201"/>
      <c r="S133" s="201"/>
      <c r="T133" s="20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6" t="s">
        <v>201</v>
      </c>
      <c r="AU133" s="196" t="s">
        <v>153</v>
      </c>
      <c r="AV133" s="13" t="s">
        <v>153</v>
      </c>
      <c r="AW133" s="13" t="s">
        <v>3</v>
      </c>
      <c r="AX133" s="13" t="s">
        <v>84</v>
      </c>
      <c r="AY133" s="196" t="s">
        <v>146</v>
      </c>
    </row>
    <row r="134" s="2" customFormat="1" ht="37.8" customHeight="1">
      <c r="A134" s="37"/>
      <c r="B134" s="179"/>
      <c r="C134" s="180" t="s">
        <v>170</v>
      </c>
      <c r="D134" s="180" t="s">
        <v>148</v>
      </c>
      <c r="E134" s="181" t="s">
        <v>316</v>
      </c>
      <c r="F134" s="182" t="s">
        <v>317</v>
      </c>
      <c r="G134" s="183" t="s">
        <v>164</v>
      </c>
      <c r="H134" s="184">
        <v>84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0.097930000000000003</v>
      </c>
      <c r="R134" s="190">
        <f>Q134*H134</f>
        <v>8.2261199999999999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152</v>
      </c>
      <c r="AT134" s="192" t="s">
        <v>148</v>
      </c>
      <c r="AU134" s="192" t="s">
        <v>153</v>
      </c>
      <c r="AY134" s="18" t="s">
        <v>146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153</v>
      </c>
      <c r="BK134" s="193">
        <f>ROUND(I134*H134,2)</f>
        <v>0</v>
      </c>
      <c r="BL134" s="18" t="s">
        <v>152</v>
      </c>
      <c r="BM134" s="192" t="s">
        <v>170</v>
      </c>
    </row>
    <row r="135" s="2" customFormat="1" ht="24.15" customHeight="1">
      <c r="A135" s="37"/>
      <c r="B135" s="179"/>
      <c r="C135" s="223" t="s">
        <v>174</v>
      </c>
      <c r="D135" s="223" t="s">
        <v>303</v>
      </c>
      <c r="E135" s="224" t="s">
        <v>318</v>
      </c>
      <c r="F135" s="225" t="s">
        <v>319</v>
      </c>
      <c r="G135" s="226" t="s">
        <v>221</v>
      </c>
      <c r="H135" s="227">
        <v>85</v>
      </c>
      <c r="I135" s="228"/>
      <c r="J135" s="229">
        <f>ROUND(I135*H135,2)</f>
        <v>0</v>
      </c>
      <c r="K135" s="230"/>
      <c r="L135" s="231"/>
      <c r="M135" s="232" t="s">
        <v>1</v>
      </c>
      <c r="N135" s="233" t="s">
        <v>42</v>
      </c>
      <c r="O135" s="81"/>
      <c r="P135" s="190">
        <f>O135*H135</f>
        <v>0</v>
      </c>
      <c r="Q135" s="190">
        <v>0.0078499999999999993</v>
      </c>
      <c r="R135" s="190">
        <f>Q135*H135</f>
        <v>0.6672499999999999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179</v>
      </c>
      <c r="AT135" s="192" t="s">
        <v>303</v>
      </c>
      <c r="AU135" s="192" t="s">
        <v>153</v>
      </c>
      <c r="AY135" s="18" t="s">
        <v>146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153</v>
      </c>
      <c r="BK135" s="193">
        <f>ROUND(I135*H135,2)</f>
        <v>0</v>
      </c>
      <c r="BL135" s="18" t="s">
        <v>152</v>
      </c>
      <c r="BM135" s="192" t="s">
        <v>179</v>
      </c>
    </row>
    <row r="136" s="2" customFormat="1" ht="24.15" customHeight="1">
      <c r="A136" s="37"/>
      <c r="B136" s="179"/>
      <c r="C136" s="180" t="s">
        <v>179</v>
      </c>
      <c r="D136" s="180" t="s">
        <v>148</v>
      </c>
      <c r="E136" s="181" t="s">
        <v>320</v>
      </c>
      <c r="F136" s="182" t="s">
        <v>321</v>
      </c>
      <c r="G136" s="183" t="s">
        <v>182</v>
      </c>
      <c r="H136" s="184">
        <v>46.875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2.2010930000000002</v>
      </c>
      <c r="R136" s="190">
        <f>Q136*H136</f>
        <v>103.17623437500001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188</v>
      </c>
    </row>
    <row r="137" s="2" customFormat="1" ht="16.5" customHeight="1">
      <c r="A137" s="37"/>
      <c r="B137" s="179"/>
      <c r="C137" s="180" t="s">
        <v>184</v>
      </c>
      <c r="D137" s="180" t="s">
        <v>148</v>
      </c>
      <c r="E137" s="181" t="s">
        <v>322</v>
      </c>
      <c r="F137" s="182" t="s">
        <v>323</v>
      </c>
      <c r="G137" s="183" t="s">
        <v>164</v>
      </c>
      <c r="H137" s="184">
        <v>72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0.097930000000000003</v>
      </c>
      <c r="R137" s="190">
        <f>Q137*H137</f>
        <v>7.0509599999999999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152</v>
      </c>
      <c r="AT137" s="192" t="s">
        <v>148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156</v>
      </c>
    </row>
    <row r="138" s="2" customFormat="1" ht="16.5" customHeight="1">
      <c r="A138" s="37"/>
      <c r="B138" s="179"/>
      <c r="C138" s="223" t="s">
        <v>188</v>
      </c>
      <c r="D138" s="223" t="s">
        <v>303</v>
      </c>
      <c r="E138" s="224" t="s">
        <v>324</v>
      </c>
      <c r="F138" s="225" t="s">
        <v>325</v>
      </c>
      <c r="G138" s="226" t="s">
        <v>160</v>
      </c>
      <c r="H138" s="227">
        <v>14.4</v>
      </c>
      <c r="I138" s="228"/>
      <c r="J138" s="229">
        <f>ROUND(I138*H138,2)</f>
        <v>0</v>
      </c>
      <c r="K138" s="230"/>
      <c r="L138" s="231"/>
      <c r="M138" s="232" t="s">
        <v>1</v>
      </c>
      <c r="N138" s="233" t="s">
        <v>42</v>
      </c>
      <c r="O138" s="81"/>
      <c r="P138" s="190">
        <f>O138*H138</f>
        <v>0</v>
      </c>
      <c r="Q138" s="190">
        <v>0.0625</v>
      </c>
      <c r="R138" s="190">
        <f>Q138*H138</f>
        <v>0.90000000000000002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179</v>
      </c>
      <c r="AT138" s="192" t="s">
        <v>303</v>
      </c>
      <c r="AU138" s="192" t="s">
        <v>153</v>
      </c>
      <c r="AY138" s="18" t="s">
        <v>146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153</v>
      </c>
      <c r="BK138" s="193">
        <f>ROUND(I138*H138,2)</f>
        <v>0</v>
      </c>
      <c r="BL138" s="18" t="s">
        <v>152</v>
      </c>
      <c r="BM138" s="192" t="s">
        <v>326</v>
      </c>
    </row>
    <row r="139" s="2" customFormat="1" ht="33" customHeight="1">
      <c r="A139" s="37"/>
      <c r="B139" s="179"/>
      <c r="C139" s="180" t="s">
        <v>193</v>
      </c>
      <c r="D139" s="180" t="s">
        <v>148</v>
      </c>
      <c r="E139" s="181" t="s">
        <v>308</v>
      </c>
      <c r="F139" s="182" t="s">
        <v>309</v>
      </c>
      <c r="G139" s="183" t="s">
        <v>182</v>
      </c>
      <c r="H139" s="184">
        <v>6.4800000000000004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42</v>
      </c>
      <c r="O139" s="81"/>
      <c r="P139" s="190">
        <f>O139*H139</f>
        <v>0</v>
      </c>
      <c r="Q139" s="190">
        <v>2.2010930000000002</v>
      </c>
      <c r="R139" s="190">
        <f>Q139*H139</f>
        <v>14.263082640000002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152</v>
      </c>
      <c r="AT139" s="192" t="s">
        <v>148</v>
      </c>
      <c r="AU139" s="192" t="s">
        <v>153</v>
      </c>
      <c r="AY139" s="18" t="s">
        <v>146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153</v>
      </c>
      <c r="BK139" s="193">
        <f>ROUND(I139*H139,2)</f>
        <v>0</v>
      </c>
      <c r="BL139" s="18" t="s">
        <v>152</v>
      </c>
      <c r="BM139" s="192" t="s">
        <v>209</v>
      </c>
    </row>
    <row r="140" s="12" customFormat="1" ht="22.8" customHeight="1">
      <c r="A140" s="12"/>
      <c r="B140" s="166"/>
      <c r="C140" s="12"/>
      <c r="D140" s="167" t="s">
        <v>75</v>
      </c>
      <c r="E140" s="177" t="s">
        <v>327</v>
      </c>
      <c r="F140" s="177" t="s">
        <v>327</v>
      </c>
      <c r="G140" s="12"/>
      <c r="H140" s="12"/>
      <c r="I140" s="169"/>
      <c r="J140" s="178">
        <f>BK140</f>
        <v>0</v>
      </c>
      <c r="K140" s="12"/>
      <c r="L140" s="166"/>
      <c r="M140" s="171"/>
      <c r="N140" s="172"/>
      <c r="O140" s="172"/>
      <c r="P140" s="173">
        <f>SUM(P141:P150)</f>
        <v>0</v>
      </c>
      <c r="Q140" s="172"/>
      <c r="R140" s="173">
        <f>SUM(R141:R150)</f>
        <v>146.23638</v>
      </c>
      <c r="S140" s="172"/>
      <c r="T140" s="174">
        <f>SUM(T141:T150)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7" t="s">
        <v>84</v>
      </c>
      <c r="AT140" s="175" t="s">
        <v>75</v>
      </c>
      <c r="AU140" s="175" t="s">
        <v>84</v>
      </c>
      <c r="AY140" s="167" t="s">
        <v>146</v>
      </c>
      <c r="BK140" s="176">
        <f>SUM(BK141:BK150)</f>
        <v>0</v>
      </c>
    </row>
    <row r="141" s="2" customFormat="1" ht="24.15" customHeight="1">
      <c r="A141" s="37"/>
      <c r="B141" s="179"/>
      <c r="C141" s="180" t="s">
        <v>156</v>
      </c>
      <c r="D141" s="180" t="s">
        <v>148</v>
      </c>
      <c r="E141" s="181" t="s">
        <v>328</v>
      </c>
      <c r="F141" s="182" t="s">
        <v>329</v>
      </c>
      <c r="G141" s="183" t="s">
        <v>182</v>
      </c>
      <c r="H141" s="184">
        <v>92.099999999999994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42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152</v>
      </c>
      <c r="AT141" s="192" t="s">
        <v>148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177</v>
      </c>
    </row>
    <row r="142" s="2" customFormat="1" ht="37.8" customHeight="1">
      <c r="A142" s="37"/>
      <c r="B142" s="179"/>
      <c r="C142" s="180" t="s">
        <v>205</v>
      </c>
      <c r="D142" s="180" t="s">
        <v>148</v>
      </c>
      <c r="E142" s="181" t="s">
        <v>330</v>
      </c>
      <c r="F142" s="182" t="s">
        <v>331</v>
      </c>
      <c r="G142" s="183" t="s">
        <v>182</v>
      </c>
      <c r="H142" s="184">
        <v>92.099999999999994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152</v>
      </c>
      <c r="AT142" s="192" t="s">
        <v>148</v>
      </c>
      <c r="AU142" s="192" t="s">
        <v>153</v>
      </c>
      <c r="AY142" s="18" t="s">
        <v>146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153</v>
      </c>
      <c r="BK142" s="193">
        <f>ROUND(I142*H142,2)</f>
        <v>0</v>
      </c>
      <c r="BL142" s="18" t="s">
        <v>152</v>
      </c>
      <c r="BM142" s="192" t="s">
        <v>183</v>
      </c>
    </row>
    <row r="143" s="2" customFormat="1" ht="37.8" customHeight="1">
      <c r="A143" s="37"/>
      <c r="B143" s="179"/>
      <c r="C143" s="180" t="s">
        <v>209</v>
      </c>
      <c r="D143" s="180" t="s">
        <v>148</v>
      </c>
      <c r="E143" s="181" t="s">
        <v>332</v>
      </c>
      <c r="F143" s="182" t="s">
        <v>333</v>
      </c>
      <c r="G143" s="183" t="s">
        <v>182</v>
      </c>
      <c r="H143" s="184">
        <v>1197.3</v>
      </c>
      <c r="I143" s="185"/>
      <c r="J143" s="186">
        <f>ROUND(I143*H143,2)</f>
        <v>0</v>
      </c>
      <c r="K143" s="187"/>
      <c r="L143" s="38"/>
      <c r="M143" s="188" t="s">
        <v>1</v>
      </c>
      <c r="N143" s="189" t="s">
        <v>42</v>
      </c>
      <c r="O143" s="81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152</v>
      </c>
      <c r="AT143" s="192" t="s">
        <v>148</v>
      </c>
      <c r="AU143" s="192" t="s">
        <v>153</v>
      </c>
      <c r="AY143" s="18" t="s">
        <v>146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153</v>
      </c>
      <c r="BK143" s="193">
        <f>ROUND(I143*H143,2)</f>
        <v>0</v>
      </c>
      <c r="BL143" s="18" t="s">
        <v>152</v>
      </c>
      <c r="BM143" s="192" t="s">
        <v>187</v>
      </c>
    </row>
    <row r="144" s="13" customFormat="1">
      <c r="A144" s="13"/>
      <c r="B144" s="194"/>
      <c r="C144" s="13"/>
      <c r="D144" s="195" t="s">
        <v>201</v>
      </c>
      <c r="E144" s="196" t="s">
        <v>1</v>
      </c>
      <c r="F144" s="197" t="s">
        <v>334</v>
      </c>
      <c r="G144" s="13"/>
      <c r="H144" s="198">
        <v>1197.3</v>
      </c>
      <c r="I144" s="199"/>
      <c r="J144" s="13"/>
      <c r="K144" s="13"/>
      <c r="L144" s="194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201</v>
      </c>
      <c r="AU144" s="196" t="s">
        <v>153</v>
      </c>
      <c r="AV144" s="13" t="s">
        <v>153</v>
      </c>
      <c r="AW144" s="13" t="s">
        <v>33</v>
      </c>
      <c r="AX144" s="13" t="s">
        <v>76</v>
      </c>
      <c r="AY144" s="196" t="s">
        <v>146</v>
      </c>
    </row>
    <row r="145" s="14" customFormat="1">
      <c r="A145" s="14"/>
      <c r="B145" s="203"/>
      <c r="C145" s="14"/>
      <c r="D145" s="195" t="s">
        <v>201</v>
      </c>
      <c r="E145" s="204" t="s">
        <v>1</v>
      </c>
      <c r="F145" s="205" t="s">
        <v>203</v>
      </c>
      <c r="G145" s="14"/>
      <c r="H145" s="206">
        <v>1197.3</v>
      </c>
      <c r="I145" s="207"/>
      <c r="J145" s="14"/>
      <c r="K145" s="14"/>
      <c r="L145" s="203"/>
      <c r="M145" s="208"/>
      <c r="N145" s="209"/>
      <c r="O145" s="209"/>
      <c r="P145" s="209"/>
      <c r="Q145" s="209"/>
      <c r="R145" s="209"/>
      <c r="S145" s="209"/>
      <c r="T145" s="21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4" t="s">
        <v>201</v>
      </c>
      <c r="AU145" s="204" t="s">
        <v>153</v>
      </c>
      <c r="AV145" s="14" t="s">
        <v>152</v>
      </c>
      <c r="AW145" s="14" t="s">
        <v>33</v>
      </c>
      <c r="AX145" s="14" t="s">
        <v>84</v>
      </c>
      <c r="AY145" s="204" t="s">
        <v>146</v>
      </c>
    </row>
    <row r="146" s="2" customFormat="1" ht="33" customHeight="1">
      <c r="A146" s="37"/>
      <c r="B146" s="179"/>
      <c r="C146" s="180" t="s">
        <v>213</v>
      </c>
      <c r="D146" s="180" t="s">
        <v>148</v>
      </c>
      <c r="E146" s="181" t="s">
        <v>335</v>
      </c>
      <c r="F146" s="182" t="s">
        <v>336</v>
      </c>
      <c r="G146" s="183" t="s">
        <v>182</v>
      </c>
      <c r="H146" s="184">
        <v>92.099999999999994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42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152</v>
      </c>
      <c r="AT146" s="192" t="s">
        <v>148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191</v>
      </c>
    </row>
    <row r="147" s="2" customFormat="1" ht="24.15" customHeight="1">
      <c r="A147" s="37"/>
      <c r="B147" s="179"/>
      <c r="C147" s="180" t="s">
        <v>218</v>
      </c>
      <c r="D147" s="180" t="s">
        <v>148</v>
      </c>
      <c r="E147" s="181" t="s">
        <v>337</v>
      </c>
      <c r="F147" s="182" t="s">
        <v>338</v>
      </c>
      <c r="G147" s="183" t="s">
        <v>196</v>
      </c>
      <c r="H147" s="184">
        <v>138.15000000000001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152</v>
      </c>
      <c r="AT147" s="192" t="s">
        <v>148</v>
      </c>
      <c r="AU147" s="192" t="s">
        <v>153</v>
      </c>
      <c r="AY147" s="18" t="s">
        <v>146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153</v>
      </c>
      <c r="BK147" s="193">
        <f>ROUND(I147*H147,2)</f>
        <v>0</v>
      </c>
      <c r="BL147" s="18" t="s">
        <v>152</v>
      </c>
      <c r="BM147" s="192" t="s">
        <v>339</v>
      </c>
    </row>
    <row r="148" s="2" customFormat="1" ht="24.15" customHeight="1">
      <c r="A148" s="37"/>
      <c r="B148" s="179"/>
      <c r="C148" s="180" t="s">
        <v>223</v>
      </c>
      <c r="D148" s="180" t="s">
        <v>148</v>
      </c>
      <c r="E148" s="181" t="s">
        <v>340</v>
      </c>
      <c r="F148" s="182" t="s">
        <v>341</v>
      </c>
      <c r="G148" s="183" t="s">
        <v>160</v>
      </c>
      <c r="H148" s="184">
        <v>307</v>
      </c>
      <c r="I148" s="185"/>
      <c r="J148" s="186">
        <f>ROUND(I148*H148,2)</f>
        <v>0</v>
      </c>
      <c r="K148" s="187"/>
      <c r="L148" s="38"/>
      <c r="M148" s="188" t="s">
        <v>1</v>
      </c>
      <c r="N148" s="189" t="s">
        <v>42</v>
      </c>
      <c r="O148" s="81"/>
      <c r="P148" s="190">
        <f>O148*H148</f>
        <v>0</v>
      </c>
      <c r="Q148" s="190">
        <v>0.27994000000000002</v>
      </c>
      <c r="R148" s="190">
        <f>Q148*H148</f>
        <v>85.941580000000002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152</v>
      </c>
      <c r="AT148" s="192" t="s">
        <v>148</v>
      </c>
      <c r="AU148" s="192" t="s">
        <v>153</v>
      </c>
      <c r="AY148" s="18" t="s">
        <v>146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153</v>
      </c>
      <c r="BK148" s="193">
        <f>ROUND(I148*H148,2)</f>
        <v>0</v>
      </c>
      <c r="BL148" s="18" t="s">
        <v>152</v>
      </c>
      <c r="BM148" s="192" t="s">
        <v>280</v>
      </c>
    </row>
    <row r="149" s="2" customFormat="1" ht="24.15" customHeight="1">
      <c r="A149" s="37"/>
      <c r="B149" s="179"/>
      <c r="C149" s="180" t="s">
        <v>227</v>
      </c>
      <c r="D149" s="180" t="s">
        <v>148</v>
      </c>
      <c r="E149" s="181" t="s">
        <v>342</v>
      </c>
      <c r="F149" s="182" t="s">
        <v>343</v>
      </c>
      <c r="G149" s="183" t="s">
        <v>160</v>
      </c>
      <c r="H149" s="184">
        <v>307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42</v>
      </c>
      <c r="O149" s="81"/>
      <c r="P149" s="190">
        <f>O149*H149</f>
        <v>0</v>
      </c>
      <c r="Q149" s="190">
        <v>0.11637</v>
      </c>
      <c r="R149" s="190">
        <f>Q149*H149</f>
        <v>35.725589999999997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152</v>
      </c>
      <c r="AT149" s="192" t="s">
        <v>148</v>
      </c>
      <c r="AU149" s="192" t="s">
        <v>153</v>
      </c>
      <c r="AY149" s="18" t="s">
        <v>146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153</v>
      </c>
      <c r="BK149" s="193">
        <f>ROUND(I149*H149,2)</f>
        <v>0</v>
      </c>
      <c r="BL149" s="18" t="s">
        <v>152</v>
      </c>
      <c r="BM149" s="192" t="s">
        <v>281</v>
      </c>
    </row>
    <row r="150" s="2" customFormat="1" ht="24.15" customHeight="1">
      <c r="A150" s="37"/>
      <c r="B150" s="179"/>
      <c r="C150" s="180" t="s">
        <v>244</v>
      </c>
      <c r="D150" s="180" t="s">
        <v>148</v>
      </c>
      <c r="E150" s="181" t="s">
        <v>344</v>
      </c>
      <c r="F150" s="182" t="s">
        <v>345</v>
      </c>
      <c r="G150" s="183" t="s">
        <v>160</v>
      </c>
      <c r="H150" s="184">
        <v>307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42</v>
      </c>
      <c r="O150" s="81"/>
      <c r="P150" s="190">
        <f>O150*H150</f>
        <v>0</v>
      </c>
      <c r="Q150" s="190">
        <v>0.080030000000000004</v>
      </c>
      <c r="R150" s="190">
        <f>Q150*H150</f>
        <v>24.569210000000002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152</v>
      </c>
      <c r="AT150" s="192" t="s">
        <v>148</v>
      </c>
      <c r="AU150" s="192" t="s">
        <v>153</v>
      </c>
      <c r="AY150" s="18" t="s">
        <v>146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153</v>
      </c>
      <c r="BK150" s="193">
        <f>ROUND(I150*H150,2)</f>
        <v>0</v>
      </c>
      <c r="BL150" s="18" t="s">
        <v>152</v>
      </c>
      <c r="BM150" s="192" t="s">
        <v>197</v>
      </c>
    </row>
    <row r="151" s="12" customFormat="1" ht="22.8" customHeight="1">
      <c r="A151" s="12"/>
      <c r="B151" s="166"/>
      <c r="C151" s="12"/>
      <c r="D151" s="167" t="s">
        <v>75</v>
      </c>
      <c r="E151" s="177" t="s">
        <v>346</v>
      </c>
      <c r="F151" s="177" t="s">
        <v>346</v>
      </c>
      <c r="G151" s="12"/>
      <c r="H151" s="12"/>
      <c r="I151" s="169"/>
      <c r="J151" s="178">
        <f>BK151</f>
        <v>0</v>
      </c>
      <c r="K151" s="12"/>
      <c r="L151" s="166"/>
      <c r="M151" s="171"/>
      <c r="N151" s="172"/>
      <c r="O151" s="172"/>
      <c r="P151" s="173">
        <f>SUM(P152:P163)</f>
        <v>0</v>
      </c>
      <c r="Q151" s="172"/>
      <c r="R151" s="173">
        <f>SUM(R152:R163)</f>
        <v>101.04365750000001</v>
      </c>
      <c r="S151" s="172"/>
      <c r="T151" s="174">
        <f>SUM(T152:T163)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7" t="s">
        <v>84</v>
      </c>
      <c r="AT151" s="175" t="s">
        <v>75</v>
      </c>
      <c r="AU151" s="175" t="s">
        <v>84</v>
      </c>
      <c r="AY151" s="167" t="s">
        <v>146</v>
      </c>
      <c r="BK151" s="176">
        <f>SUM(BK152:BK163)</f>
        <v>0</v>
      </c>
    </row>
    <row r="152" s="2" customFormat="1" ht="24.15" customHeight="1">
      <c r="A152" s="37"/>
      <c r="B152" s="179"/>
      <c r="C152" s="180" t="s">
        <v>7</v>
      </c>
      <c r="D152" s="180" t="s">
        <v>148</v>
      </c>
      <c r="E152" s="181" t="s">
        <v>328</v>
      </c>
      <c r="F152" s="182" t="s">
        <v>329</v>
      </c>
      <c r="G152" s="183" t="s">
        <v>182</v>
      </c>
      <c r="H152" s="184">
        <v>46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152</v>
      </c>
      <c r="AT152" s="192" t="s">
        <v>148</v>
      </c>
      <c r="AU152" s="192" t="s">
        <v>153</v>
      </c>
      <c r="AY152" s="18" t="s">
        <v>146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153</v>
      </c>
      <c r="BK152" s="193">
        <f>ROUND(I152*H152,2)</f>
        <v>0</v>
      </c>
      <c r="BL152" s="18" t="s">
        <v>152</v>
      </c>
      <c r="BM152" s="192" t="s">
        <v>200</v>
      </c>
    </row>
    <row r="153" s="2" customFormat="1" ht="37.8" customHeight="1">
      <c r="A153" s="37"/>
      <c r="B153" s="179"/>
      <c r="C153" s="180" t="s">
        <v>263</v>
      </c>
      <c r="D153" s="180" t="s">
        <v>148</v>
      </c>
      <c r="E153" s="181" t="s">
        <v>330</v>
      </c>
      <c r="F153" s="182" t="s">
        <v>331</v>
      </c>
      <c r="G153" s="183" t="s">
        <v>182</v>
      </c>
      <c r="H153" s="184">
        <v>46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152</v>
      </c>
      <c r="AT153" s="192" t="s">
        <v>148</v>
      </c>
      <c r="AU153" s="192" t="s">
        <v>153</v>
      </c>
      <c r="AY153" s="18" t="s">
        <v>146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153</v>
      </c>
      <c r="BK153" s="193">
        <f>ROUND(I153*H153,2)</f>
        <v>0</v>
      </c>
      <c r="BL153" s="18" t="s">
        <v>152</v>
      </c>
      <c r="BM153" s="192" t="s">
        <v>208</v>
      </c>
    </row>
    <row r="154" s="2" customFormat="1" ht="37.8" customHeight="1">
      <c r="A154" s="37"/>
      <c r="B154" s="179"/>
      <c r="C154" s="180" t="s">
        <v>161</v>
      </c>
      <c r="D154" s="180" t="s">
        <v>148</v>
      </c>
      <c r="E154" s="181" t="s">
        <v>332</v>
      </c>
      <c r="F154" s="182" t="s">
        <v>333</v>
      </c>
      <c r="G154" s="183" t="s">
        <v>182</v>
      </c>
      <c r="H154" s="184">
        <v>598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152</v>
      </c>
      <c r="AT154" s="192" t="s">
        <v>148</v>
      </c>
      <c r="AU154" s="192" t="s">
        <v>153</v>
      </c>
      <c r="AY154" s="18" t="s">
        <v>146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153</v>
      </c>
      <c r="BK154" s="193">
        <f>ROUND(I154*H154,2)</f>
        <v>0</v>
      </c>
      <c r="BL154" s="18" t="s">
        <v>152</v>
      </c>
      <c r="BM154" s="192" t="s">
        <v>212</v>
      </c>
    </row>
    <row r="155" s="13" customFormat="1">
      <c r="A155" s="13"/>
      <c r="B155" s="194"/>
      <c r="C155" s="13"/>
      <c r="D155" s="195" t="s">
        <v>201</v>
      </c>
      <c r="E155" s="196" t="s">
        <v>1</v>
      </c>
      <c r="F155" s="197" t="s">
        <v>347</v>
      </c>
      <c r="G155" s="13"/>
      <c r="H155" s="198">
        <v>598</v>
      </c>
      <c r="I155" s="199"/>
      <c r="J155" s="13"/>
      <c r="K155" s="13"/>
      <c r="L155" s="194"/>
      <c r="M155" s="200"/>
      <c r="N155" s="201"/>
      <c r="O155" s="201"/>
      <c r="P155" s="201"/>
      <c r="Q155" s="201"/>
      <c r="R155" s="201"/>
      <c r="S155" s="201"/>
      <c r="T155" s="20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6" t="s">
        <v>201</v>
      </c>
      <c r="AU155" s="196" t="s">
        <v>153</v>
      </c>
      <c r="AV155" s="13" t="s">
        <v>153</v>
      </c>
      <c r="AW155" s="13" t="s">
        <v>33</v>
      </c>
      <c r="AX155" s="13" t="s">
        <v>76</v>
      </c>
      <c r="AY155" s="196" t="s">
        <v>146</v>
      </c>
    </row>
    <row r="156" s="14" customFormat="1">
      <c r="A156" s="14"/>
      <c r="B156" s="203"/>
      <c r="C156" s="14"/>
      <c r="D156" s="195" t="s">
        <v>201</v>
      </c>
      <c r="E156" s="204" t="s">
        <v>1</v>
      </c>
      <c r="F156" s="205" t="s">
        <v>203</v>
      </c>
      <c r="G156" s="14"/>
      <c r="H156" s="206">
        <v>598</v>
      </c>
      <c r="I156" s="207"/>
      <c r="J156" s="14"/>
      <c r="K156" s="14"/>
      <c r="L156" s="203"/>
      <c r="M156" s="208"/>
      <c r="N156" s="209"/>
      <c r="O156" s="209"/>
      <c r="P156" s="209"/>
      <c r="Q156" s="209"/>
      <c r="R156" s="209"/>
      <c r="S156" s="209"/>
      <c r="T156" s="21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4" t="s">
        <v>201</v>
      </c>
      <c r="AU156" s="204" t="s">
        <v>153</v>
      </c>
      <c r="AV156" s="14" t="s">
        <v>152</v>
      </c>
      <c r="AW156" s="14" t="s">
        <v>33</v>
      </c>
      <c r="AX156" s="14" t="s">
        <v>84</v>
      </c>
      <c r="AY156" s="204" t="s">
        <v>146</v>
      </c>
    </row>
    <row r="157" s="2" customFormat="1" ht="33" customHeight="1">
      <c r="A157" s="37"/>
      <c r="B157" s="179"/>
      <c r="C157" s="180" t="s">
        <v>348</v>
      </c>
      <c r="D157" s="180" t="s">
        <v>148</v>
      </c>
      <c r="E157" s="181" t="s">
        <v>335</v>
      </c>
      <c r="F157" s="182" t="s">
        <v>336</v>
      </c>
      <c r="G157" s="183" t="s">
        <v>182</v>
      </c>
      <c r="H157" s="184">
        <v>46</v>
      </c>
      <c r="I157" s="185"/>
      <c r="J157" s="186">
        <f>ROUND(I157*H157,2)</f>
        <v>0</v>
      </c>
      <c r="K157" s="187"/>
      <c r="L157" s="38"/>
      <c r="M157" s="188" t="s">
        <v>1</v>
      </c>
      <c r="N157" s="189" t="s">
        <v>42</v>
      </c>
      <c r="O157" s="81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152</v>
      </c>
      <c r="AT157" s="192" t="s">
        <v>148</v>
      </c>
      <c r="AU157" s="192" t="s">
        <v>153</v>
      </c>
      <c r="AY157" s="18" t="s">
        <v>146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153</v>
      </c>
      <c r="BK157" s="193">
        <f>ROUND(I157*H157,2)</f>
        <v>0</v>
      </c>
      <c r="BL157" s="18" t="s">
        <v>152</v>
      </c>
      <c r="BM157" s="192" t="s">
        <v>216</v>
      </c>
    </row>
    <row r="158" s="2" customFormat="1" ht="24.15" customHeight="1">
      <c r="A158" s="37"/>
      <c r="B158" s="179"/>
      <c r="C158" s="180" t="s">
        <v>165</v>
      </c>
      <c r="D158" s="180" t="s">
        <v>148</v>
      </c>
      <c r="E158" s="181" t="s">
        <v>337</v>
      </c>
      <c r="F158" s="182" t="s">
        <v>338</v>
      </c>
      <c r="G158" s="183" t="s">
        <v>196</v>
      </c>
      <c r="H158" s="184">
        <v>69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152</v>
      </c>
      <c r="AT158" s="192" t="s">
        <v>148</v>
      </c>
      <c r="AU158" s="192" t="s">
        <v>153</v>
      </c>
      <c r="AY158" s="18" t="s">
        <v>146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153</v>
      </c>
      <c r="BK158" s="193">
        <f>ROUND(I158*H158,2)</f>
        <v>0</v>
      </c>
      <c r="BL158" s="18" t="s">
        <v>152</v>
      </c>
      <c r="BM158" s="192" t="s">
        <v>222</v>
      </c>
    </row>
    <row r="159" s="2" customFormat="1" ht="33" customHeight="1">
      <c r="A159" s="37"/>
      <c r="B159" s="179"/>
      <c r="C159" s="180" t="s">
        <v>349</v>
      </c>
      <c r="D159" s="180" t="s">
        <v>148</v>
      </c>
      <c r="E159" s="181" t="s">
        <v>350</v>
      </c>
      <c r="F159" s="182" t="s">
        <v>351</v>
      </c>
      <c r="G159" s="183" t="s">
        <v>160</v>
      </c>
      <c r="H159" s="184">
        <v>115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42</v>
      </c>
      <c r="O159" s="81"/>
      <c r="P159" s="190">
        <f>O159*H159</f>
        <v>0</v>
      </c>
      <c r="Q159" s="190">
        <v>0.60104000000000002</v>
      </c>
      <c r="R159" s="190">
        <f>Q159*H159</f>
        <v>69.119600000000005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152</v>
      </c>
      <c r="AT159" s="192" t="s">
        <v>148</v>
      </c>
      <c r="AU159" s="192" t="s">
        <v>153</v>
      </c>
      <c r="AY159" s="18" t="s">
        <v>146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153</v>
      </c>
      <c r="BK159" s="193">
        <f>ROUND(I159*H159,2)</f>
        <v>0</v>
      </c>
      <c r="BL159" s="18" t="s">
        <v>152</v>
      </c>
      <c r="BM159" s="192" t="s">
        <v>226</v>
      </c>
    </row>
    <row r="160" s="2" customFormat="1" ht="24.15" customHeight="1">
      <c r="A160" s="37"/>
      <c r="B160" s="179"/>
      <c r="C160" s="180" t="s">
        <v>169</v>
      </c>
      <c r="D160" s="180" t="s">
        <v>148</v>
      </c>
      <c r="E160" s="181" t="s">
        <v>352</v>
      </c>
      <c r="F160" s="182" t="s">
        <v>353</v>
      </c>
      <c r="G160" s="183" t="s">
        <v>160</v>
      </c>
      <c r="H160" s="184">
        <v>115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42</v>
      </c>
      <c r="O160" s="81"/>
      <c r="P160" s="190">
        <f>O160*H160</f>
        <v>0</v>
      </c>
      <c r="Q160" s="190">
        <v>0.21195049999999999</v>
      </c>
      <c r="R160" s="190">
        <f>Q160*H160</f>
        <v>24.374307499999997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152</v>
      </c>
      <c r="AT160" s="192" t="s">
        <v>148</v>
      </c>
      <c r="AU160" s="192" t="s">
        <v>153</v>
      </c>
      <c r="AY160" s="18" t="s">
        <v>146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153</v>
      </c>
      <c r="BK160" s="193">
        <f>ROUND(I160*H160,2)</f>
        <v>0</v>
      </c>
      <c r="BL160" s="18" t="s">
        <v>152</v>
      </c>
      <c r="BM160" s="192" t="s">
        <v>231</v>
      </c>
    </row>
    <row r="161" s="2" customFormat="1" ht="24.15" customHeight="1">
      <c r="A161" s="37"/>
      <c r="B161" s="179"/>
      <c r="C161" s="223" t="s">
        <v>354</v>
      </c>
      <c r="D161" s="223" t="s">
        <v>303</v>
      </c>
      <c r="E161" s="224" t="s">
        <v>355</v>
      </c>
      <c r="F161" s="225" t="s">
        <v>356</v>
      </c>
      <c r="G161" s="226" t="s">
        <v>160</v>
      </c>
      <c r="H161" s="227">
        <v>116.15000000000001</v>
      </c>
      <c r="I161" s="228"/>
      <c r="J161" s="229">
        <f>ROUND(I161*H161,2)</f>
        <v>0</v>
      </c>
      <c r="K161" s="230"/>
      <c r="L161" s="231"/>
      <c r="M161" s="232" t="s">
        <v>1</v>
      </c>
      <c r="N161" s="233" t="s">
        <v>42</v>
      </c>
      <c r="O161" s="81"/>
      <c r="P161" s="190">
        <f>O161*H161</f>
        <v>0</v>
      </c>
      <c r="Q161" s="190">
        <v>0.065000000000000002</v>
      </c>
      <c r="R161" s="190">
        <f>Q161*H161</f>
        <v>7.5497500000000004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179</v>
      </c>
      <c r="AT161" s="192" t="s">
        <v>303</v>
      </c>
      <c r="AU161" s="192" t="s">
        <v>153</v>
      </c>
      <c r="AY161" s="18" t="s">
        <v>146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153</v>
      </c>
      <c r="BK161" s="193">
        <f>ROUND(I161*H161,2)</f>
        <v>0</v>
      </c>
      <c r="BL161" s="18" t="s">
        <v>152</v>
      </c>
      <c r="BM161" s="192" t="s">
        <v>247</v>
      </c>
    </row>
    <row r="162" s="13" customFormat="1">
      <c r="A162" s="13"/>
      <c r="B162" s="194"/>
      <c r="C162" s="13"/>
      <c r="D162" s="195" t="s">
        <v>201</v>
      </c>
      <c r="E162" s="196" t="s">
        <v>1</v>
      </c>
      <c r="F162" s="197" t="s">
        <v>357</v>
      </c>
      <c r="G162" s="13"/>
      <c r="H162" s="198">
        <v>116.15000000000001</v>
      </c>
      <c r="I162" s="199"/>
      <c r="J162" s="13"/>
      <c r="K162" s="13"/>
      <c r="L162" s="194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201</v>
      </c>
      <c r="AU162" s="196" t="s">
        <v>153</v>
      </c>
      <c r="AV162" s="13" t="s">
        <v>153</v>
      </c>
      <c r="AW162" s="13" t="s">
        <v>33</v>
      </c>
      <c r="AX162" s="13" t="s">
        <v>76</v>
      </c>
      <c r="AY162" s="196" t="s">
        <v>146</v>
      </c>
    </row>
    <row r="163" s="14" customFormat="1">
      <c r="A163" s="14"/>
      <c r="B163" s="203"/>
      <c r="C163" s="14"/>
      <c r="D163" s="195" t="s">
        <v>201</v>
      </c>
      <c r="E163" s="204" t="s">
        <v>1</v>
      </c>
      <c r="F163" s="205" t="s">
        <v>203</v>
      </c>
      <c r="G163" s="14"/>
      <c r="H163" s="206">
        <v>116.15000000000001</v>
      </c>
      <c r="I163" s="207"/>
      <c r="J163" s="14"/>
      <c r="K163" s="14"/>
      <c r="L163" s="203"/>
      <c r="M163" s="208"/>
      <c r="N163" s="209"/>
      <c r="O163" s="209"/>
      <c r="P163" s="209"/>
      <c r="Q163" s="209"/>
      <c r="R163" s="209"/>
      <c r="S163" s="209"/>
      <c r="T163" s="21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4" t="s">
        <v>201</v>
      </c>
      <c r="AU163" s="204" t="s">
        <v>153</v>
      </c>
      <c r="AV163" s="14" t="s">
        <v>152</v>
      </c>
      <c r="AW163" s="14" t="s">
        <v>33</v>
      </c>
      <c r="AX163" s="14" t="s">
        <v>84</v>
      </c>
      <c r="AY163" s="204" t="s">
        <v>146</v>
      </c>
    </row>
    <row r="164" s="12" customFormat="1" ht="22.8" customHeight="1">
      <c r="A164" s="12"/>
      <c r="B164" s="166"/>
      <c r="C164" s="12"/>
      <c r="D164" s="167" t="s">
        <v>75</v>
      </c>
      <c r="E164" s="177" t="s">
        <v>358</v>
      </c>
      <c r="F164" s="177" t="s">
        <v>358</v>
      </c>
      <c r="G164" s="12"/>
      <c r="H164" s="12"/>
      <c r="I164" s="169"/>
      <c r="J164" s="178">
        <f>BK164</f>
        <v>0</v>
      </c>
      <c r="K164" s="12"/>
      <c r="L164" s="166"/>
      <c r="M164" s="171"/>
      <c r="N164" s="172"/>
      <c r="O164" s="172"/>
      <c r="P164" s="173">
        <f>SUM(P165:P175)</f>
        <v>0</v>
      </c>
      <c r="Q164" s="172"/>
      <c r="R164" s="173">
        <f>SUM(R165:R175)</f>
        <v>412.13342309999996</v>
      </c>
      <c r="S164" s="172"/>
      <c r="T164" s="174">
        <f>SUM(T165:T175)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7" t="s">
        <v>84</v>
      </c>
      <c r="AT164" s="175" t="s">
        <v>75</v>
      </c>
      <c r="AU164" s="175" t="s">
        <v>84</v>
      </c>
      <c r="AY164" s="167" t="s">
        <v>146</v>
      </c>
      <c r="BK164" s="176">
        <f>SUM(BK165:BK175)</f>
        <v>0</v>
      </c>
    </row>
    <row r="165" s="2" customFormat="1" ht="24.15" customHeight="1">
      <c r="A165" s="37"/>
      <c r="B165" s="179"/>
      <c r="C165" s="180" t="s">
        <v>279</v>
      </c>
      <c r="D165" s="180" t="s">
        <v>148</v>
      </c>
      <c r="E165" s="181" t="s">
        <v>328</v>
      </c>
      <c r="F165" s="182" t="s">
        <v>329</v>
      </c>
      <c r="G165" s="183" t="s">
        <v>182</v>
      </c>
      <c r="H165" s="184">
        <v>168</v>
      </c>
      <c r="I165" s="185"/>
      <c r="J165" s="186">
        <f>ROUND(I165*H165,2)</f>
        <v>0</v>
      </c>
      <c r="K165" s="187"/>
      <c r="L165" s="38"/>
      <c r="M165" s="188" t="s">
        <v>1</v>
      </c>
      <c r="N165" s="189" t="s">
        <v>42</v>
      </c>
      <c r="O165" s="81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152</v>
      </c>
      <c r="AT165" s="192" t="s">
        <v>148</v>
      </c>
      <c r="AU165" s="192" t="s">
        <v>153</v>
      </c>
      <c r="AY165" s="18" t="s">
        <v>146</v>
      </c>
      <c r="BE165" s="193">
        <f>IF(N165="základná",J165,0)</f>
        <v>0</v>
      </c>
      <c r="BF165" s="193">
        <f>IF(N165="znížená",J165,0)</f>
        <v>0</v>
      </c>
      <c r="BG165" s="193">
        <f>IF(N165="zákl. prenesená",J165,0)</f>
        <v>0</v>
      </c>
      <c r="BH165" s="193">
        <f>IF(N165="zníž. prenesená",J165,0)</f>
        <v>0</v>
      </c>
      <c r="BI165" s="193">
        <f>IF(N165="nulová",J165,0)</f>
        <v>0</v>
      </c>
      <c r="BJ165" s="18" t="s">
        <v>153</v>
      </c>
      <c r="BK165" s="193">
        <f>ROUND(I165*H165,2)</f>
        <v>0</v>
      </c>
      <c r="BL165" s="18" t="s">
        <v>152</v>
      </c>
      <c r="BM165" s="192" t="s">
        <v>258</v>
      </c>
    </row>
    <row r="166" s="2" customFormat="1" ht="37.8" customHeight="1">
      <c r="A166" s="37"/>
      <c r="B166" s="179"/>
      <c r="C166" s="180" t="s">
        <v>359</v>
      </c>
      <c r="D166" s="180" t="s">
        <v>148</v>
      </c>
      <c r="E166" s="181" t="s">
        <v>330</v>
      </c>
      <c r="F166" s="182" t="s">
        <v>331</v>
      </c>
      <c r="G166" s="183" t="s">
        <v>182</v>
      </c>
      <c r="H166" s="184">
        <v>168</v>
      </c>
      <c r="I166" s="185"/>
      <c r="J166" s="186">
        <f>ROUND(I166*H166,2)</f>
        <v>0</v>
      </c>
      <c r="K166" s="187"/>
      <c r="L166" s="38"/>
      <c r="M166" s="188" t="s">
        <v>1</v>
      </c>
      <c r="N166" s="189" t="s">
        <v>42</v>
      </c>
      <c r="O166" s="81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152</v>
      </c>
      <c r="AT166" s="192" t="s">
        <v>148</v>
      </c>
      <c r="AU166" s="192" t="s">
        <v>153</v>
      </c>
      <c r="AY166" s="18" t="s">
        <v>146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153</v>
      </c>
      <c r="BK166" s="193">
        <f>ROUND(I166*H166,2)</f>
        <v>0</v>
      </c>
      <c r="BL166" s="18" t="s">
        <v>152</v>
      </c>
      <c r="BM166" s="192" t="s">
        <v>266</v>
      </c>
    </row>
    <row r="167" s="2" customFormat="1" ht="37.8" customHeight="1">
      <c r="A167" s="37"/>
      <c r="B167" s="179"/>
      <c r="C167" s="180" t="s">
        <v>173</v>
      </c>
      <c r="D167" s="180" t="s">
        <v>148</v>
      </c>
      <c r="E167" s="181" t="s">
        <v>332</v>
      </c>
      <c r="F167" s="182" t="s">
        <v>333</v>
      </c>
      <c r="G167" s="183" t="s">
        <v>182</v>
      </c>
      <c r="H167" s="184">
        <v>2184</v>
      </c>
      <c r="I167" s="185"/>
      <c r="J167" s="186">
        <f>ROUND(I167*H167,2)</f>
        <v>0</v>
      </c>
      <c r="K167" s="187"/>
      <c r="L167" s="38"/>
      <c r="M167" s="188" t="s">
        <v>1</v>
      </c>
      <c r="N167" s="189" t="s">
        <v>42</v>
      </c>
      <c r="O167" s="81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152</v>
      </c>
      <c r="AT167" s="192" t="s">
        <v>148</v>
      </c>
      <c r="AU167" s="192" t="s">
        <v>153</v>
      </c>
      <c r="AY167" s="18" t="s">
        <v>146</v>
      </c>
      <c r="BE167" s="193">
        <f>IF(N167="základná",J167,0)</f>
        <v>0</v>
      </c>
      <c r="BF167" s="193">
        <f>IF(N167="znížená",J167,0)</f>
        <v>0</v>
      </c>
      <c r="BG167" s="193">
        <f>IF(N167="zákl. prenesená",J167,0)</f>
        <v>0</v>
      </c>
      <c r="BH167" s="193">
        <f>IF(N167="zníž. prenesená",J167,0)</f>
        <v>0</v>
      </c>
      <c r="BI167" s="193">
        <f>IF(N167="nulová",J167,0)</f>
        <v>0</v>
      </c>
      <c r="BJ167" s="18" t="s">
        <v>153</v>
      </c>
      <c r="BK167" s="193">
        <f>ROUND(I167*H167,2)</f>
        <v>0</v>
      </c>
      <c r="BL167" s="18" t="s">
        <v>152</v>
      </c>
      <c r="BM167" s="192" t="s">
        <v>271</v>
      </c>
    </row>
    <row r="168" s="13" customFormat="1">
      <c r="A168" s="13"/>
      <c r="B168" s="194"/>
      <c r="C168" s="13"/>
      <c r="D168" s="195" t="s">
        <v>201</v>
      </c>
      <c r="E168" s="196" t="s">
        <v>1</v>
      </c>
      <c r="F168" s="197" t="s">
        <v>360</v>
      </c>
      <c r="G168" s="13"/>
      <c r="H168" s="198">
        <v>168</v>
      </c>
      <c r="I168" s="199"/>
      <c r="J168" s="13"/>
      <c r="K168" s="13"/>
      <c r="L168" s="194"/>
      <c r="M168" s="200"/>
      <c r="N168" s="201"/>
      <c r="O168" s="201"/>
      <c r="P168" s="201"/>
      <c r="Q168" s="201"/>
      <c r="R168" s="201"/>
      <c r="S168" s="201"/>
      <c r="T168" s="20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6" t="s">
        <v>201</v>
      </c>
      <c r="AU168" s="196" t="s">
        <v>153</v>
      </c>
      <c r="AV168" s="13" t="s">
        <v>153</v>
      </c>
      <c r="AW168" s="13" t="s">
        <v>33</v>
      </c>
      <c r="AX168" s="13" t="s">
        <v>76</v>
      </c>
      <c r="AY168" s="196" t="s">
        <v>146</v>
      </c>
    </row>
    <row r="169" s="14" customFormat="1">
      <c r="A169" s="14"/>
      <c r="B169" s="203"/>
      <c r="C169" s="14"/>
      <c r="D169" s="195" t="s">
        <v>201</v>
      </c>
      <c r="E169" s="204" t="s">
        <v>1</v>
      </c>
      <c r="F169" s="205" t="s">
        <v>203</v>
      </c>
      <c r="G169" s="14"/>
      <c r="H169" s="206">
        <v>168</v>
      </c>
      <c r="I169" s="207"/>
      <c r="J169" s="14"/>
      <c r="K169" s="14"/>
      <c r="L169" s="203"/>
      <c r="M169" s="208"/>
      <c r="N169" s="209"/>
      <c r="O169" s="209"/>
      <c r="P169" s="209"/>
      <c r="Q169" s="209"/>
      <c r="R169" s="209"/>
      <c r="S169" s="209"/>
      <c r="T169" s="21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4" t="s">
        <v>201</v>
      </c>
      <c r="AU169" s="204" t="s">
        <v>153</v>
      </c>
      <c r="AV169" s="14" t="s">
        <v>152</v>
      </c>
      <c r="AW169" s="14" t="s">
        <v>33</v>
      </c>
      <c r="AX169" s="14" t="s">
        <v>84</v>
      </c>
      <c r="AY169" s="204" t="s">
        <v>146</v>
      </c>
    </row>
    <row r="170" s="13" customFormat="1">
      <c r="A170" s="13"/>
      <c r="B170" s="194"/>
      <c r="C170" s="13"/>
      <c r="D170" s="195" t="s">
        <v>201</v>
      </c>
      <c r="E170" s="13"/>
      <c r="F170" s="197" t="s">
        <v>361</v>
      </c>
      <c r="G170" s="13"/>
      <c r="H170" s="198">
        <v>2184</v>
      </c>
      <c r="I170" s="199"/>
      <c r="J170" s="13"/>
      <c r="K170" s="13"/>
      <c r="L170" s="194"/>
      <c r="M170" s="200"/>
      <c r="N170" s="201"/>
      <c r="O170" s="201"/>
      <c r="P170" s="201"/>
      <c r="Q170" s="201"/>
      <c r="R170" s="201"/>
      <c r="S170" s="201"/>
      <c r="T170" s="20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6" t="s">
        <v>201</v>
      </c>
      <c r="AU170" s="196" t="s">
        <v>153</v>
      </c>
      <c r="AV170" s="13" t="s">
        <v>153</v>
      </c>
      <c r="AW170" s="13" t="s">
        <v>3</v>
      </c>
      <c r="AX170" s="13" t="s">
        <v>84</v>
      </c>
      <c r="AY170" s="196" t="s">
        <v>146</v>
      </c>
    </row>
    <row r="171" s="2" customFormat="1" ht="33" customHeight="1">
      <c r="A171" s="37"/>
      <c r="B171" s="179"/>
      <c r="C171" s="180" t="s">
        <v>362</v>
      </c>
      <c r="D171" s="180" t="s">
        <v>148</v>
      </c>
      <c r="E171" s="181" t="s">
        <v>335</v>
      </c>
      <c r="F171" s="182" t="s">
        <v>336</v>
      </c>
      <c r="G171" s="183" t="s">
        <v>182</v>
      </c>
      <c r="H171" s="184">
        <v>168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42</v>
      </c>
      <c r="O171" s="8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152</v>
      </c>
      <c r="AT171" s="192" t="s">
        <v>148</v>
      </c>
      <c r="AU171" s="192" t="s">
        <v>153</v>
      </c>
      <c r="AY171" s="18" t="s">
        <v>146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153</v>
      </c>
      <c r="BK171" s="193">
        <f>ROUND(I171*H171,2)</f>
        <v>0</v>
      </c>
      <c r="BL171" s="18" t="s">
        <v>152</v>
      </c>
      <c r="BM171" s="192" t="s">
        <v>363</v>
      </c>
    </row>
    <row r="172" s="2" customFormat="1" ht="24.15" customHeight="1">
      <c r="A172" s="37"/>
      <c r="B172" s="179"/>
      <c r="C172" s="180" t="s">
        <v>177</v>
      </c>
      <c r="D172" s="180" t="s">
        <v>148</v>
      </c>
      <c r="E172" s="181" t="s">
        <v>337</v>
      </c>
      <c r="F172" s="182" t="s">
        <v>338</v>
      </c>
      <c r="G172" s="183" t="s">
        <v>196</v>
      </c>
      <c r="H172" s="184">
        <v>252</v>
      </c>
      <c r="I172" s="185"/>
      <c r="J172" s="186">
        <f>ROUND(I172*H172,2)</f>
        <v>0</v>
      </c>
      <c r="K172" s="187"/>
      <c r="L172" s="38"/>
      <c r="M172" s="188" t="s">
        <v>1</v>
      </c>
      <c r="N172" s="189" t="s">
        <v>42</v>
      </c>
      <c r="O172" s="81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152</v>
      </c>
      <c r="AT172" s="192" t="s">
        <v>148</v>
      </c>
      <c r="AU172" s="192" t="s">
        <v>153</v>
      </c>
      <c r="AY172" s="18" t="s">
        <v>146</v>
      </c>
      <c r="BE172" s="193">
        <f>IF(N172="základná",J172,0)</f>
        <v>0</v>
      </c>
      <c r="BF172" s="193">
        <f>IF(N172="znížená",J172,0)</f>
        <v>0</v>
      </c>
      <c r="BG172" s="193">
        <f>IF(N172="zákl. prenesená",J172,0)</f>
        <v>0</v>
      </c>
      <c r="BH172" s="193">
        <f>IF(N172="zníž. prenesená",J172,0)</f>
        <v>0</v>
      </c>
      <c r="BI172" s="193">
        <f>IF(N172="nulová",J172,0)</f>
        <v>0</v>
      </c>
      <c r="BJ172" s="18" t="s">
        <v>153</v>
      </c>
      <c r="BK172" s="193">
        <f>ROUND(I172*H172,2)</f>
        <v>0</v>
      </c>
      <c r="BL172" s="18" t="s">
        <v>152</v>
      </c>
      <c r="BM172" s="192" t="s">
        <v>364</v>
      </c>
    </row>
    <row r="173" s="13" customFormat="1">
      <c r="A173" s="13"/>
      <c r="B173" s="194"/>
      <c r="C173" s="13"/>
      <c r="D173" s="195" t="s">
        <v>201</v>
      </c>
      <c r="E173" s="13"/>
      <c r="F173" s="197" t="s">
        <v>365</v>
      </c>
      <c r="G173" s="13"/>
      <c r="H173" s="198">
        <v>252</v>
      </c>
      <c r="I173" s="199"/>
      <c r="J173" s="13"/>
      <c r="K173" s="13"/>
      <c r="L173" s="194"/>
      <c r="M173" s="200"/>
      <c r="N173" s="201"/>
      <c r="O173" s="201"/>
      <c r="P173" s="201"/>
      <c r="Q173" s="201"/>
      <c r="R173" s="201"/>
      <c r="S173" s="201"/>
      <c r="T173" s="20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6" t="s">
        <v>201</v>
      </c>
      <c r="AU173" s="196" t="s">
        <v>153</v>
      </c>
      <c r="AV173" s="13" t="s">
        <v>153</v>
      </c>
      <c r="AW173" s="13" t="s">
        <v>3</v>
      </c>
      <c r="AX173" s="13" t="s">
        <v>84</v>
      </c>
      <c r="AY173" s="196" t="s">
        <v>146</v>
      </c>
    </row>
    <row r="174" s="2" customFormat="1" ht="33" customHeight="1">
      <c r="A174" s="37"/>
      <c r="B174" s="179"/>
      <c r="C174" s="180" t="s">
        <v>366</v>
      </c>
      <c r="D174" s="180" t="s">
        <v>148</v>
      </c>
      <c r="E174" s="181" t="s">
        <v>367</v>
      </c>
      <c r="F174" s="182" t="s">
        <v>368</v>
      </c>
      <c r="G174" s="183" t="s">
        <v>160</v>
      </c>
      <c r="H174" s="184">
        <v>420</v>
      </c>
      <c r="I174" s="185"/>
      <c r="J174" s="186">
        <f>ROUND(I174*H174,2)</f>
        <v>0</v>
      </c>
      <c r="K174" s="187"/>
      <c r="L174" s="38"/>
      <c r="M174" s="188" t="s">
        <v>1</v>
      </c>
      <c r="N174" s="189" t="s">
        <v>42</v>
      </c>
      <c r="O174" s="81"/>
      <c r="P174" s="190">
        <f>O174*H174</f>
        <v>0</v>
      </c>
      <c r="Q174" s="190">
        <v>0.48574000000000001</v>
      </c>
      <c r="R174" s="190">
        <f>Q174*H174</f>
        <v>204.01079999999999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152</v>
      </c>
      <c r="AT174" s="192" t="s">
        <v>148</v>
      </c>
      <c r="AU174" s="192" t="s">
        <v>153</v>
      </c>
      <c r="AY174" s="18" t="s">
        <v>146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153</v>
      </c>
      <c r="BK174" s="193">
        <f>ROUND(I174*H174,2)</f>
        <v>0</v>
      </c>
      <c r="BL174" s="18" t="s">
        <v>152</v>
      </c>
      <c r="BM174" s="192" t="s">
        <v>369</v>
      </c>
    </row>
    <row r="175" s="2" customFormat="1" ht="33" customHeight="1">
      <c r="A175" s="37"/>
      <c r="B175" s="179"/>
      <c r="C175" s="180" t="s">
        <v>183</v>
      </c>
      <c r="D175" s="180" t="s">
        <v>148</v>
      </c>
      <c r="E175" s="181" t="s">
        <v>370</v>
      </c>
      <c r="F175" s="182" t="s">
        <v>371</v>
      </c>
      <c r="G175" s="183" t="s">
        <v>160</v>
      </c>
      <c r="H175" s="184">
        <v>420</v>
      </c>
      <c r="I175" s="185"/>
      <c r="J175" s="186">
        <f>ROUND(I175*H175,2)</f>
        <v>0</v>
      </c>
      <c r="K175" s="187"/>
      <c r="L175" s="38"/>
      <c r="M175" s="188" t="s">
        <v>1</v>
      </c>
      <c r="N175" s="189" t="s">
        <v>42</v>
      </c>
      <c r="O175" s="81"/>
      <c r="P175" s="190">
        <f>O175*H175</f>
        <v>0</v>
      </c>
      <c r="Q175" s="190">
        <v>0.49553005500000002</v>
      </c>
      <c r="R175" s="190">
        <f>Q175*H175</f>
        <v>208.1226231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152</v>
      </c>
      <c r="AT175" s="192" t="s">
        <v>148</v>
      </c>
      <c r="AU175" s="192" t="s">
        <v>153</v>
      </c>
      <c r="AY175" s="18" t="s">
        <v>146</v>
      </c>
      <c r="BE175" s="193">
        <f>IF(N175="základná",J175,0)</f>
        <v>0</v>
      </c>
      <c r="BF175" s="193">
        <f>IF(N175="znížená",J175,0)</f>
        <v>0</v>
      </c>
      <c r="BG175" s="193">
        <f>IF(N175="zákl. prenesená",J175,0)</f>
        <v>0</v>
      </c>
      <c r="BH175" s="193">
        <f>IF(N175="zníž. prenesená",J175,0)</f>
        <v>0</v>
      </c>
      <c r="BI175" s="193">
        <f>IF(N175="nulová",J175,0)</f>
        <v>0</v>
      </c>
      <c r="BJ175" s="18" t="s">
        <v>153</v>
      </c>
      <c r="BK175" s="193">
        <f>ROUND(I175*H175,2)</f>
        <v>0</v>
      </c>
      <c r="BL175" s="18" t="s">
        <v>152</v>
      </c>
      <c r="BM175" s="192" t="s">
        <v>372</v>
      </c>
    </row>
    <row r="176" s="12" customFormat="1" ht="22.8" customHeight="1">
      <c r="A176" s="12"/>
      <c r="B176" s="166"/>
      <c r="C176" s="12"/>
      <c r="D176" s="167" t="s">
        <v>75</v>
      </c>
      <c r="E176" s="177" t="s">
        <v>373</v>
      </c>
      <c r="F176" s="177" t="s">
        <v>373</v>
      </c>
      <c r="G176" s="12"/>
      <c r="H176" s="12"/>
      <c r="I176" s="169"/>
      <c r="J176" s="178">
        <f>BK176</f>
        <v>0</v>
      </c>
      <c r="K176" s="12"/>
      <c r="L176" s="166"/>
      <c r="M176" s="171"/>
      <c r="N176" s="172"/>
      <c r="O176" s="172"/>
      <c r="P176" s="173">
        <f>SUM(P177:P186)</f>
        <v>0</v>
      </c>
      <c r="Q176" s="172"/>
      <c r="R176" s="173">
        <f>SUM(R177:R186)</f>
        <v>224.44051999999999</v>
      </c>
      <c r="S176" s="172"/>
      <c r="T176" s="174">
        <f>SUM(T177:T186)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7" t="s">
        <v>84</v>
      </c>
      <c r="AT176" s="175" t="s">
        <v>75</v>
      </c>
      <c r="AU176" s="175" t="s">
        <v>84</v>
      </c>
      <c r="AY176" s="167" t="s">
        <v>146</v>
      </c>
      <c r="BK176" s="176">
        <f>SUM(BK177:BK186)</f>
        <v>0</v>
      </c>
    </row>
    <row r="177" s="2" customFormat="1" ht="24.15" customHeight="1">
      <c r="A177" s="37"/>
      <c r="B177" s="179"/>
      <c r="C177" s="180" t="s">
        <v>374</v>
      </c>
      <c r="D177" s="180" t="s">
        <v>148</v>
      </c>
      <c r="E177" s="181" t="s">
        <v>328</v>
      </c>
      <c r="F177" s="182" t="s">
        <v>329</v>
      </c>
      <c r="G177" s="183" t="s">
        <v>182</v>
      </c>
      <c r="H177" s="184">
        <v>83.400000000000006</v>
      </c>
      <c r="I177" s="185"/>
      <c r="J177" s="186">
        <f>ROUND(I177*H177,2)</f>
        <v>0</v>
      </c>
      <c r="K177" s="187"/>
      <c r="L177" s="38"/>
      <c r="M177" s="188" t="s">
        <v>1</v>
      </c>
      <c r="N177" s="189" t="s">
        <v>42</v>
      </c>
      <c r="O177" s="81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152</v>
      </c>
      <c r="AT177" s="192" t="s">
        <v>148</v>
      </c>
      <c r="AU177" s="192" t="s">
        <v>153</v>
      </c>
      <c r="AY177" s="18" t="s">
        <v>146</v>
      </c>
      <c r="BE177" s="193">
        <f>IF(N177="základná",J177,0)</f>
        <v>0</v>
      </c>
      <c r="BF177" s="193">
        <f>IF(N177="znížená",J177,0)</f>
        <v>0</v>
      </c>
      <c r="BG177" s="193">
        <f>IF(N177="zákl. prenesená",J177,0)</f>
        <v>0</v>
      </c>
      <c r="BH177" s="193">
        <f>IF(N177="zníž. prenesená",J177,0)</f>
        <v>0</v>
      </c>
      <c r="BI177" s="193">
        <f>IF(N177="nulová",J177,0)</f>
        <v>0</v>
      </c>
      <c r="BJ177" s="18" t="s">
        <v>153</v>
      </c>
      <c r="BK177" s="193">
        <f>ROUND(I177*H177,2)</f>
        <v>0</v>
      </c>
      <c r="BL177" s="18" t="s">
        <v>152</v>
      </c>
      <c r="BM177" s="192" t="s">
        <v>375</v>
      </c>
    </row>
    <row r="178" s="2" customFormat="1" ht="37.8" customHeight="1">
      <c r="A178" s="37"/>
      <c r="B178" s="179"/>
      <c r="C178" s="180" t="s">
        <v>187</v>
      </c>
      <c r="D178" s="180" t="s">
        <v>148</v>
      </c>
      <c r="E178" s="181" t="s">
        <v>330</v>
      </c>
      <c r="F178" s="182" t="s">
        <v>331</v>
      </c>
      <c r="G178" s="183" t="s">
        <v>182</v>
      </c>
      <c r="H178" s="184">
        <v>83.400000000000006</v>
      </c>
      <c r="I178" s="185"/>
      <c r="J178" s="186">
        <f>ROUND(I178*H178,2)</f>
        <v>0</v>
      </c>
      <c r="K178" s="187"/>
      <c r="L178" s="38"/>
      <c r="M178" s="188" t="s">
        <v>1</v>
      </c>
      <c r="N178" s="189" t="s">
        <v>42</v>
      </c>
      <c r="O178" s="81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152</v>
      </c>
      <c r="AT178" s="192" t="s">
        <v>148</v>
      </c>
      <c r="AU178" s="192" t="s">
        <v>153</v>
      </c>
      <c r="AY178" s="18" t="s">
        <v>146</v>
      </c>
      <c r="BE178" s="193">
        <f>IF(N178="základná",J178,0)</f>
        <v>0</v>
      </c>
      <c r="BF178" s="193">
        <f>IF(N178="znížená",J178,0)</f>
        <v>0</v>
      </c>
      <c r="BG178" s="193">
        <f>IF(N178="zákl. prenesená",J178,0)</f>
        <v>0</v>
      </c>
      <c r="BH178" s="193">
        <f>IF(N178="zníž. prenesená",J178,0)</f>
        <v>0</v>
      </c>
      <c r="BI178" s="193">
        <f>IF(N178="nulová",J178,0)</f>
        <v>0</v>
      </c>
      <c r="BJ178" s="18" t="s">
        <v>153</v>
      </c>
      <c r="BK178" s="193">
        <f>ROUND(I178*H178,2)</f>
        <v>0</v>
      </c>
      <c r="BL178" s="18" t="s">
        <v>152</v>
      </c>
      <c r="BM178" s="192" t="s">
        <v>376</v>
      </c>
    </row>
    <row r="179" s="2" customFormat="1" ht="37.8" customHeight="1">
      <c r="A179" s="37"/>
      <c r="B179" s="179"/>
      <c r="C179" s="180" t="s">
        <v>377</v>
      </c>
      <c r="D179" s="180" t="s">
        <v>148</v>
      </c>
      <c r="E179" s="181" t="s">
        <v>332</v>
      </c>
      <c r="F179" s="182" t="s">
        <v>333</v>
      </c>
      <c r="G179" s="183" t="s">
        <v>182</v>
      </c>
      <c r="H179" s="184">
        <v>1084.2000000000001</v>
      </c>
      <c r="I179" s="185"/>
      <c r="J179" s="186">
        <f>ROUND(I179*H179,2)</f>
        <v>0</v>
      </c>
      <c r="K179" s="187"/>
      <c r="L179" s="38"/>
      <c r="M179" s="188" t="s">
        <v>1</v>
      </c>
      <c r="N179" s="189" t="s">
        <v>42</v>
      </c>
      <c r="O179" s="81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152</v>
      </c>
      <c r="AT179" s="192" t="s">
        <v>148</v>
      </c>
      <c r="AU179" s="192" t="s">
        <v>153</v>
      </c>
      <c r="AY179" s="18" t="s">
        <v>146</v>
      </c>
      <c r="BE179" s="193">
        <f>IF(N179="základná",J179,0)</f>
        <v>0</v>
      </c>
      <c r="BF179" s="193">
        <f>IF(N179="znížená",J179,0)</f>
        <v>0</v>
      </c>
      <c r="BG179" s="193">
        <f>IF(N179="zákl. prenesená",J179,0)</f>
        <v>0</v>
      </c>
      <c r="BH179" s="193">
        <f>IF(N179="zníž. prenesená",J179,0)</f>
        <v>0</v>
      </c>
      <c r="BI179" s="193">
        <f>IF(N179="nulová",J179,0)</f>
        <v>0</v>
      </c>
      <c r="BJ179" s="18" t="s">
        <v>153</v>
      </c>
      <c r="BK179" s="193">
        <f>ROUND(I179*H179,2)</f>
        <v>0</v>
      </c>
      <c r="BL179" s="18" t="s">
        <v>152</v>
      </c>
      <c r="BM179" s="192" t="s">
        <v>378</v>
      </c>
    </row>
    <row r="180" s="13" customFormat="1">
      <c r="A180" s="13"/>
      <c r="B180" s="194"/>
      <c r="C180" s="13"/>
      <c r="D180" s="195" t="s">
        <v>201</v>
      </c>
      <c r="E180" s="13"/>
      <c r="F180" s="197" t="s">
        <v>379</v>
      </c>
      <c r="G180" s="13"/>
      <c r="H180" s="198">
        <v>1084.2000000000001</v>
      </c>
      <c r="I180" s="199"/>
      <c r="J180" s="13"/>
      <c r="K180" s="13"/>
      <c r="L180" s="194"/>
      <c r="M180" s="200"/>
      <c r="N180" s="201"/>
      <c r="O180" s="201"/>
      <c r="P180" s="201"/>
      <c r="Q180" s="201"/>
      <c r="R180" s="201"/>
      <c r="S180" s="201"/>
      <c r="T180" s="20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6" t="s">
        <v>201</v>
      </c>
      <c r="AU180" s="196" t="s">
        <v>153</v>
      </c>
      <c r="AV180" s="13" t="s">
        <v>153</v>
      </c>
      <c r="AW180" s="13" t="s">
        <v>3</v>
      </c>
      <c r="AX180" s="13" t="s">
        <v>84</v>
      </c>
      <c r="AY180" s="196" t="s">
        <v>146</v>
      </c>
    </row>
    <row r="181" s="2" customFormat="1" ht="33" customHeight="1">
      <c r="A181" s="37"/>
      <c r="B181" s="179"/>
      <c r="C181" s="180" t="s">
        <v>191</v>
      </c>
      <c r="D181" s="180" t="s">
        <v>148</v>
      </c>
      <c r="E181" s="181" t="s">
        <v>335</v>
      </c>
      <c r="F181" s="182" t="s">
        <v>336</v>
      </c>
      <c r="G181" s="183" t="s">
        <v>182</v>
      </c>
      <c r="H181" s="184">
        <v>83.400000000000006</v>
      </c>
      <c r="I181" s="185"/>
      <c r="J181" s="186">
        <f>ROUND(I181*H181,2)</f>
        <v>0</v>
      </c>
      <c r="K181" s="187"/>
      <c r="L181" s="38"/>
      <c r="M181" s="188" t="s">
        <v>1</v>
      </c>
      <c r="N181" s="189" t="s">
        <v>42</v>
      </c>
      <c r="O181" s="81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152</v>
      </c>
      <c r="AT181" s="192" t="s">
        <v>148</v>
      </c>
      <c r="AU181" s="192" t="s">
        <v>153</v>
      </c>
      <c r="AY181" s="18" t="s">
        <v>146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153</v>
      </c>
      <c r="BK181" s="193">
        <f>ROUND(I181*H181,2)</f>
        <v>0</v>
      </c>
      <c r="BL181" s="18" t="s">
        <v>152</v>
      </c>
      <c r="BM181" s="192" t="s">
        <v>380</v>
      </c>
    </row>
    <row r="182" s="2" customFormat="1" ht="24.15" customHeight="1">
      <c r="A182" s="37"/>
      <c r="B182" s="179"/>
      <c r="C182" s="180" t="s">
        <v>381</v>
      </c>
      <c r="D182" s="180" t="s">
        <v>148</v>
      </c>
      <c r="E182" s="181" t="s">
        <v>337</v>
      </c>
      <c r="F182" s="182" t="s">
        <v>338</v>
      </c>
      <c r="G182" s="183" t="s">
        <v>196</v>
      </c>
      <c r="H182" s="184">
        <v>125.09999999999999</v>
      </c>
      <c r="I182" s="185"/>
      <c r="J182" s="186">
        <f>ROUND(I182*H182,2)</f>
        <v>0</v>
      </c>
      <c r="K182" s="187"/>
      <c r="L182" s="38"/>
      <c r="M182" s="188" t="s">
        <v>1</v>
      </c>
      <c r="N182" s="189" t="s">
        <v>42</v>
      </c>
      <c r="O182" s="81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152</v>
      </c>
      <c r="AT182" s="192" t="s">
        <v>148</v>
      </c>
      <c r="AU182" s="192" t="s">
        <v>153</v>
      </c>
      <c r="AY182" s="18" t="s">
        <v>146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153</v>
      </c>
      <c r="BK182" s="193">
        <f>ROUND(I182*H182,2)</f>
        <v>0</v>
      </c>
      <c r="BL182" s="18" t="s">
        <v>152</v>
      </c>
      <c r="BM182" s="192" t="s">
        <v>382</v>
      </c>
    </row>
    <row r="183" s="13" customFormat="1">
      <c r="A183" s="13"/>
      <c r="B183" s="194"/>
      <c r="C183" s="13"/>
      <c r="D183" s="195" t="s">
        <v>201</v>
      </c>
      <c r="E183" s="13"/>
      <c r="F183" s="197" t="s">
        <v>383</v>
      </c>
      <c r="G183" s="13"/>
      <c r="H183" s="198">
        <v>125.09999999999999</v>
      </c>
      <c r="I183" s="199"/>
      <c r="J183" s="13"/>
      <c r="K183" s="13"/>
      <c r="L183" s="194"/>
      <c r="M183" s="200"/>
      <c r="N183" s="201"/>
      <c r="O183" s="201"/>
      <c r="P183" s="201"/>
      <c r="Q183" s="201"/>
      <c r="R183" s="201"/>
      <c r="S183" s="201"/>
      <c r="T183" s="20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6" t="s">
        <v>201</v>
      </c>
      <c r="AU183" s="196" t="s">
        <v>153</v>
      </c>
      <c r="AV183" s="13" t="s">
        <v>153</v>
      </c>
      <c r="AW183" s="13" t="s">
        <v>3</v>
      </c>
      <c r="AX183" s="13" t="s">
        <v>84</v>
      </c>
      <c r="AY183" s="196" t="s">
        <v>146</v>
      </c>
    </row>
    <row r="184" s="2" customFormat="1" ht="33" customHeight="1">
      <c r="A184" s="37"/>
      <c r="B184" s="179"/>
      <c r="C184" s="180" t="s">
        <v>339</v>
      </c>
      <c r="D184" s="180" t="s">
        <v>148</v>
      </c>
      <c r="E184" s="181" t="s">
        <v>367</v>
      </c>
      <c r="F184" s="182" t="s">
        <v>368</v>
      </c>
      <c r="G184" s="183" t="s">
        <v>160</v>
      </c>
      <c r="H184" s="184">
        <v>278</v>
      </c>
      <c r="I184" s="185"/>
      <c r="J184" s="186">
        <f>ROUND(I184*H184,2)</f>
        <v>0</v>
      </c>
      <c r="K184" s="187"/>
      <c r="L184" s="38"/>
      <c r="M184" s="188" t="s">
        <v>1</v>
      </c>
      <c r="N184" s="189" t="s">
        <v>42</v>
      </c>
      <c r="O184" s="81"/>
      <c r="P184" s="190">
        <f>O184*H184</f>
        <v>0</v>
      </c>
      <c r="Q184" s="190">
        <v>0.48574000000000001</v>
      </c>
      <c r="R184" s="190">
        <f>Q184*H184</f>
        <v>135.03572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152</v>
      </c>
      <c r="AT184" s="192" t="s">
        <v>148</v>
      </c>
      <c r="AU184" s="192" t="s">
        <v>153</v>
      </c>
      <c r="AY184" s="18" t="s">
        <v>146</v>
      </c>
      <c r="BE184" s="193">
        <f>IF(N184="základná",J184,0)</f>
        <v>0</v>
      </c>
      <c r="BF184" s="193">
        <f>IF(N184="znížená",J184,0)</f>
        <v>0</v>
      </c>
      <c r="BG184" s="193">
        <f>IF(N184="zákl. prenesená",J184,0)</f>
        <v>0</v>
      </c>
      <c r="BH184" s="193">
        <f>IF(N184="zníž. prenesená",J184,0)</f>
        <v>0</v>
      </c>
      <c r="BI184" s="193">
        <f>IF(N184="nulová",J184,0)</f>
        <v>0</v>
      </c>
      <c r="BJ184" s="18" t="s">
        <v>153</v>
      </c>
      <c r="BK184" s="193">
        <f>ROUND(I184*H184,2)</f>
        <v>0</v>
      </c>
      <c r="BL184" s="18" t="s">
        <v>152</v>
      </c>
      <c r="BM184" s="192" t="s">
        <v>384</v>
      </c>
    </row>
    <row r="185" s="2" customFormat="1" ht="37.8" customHeight="1">
      <c r="A185" s="37"/>
      <c r="B185" s="179"/>
      <c r="C185" s="180" t="s">
        <v>385</v>
      </c>
      <c r="D185" s="180" t="s">
        <v>148</v>
      </c>
      <c r="E185" s="181" t="s">
        <v>386</v>
      </c>
      <c r="F185" s="182" t="s">
        <v>387</v>
      </c>
      <c r="G185" s="183" t="s">
        <v>160</v>
      </c>
      <c r="H185" s="184">
        <v>278</v>
      </c>
      <c r="I185" s="185"/>
      <c r="J185" s="186">
        <f>ROUND(I185*H185,2)</f>
        <v>0</v>
      </c>
      <c r="K185" s="187"/>
      <c r="L185" s="38"/>
      <c r="M185" s="188" t="s">
        <v>1</v>
      </c>
      <c r="N185" s="189" t="s">
        <v>42</v>
      </c>
      <c r="O185" s="81"/>
      <c r="P185" s="190">
        <f>O185*H185</f>
        <v>0</v>
      </c>
      <c r="Q185" s="190">
        <v>0.13800000000000001</v>
      </c>
      <c r="R185" s="190">
        <f>Q185*H185</f>
        <v>38.364000000000004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152</v>
      </c>
      <c r="AT185" s="192" t="s">
        <v>148</v>
      </c>
      <c r="AU185" s="192" t="s">
        <v>153</v>
      </c>
      <c r="AY185" s="18" t="s">
        <v>146</v>
      </c>
      <c r="BE185" s="193">
        <f>IF(N185="základná",J185,0)</f>
        <v>0</v>
      </c>
      <c r="BF185" s="193">
        <f>IF(N185="znížená",J185,0)</f>
        <v>0</v>
      </c>
      <c r="BG185" s="193">
        <f>IF(N185="zákl. prenesená",J185,0)</f>
        <v>0</v>
      </c>
      <c r="BH185" s="193">
        <f>IF(N185="zníž. prenesená",J185,0)</f>
        <v>0</v>
      </c>
      <c r="BI185" s="193">
        <f>IF(N185="nulová",J185,0)</f>
        <v>0</v>
      </c>
      <c r="BJ185" s="18" t="s">
        <v>153</v>
      </c>
      <c r="BK185" s="193">
        <f>ROUND(I185*H185,2)</f>
        <v>0</v>
      </c>
      <c r="BL185" s="18" t="s">
        <v>152</v>
      </c>
      <c r="BM185" s="192" t="s">
        <v>388</v>
      </c>
    </row>
    <row r="186" s="2" customFormat="1" ht="16.5" customHeight="1">
      <c r="A186" s="37"/>
      <c r="B186" s="179"/>
      <c r="C186" s="223" t="s">
        <v>280</v>
      </c>
      <c r="D186" s="223" t="s">
        <v>303</v>
      </c>
      <c r="E186" s="224" t="s">
        <v>389</v>
      </c>
      <c r="F186" s="225" t="s">
        <v>390</v>
      </c>
      <c r="G186" s="226" t="s">
        <v>160</v>
      </c>
      <c r="H186" s="227">
        <v>283.56</v>
      </c>
      <c r="I186" s="228"/>
      <c r="J186" s="229">
        <f>ROUND(I186*H186,2)</f>
        <v>0</v>
      </c>
      <c r="K186" s="230"/>
      <c r="L186" s="231"/>
      <c r="M186" s="232" t="s">
        <v>1</v>
      </c>
      <c r="N186" s="233" t="s">
        <v>42</v>
      </c>
      <c r="O186" s="81"/>
      <c r="P186" s="190">
        <f>O186*H186</f>
        <v>0</v>
      </c>
      <c r="Q186" s="190">
        <v>0.17999999999999999</v>
      </c>
      <c r="R186" s="190">
        <f>Q186*H186</f>
        <v>51.040799999999997</v>
      </c>
      <c r="S186" s="190">
        <v>0</v>
      </c>
      <c r="T186" s="19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179</v>
      </c>
      <c r="AT186" s="192" t="s">
        <v>303</v>
      </c>
      <c r="AU186" s="192" t="s">
        <v>153</v>
      </c>
      <c r="AY186" s="18" t="s">
        <v>146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153</v>
      </c>
      <c r="BK186" s="193">
        <f>ROUND(I186*H186,2)</f>
        <v>0</v>
      </c>
      <c r="BL186" s="18" t="s">
        <v>152</v>
      </c>
      <c r="BM186" s="192" t="s">
        <v>391</v>
      </c>
    </row>
    <row r="187" s="12" customFormat="1" ht="22.8" customHeight="1">
      <c r="A187" s="12"/>
      <c r="B187" s="166"/>
      <c r="C187" s="12"/>
      <c r="D187" s="167" t="s">
        <v>75</v>
      </c>
      <c r="E187" s="177" t="s">
        <v>392</v>
      </c>
      <c r="F187" s="177" t="s">
        <v>392</v>
      </c>
      <c r="G187" s="12"/>
      <c r="H187" s="12"/>
      <c r="I187" s="169"/>
      <c r="J187" s="178">
        <f>BK187</f>
        <v>0</v>
      </c>
      <c r="K187" s="12"/>
      <c r="L187" s="166"/>
      <c r="M187" s="171"/>
      <c r="N187" s="172"/>
      <c r="O187" s="172"/>
      <c r="P187" s="173">
        <f>SUM(P188:P189)</f>
        <v>0</v>
      </c>
      <c r="Q187" s="172"/>
      <c r="R187" s="173">
        <f>SUM(R188:R189)</f>
        <v>0</v>
      </c>
      <c r="S187" s="172"/>
      <c r="T187" s="174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7" t="s">
        <v>84</v>
      </c>
      <c r="AT187" s="175" t="s">
        <v>75</v>
      </c>
      <c r="AU187" s="175" t="s">
        <v>84</v>
      </c>
      <c r="AY187" s="167" t="s">
        <v>146</v>
      </c>
      <c r="BK187" s="176">
        <f>SUM(BK188:BK189)</f>
        <v>0</v>
      </c>
    </row>
    <row r="188" s="2" customFormat="1" ht="24.15" customHeight="1">
      <c r="A188" s="37"/>
      <c r="B188" s="179"/>
      <c r="C188" s="180" t="s">
        <v>393</v>
      </c>
      <c r="D188" s="180" t="s">
        <v>148</v>
      </c>
      <c r="E188" s="181" t="s">
        <v>394</v>
      </c>
      <c r="F188" s="182" t="s">
        <v>395</v>
      </c>
      <c r="G188" s="183" t="s">
        <v>182</v>
      </c>
      <c r="H188" s="184">
        <v>30</v>
      </c>
      <c r="I188" s="185"/>
      <c r="J188" s="186">
        <f>ROUND(I188*H188,2)</f>
        <v>0</v>
      </c>
      <c r="K188" s="187"/>
      <c r="L188" s="38"/>
      <c r="M188" s="188" t="s">
        <v>1</v>
      </c>
      <c r="N188" s="189" t="s">
        <v>42</v>
      </c>
      <c r="O188" s="81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152</v>
      </c>
      <c r="AT188" s="192" t="s">
        <v>148</v>
      </c>
      <c r="AU188" s="192" t="s">
        <v>153</v>
      </c>
      <c r="AY188" s="18" t="s">
        <v>146</v>
      </c>
      <c r="BE188" s="193">
        <f>IF(N188="základná",J188,0)</f>
        <v>0</v>
      </c>
      <c r="BF188" s="193">
        <f>IF(N188="znížená",J188,0)</f>
        <v>0</v>
      </c>
      <c r="BG188" s="193">
        <f>IF(N188="zákl. prenesená",J188,0)</f>
        <v>0</v>
      </c>
      <c r="BH188" s="193">
        <f>IF(N188="zníž. prenesená",J188,0)</f>
        <v>0</v>
      </c>
      <c r="BI188" s="193">
        <f>IF(N188="nulová",J188,0)</f>
        <v>0</v>
      </c>
      <c r="BJ188" s="18" t="s">
        <v>153</v>
      </c>
      <c r="BK188" s="193">
        <f>ROUND(I188*H188,2)</f>
        <v>0</v>
      </c>
      <c r="BL188" s="18" t="s">
        <v>152</v>
      </c>
      <c r="BM188" s="192" t="s">
        <v>396</v>
      </c>
    </row>
    <row r="189" s="2" customFormat="1" ht="24.15" customHeight="1">
      <c r="A189" s="37"/>
      <c r="B189" s="179"/>
      <c r="C189" s="180" t="s">
        <v>281</v>
      </c>
      <c r="D189" s="180" t="s">
        <v>148</v>
      </c>
      <c r="E189" s="181" t="s">
        <v>397</v>
      </c>
      <c r="F189" s="182" t="s">
        <v>398</v>
      </c>
      <c r="G189" s="183" t="s">
        <v>160</v>
      </c>
      <c r="H189" s="184">
        <v>2146</v>
      </c>
      <c r="I189" s="185"/>
      <c r="J189" s="186">
        <f>ROUND(I189*H189,2)</f>
        <v>0</v>
      </c>
      <c r="K189" s="187"/>
      <c r="L189" s="38"/>
      <c r="M189" s="188" t="s">
        <v>1</v>
      </c>
      <c r="N189" s="189" t="s">
        <v>42</v>
      </c>
      <c r="O189" s="81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152</v>
      </c>
      <c r="AT189" s="192" t="s">
        <v>148</v>
      </c>
      <c r="AU189" s="192" t="s">
        <v>153</v>
      </c>
      <c r="AY189" s="18" t="s">
        <v>146</v>
      </c>
      <c r="BE189" s="193">
        <f>IF(N189="základná",J189,0)</f>
        <v>0</v>
      </c>
      <c r="BF189" s="193">
        <f>IF(N189="znížená",J189,0)</f>
        <v>0</v>
      </c>
      <c r="BG189" s="193">
        <f>IF(N189="zákl. prenesená",J189,0)</f>
        <v>0</v>
      </c>
      <c r="BH189" s="193">
        <f>IF(N189="zníž. prenesená",J189,0)</f>
        <v>0</v>
      </c>
      <c r="BI189" s="193">
        <f>IF(N189="nulová",J189,0)</f>
        <v>0</v>
      </c>
      <c r="BJ189" s="18" t="s">
        <v>153</v>
      </c>
      <c r="BK189" s="193">
        <f>ROUND(I189*H189,2)</f>
        <v>0</v>
      </c>
      <c r="BL189" s="18" t="s">
        <v>152</v>
      </c>
      <c r="BM189" s="192" t="s">
        <v>399</v>
      </c>
    </row>
    <row r="190" s="12" customFormat="1" ht="22.8" customHeight="1">
      <c r="A190" s="12"/>
      <c r="B190" s="166"/>
      <c r="C190" s="12"/>
      <c r="D190" s="167" t="s">
        <v>75</v>
      </c>
      <c r="E190" s="177" t="s">
        <v>400</v>
      </c>
      <c r="F190" s="177" t="s">
        <v>400</v>
      </c>
      <c r="G190" s="12"/>
      <c r="H190" s="12"/>
      <c r="I190" s="169"/>
      <c r="J190" s="178">
        <f>BK190</f>
        <v>0</v>
      </c>
      <c r="K190" s="12"/>
      <c r="L190" s="166"/>
      <c r="M190" s="171"/>
      <c r="N190" s="172"/>
      <c r="O190" s="172"/>
      <c r="P190" s="173">
        <f>P191</f>
        <v>0</v>
      </c>
      <c r="Q190" s="172"/>
      <c r="R190" s="173">
        <f>R191</f>
        <v>0</v>
      </c>
      <c r="S190" s="172"/>
      <c r="T190" s="174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7" t="s">
        <v>84</v>
      </c>
      <c r="AT190" s="175" t="s">
        <v>75</v>
      </c>
      <c r="AU190" s="175" t="s">
        <v>84</v>
      </c>
      <c r="AY190" s="167" t="s">
        <v>146</v>
      </c>
      <c r="BK190" s="176">
        <f>BK191</f>
        <v>0</v>
      </c>
    </row>
    <row r="191" s="2" customFormat="1" ht="33" customHeight="1">
      <c r="A191" s="37"/>
      <c r="B191" s="179"/>
      <c r="C191" s="180" t="s">
        <v>401</v>
      </c>
      <c r="D191" s="180" t="s">
        <v>148</v>
      </c>
      <c r="E191" s="181" t="s">
        <v>402</v>
      </c>
      <c r="F191" s="182" t="s">
        <v>403</v>
      </c>
      <c r="G191" s="183" t="s">
        <v>196</v>
      </c>
      <c r="H191" s="184">
        <v>1101.1289999999999</v>
      </c>
      <c r="I191" s="185"/>
      <c r="J191" s="186">
        <f>ROUND(I191*H191,2)</f>
        <v>0</v>
      </c>
      <c r="K191" s="187"/>
      <c r="L191" s="38"/>
      <c r="M191" s="218" t="s">
        <v>1</v>
      </c>
      <c r="N191" s="219" t="s">
        <v>42</v>
      </c>
      <c r="O191" s="220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152</v>
      </c>
      <c r="AT191" s="192" t="s">
        <v>148</v>
      </c>
      <c r="AU191" s="192" t="s">
        <v>153</v>
      </c>
      <c r="AY191" s="18" t="s">
        <v>146</v>
      </c>
      <c r="BE191" s="193">
        <f>IF(N191="základná",J191,0)</f>
        <v>0</v>
      </c>
      <c r="BF191" s="193">
        <f>IF(N191="znížená",J191,0)</f>
        <v>0</v>
      </c>
      <c r="BG191" s="193">
        <f>IF(N191="zákl. prenesená",J191,0)</f>
        <v>0</v>
      </c>
      <c r="BH191" s="193">
        <f>IF(N191="zníž. prenesená",J191,0)</f>
        <v>0</v>
      </c>
      <c r="BI191" s="193">
        <f>IF(N191="nulová",J191,0)</f>
        <v>0</v>
      </c>
      <c r="BJ191" s="18" t="s">
        <v>153</v>
      </c>
      <c r="BK191" s="193">
        <f>ROUND(I191*H191,2)</f>
        <v>0</v>
      </c>
      <c r="BL191" s="18" t="s">
        <v>152</v>
      </c>
      <c r="BM191" s="192" t="s">
        <v>404</v>
      </c>
    </row>
    <row r="192" s="2" customFormat="1" ht="6.96" customHeight="1">
      <c r="A192" s="37"/>
      <c r="B192" s="64"/>
      <c r="C192" s="65"/>
      <c r="D192" s="65"/>
      <c r="E192" s="65"/>
      <c r="F192" s="65"/>
      <c r="G192" s="65"/>
      <c r="H192" s="65"/>
      <c r="I192" s="65"/>
      <c r="J192" s="65"/>
      <c r="K192" s="65"/>
      <c r="L192" s="38"/>
      <c r="M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</row>
  </sheetData>
  <autoFilter ref="C123:K19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405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ROUND(J122,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ROUND((SUM(BE122:BE163)),  2)</f>
        <v>0</v>
      </c>
      <c r="G33" s="132"/>
      <c r="H33" s="132"/>
      <c r="I33" s="133">
        <v>0.20000000000000001</v>
      </c>
      <c r="J33" s="131">
        <f>ROUND(((SUM(BE122:BE163))*I33),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ROUND((SUM(BF122:BF163)),  2)</f>
        <v>0</v>
      </c>
      <c r="G34" s="132"/>
      <c r="H34" s="132"/>
      <c r="I34" s="133">
        <v>0.20000000000000001</v>
      </c>
      <c r="J34" s="131">
        <f>ROUND(((SUM(BF122:BF163))*I34),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ROUND((SUM(BG122:BG163)),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ROUND((SUM(BH122:BH163)),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ROUND((SUM(BI122:BI163)),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 xml:space="preserve">SO 02.2 - SO 02.2 Spevnené plochy 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J122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127</v>
      </c>
      <c r="E97" s="149"/>
      <c r="F97" s="149"/>
      <c r="G97" s="149"/>
      <c r="H97" s="149"/>
      <c r="I97" s="149"/>
      <c r="J97" s="150">
        <f>J123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292</v>
      </c>
      <c r="E98" s="153"/>
      <c r="F98" s="153"/>
      <c r="G98" s="153"/>
      <c r="H98" s="153"/>
      <c r="I98" s="153"/>
      <c r="J98" s="154">
        <f>J124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406</v>
      </c>
      <c r="E99" s="153"/>
      <c r="F99" s="153"/>
      <c r="G99" s="153"/>
      <c r="H99" s="153"/>
      <c r="I99" s="153"/>
      <c r="J99" s="154">
        <f>J129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296</v>
      </c>
      <c r="E100" s="153"/>
      <c r="F100" s="153"/>
      <c r="G100" s="153"/>
      <c r="H100" s="153"/>
      <c r="I100" s="153"/>
      <c r="J100" s="154">
        <f>J143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297</v>
      </c>
      <c r="E101" s="153"/>
      <c r="F101" s="153"/>
      <c r="G101" s="153"/>
      <c r="H101" s="153"/>
      <c r="I101" s="153"/>
      <c r="J101" s="154">
        <f>J159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298</v>
      </c>
      <c r="E102" s="153"/>
      <c r="F102" s="153"/>
      <c r="G102" s="153"/>
      <c r="H102" s="153"/>
      <c r="I102" s="153"/>
      <c r="J102" s="154">
        <f>J162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15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5" t="str">
        <f>E7</f>
        <v>Revitalizácia vnútrobloku Pádivec - Stavebné práce</v>
      </c>
      <c r="F112" s="31"/>
      <c r="G112" s="31"/>
      <c r="H112" s="31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118</v>
      </c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71" t="str">
        <f>E9</f>
        <v xml:space="preserve">SO 02.2 - SO 02.2 Spevnené plochy </v>
      </c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19</v>
      </c>
      <c r="D116" s="37"/>
      <c r="E116" s="37"/>
      <c r="F116" s="26" t="str">
        <f>F12</f>
        <v>Trenčín</v>
      </c>
      <c r="G116" s="37"/>
      <c r="H116" s="37"/>
      <c r="I116" s="31" t="s">
        <v>21</v>
      </c>
      <c r="J116" s="73" t="str">
        <f>IF(J12="","",J12)</f>
        <v>10. 2. 2022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23</v>
      </c>
      <c r="D118" s="37"/>
      <c r="E118" s="37"/>
      <c r="F118" s="26" t="str">
        <f>E15</f>
        <v>Mesto Trenčín</v>
      </c>
      <c r="G118" s="37"/>
      <c r="H118" s="37"/>
      <c r="I118" s="31" t="s">
        <v>29</v>
      </c>
      <c r="J118" s="35" t="str">
        <f>E21</f>
        <v>Kvitnúce záhrady s.r.o.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34</v>
      </c>
      <c r="J119" s="35" t="str">
        <f>E24</f>
        <v>Kvitnúce záhrady s.r.o.</v>
      </c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133</v>
      </c>
      <c r="D121" s="158" t="s">
        <v>61</v>
      </c>
      <c r="E121" s="158" t="s">
        <v>57</v>
      </c>
      <c r="F121" s="158" t="s">
        <v>58</v>
      </c>
      <c r="G121" s="158" t="s">
        <v>134</v>
      </c>
      <c r="H121" s="158" t="s">
        <v>135</v>
      </c>
      <c r="I121" s="158" t="s">
        <v>136</v>
      </c>
      <c r="J121" s="159" t="s">
        <v>124</v>
      </c>
      <c r="K121" s="160" t="s">
        <v>137</v>
      </c>
      <c r="L121" s="161"/>
      <c r="M121" s="90" t="s">
        <v>1</v>
      </c>
      <c r="N121" s="91" t="s">
        <v>40</v>
      </c>
      <c r="O121" s="91" t="s">
        <v>138</v>
      </c>
      <c r="P121" s="91" t="s">
        <v>139</v>
      </c>
      <c r="Q121" s="91" t="s">
        <v>140</v>
      </c>
      <c r="R121" s="91" t="s">
        <v>141</v>
      </c>
      <c r="S121" s="91" t="s">
        <v>142</v>
      </c>
      <c r="T121" s="92" t="s">
        <v>143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7" t="s">
        <v>125</v>
      </c>
      <c r="D122" s="37"/>
      <c r="E122" s="37"/>
      <c r="F122" s="37"/>
      <c r="G122" s="37"/>
      <c r="H122" s="37"/>
      <c r="I122" s="37"/>
      <c r="J122" s="162">
        <f>BK122</f>
        <v>0</v>
      </c>
      <c r="K122" s="37"/>
      <c r="L122" s="38"/>
      <c r="M122" s="93"/>
      <c r="N122" s="77"/>
      <c r="O122" s="94"/>
      <c r="P122" s="163">
        <f>P123</f>
        <v>0</v>
      </c>
      <c r="Q122" s="94"/>
      <c r="R122" s="163">
        <f>R123</f>
        <v>347.52552835</v>
      </c>
      <c r="S122" s="94"/>
      <c r="T122" s="164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126</v>
      </c>
      <c r="BK122" s="165">
        <f>BK123</f>
        <v>0</v>
      </c>
    </row>
    <row r="123" s="12" customFormat="1" ht="25.92" customHeight="1">
      <c r="A123" s="12"/>
      <c r="B123" s="166"/>
      <c r="C123" s="12"/>
      <c r="D123" s="167" t="s">
        <v>75</v>
      </c>
      <c r="E123" s="168" t="s">
        <v>144</v>
      </c>
      <c r="F123" s="168" t="s">
        <v>145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P124+P129+P143+P159+P162</f>
        <v>0</v>
      </c>
      <c r="Q123" s="172"/>
      <c r="R123" s="173">
        <f>R124+R129+R143+R159+R162</f>
        <v>347.52552835</v>
      </c>
      <c r="S123" s="172"/>
      <c r="T123" s="174">
        <f>T124+T129+T143+T159+T162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84</v>
      </c>
      <c r="AT123" s="175" t="s">
        <v>75</v>
      </c>
      <c r="AU123" s="175" t="s">
        <v>76</v>
      </c>
      <c r="AY123" s="167" t="s">
        <v>146</v>
      </c>
      <c r="BK123" s="176">
        <f>BK124+BK129+BK143+BK159+BK162</f>
        <v>0</v>
      </c>
    </row>
    <row r="124" s="12" customFormat="1" ht="22.8" customHeight="1">
      <c r="A124" s="12"/>
      <c r="B124" s="166"/>
      <c r="C124" s="12"/>
      <c r="D124" s="167" t="s">
        <v>75</v>
      </c>
      <c r="E124" s="177" t="s">
        <v>299</v>
      </c>
      <c r="F124" s="177" t="s">
        <v>299</v>
      </c>
      <c r="G124" s="12"/>
      <c r="H124" s="12"/>
      <c r="I124" s="169"/>
      <c r="J124" s="178">
        <f>BK124</f>
        <v>0</v>
      </c>
      <c r="K124" s="12"/>
      <c r="L124" s="166"/>
      <c r="M124" s="171"/>
      <c r="N124" s="172"/>
      <c r="O124" s="172"/>
      <c r="P124" s="173">
        <f>SUM(P125:P128)</f>
        <v>0</v>
      </c>
      <c r="Q124" s="172"/>
      <c r="R124" s="173">
        <f>SUM(R125:R128)</f>
        <v>86.723108350000004</v>
      </c>
      <c r="S124" s="172"/>
      <c r="T124" s="174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84</v>
      </c>
      <c r="AT124" s="175" t="s">
        <v>75</v>
      </c>
      <c r="AU124" s="175" t="s">
        <v>84</v>
      </c>
      <c r="AY124" s="167" t="s">
        <v>146</v>
      </c>
      <c r="BK124" s="176">
        <f>SUM(BK125:BK128)</f>
        <v>0</v>
      </c>
    </row>
    <row r="125" s="2" customFormat="1" ht="37.8" customHeight="1">
      <c r="A125" s="37"/>
      <c r="B125" s="179"/>
      <c r="C125" s="180" t="s">
        <v>84</v>
      </c>
      <c r="D125" s="180" t="s">
        <v>148</v>
      </c>
      <c r="E125" s="181" t="s">
        <v>311</v>
      </c>
      <c r="F125" s="182" t="s">
        <v>312</v>
      </c>
      <c r="G125" s="183" t="s">
        <v>164</v>
      </c>
      <c r="H125" s="184">
        <v>334</v>
      </c>
      <c r="I125" s="185"/>
      <c r="J125" s="186">
        <f>ROUND(I125*H125,2)</f>
        <v>0</v>
      </c>
      <c r="K125" s="187"/>
      <c r="L125" s="38"/>
      <c r="M125" s="188" t="s">
        <v>1</v>
      </c>
      <c r="N125" s="189" t="s">
        <v>42</v>
      </c>
      <c r="O125" s="81"/>
      <c r="P125" s="190">
        <f>O125*H125</f>
        <v>0</v>
      </c>
      <c r="Q125" s="190">
        <v>0.097931900000000002</v>
      </c>
      <c r="R125" s="190">
        <f>Q125*H125</f>
        <v>32.709254600000001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152</v>
      </c>
      <c r="AT125" s="192" t="s">
        <v>148</v>
      </c>
      <c r="AU125" s="192" t="s">
        <v>153</v>
      </c>
      <c r="AY125" s="18" t="s">
        <v>146</v>
      </c>
      <c r="BE125" s="193">
        <f>IF(N125="základná",J125,0)</f>
        <v>0</v>
      </c>
      <c r="BF125" s="193">
        <f>IF(N125="znížená",J125,0)</f>
        <v>0</v>
      </c>
      <c r="BG125" s="193">
        <f>IF(N125="zákl. prenesená",J125,0)</f>
        <v>0</v>
      </c>
      <c r="BH125" s="193">
        <f>IF(N125="zníž. prenesená",J125,0)</f>
        <v>0</v>
      </c>
      <c r="BI125" s="193">
        <f>IF(N125="nulová",J125,0)</f>
        <v>0</v>
      </c>
      <c r="BJ125" s="18" t="s">
        <v>153</v>
      </c>
      <c r="BK125" s="193">
        <f>ROUND(I125*H125,2)</f>
        <v>0</v>
      </c>
      <c r="BL125" s="18" t="s">
        <v>152</v>
      </c>
      <c r="BM125" s="192" t="s">
        <v>153</v>
      </c>
    </row>
    <row r="126" s="2" customFormat="1" ht="16.5" customHeight="1">
      <c r="A126" s="37"/>
      <c r="B126" s="179"/>
      <c r="C126" s="223" t="s">
        <v>153</v>
      </c>
      <c r="D126" s="223" t="s">
        <v>303</v>
      </c>
      <c r="E126" s="224" t="s">
        <v>313</v>
      </c>
      <c r="F126" s="225" t="s">
        <v>407</v>
      </c>
      <c r="G126" s="226" t="s">
        <v>151</v>
      </c>
      <c r="H126" s="227">
        <v>350.69999999999999</v>
      </c>
      <c r="I126" s="228"/>
      <c r="J126" s="229">
        <f>ROUND(I126*H126,2)</f>
        <v>0</v>
      </c>
      <c r="K126" s="230"/>
      <c r="L126" s="231"/>
      <c r="M126" s="232" t="s">
        <v>1</v>
      </c>
      <c r="N126" s="233" t="s">
        <v>42</v>
      </c>
      <c r="O126" s="81"/>
      <c r="P126" s="190">
        <f>O126*H126</f>
        <v>0</v>
      </c>
      <c r="Q126" s="190">
        <v>0.023</v>
      </c>
      <c r="R126" s="190">
        <f>Q126*H126</f>
        <v>8.0660999999999987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179</v>
      </c>
      <c r="AT126" s="192" t="s">
        <v>303</v>
      </c>
      <c r="AU126" s="192" t="s">
        <v>153</v>
      </c>
      <c r="AY126" s="18" t="s">
        <v>146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153</v>
      </c>
      <c r="BK126" s="193">
        <f>ROUND(I126*H126,2)</f>
        <v>0</v>
      </c>
      <c r="BL126" s="18" t="s">
        <v>152</v>
      </c>
      <c r="BM126" s="192" t="s">
        <v>152</v>
      </c>
    </row>
    <row r="127" s="13" customFormat="1">
      <c r="A127" s="13"/>
      <c r="B127" s="194"/>
      <c r="C127" s="13"/>
      <c r="D127" s="195" t="s">
        <v>201</v>
      </c>
      <c r="E127" s="13"/>
      <c r="F127" s="197" t="s">
        <v>408</v>
      </c>
      <c r="G127" s="13"/>
      <c r="H127" s="198">
        <v>350.69999999999999</v>
      </c>
      <c r="I127" s="199"/>
      <c r="J127" s="13"/>
      <c r="K127" s="13"/>
      <c r="L127" s="194"/>
      <c r="M127" s="200"/>
      <c r="N127" s="201"/>
      <c r="O127" s="201"/>
      <c r="P127" s="201"/>
      <c r="Q127" s="201"/>
      <c r="R127" s="201"/>
      <c r="S127" s="201"/>
      <c r="T127" s="20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6" t="s">
        <v>201</v>
      </c>
      <c r="AU127" s="196" t="s">
        <v>153</v>
      </c>
      <c r="AV127" s="13" t="s">
        <v>153</v>
      </c>
      <c r="AW127" s="13" t="s">
        <v>3</v>
      </c>
      <c r="AX127" s="13" t="s">
        <v>84</v>
      </c>
      <c r="AY127" s="196" t="s">
        <v>146</v>
      </c>
    </row>
    <row r="128" s="2" customFormat="1" ht="33" customHeight="1">
      <c r="A128" s="37"/>
      <c r="B128" s="179"/>
      <c r="C128" s="180" t="s">
        <v>157</v>
      </c>
      <c r="D128" s="180" t="s">
        <v>148</v>
      </c>
      <c r="E128" s="181" t="s">
        <v>308</v>
      </c>
      <c r="F128" s="182" t="s">
        <v>309</v>
      </c>
      <c r="G128" s="183" t="s">
        <v>182</v>
      </c>
      <c r="H128" s="184">
        <v>20.875</v>
      </c>
      <c r="I128" s="185"/>
      <c r="J128" s="186">
        <f>ROUND(I128*H128,2)</f>
        <v>0</v>
      </c>
      <c r="K128" s="187"/>
      <c r="L128" s="38"/>
      <c r="M128" s="188" t="s">
        <v>1</v>
      </c>
      <c r="N128" s="189" t="s">
        <v>42</v>
      </c>
      <c r="O128" s="81"/>
      <c r="P128" s="190">
        <f>O128*H128</f>
        <v>0</v>
      </c>
      <c r="Q128" s="190">
        <v>2.2010900000000002</v>
      </c>
      <c r="R128" s="190">
        <f>Q128*H128</f>
        <v>45.947753750000004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152</v>
      </c>
      <c r="AT128" s="192" t="s">
        <v>148</v>
      </c>
      <c r="AU128" s="192" t="s">
        <v>153</v>
      </c>
      <c r="AY128" s="18" t="s">
        <v>146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153</v>
      </c>
      <c r="BK128" s="193">
        <f>ROUND(I128*H128,2)</f>
        <v>0</v>
      </c>
      <c r="BL128" s="18" t="s">
        <v>152</v>
      </c>
      <c r="BM128" s="192" t="s">
        <v>409</v>
      </c>
    </row>
    <row r="129" s="12" customFormat="1" ht="22.8" customHeight="1">
      <c r="A129" s="12"/>
      <c r="B129" s="166"/>
      <c r="C129" s="12"/>
      <c r="D129" s="167" t="s">
        <v>75</v>
      </c>
      <c r="E129" s="177" t="s">
        <v>410</v>
      </c>
      <c r="F129" s="177" t="s">
        <v>410</v>
      </c>
      <c r="G129" s="12"/>
      <c r="H129" s="12"/>
      <c r="I129" s="169"/>
      <c r="J129" s="178">
        <f>BK129</f>
        <v>0</v>
      </c>
      <c r="K129" s="12"/>
      <c r="L129" s="166"/>
      <c r="M129" s="171"/>
      <c r="N129" s="172"/>
      <c r="O129" s="172"/>
      <c r="P129" s="173">
        <f>SUM(P130:P142)</f>
        <v>0</v>
      </c>
      <c r="Q129" s="172"/>
      <c r="R129" s="173">
        <f>SUM(R130:R142)</f>
        <v>112.071</v>
      </c>
      <c r="S129" s="172"/>
      <c r="T129" s="174">
        <f>SUM(T130:T142)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84</v>
      </c>
      <c r="AT129" s="175" t="s">
        <v>75</v>
      </c>
      <c r="AU129" s="175" t="s">
        <v>84</v>
      </c>
      <c r="AY129" s="167" t="s">
        <v>146</v>
      </c>
      <c r="BK129" s="176">
        <f>SUM(BK130:BK142)</f>
        <v>0</v>
      </c>
    </row>
    <row r="130" s="2" customFormat="1" ht="24.15" customHeight="1">
      <c r="A130" s="37"/>
      <c r="B130" s="179"/>
      <c r="C130" s="180" t="s">
        <v>152</v>
      </c>
      <c r="D130" s="180" t="s">
        <v>148</v>
      </c>
      <c r="E130" s="181" t="s">
        <v>328</v>
      </c>
      <c r="F130" s="182" t="s">
        <v>329</v>
      </c>
      <c r="G130" s="183" t="s">
        <v>182</v>
      </c>
      <c r="H130" s="184">
        <v>52.5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152</v>
      </c>
      <c r="AT130" s="192" t="s">
        <v>148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170</v>
      </c>
    </row>
    <row r="131" s="2" customFormat="1" ht="37.8" customHeight="1">
      <c r="A131" s="37"/>
      <c r="B131" s="179"/>
      <c r="C131" s="180" t="s">
        <v>166</v>
      </c>
      <c r="D131" s="180" t="s">
        <v>148</v>
      </c>
      <c r="E131" s="181" t="s">
        <v>330</v>
      </c>
      <c r="F131" s="182" t="s">
        <v>331</v>
      </c>
      <c r="G131" s="183" t="s">
        <v>182</v>
      </c>
      <c r="H131" s="184">
        <v>52.5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179</v>
      </c>
    </row>
    <row r="132" s="2" customFormat="1" ht="37.8" customHeight="1">
      <c r="A132" s="37"/>
      <c r="B132" s="179"/>
      <c r="C132" s="180" t="s">
        <v>170</v>
      </c>
      <c r="D132" s="180" t="s">
        <v>148</v>
      </c>
      <c r="E132" s="181" t="s">
        <v>332</v>
      </c>
      <c r="F132" s="182" t="s">
        <v>333</v>
      </c>
      <c r="G132" s="183" t="s">
        <v>182</v>
      </c>
      <c r="H132" s="184">
        <v>682.5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152</v>
      </c>
      <c r="AT132" s="192" t="s">
        <v>148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188</v>
      </c>
    </row>
    <row r="133" s="13" customFormat="1">
      <c r="A133" s="13"/>
      <c r="B133" s="194"/>
      <c r="C133" s="13"/>
      <c r="D133" s="195" t="s">
        <v>201</v>
      </c>
      <c r="E133" s="196" t="s">
        <v>1</v>
      </c>
      <c r="F133" s="197" t="s">
        <v>411</v>
      </c>
      <c r="G133" s="13"/>
      <c r="H133" s="198">
        <v>52.5</v>
      </c>
      <c r="I133" s="199"/>
      <c r="J133" s="13"/>
      <c r="K133" s="13"/>
      <c r="L133" s="194"/>
      <c r="M133" s="200"/>
      <c r="N133" s="201"/>
      <c r="O133" s="201"/>
      <c r="P133" s="201"/>
      <c r="Q133" s="201"/>
      <c r="R133" s="201"/>
      <c r="S133" s="201"/>
      <c r="T133" s="20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6" t="s">
        <v>201</v>
      </c>
      <c r="AU133" s="196" t="s">
        <v>153</v>
      </c>
      <c r="AV133" s="13" t="s">
        <v>153</v>
      </c>
      <c r="AW133" s="13" t="s">
        <v>33</v>
      </c>
      <c r="AX133" s="13" t="s">
        <v>76</v>
      </c>
      <c r="AY133" s="196" t="s">
        <v>146</v>
      </c>
    </row>
    <row r="134" s="14" customFormat="1">
      <c r="A134" s="14"/>
      <c r="B134" s="203"/>
      <c r="C134" s="14"/>
      <c r="D134" s="195" t="s">
        <v>201</v>
      </c>
      <c r="E134" s="204" t="s">
        <v>1</v>
      </c>
      <c r="F134" s="205" t="s">
        <v>203</v>
      </c>
      <c r="G134" s="14"/>
      <c r="H134" s="206">
        <v>52.5</v>
      </c>
      <c r="I134" s="207"/>
      <c r="J134" s="14"/>
      <c r="K134" s="14"/>
      <c r="L134" s="203"/>
      <c r="M134" s="208"/>
      <c r="N134" s="209"/>
      <c r="O134" s="209"/>
      <c r="P134" s="209"/>
      <c r="Q134" s="209"/>
      <c r="R134" s="209"/>
      <c r="S134" s="209"/>
      <c r="T134" s="21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4" t="s">
        <v>201</v>
      </c>
      <c r="AU134" s="204" t="s">
        <v>153</v>
      </c>
      <c r="AV134" s="14" t="s">
        <v>152</v>
      </c>
      <c r="AW134" s="14" t="s">
        <v>33</v>
      </c>
      <c r="AX134" s="14" t="s">
        <v>84</v>
      </c>
      <c r="AY134" s="204" t="s">
        <v>146</v>
      </c>
    </row>
    <row r="135" s="13" customFormat="1">
      <c r="A135" s="13"/>
      <c r="B135" s="194"/>
      <c r="C135" s="13"/>
      <c r="D135" s="195" t="s">
        <v>201</v>
      </c>
      <c r="E135" s="13"/>
      <c r="F135" s="197" t="s">
        <v>412</v>
      </c>
      <c r="G135" s="13"/>
      <c r="H135" s="198">
        <v>682.5</v>
      </c>
      <c r="I135" s="199"/>
      <c r="J135" s="13"/>
      <c r="K135" s="13"/>
      <c r="L135" s="194"/>
      <c r="M135" s="200"/>
      <c r="N135" s="201"/>
      <c r="O135" s="201"/>
      <c r="P135" s="201"/>
      <c r="Q135" s="201"/>
      <c r="R135" s="201"/>
      <c r="S135" s="201"/>
      <c r="T135" s="20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6" t="s">
        <v>201</v>
      </c>
      <c r="AU135" s="196" t="s">
        <v>153</v>
      </c>
      <c r="AV135" s="13" t="s">
        <v>153</v>
      </c>
      <c r="AW135" s="13" t="s">
        <v>3</v>
      </c>
      <c r="AX135" s="13" t="s">
        <v>84</v>
      </c>
      <c r="AY135" s="196" t="s">
        <v>146</v>
      </c>
    </row>
    <row r="136" s="2" customFormat="1" ht="33" customHeight="1">
      <c r="A136" s="37"/>
      <c r="B136" s="179"/>
      <c r="C136" s="180" t="s">
        <v>174</v>
      </c>
      <c r="D136" s="180" t="s">
        <v>148</v>
      </c>
      <c r="E136" s="181" t="s">
        <v>335</v>
      </c>
      <c r="F136" s="182" t="s">
        <v>336</v>
      </c>
      <c r="G136" s="183" t="s">
        <v>182</v>
      </c>
      <c r="H136" s="184">
        <v>52.5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156</v>
      </c>
    </row>
    <row r="137" s="2" customFormat="1" ht="24.15" customHeight="1">
      <c r="A137" s="37"/>
      <c r="B137" s="179"/>
      <c r="C137" s="180" t="s">
        <v>179</v>
      </c>
      <c r="D137" s="180" t="s">
        <v>148</v>
      </c>
      <c r="E137" s="181" t="s">
        <v>337</v>
      </c>
      <c r="F137" s="182" t="s">
        <v>338</v>
      </c>
      <c r="G137" s="183" t="s">
        <v>196</v>
      </c>
      <c r="H137" s="184">
        <v>78.75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152</v>
      </c>
      <c r="AT137" s="192" t="s">
        <v>148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209</v>
      </c>
    </row>
    <row r="138" s="13" customFormat="1">
      <c r="A138" s="13"/>
      <c r="B138" s="194"/>
      <c r="C138" s="13"/>
      <c r="D138" s="195" t="s">
        <v>201</v>
      </c>
      <c r="E138" s="13"/>
      <c r="F138" s="197" t="s">
        <v>413</v>
      </c>
      <c r="G138" s="13"/>
      <c r="H138" s="198">
        <v>78.75</v>
      </c>
      <c r="I138" s="199"/>
      <c r="J138" s="13"/>
      <c r="K138" s="13"/>
      <c r="L138" s="194"/>
      <c r="M138" s="200"/>
      <c r="N138" s="201"/>
      <c r="O138" s="201"/>
      <c r="P138" s="201"/>
      <c r="Q138" s="201"/>
      <c r="R138" s="201"/>
      <c r="S138" s="201"/>
      <c r="T138" s="20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201</v>
      </c>
      <c r="AU138" s="196" t="s">
        <v>153</v>
      </c>
      <c r="AV138" s="13" t="s">
        <v>153</v>
      </c>
      <c r="AW138" s="13" t="s">
        <v>3</v>
      </c>
      <c r="AX138" s="13" t="s">
        <v>84</v>
      </c>
      <c r="AY138" s="196" t="s">
        <v>146</v>
      </c>
    </row>
    <row r="139" s="2" customFormat="1" ht="33" customHeight="1">
      <c r="A139" s="37"/>
      <c r="B139" s="179"/>
      <c r="C139" s="180" t="s">
        <v>184</v>
      </c>
      <c r="D139" s="180" t="s">
        <v>148</v>
      </c>
      <c r="E139" s="181" t="s">
        <v>367</v>
      </c>
      <c r="F139" s="182" t="s">
        <v>368</v>
      </c>
      <c r="G139" s="183" t="s">
        <v>160</v>
      </c>
      <c r="H139" s="184">
        <v>150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42</v>
      </c>
      <c r="O139" s="81"/>
      <c r="P139" s="190">
        <f>O139*H139</f>
        <v>0</v>
      </c>
      <c r="Q139" s="190">
        <v>0.48574000000000001</v>
      </c>
      <c r="R139" s="190">
        <f>Q139*H139</f>
        <v>72.861000000000004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152</v>
      </c>
      <c r="AT139" s="192" t="s">
        <v>148</v>
      </c>
      <c r="AU139" s="192" t="s">
        <v>153</v>
      </c>
      <c r="AY139" s="18" t="s">
        <v>146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153</v>
      </c>
      <c r="BK139" s="193">
        <f>ROUND(I139*H139,2)</f>
        <v>0</v>
      </c>
      <c r="BL139" s="18" t="s">
        <v>152</v>
      </c>
      <c r="BM139" s="192" t="s">
        <v>218</v>
      </c>
    </row>
    <row r="140" s="2" customFormat="1" ht="24.15" customHeight="1">
      <c r="A140" s="37"/>
      <c r="B140" s="179"/>
      <c r="C140" s="180" t="s">
        <v>188</v>
      </c>
      <c r="D140" s="180" t="s">
        <v>148</v>
      </c>
      <c r="E140" s="181" t="s">
        <v>414</v>
      </c>
      <c r="F140" s="182" t="s">
        <v>415</v>
      </c>
      <c r="G140" s="183" t="s">
        <v>160</v>
      </c>
      <c r="H140" s="184">
        <v>150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42</v>
      </c>
      <c r="O140" s="81"/>
      <c r="P140" s="190">
        <f>O140*H140</f>
        <v>0</v>
      </c>
      <c r="Q140" s="190">
        <v>0.1837</v>
      </c>
      <c r="R140" s="190">
        <f>Q140*H140</f>
        <v>27.555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152</v>
      </c>
      <c r="AT140" s="192" t="s">
        <v>148</v>
      </c>
      <c r="AU140" s="192" t="s">
        <v>153</v>
      </c>
      <c r="AY140" s="18" t="s">
        <v>146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153</v>
      </c>
      <c r="BK140" s="193">
        <f>ROUND(I140*H140,2)</f>
        <v>0</v>
      </c>
      <c r="BL140" s="18" t="s">
        <v>152</v>
      </c>
      <c r="BM140" s="192" t="s">
        <v>227</v>
      </c>
    </row>
    <row r="141" s="2" customFormat="1" ht="24.15" customHeight="1">
      <c r="A141" s="37"/>
      <c r="B141" s="179"/>
      <c r="C141" s="223" t="s">
        <v>193</v>
      </c>
      <c r="D141" s="223" t="s">
        <v>303</v>
      </c>
      <c r="E141" s="224" t="s">
        <v>416</v>
      </c>
      <c r="F141" s="225" t="s">
        <v>417</v>
      </c>
      <c r="G141" s="226" t="s">
        <v>160</v>
      </c>
      <c r="H141" s="227">
        <v>157.5</v>
      </c>
      <c r="I141" s="228"/>
      <c r="J141" s="229">
        <f>ROUND(I141*H141,2)</f>
        <v>0</v>
      </c>
      <c r="K141" s="230"/>
      <c r="L141" s="231"/>
      <c r="M141" s="232" t="s">
        <v>1</v>
      </c>
      <c r="N141" s="233" t="s">
        <v>42</v>
      </c>
      <c r="O141" s="81"/>
      <c r="P141" s="190">
        <f>O141*H141</f>
        <v>0</v>
      </c>
      <c r="Q141" s="190">
        <v>0.073999999999999996</v>
      </c>
      <c r="R141" s="190">
        <f>Q141*H141</f>
        <v>11.654999999999999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179</v>
      </c>
      <c r="AT141" s="192" t="s">
        <v>303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7</v>
      </c>
    </row>
    <row r="142" s="13" customFormat="1">
      <c r="A142" s="13"/>
      <c r="B142" s="194"/>
      <c r="C142" s="13"/>
      <c r="D142" s="195" t="s">
        <v>201</v>
      </c>
      <c r="E142" s="13"/>
      <c r="F142" s="197" t="s">
        <v>418</v>
      </c>
      <c r="G142" s="13"/>
      <c r="H142" s="198">
        <v>157.5</v>
      </c>
      <c r="I142" s="199"/>
      <c r="J142" s="13"/>
      <c r="K142" s="13"/>
      <c r="L142" s="194"/>
      <c r="M142" s="200"/>
      <c r="N142" s="201"/>
      <c r="O142" s="201"/>
      <c r="P142" s="201"/>
      <c r="Q142" s="201"/>
      <c r="R142" s="201"/>
      <c r="S142" s="201"/>
      <c r="T142" s="20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6" t="s">
        <v>201</v>
      </c>
      <c r="AU142" s="196" t="s">
        <v>153</v>
      </c>
      <c r="AV142" s="13" t="s">
        <v>153</v>
      </c>
      <c r="AW142" s="13" t="s">
        <v>3</v>
      </c>
      <c r="AX142" s="13" t="s">
        <v>84</v>
      </c>
      <c r="AY142" s="196" t="s">
        <v>146</v>
      </c>
    </row>
    <row r="143" s="12" customFormat="1" ht="22.8" customHeight="1">
      <c r="A143" s="12"/>
      <c r="B143" s="166"/>
      <c r="C143" s="12"/>
      <c r="D143" s="167" t="s">
        <v>75</v>
      </c>
      <c r="E143" s="177" t="s">
        <v>373</v>
      </c>
      <c r="F143" s="177" t="s">
        <v>373</v>
      </c>
      <c r="G143" s="12"/>
      <c r="H143" s="12"/>
      <c r="I143" s="169"/>
      <c r="J143" s="178">
        <f>BK143</f>
        <v>0</v>
      </c>
      <c r="K143" s="12"/>
      <c r="L143" s="166"/>
      <c r="M143" s="171"/>
      <c r="N143" s="172"/>
      <c r="O143" s="172"/>
      <c r="P143" s="173">
        <f>SUM(P144:P158)</f>
        <v>0</v>
      </c>
      <c r="Q143" s="172"/>
      <c r="R143" s="173">
        <f>SUM(R144:R158)</f>
        <v>148.73142000000001</v>
      </c>
      <c r="S143" s="172"/>
      <c r="T143" s="174">
        <f>SUM(T144:T158)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7" t="s">
        <v>84</v>
      </c>
      <c r="AT143" s="175" t="s">
        <v>75</v>
      </c>
      <c r="AU143" s="175" t="s">
        <v>84</v>
      </c>
      <c r="AY143" s="167" t="s">
        <v>146</v>
      </c>
      <c r="BK143" s="176">
        <f>SUM(BK144:BK158)</f>
        <v>0</v>
      </c>
    </row>
    <row r="144" s="2" customFormat="1" ht="24.15" customHeight="1">
      <c r="A144" s="37"/>
      <c r="B144" s="179"/>
      <c r="C144" s="180" t="s">
        <v>156</v>
      </c>
      <c r="D144" s="180" t="s">
        <v>148</v>
      </c>
      <c r="E144" s="181" t="s">
        <v>328</v>
      </c>
      <c r="F144" s="182" t="s">
        <v>329</v>
      </c>
      <c r="G144" s="183" t="s">
        <v>182</v>
      </c>
      <c r="H144" s="184">
        <v>45.75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152</v>
      </c>
      <c r="AT144" s="192" t="s">
        <v>148</v>
      </c>
      <c r="AU144" s="192" t="s">
        <v>153</v>
      </c>
      <c r="AY144" s="18" t="s">
        <v>146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153</v>
      </c>
      <c r="BK144" s="193">
        <f>ROUND(I144*H144,2)</f>
        <v>0</v>
      </c>
      <c r="BL144" s="18" t="s">
        <v>152</v>
      </c>
      <c r="BM144" s="192" t="s">
        <v>161</v>
      </c>
    </row>
    <row r="145" s="2" customFormat="1" ht="37.8" customHeight="1">
      <c r="A145" s="37"/>
      <c r="B145" s="179"/>
      <c r="C145" s="180" t="s">
        <v>205</v>
      </c>
      <c r="D145" s="180" t="s">
        <v>148</v>
      </c>
      <c r="E145" s="181" t="s">
        <v>330</v>
      </c>
      <c r="F145" s="182" t="s">
        <v>331</v>
      </c>
      <c r="G145" s="183" t="s">
        <v>182</v>
      </c>
      <c r="H145" s="184">
        <v>45.75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152</v>
      </c>
      <c r="AT145" s="192" t="s">
        <v>148</v>
      </c>
      <c r="AU145" s="192" t="s">
        <v>153</v>
      </c>
      <c r="AY145" s="18" t="s">
        <v>146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153</v>
      </c>
      <c r="BK145" s="193">
        <f>ROUND(I145*H145,2)</f>
        <v>0</v>
      </c>
      <c r="BL145" s="18" t="s">
        <v>152</v>
      </c>
      <c r="BM145" s="192" t="s">
        <v>165</v>
      </c>
    </row>
    <row r="146" s="2" customFormat="1" ht="37.8" customHeight="1">
      <c r="A146" s="37"/>
      <c r="B146" s="179"/>
      <c r="C146" s="180" t="s">
        <v>209</v>
      </c>
      <c r="D146" s="180" t="s">
        <v>148</v>
      </c>
      <c r="E146" s="181" t="s">
        <v>332</v>
      </c>
      <c r="F146" s="182" t="s">
        <v>333</v>
      </c>
      <c r="G146" s="183" t="s">
        <v>182</v>
      </c>
      <c r="H146" s="184">
        <v>594.75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42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152</v>
      </c>
      <c r="AT146" s="192" t="s">
        <v>148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169</v>
      </c>
    </row>
    <row r="147" s="13" customFormat="1">
      <c r="A147" s="13"/>
      <c r="B147" s="194"/>
      <c r="C147" s="13"/>
      <c r="D147" s="195" t="s">
        <v>201</v>
      </c>
      <c r="E147" s="196" t="s">
        <v>1</v>
      </c>
      <c r="F147" s="197" t="s">
        <v>419</v>
      </c>
      <c r="G147" s="13"/>
      <c r="H147" s="198">
        <v>45.75</v>
      </c>
      <c r="I147" s="199"/>
      <c r="J147" s="13"/>
      <c r="K147" s="13"/>
      <c r="L147" s="194"/>
      <c r="M147" s="200"/>
      <c r="N147" s="201"/>
      <c r="O147" s="201"/>
      <c r="P147" s="201"/>
      <c r="Q147" s="201"/>
      <c r="R147" s="201"/>
      <c r="S147" s="201"/>
      <c r="T147" s="20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6" t="s">
        <v>201</v>
      </c>
      <c r="AU147" s="196" t="s">
        <v>153</v>
      </c>
      <c r="AV147" s="13" t="s">
        <v>153</v>
      </c>
      <c r="AW147" s="13" t="s">
        <v>33</v>
      </c>
      <c r="AX147" s="13" t="s">
        <v>76</v>
      </c>
      <c r="AY147" s="196" t="s">
        <v>146</v>
      </c>
    </row>
    <row r="148" s="14" customFormat="1">
      <c r="A148" s="14"/>
      <c r="B148" s="203"/>
      <c r="C148" s="14"/>
      <c r="D148" s="195" t="s">
        <v>201</v>
      </c>
      <c r="E148" s="204" t="s">
        <v>1</v>
      </c>
      <c r="F148" s="205" t="s">
        <v>203</v>
      </c>
      <c r="G148" s="14"/>
      <c r="H148" s="206">
        <v>45.75</v>
      </c>
      <c r="I148" s="207"/>
      <c r="J148" s="14"/>
      <c r="K148" s="14"/>
      <c r="L148" s="203"/>
      <c r="M148" s="208"/>
      <c r="N148" s="209"/>
      <c r="O148" s="209"/>
      <c r="P148" s="209"/>
      <c r="Q148" s="209"/>
      <c r="R148" s="209"/>
      <c r="S148" s="209"/>
      <c r="T148" s="21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4" t="s">
        <v>201</v>
      </c>
      <c r="AU148" s="204" t="s">
        <v>153</v>
      </c>
      <c r="AV148" s="14" t="s">
        <v>152</v>
      </c>
      <c r="AW148" s="14" t="s">
        <v>33</v>
      </c>
      <c r="AX148" s="14" t="s">
        <v>84</v>
      </c>
      <c r="AY148" s="204" t="s">
        <v>146</v>
      </c>
    </row>
    <row r="149" s="13" customFormat="1">
      <c r="A149" s="13"/>
      <c r="B149" s="194"/>
      <c r="C149" s="13"/>
      <c r="D149" s="195" t="s">
        <v>201</v>
      </c>
      <c r="E149" s="13"/>
      <c r="F149" s="197" t="s">
        <v>420</v>
      </c>
      <c r="G149" s="13"/>
      <c r="H149" s="198">
        <v>594.75</v>
      </c>
      <c r="I149" s="199"/>
      <c r="J149" s="13"/>
      <c r="K149" s="13"/>
      <c r="L149" s="194"/>
      <c r="M149" s="200"/>
      <c r="N149" s="201"/>
      <c r="O149" s="201"/>
      <c r="P149" s="201"/>
      <c r="Q149" s="201"/>
      <c r="R149" s="201"/>
      <c r="S149" s="201"/>
      <c r="T149" s="20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201</v>
      </c>
      <c r="AU149" s="196" t="s">
        <v>153</v>
      </c>
      <c r="AV149" s="13" t="s">
        <v>153</v>
      </c>
      <c r="AW149" s="13" t="s">
        <v>3</v>
      </c>
      <c r="AX149" s="13" t="s">
        <v>84</v>
      </c>
      <c r="AY149" s="196" t="s">
        <v>146</v>
      </c>
    </row>
    <row r="150" s="2" customFormat="1" ht="33" customHeight="1">
      <c r="A150" s="37"/>
      <c r="B150" s="179"/>
      <c r="C150" s="180" t="s">
        <v>213</v>
      </c>
      <c r="D150" s="180" t="s">
        <v>148</v>
      </c>
      <c r="E150" s="181" t="s">
        <v>335</v>
      </c>
      <c r="F150" s="182" t="s">
        <v>336</v>
      </c>
      <c r="G150" s="183" t="s">
        <v>182</v>
      </c>
      <c r="H150" s="184">
        <v>45.75</v>
      </c>
      <c r="I150" s="185"/>
      <c r="J150" s="186">
        <f>ROUND(I150*H150,2)</f>
        <v>0</v>
      </c>
      <c r="K150" s="187"/>
      <c r="L150" s="38"/>
      <c r="M150" s="188" t="s">
        <v>1</v>
      </c>
      <c r="N150" s="189" t="s">
        <v>42</v>
      </c>
      <c r="O150" s="81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152</v>
      </c>
      <c r="AT150" s="192" t="s">
        <v>148</v>
      </c>
      <c r="AU150" s="192" t="s">
        <v>153</v>
      </c>
      <c r="AY150" s="18" t="s">
        <v>146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153</v>
      </c>
      <c r="BK150" s="193">
        <f>ROUND(I150*H150,2)</f>
        <v>0</v>
      </c>
      <c r="BL150" s="18" t="s">
        <v>152</v>
      </c>
      <c r="BM150" s="192" t="s">
        <v>279</v>
      </c>
    </row>
    <row r="151" s="2" customFormat="1" ht="24.15" customHeight="1">
      <c r="A151" s="37"/>
      <c r="B151" s="179"/>
      <c r="C151" s="180" t="s">
        <v>218</v>
      </c>
      <c r="D151" s="180" t="s">
        <v>148</v>
      </c>
      <c r="E151" s="181" t="s">
        <v>337</v>
      </c>
      <c r="F151" s="182" t="s">
        <v>338</v>
      </c>
      <c r="G151" s="183" t="s">
        <v>196</v>
      </c>
      <c r="H151" s="184">
        <v>68.625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42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152</v>
      </c>
      <c r="AT151" s="192" t="s">
        <v>148</v>
      </c>
      <c r="AU151" s="192" t="s">
        <v>153</v>
      </c>
      <c r="AY151" s="18" t="s">
        <v>146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153</v>
      </c>
      <c r="BK151" s="193">
        <f>ROUND(I151*H151,2)</f>
        <v>0</v>
      </c>
      <c r="BL151" s="18" t="s">
        <v>152</v>
      </c>
      <c r="BM151" s="192" t="s">
        <v>173</v>
      </c>
    </row>
    <row r="152" s="13" customFormat="1">
      <c r="A152" s="13"/>
      <c r="B152" s="194"/>
      <c r="C152" s="13"/>
      <c r="D152" s="195" t="s">
        <v>201</v>
      </c>
      <c r="E152" s="13"/>
      <c r="F152" s="197" t="s">
        <v>421</v>
      </c>
      <c r="G152" s="13"/>
      <c r="H152" s="198">
        <v>68.625</v>
      </c>
      <c r="I152" s="199"/>
      <c r="J152" s="13"/>
      <c r="K152" s="13"/>
      <c r="L152" s="194"/>
      <c r="M152" s="200"/>
      <c r="N152" s="201"/>
      <c r="O152" s="201"/>
      <c r="P152" s="201"/>
      <c r="Q152" s="201"/>
      <c r="R152" s="201"/>
      <c r="S152" s="201"/>
      <c r="T152" s="20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6" t="s">
        <v>201</v>
      </c>
      <c r="AU152" s="196" t="s">
        <v>153</v>
      </c>
      <c r="AV152" s="13" t="s">
        <v>153</v>
      </c>
      <c r="AW152" s="13" t="s">
        <v>3</v>
      </c>
      <c r="AX152" s="13" t="s">
        <v>84</v>
      </c>
      <c r="AY152" s="196" t="s">
        <v>146</v>
      </c>
    </row>
    <row r="153" s="2" customFormat="1" ht="33" customHeight="1">
      <c r="A153" s="37"/>
      <c r="B153" s="179"/>
      <c r="C153" s="180" t="s">
        <v>223</v>
      </c>
      <c r="D153" s="180" t="s">
        <v>148</v>
      </c>
      <c r="E153" s="181" t="s">
        <v>367</v>
      </c>
      <c r="F153" s="182" t="s">
        <v>368</v>
      </c>
      <c r="G153" s="183" t="s">
        <v>160</v>
      </c>
      <c r="H153" s="184">
        <v>183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0.48574000000000001</v>
      </c>
      <c r="R153" s="190">
        <f>Q153*H153</f>
        <v>88.890420000000006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152</v>
      </c>
      <c r="AT153" s="192" t="s">
        <v>148</v>
      </c>
      <c r="AU153" s="192" t="s">
        <v>153</v>
      </c>
      <c r="AY153" s="18" t="s">
        <v>146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153</v>
      </c>
      <c r="BK153" s="193">
        <f>ROUND(I153*H153,2)</f>
        <v>0</v>
      </c>
      <c r="BL153" s="18" t="s">
        <v>152</v>
      </c>
      <c r="BM153" s="192" t="s">
        <v>177</v>
      </c>
    </row>
    <row r="154" s="2" customFormat="1" ht="37.8" customHeight="1">
      <c r="A154" s="37"/>
      <c r="B154" s="179"/>
      <c r="C154" s="180" t="s">
        <v>227</v>
      </c>
      <c r="D154" s="180" t="s">
        <v>148</v>
      </c>
      <c r="E154" s="181" t="s">
        <v>386</v>
      </c>
      <c r="F154" s="182" t="s">
        <v>387</v>
      </c>
      <c r="G154" s="183" t="s">
        <v>160</v>
      </c>
      <c r="H154" s="184">
        <v>183</v>
      </c>
      <c r="I154" s="185"/>
      <c r="J154" s="186">
        <f>ROUND(I154*H154,2)</f>
        <v>0</v>
      </c>
      <c r="K154" s="187"/>
      <c r="L154" s="38"/>
      <c r="M154" s="188" t="s">
        <v>1</v>
      </c>
      <c r="N154" s="189" t="s">
        <v>42</v>
      </c>
      <c r="O154" s="81"/>
      <c r="P154" s="190">
        <f>O154*H154</f>
        <v>0</v>
      </c>
      <c r="Q154" s="190">
        <v>0.13800000000000001</v>
      </c>
      <c r="R154" s="190">
        <f>Q154*H154</f>
        <v>25.254000000000001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152</v>
      </c>
      <c r="AT154" s="192" t="s">
        <v>148</v>
      </c>
      <c r="AU154" s="192" t="s">
        <v>153</v>
      </c>
      <c r="AY154" s="18" t="s">
        <v>146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153</v>
      </c>
      <c r="BK154" s="193">
        <f>ROUND(I154*H154,2)</f>
        <v>0</v>
      </c>
      <c r="BL154" s="18" t="s">
        <v>152</v>
      </c>
      <c r="BM154" s="192" t="s">
        <v>183</v>
      </c>
    </row>
    <row r="155" s="2" customFormat="1" ht="21.75" customHeight="1">
      <c r="A155" s="37"/>
      <c r="B155" s="179"/>
      <c r="C155" s="223" t="s">
        <v>244</v>
      </c>
      <c r="D155" s="223" t="s">
        <v>303</v>
      </c>
      <c r="E155" s="224" t="s">
        <v>389</v>
      </c>
      <c r="F155" s="225" t="s">
        <v>422</v>
      </c>
      <c r="G155" s="226" t="s">
        <v>160</v>
      </c>
      <c r="H155" s="227">
        <v>192.15000000000001</v>
      </c>
      <c r="I155" s="228"/>
      <c r="J155" s="229">
        <f>ROUND(I155*H155,2)</f>
        <v>0</v>
      </c>
      <c r="K155" s="230"/>
      <c r="L155" s="231"/>
      <c r="M155" s="232" t="s">
        <v>1</v>
      </c>
      <c r="N155" s="233" t="s">
        <v>42</v>
      </c>
      <c r="O155" s="81"/>
      <c r="P155" s="190">
        <f>O155*H155</f>
        <v>0</v>
      </c>
      <c r="Q155" s="190">
        <v>0.17999999999999999</v>
      </c>
      <c r="R155" s="190">
        <f>Q155*H155</f>
        <v>34.586999999999996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179</v>
      </c>
      <c r="AT155" s="192" t="s">
        <v>303</v>
      </c>
      <c r="AU155" s="192" t="s">
        <v>153</v>
      </c>
      <c r="AY155" s="18" t="s">
        <v>146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153</v>
      </c>
      <c r="BK155" s="193">
        <f>ROUND(I155*H155,2)</f>
        <v>0</v>
      </c>
      <c r="BL155" s="18" t="s">
        <v>152</v>
      </c>
      <c r="BM155" s="192" t="s">
        <v>187</v>
      </c>
    </row>
    <row r="156" s="13" customFormat="1">
      <c r="A156" s="13"/>
      <c r="B156" s="194"/>
      <c r="C156" s="13"/>
      <c r="D156" s="195" t="s">
        <v>201</v>
      </c>
      <c r="E156" s="196" t="s">
        <v>1</v>
      </c>
      <c r="F156" s="197" t="s">
        <v>423</v>
      </c>
      <c r="G156" s="13"/>
      <c r="H156" s="198">
        <v>183</v>
      </c>
      <c r="I156" s="199"/>
      <c r="J156" s="13"/>
      <c r="K156" s="13"/>
      <c r="L156" s="194"/>
      <c r="M156" s="200"/>
      <c r="N156" s="201"/>
      <c r="O156" s="201"/>
      <c r="P156" s="201"/>
      <c r="Q156" s="201"/>
      <c r="R156" s="201"/>
      <c r="S156" s="201"/>
      <c r="T156" s="20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6" t="s">
        <v>201</v>
      </c>
      <c r="AU156" s="196" t="s">
        <v>153</v>
      </c>
      <c r="AV156" s="13" t="s">
        <v>153</v>
      </c>
      <c r="AW156" s="13" t="s">
        <v>33</v>
      </c>
      <c r="AX156" s="13" t="s">
        <v>76</v>
      </c>
      <c r="AY156" s="196" t="s">
        <v>146</v>
      </c>
    </row>
    <row r="157" s="14" customFormat="1">
      <c r="A157" s="14"/>
      <c r="B157" s="203"/>
      <c r="C157" s="14"/>
      <c r="D157" s="195" t="s">
        <v>201</v>
      </c>
      <c r="E157" s="204" t="s">
        <v>1</v>
      </c>
      <c r="F157" s="205" t="s">
        <v>203</v>
      </c>
      <c r="G157" s="14"/>
      <c r="H157" s="206">
        <v>183</v>
      </c>
      <c r="I157" s="207"/>
      <c r="J157" s="14"/>
      <c r="K157" s="14"/>
      <c r="L157" s="203"/>
      <c r="M157" s="208"/>
      <c r="N157" s="209"/>
      <c r="O157" s="209"/>
      <c r="P157" s="209"/>
      <c r="Q157" s="209"/>
      <c r="R157" s="209"/>
      <c r="S157" s="209"/>
      <c r="T157" s="21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4" t="s">
        <v>201</v>
      </c>
      <c r="AU157" s="204" t="s">
        <v>153</v>
      </c>
      <c r="AV157" s="14" t="s">
        <v>152</v>
      </c>
      <c r="AW157" s="14" t="s">
        <v>33</v>
      </c>
      <c r="AX157" s="14" t="s">
        <v>84</v>
      </c>
      <c r="AY157" s="204" t="s">
        <v>146</v>
      </c>
    </row>
    <row r="158" s="13" customFormat="1">
      <c r="A158" s="13"/>
      <c r="B158" s="194"/>
      <c r="C158" s="13"/>
      <c r="D158" s="195" t="s">
        <v>201</v>
      </c>
      <c r="E158" s="13"/>
      <c r="F158" s="197" t="s">
        <v>424</v>
      </c>
      <c r="G158" s="13"/>
      <c r="H158" s="198">
        <v>192.15000000000001</v>
      </c>
      <c r="I158" s="199"/>
      <c r="J158" s="13"/>
      <c r="K158" s="13"/>
      <c r="L158" s="194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6" t="s">
        <v>201</v>
      </c>
      <c r="AU158" s="196" t="s">
        <v>153</v>
      </c>
      <c r="AV158" s="13" t="s">
        <v>153</v>
      </c>
      <c r="AW158" s="13" t="s">
        <v>3</v>
      </c>
      <c r="AX158" s="13" t="s">
        <v>84</v>
      </c>
      <c r="AY158" s="196" t="s">
        <v>146</v>
      </c>
    </row>
    <row r="159" s="12" customFormat="1" ht="22.8" customHeight="1">
      <c r="A159" s="12"/>
      <c r="B159" s="166"/>
      <c r="C159" s="12"/>
      <c r="D159" s="167" t="s">
        <v>75</v>
      </c>
      <c r="E159" s="177" t="s">
        <v>392</v>
      </c>
      <c r="F159" s="177" t="s">
        <v>392</v>
      </c>
      <c r="G159" s="12"/>
      <c r="H159" s="12"/>
      <c r="I159" s="169"/>
      <c r="J159" s="178">
        <f>BK159</f>
        <v>0</v>
      </c>
      <c r="K159" s="12"/>
      <c r="L159" s="166"/>
      <c r="M159" s="171"/>
      <c r="N159" s="172"/>
      <c r="O159" s="172"/>
      <c r="P159" s="173">
        <f>SUM(P160:P161)</f>
        <v>0</v>
      </c>
      <c r="Q159" s="172"/>
      <c r="R159" s="173">
        <f>SUM(R160:R161)</f>
        <v>0</v>
      </c>
      <c r="S159" s="172"/>
      <c r="T159" s="174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7" t="s">
        <v>84</v>
      </c>
      <c r="AT159" s="175" t="s">
        <v>75</v>
      </c>
      <c r="AU159" s="175" t="s">
        <v>84</v>
      </c>
      <c r="AY159" s="167" t="s">
        <v>146</v>
      </c>
      <c r="BK159" s="176">
        <f>SUM(BK160:BK161)</f>
        <v>0</v>
      </c>
    </row>
    <row r="160" s="2" customFormat="1" ht="24.15" customHeight="1">
      <c r="A160" s="37"/>
      <c r="B160" s="179"/>
      <c r="C160" s="180" t="s">
        <v>7</v>
      </c>
      <c r="D160" s="180" t="s">
        <v>148</v>
      </c>
      <c r="E160" s="181" t="s">
        <v>394</v>
      </c>
      <c r="F160" s="182" t="s">
        <v>395</v>
      </c>
      <c r="G160" s="183" t="s">
        <v>182</v>
      </c>
      <c r="H160" s="184">
        <v>30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42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152</v>
      </c>
      <c r="AT160" s="192" t="s">
        <v>148</v>
      </c>
      <c r="AU160" s="192" t="s">
        <v>153</v>
      </c>
      <c r="AY160" s="18" t="s">
        <v>146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153</v>
      </c>
      <c r="BK160" s="193">
        <f>ROUND(I160*H160,2)</f>
        <v>0</v>
      </c>
      <c r="BL160" s="18" t="s">
        <v>152</v>
      </c>
      <c r="BM160" s="192" t="s">
        <v>191</v>
      </c>
    </row>
    <row r="161" s="2" customFormat="1" ht="24.15" customHeight="1">
      <c r="A161" s="37"/>
      <c r="B161" s="179"/>
      <c r="C161" s="180" t="s">
        <v>263</v>
      </c>
      <c r="D161" s="180" t="s">
        <v>148</v>
      </c>
      <c r="E161" s="181" t="s">
        <v>397</v>
      </c>
      <c r="F161" s="182" t="s">
        <v>398</v>
      </c>
      <c r="G161" s="183" t="s">
        <v>160</v>
      </c>
      <c r="H161" s="184">
        <v>3054</v>
      </c>
      <c r="I161" s="185"/>
      <c r="J161" s="186">
        <f>ROUND(I161*H161,2)</f>
        <v>0</v>
      </c>
      <c r="K161" s="187"/>
      <c r="L161" s="38"/>
      <c r="M161" s="188" t="s">
        <v>1</v>
      </c>
      <c r="N161" s="189" t="s">
        <v>42</v>
      </c>
      <c r="O161" s="81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152</v>
      </c>
      <c r="AT161" s="192" t="s">
        <v>148</v>
      </c>
      <c r="AU161" s="192" t="s">
        <v>153</v>
      </c>
      <c r="AY161" s="18" t="s">
        <v>146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153</v>
      </c>
      <c r="BK161" s="193">
        <f>ROUND(I161*H161,2)</f>
        <v>0</v>
      </c>
      <c r="BL161" s="18" t="s">
        <v>152</v>
      </c>
      <c r="BM161" s="192" t="s">
        <v>425</v>
      </c>
    </row>
    <row r="162" s="12" customFormat="1" ht="22.8" customHeight="1">
      <c r="A162" s="12"/>
      <c r="B162" s="166"/>
      <c r="C162" s="12"/>
      <c r="D162" s="167" t="s">
        <v>75</v>
      </c>
      <c r="E162" s="177" t="s">
        <v>400</v>
      </c>
      <c r="F162" s="177" t="s">
        <v>400</v>
      </c>
      <c r="G162" s="12"/>
      <c r="H162" s="12"/>
      <c r="I162" s="169"/>
      <c r="J162" s="178">
        <f>BK162</f>
        <v>0</v>
      </c>
      <c r="K162" s="12"/>
      <c r="L162" s="166"/>
      <c r="M162" s="171"/>
      <c r="N162" s="172"/>
      <c r="O162" s="172"/>
      <c r="P162" s="173">
        <f>P163</f>
        <v>0</v>
      </c>
      <c r="Q162" s="172"/>
      <c r="R162" s="173">
        <f>R163</f>
        <v>0</v>
      </c>
      <c r="S162" s="172"/>
      <c r="T162" s="174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7" t="s">
        <v>84</v>
      </c>
      <c r="AT162" s="175" t="s">
        <v>75</v>
      </c>
      <c r="AU162" s="175" t="s">
        <v>84</v>
      </c>
      <c r="AY162" s="167" t="s">
        <v>146</v>
      </c>
      <c r="BK162" s="176">
        <f>BK163</f>
        <v>0</v>
      </c>
    </row>
    <row r="163" s="2" customFormat="1" ht="33" customHeight="1">
      <c r="A163" s="37"/>
      <c r="B163" s="179"/>
      <c r="C163" s="180" t="s">
        <v>161</v>
      </c>
      <c r="D163" s="180" t="s">
        <v>148</v>
      </c>
      <c r="E163" s="181" t="s">
        <v>402</v>
      </c>
      <c r="F163" s="182" t="s">
        <v>403</v>
      </c>
      <c r="G163" s="183" t="s">
        <v>196</v>
      </c>
      <c r="H163" s="184">
        <v>347.52600000000001</v>
      </c>
      <c r="I163" s="185"/>
      <c r="J163" s="186">
        <f>ROUND(I163*H163,2)</f>
        <v>0</v>
      </c>
      <c r="K163" s="187"/>
      <c r="L163" s="38"/>
      <c r="M163" s="218" t="s">
        <v>1</v>
      </c>
      <c r="N163" s="219" t="s">
        <v>42</v>
      </c>
      <c r="O163" s="22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152</v>
      </c>
      <c r="AT163" s="192" t="s">
        <v>148</v>
      </c>
      <c r="AU163" s="192" t="s">
        <v>153</v>
      </c>
      <c r="AY163" s="18" t="s">
        <v>146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153</v>
      </c>
      <c r="BK163" s="193">
        <f>ROUND(I163*H163,2)</f>
        <v>0</v>
      </c>
      <c r="BL163" s="18" t="s">
        <v>152</v>
      </c>
      <c r="BM163" s="192" t="s">
        <v>280</v>
      </c>
    </row>
    <row r="164" s="2" customFormat="1" ht="6.96" customHeight="1">
      <c r="A164" s="37"/>
      <c r="B164" s="64"/>
      <c r="C164" s="65"/>
      <c r="D164" s="65"/>
      <c r="E164" s="65"/>
      <c r="F164" s="65"/>
      <c r="G164" s="65"/>
      <c r="H164" s="65"/>
      <c r="I164" s="65"/>
      <c r="J164" s="65"/>
      <c r="K164" s="65"/>
      <c r="L164" s="38"/>
      <c r="M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</row>
  </sheetData>
  <autoFilter ref="C121:K16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426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ROUND(J122,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ROUND((SUM(BE122:BE148)),  2)</f>
        <v>0</v>
      </c>
      <c r="G33" s="132"/>
      <c r="H33" s="132"/>
      <c r="I33" s="133">
        <v>0.20000000000000001</v>
      </c>
      <c r="J33" s="131">
        <f>ROUND(((SUM(BE122:BE148))*I33),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ROUND((SUM(BF122:BF148)),  2)</f>
        <v>0</v>
      </c>
      <c r="G34" s="132"/>
      <c r="H34" s="132"/>
      <c r="I34" s="133">
        <v>0.20000000000000001</v>
      </c>
      <c r="J34" s="131">
        <f>ROUND(((SUM(BF122:BF148))*I34),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ROUND((SUM(BG122:BG148)),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ROUND((SUM(BH122:BH148)),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ROUND((SUM(BI122:BI148)),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 xml:space="preserve">SO 02.3 - SO 02.3 Spevnené plochy 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J122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127</v>
      </c>
      <c r="E97" s="149"/>
      <c r="F97" s="149"/>
      <c r="G97" s="149"/>
      <c r="H97" s="149"/>
      <c r="I97" s="149"/>
      <c r="J97" s="150">
        <f>J123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130</v>
      </c>
      <c r="E98" s="153"/>
      <c r="F98" s="153"/>
      <c r="G98" s="153"/>
      <c r="H98" s="153"/>
      <c r="I98" s="153"/>
      <c r="J98" s="154">
        <f>J124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292</v>
      </c>
      <c r="E99" s="153"/>
      <c r="F99" s="153"/>
      <c r="G99" s="153"/>
      <c r="H99" s="153"/>
      <c r="I99" s="153"/>
      <c r="J99" s="154">
        <f>J125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296</v>
      </c>
      <c r="E100" s="153"/>
      <c r="F100" s="153"/>
      <c r="G100" s="153"/>
      <c r="H100" s="153"/>
      <c r="I100" s="153"/>
      <c r="J100" s="154">
        <f>J130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297</v>
      </c>
      <c r="E101" s="153"/>
      <c r="F101" s="153"/>
      <c r="G101" s="153"/>
      <c r="H101" s="153"/>
      <c r="I101" s="153"/>
      <c r="J101" s="154">
        <f>J144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298</v>
      </c>
      <c r="E102" s="153"/>
      <c r="F102" s="153"/>
      <c r="G102" s="153"/>
      <c r="H102" s="153"/>
      <c r="I102" s="153"/>
      <c r="J102" s="154">
        <f>J147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15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5" t="str">
        <f>E7</f>
        <v>Revitalizácia vnútrobloku Pádivec - Stavebné práce</v>
      </c>
      <c r="F112" s="31"/>
      <c r="G112" s="31"/>
      <c r="H112" s="31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118</v>
      </c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71" t="str">
        <f>E9</f>
        <v xml:space="preserve">SO 02.3 - SO 02.3 Spevnené plochy </v>
      </c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19</v>
      </c>
      <c r="D116" s="37"/>
      <c r="E116" s="37"/>
      <c r="F116" s="26" t="str">
        <f>F12</f>
        <v>Trenčín</v>
      </c>
      <c r="G116" s="37"/>
      <c r="H116" s="37"/>
      <c r="I116" s="31" t="s">
        <v>21</v>
      </c>
      <c r="J116" s="73" t="str">
        <f>IF(J12="","",J12)</f>
        <v>10. 2. 2022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23</v>
      </c>
      <c r="D118" s="37"/>
      <c r="E118" s="37"/>
      <c r="F118" s="26" t="str">
        <f>E15</f>
        <v>Mesto Trenčín</v>
      </c>
      <c r="G118" s="37"/>
      <c r="H118" s="37"/>
      <c r="I118" s="31" t="s">
        <v>29</v>
      </c>
      <c r="J118" s="35" t="str">
        <f>E21</f>
        <v>Kvitnúce záhrady s.r.o.</v>
      </c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34</v>
      </c>
      <c r="J119" s="35" t="str">
        <f>E24</f>
        <v>Kvitnúce záhrady s.r.o.</v>
      </c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133</v>
      </c>
      <c r="D121" s="158" t="s">
        <v>61</v>
      </c>
      <c r="E121" s="158" t="s">
        <v>57</v>
      </c>
      <c r="F121" s="158" t="s">
        <v>58</v>
      </c>
      <c r="G121" s="158" t="s">
        <v>134</v>
      </c>
      <c r="H121" s="158" t="s">
        <v>135</v>
      </c>
      <c r="I121" s="158" t="s">
        <v>136</v>
      </c>
      <c r="J121" s="159" t="s">
        <v>124</v>
      </c>
      <c r="K121" s="160" t="s">
        <v>137</v>
      </c>
      <c r="L121" s="161"/>
      <c r="M121" s="90" t="s">
        <v>1</v>
      </c>
      <c r="N121" s="91" t="s">
        <v>40</v>
      </c>
      <c r="O121" s="91" t="s">
        <v>138</v>
      </c>
      <c r="P121" s="91" t="s">
        <v>139</v>
      </c>
      <c r="Q121" s="91" t="s">
        <v>140</v>
      </c>
      <c r="R121" s="91" t="s">
        <v>141</v>
      </c>
      <c r="S121" s="91" t="s">
        <v>142</v>
      </c>
      <c r="T121" s="92" t="s">
        <v>143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7" t="s">
        <v>125</v>
      </c>
      <c r="D122" s="37"/>
      <c r="E122" s="37"/>
      <c r="F122" s="37"/>
      <c r="G122" s="37"/>
      <c r="H122" s="37"/>
      <c r="I122" s="37"/>
      <c r="J122" s="162">
        <f>BK122</f>
        <v>0</v>
      </c>
      <c r="K122" s="37"/>
      <c r="L122" s="38"/>
      <c r="M122" s="93"/>
      <c r="N122" s="77"/>
      <c r="O122" s="94"/>
      <c r="P122" s="163">
        <f>P123</f>
        <v>0</v>
      </c>
      <c r="Q122" s="94"/>
      <c r="R122" s="163">
        <f>R123</f>
        <v>138.51861348</v>
      </c>
      <c r="S122" s="94"/>
      <c r="T122" s="164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126</v>
      </c>
      <c r="BK122" s="165">
        <f>BK123</f>
        <v>0</v>
      </c>
    </row>
    <row r="123" s="12" customFormat="1" ht="25.92" customHeight="1">
      <c r="A123" s="12"/>
      <c r="B123" s="166"/>
      <c r="C123" s="12"/>
      <c r="D123" s="167" t="s">
        <v>75</v>
      </c>
      <c r="E123" s="168" t="s">
        <v>144</v>
      </c>
      <c r="F123" s="168" t="s">
        <v>145</v>
      </c>
      <c r="G123" s="12"/>
      <c r="H123" s="12"/>
      <c r="I123" s="169"/>
      <c r="J123" s="170">
        <f>BK123</f>
        <v>0</v>
      </c>
      <c r="K123" s="12"/>
      <c r="L123" s="166"/>
      <c r="M123" s="171"/>
      <c r="N123" s="172"/>
      <c r="O123" s="172"/>
      <c r="P123" s="173">
        <f>P124+P125+P130+P144+P147</f>
        <v>0</v>
      </c>
      <c r="Q123" s="172"/>
      <c r="R123" s="173">
        <f>R124+R125+R130+R144+R147</f>
        <v>138.51861348</v>
      </c>
      <c r="S123" s="172"/>
      <c r="T123" s="174">
        <f>T124+T125+T130+T144+T147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7" t="s">
        <v>84</v>
      </c>
      <c r="AT123" s="175" t="s">
        <v>75</v>
      </c>
      <c r="AU123" s="175" t="s">
        <v>76</v>
      </c>
      <c r="AY123" s="167" t="s">
        <v>146</v>
      </c>
      <c r="BK123" s="176">
        <f>BK124+BK125+BK130+BK144+BK147</f>
        <v>0</v>
      </c>
    </row>
    <row r="124" s="12" customFormat="1" ht="22.8" customHeight="1">
      <c r="A124" s="12"/>
      <c r="B124" s="166"/>
      <c r="C124" s="12"/>
      <c r="D124" s="167" t="s">
        <v>75</v>
      </c>
      <c r="E124" s="177" t="s">
        <v>184</v>
      </c>
      <c r="F124" s="177" t="s">
        <v>192</v>
      </c>
      <c r="G124" s="12"/>
      <c r="H124" s="12"/>
      <c r="I124" s="169"/>
      <c r="J124" s="178">
        <f>BK124</f>
        <v>0</v>
      </c>
      <c r="K124" s="12"/>
      <c r="L124" s="166"/>
      <c r="M124" s="171"/>
      <c r="N124" s="172"/>
      <c r="O124" s="172"/>
      <c r="P124" s="173">
        <v>0</v>
      </c>
      <c r="Q124" s="172"/>
      <c r="R124" s="173">
        <v>0</v>
      </c>
      <c r="S124" s="172"/>
      <c r="T124" s="174"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84</v>
      </c>
      <c r="AT124" s="175" t="s">
        <v>75</v>
      </c>
      <c r="AU124" s="175" t="s">
        <v>84</v>
      </c>
      <c r="AY124" s="167" t="s">
        <v>146</v>
      </c>
      <c r="BK124" s="176">
        <v>0</v>
      </c>
    </row>
    <row r="125" s="12" customFormat="1" ht="22.8" customHeight="1">
      <c r="A125" s="12"/>
      <c r="B125" s="166"/>
      <c r="C125" s="12"/>
      <c r="D125" s="167" t="s">
        <v>75</v>
      </c>
      <c r="E125" s="177" t="s">
        <v>299</v>
      </c>
      <c r="F125" s="177" t="s">
        <v>299</v>
      </c>
      <c r="G125" s="12"/>
      <c r="H125" s="12"/>
      <c r="I125" s="169"/>
      <c r="J125" s="178">
        <f>BK125</f>
        <v>0</v>
      </c>
      <c r="K125" s="12"/>
      <c r="L125" s="166"/>
      <c r="M125" s="171"/>
      <c r="N125" s="172"/>
      <c r="O125" s="172"/>
      <c r="P125" s="173">
        <f>SUM(P126:P129)</f>
        <v>0</v>
      </c>
      <c r="Q125" s="172"/>
      <c r="R125" s="173">
        <f>SUM(R126:R129)</f>
        <v>41.80255348</v>
      </c>
      <c r="S125" s="172"/>
      <c r="T125" s="174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84</v>
      </c>
      <c r="AT125" s="175" t="s">
        <v>75</v>
      </c>
      <c r="AU125" s="175" t="s">
        <v>84</v>
      </c>
      <c r="AY125" s="167" t="s">
        <v>146</v>
      </c>
      <c r="BK125" s="176">
        <f>SUM(BK126:BK129)</f>
        <v>0</v>
      </c>
    </row>
    <row r="126" s="2" customFormat="1" ht="37.8" customHeight="1">
      <c r="A126" s="37"/>
      <c r="B126" s="179"/>
      <c r="C126" s="180" t="s">
        <v>84</v>
      </c>
      <c r="D126" s="180" t="s">
        <v>148</v>
      </c>
      <c r="E126" s="181" t="s">
        <v>311</v>
      </c>
      <c r="F126" s="182" t="s">
        <v>312</v>
      </c>
      <c r="G126" s="183" t="s">
        <v>164</v>
      </c>
      <c r="H126" s="184">
        <v>161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42</v>
      </c>
      <c r="O126" s="81"/>
      <c r="P126" s="190">
        <f>O126*H126</f>
        <v>0</v>
      </c>
      <c r="Q126" s="190">
        <v>0.097931900000000002</v>
      </c>
      <c r="R126" s="190">
        <f>Q126*H126</f>
        <v>15.7670359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152</v>
      </c>
      <c r="AT126" s="192" t="s">
        <v>148</v>
      </c>
      <c r="AU126" s="192" t="s">
        <v>153</v>
      </c>
      <c r="AY126" s="18" t="s">
        <v>146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153</v>
      </c>
      <c r="BK126" s="193">
        <f>ROUND(I126*H126,2)</f>
        <v>0</v>
      </c>
      <c r="BL126" s="18" t="s">
        <v>152</v>
      </c>
      <c r="BM126" s="192" t="s">
        <v>153</v>
      </c>
    </row>
    <row r="127" s="2" customFormat="1" ht="16.5" customHeight="1">
      <c r="A127" s="37"/>
      <c r="B127" s="179"/>
      <c r="C127" s="223" t="s">
        <v>153</v>
      </c>
      <c r="D127" s="223" t="s">
        <v>303</v>
      </c>
      <c r="E127" s="224" t="s">
        <v>313</v>
      </c>
      <c r="F127" s="225" t="s">
        <v>407</v>
      </c>
      <c r="G127" s="226" t="s">
        <v>151</v>
      </c>
      <c r="H127" s="227">
        <v>169.05000000000001</v>
      </c>
      <c r="I127" s="228"/>
      <c r="J127" s="229">
        <f>ROUND(I127*H127,2)</f>
        <v>0</v>
      </c>
      <c r="K127" s="230"/>
      <c r="L127" s="231"/>
      <c r="M127" s="232" t="s">
        <v>1</v>
      </c>
      <c r="N127" s="233" t="s">
        <v>42</v>
      </c>
      <c r="O127" s="81"/>
      <c r="P127" s="190">
        <f>O127*H127</f>
        <v>0</v>
      </c>
      <c r="Q127" s="190">
        <v>0.023</v>
      </c>
      <c r="R127" s="190">
        <f>Q127*H127</f>
        <v>3.88815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179</v>
      </c>
      <c r="AT127" s="192" t="s">
        <v>303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152</v>
      </c>
    </row>
    <row r="128" s="13" customFormat="1">
      <c r="A128" s="13"/>
      <c r="B128" s="194"/>
      <c r="C128" s="13"/>
      <c r="D128" s="195" t="s">
        <v>201</v>
      </c>
      <c r="E128" s="13"/>
      <c r="F128" s="197" t="s">
        <v>427</v>
      </c>
      <c r="G128" s="13"/>
      <c r="H128" s="198">
        <v>169.05000000000001</v>
      </c>
      <c r="I128" s="199"/>
      <c r="J128" s="13"/>
      <c r="K128" s="13"/>
      <c r="L128" s="194"/>
      <c r="M128" s="200"/>
      <c r="N128" s="201"/>
      <c r="O128" s="201"/>
      <c r="P128" s="201"/>
      <c r="Q128" s="201"/>
      <c r="R128" s="201"/>
      <c r="S128" s="201"/>
      <c r="T128" s="20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6" t="s">
        <v>201</v>
      </c>
      <c r="AU128" s="196" t="s">
        <v>153</v>
      </c>
      <c r="AV128" s="13" t="s">
        <v>153</v>
      </c>
      <c r="AW128" s="13" t="s">
        <v>3</v>
      </c>
      <c r="AX128" s="13" t="s">
        <v>84</v>
      </c>
      <c r="AY128" s="196" t="s">
        <v>146</v>
      </c>
    </row>
    <row r="129" s="2" customFormat="1" ht="33" customHeight="1">
      <c r="A129" s="37"/>
      <c r="B129" s="179"/>
      <c r="C129" s="180" t="s">
        <v>157</v>
      </c>
      <c r="D129" s="180" t="s">
        <v>148</v>
      </c>
      <c r="E129" s="181" t="s">
        <v>308</v>
      </c>
      <c r="F129" s="182" t="s">
        <v>309</v>
      </c>
      <c r="G129" s="183" t="s">
        <v>182</v>
      </c>
      <c r="H129" s="184">
        <v>10.061999999999999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2.2010900000000002</v>
      </c>
      <c r="R129" s="190">
        <f>Q129*H129</f>
        <v>22.147367580000001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152</v>
      </c>
      <c r="AT129" s="192" t="s">
        <v>148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428</v>
      </c>
    </row>
    <row r="130" s="12" customFormat="1" ht="22.8" customHeight="1">
      <c r="A130" s="12"/>
      <c r="B130" s="166"/>
      <c r="C130" s="12"/>
      <c r="D130" s="167" t="s">
        <v>75</v>
      </c>
      <c r="E130" s="177" t="s">
        <v>373</v>
      </c>
      <c r="F130" s="177" t="s">
        <v>373</v>
      </c>
      <c r="G130" s="12"/>
      <c r="H130" s="12"/>
      <c r="I130" s="169"/>
      <c r="J130" s="178">
        <f>BK130</f>
        <v>0</v>
      </c>
      <c r="K130" s="12"/>
      <c r="L130" s="166"/>
      <c r="M130" s="171"/>
      <c r="N130" s="172"/>
      <c r="O130" s="172"/>
      <c r="P130" s="173">
        <f>SUM(P131:P143)</f>
        <v>0</v>
      </c>
      <c r="Q130" s="172"/>
      <c r="R130" s="173">
        <f>SUM(R131:R143)</f>
        <v>96.716059999999999</v>
      </c>
      <c r="S130" s="172"/>
      <c r="T130" s="174">
        <f>SUM(T131:T143)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84</v>
      </c>
      <c r="AT130" s="175" t="s">
        <v>75</v>
      </c>
      <c r="AU130" s="175" t="s">
        <v>84</v>
      </c>
      <c r="AY130" s="167" t="s">
        <v>146</v>
      </c>
      <c r="BK130" s="176">
        <f>SUM(BK131:BK143)</f>
        <v>0</v>
      </c>
    </row>
    <row r="131" s="2" customFormat="1" ht="24.15" customHeight="1">
      <c r="A131" s="37"/>
      <c r="B131" s="179"/>
      <c r="C131" s="180" t="s">
        <v>152</v>
      </c>
      <c r="D131" s="180" t="s">
        <v>148</v>
      </c>
      <c r="E131" s="181" t="s">
        <v>328</v>
      </c>
      <c r="F131" s="182" t="s">
        <v>329</v>
      </c>
      <c r="G131" s="183" t="s">
        <v>182</v>
      </c>
      <c r="H131" s="184">
        <v>29.75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170</v>
      </c>
    </row>
    <row r="132" s="2" customFormat="1" ht="37.8" customHeight="1">
      <c r="A132" s="37"/>
      <c r="B132" s="179"/>
      <c r="C132" s="180" t="s">
        <v>166</v>
      </c>
      <c r="D132" s="180" t="s">
        <v>148</v>
      </c>
      <c r="E132" s="181" t="s">
        <v>330</v>
      </c>
      <c r="F132" s="182" t="s">
        <v>331</v>
      </c>
      <c r="G132" s="183" t="s">
        <v>182</v>
      </c>
      <c r="H132" s="184">
        <v>29.75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152</v>
      </c>
      <c r="AT132" s="192" t="s">
        <v>148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179</v>
      </c>
    </row>
    <row r="133" s="2" customFormat="1" ht="37.8" customHeight="1">
      <c r="A133" s="37"/>
      <c r="B133" s="179"/>
      <c r="C133" s="180" t="s">
        <v>170</v>
      </c>
      <c r="D133" s="180" t="s">
        <v>148</v>
      </c>
      <c r="E133" s="181" t="s">
        <v>332</v>
      </c>
      <c r="F133" s="182" t="s">
        <v>333</v>
      </c>
      <c r="G133" s="183" t="s">
        <v>182</v>
      </c>
      <c r="H133" s="184">
        <v>386.75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152</v>
      </c>
      <c r="AT133" s="192" t="s">
        <v>148</v>
      </c>
      <c r="AU133" s="192" t="s">
        <v>153</v>
      </c>
      <c r="AY133" s="18" t="s">
        <v>146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153</v>
      </c>
      <c r="BK133" s="193">
        <f>ROUND(I133*H133,2)</f>
        <v>0</v>
      </c>
      <c r="BL133" s="18" t="s">
        <v>152</v>
      </c>
      <c r="BM133" s="192" t="s">
        <v>188</v>
      </c>
    </row>
    <row r="134" s="13" customFormat="1">
      <c r="A134" s="13"/>
      <c r="B134" s="194"/>
      <c r="C134" s="13"/>
      <c r="D134" s="195" t="s">
        <v>201</v>
      </c>
      <c r="E134" s="196" t="s">
        <v>1</v>
      </c>
      <c r="F134" s="197" t="s">
        <v>429</v>
      </c>
      <c r="G134" s="13"/>
      <c r="H134" s="198">
        <v>29.75</v>
      </c>
      <c r="I134" s="199"/>
      <c r="J134" s="13"/>
      <c r="K134" s="13"/>
      <c r="L134" s="194"/>
      <c r="M134" s="200"/>
      <c r="N134" s="201"/>
      <c r="O134" s="201"/>
      <c r="P134" s="201"/>
      <c r="Q134" s="201"/>
      <c r="R134" s="201"/>
      <c r="S134" s="201"/>
      <c r="T134" s="20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6" t="s">
        <v>201</v>
      </c>
      <c r="AU134" s="196" t="s">
        <v>153</v>
      </c>
      <c r="AV134" s="13" t="s">
        <v>153</v>
      </c>
      <c r="AW134" s="13" t="s">
        <v>33</v>
      </c>
      <c r="AX134" s="13" t="s">
        <v>76</v>
      </c>
      <c r="AY134" s="196" t="s">
        <v>146</v>
      </c>
    </row>
    <row r="135" s="14" customFormat="1">
      <c r="A135" s="14"/>
      <c r="B135" s="203"/>
      <c r="C135" s="14"/>
      <c r="D135" s="195" t="s">
        <v>201</v>
      </c>
      <c r="E135" s="204" t="s">
        <v>1</v>
      </c>
      <c r="F135" s="205" t="s">
        <v>203</v>
      </c>
      <c r="G135" s="14"/>
      <c r="H135" s="206">
        <v>29.75</v>
      </c>
      <c r="I135" s="207"/>
      <c r="J135" s="14"/>
      <c r="K135" s="14"/>
      <c r="L135" s="203"/>
      <c r="M135" s="208"/>
      <c r="N135" s="209"/>
      <c r="O135" s="209"/>
      <c r="P135" s="209"/>
      <c r="Q135" s="209"/>
      <c r="R135" s="209"/>
      <c r="S135" s="209"/>
      <c r="T135" s="21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4" t="s">
        <v>201</v>
      </c>
      <c r="AU135" s="204" t="s">
        <v>153</v>
      </c>
      <c r="AV135" s="14" t="s">
        <v>152</v>
      </c>
      <c r="AW135" s="14" t="s">
        <v>33</v>
      </c>
      <c r="AX135" s="14" t="s">
        <v>84</v>
      </c>
      <c r="AY135" s="204" t="s">
        <v>146</v>
      </c>
    </row>
    <row r="136" s="13" customFormat="1">
      <c r="A136" s="13"/>
      <c r="B136" s="194"/>
      <c r="C136" s="13"/>
      <c r="D136" s="195" t="s">
        <v>201</v>
      </c>
      <c r="E136" s="13"/>
      <c r="F136" s="197" t="s">
        <v>430</v>
      </c>
      <c r="G136" s="13"/>
      <c r="H136" s="198">
        <v>386.75</v>
      </c>
      <c r="I136" s="199"/>
      <c r="J136" s="13"/>
      <c r="K136" s="13"/>
      <c r="L136" s="194"/>
      <c r="M136" s="200"/>
      <c r="N136" s="201"/>
      <c r="O136" s="201"/>
      <c r="P136" s="201"/>
      <c r="Q136" s="201"/>
      <c r="R136" s="201"/>
      <c r="S136" s="201"/>
      <c r="T136" s="20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6" t="s">
        <v>201</v>
      </c>
      <c r="AU136" s="196" t="s">
        <v>153</v>
      </c>
      <c r="AV136" s="13" t="s">
        <v>153</v>
      </c>
      <c r="AW136" s="13" t="s">
        <v>3</v>
      </c>
      <c r="AX136" s="13" t="s">
        <v>84</v>
      </c>
      <c r="AY136" s="196" t="s">
        <v>146</v>
      </c>
    </row>
    <row r="137" s="2" customFormat="1" ht="33" customHeight="1">
      <c r="A137" s="37"/>
      <c r="B137" s="179"/>
      <c r="C137" s="180" t="s">
        <v>174</v>
      </c>
      <c r="D137" s="180" t="s">
        <v>148</v>
      </c>
      <c r="E137" s="181" t="s">
        <v>335</v>
      </c>
      <c r="F137" s="182" t="s">
        <v>336</v>
      </c>
      <c r="G137" s="183" t="s">
        <v>182</v>
      </c>
      <c r="H137" s="184">
        <v>35.700000000000003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152</v>
      </c>
      <c r="AT137" s="192" t="s">
        <v>148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156</v>
      </c>
    </row>
    <row r="138" s="2" customFormat="1" ht="24.15" customHeight="1">
      <c r="A138" s="37"/>
      <c r="B138" s="179"/>
      <c r="C138" s="180" t="s">
        <v>179</v>
      </c>
      <c r="D138" s="180" t="s">
        <v>148</v>
      </c>
      <c r="E138" s="181" t="s">
        <v>337</v>
      </c>
      <c r="F138" s="182" t="s">
        <v>338</v>
      </c>
      <c r="G138" s="183" t="s">
        <v>196</v>
      </c>
      <c r="H138" s="184">
        <v>44.625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152</v>
      </c>
      <c r="AT138" s="192" t="s">
        <v>148</v>
      </c>
      <c r="AU138" s="192" t="s">
        <v>153</v>
      </c>
      <c r="AY138" s="18" t="s">
        <v>146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153</v>
      </c>
      <c r="BK138" s="193">
        <f>ROUND(I138*H138,2)</f>
        <v>0</v>
      </c>
      <c r="BL138" s="18" t="s">
        <v>152</v>
      </c>
      <c r="BM138" s="192" t="s">
        <v>209</v>
      </c>
    </row>
    <row r="139" s="13" customFormat="1">
      <c r="A139" s="13"/>
      <c r="B139" s="194"/>
      <c r="C139" s="13"/>
      <c r="D139" s="195" t="s">
        <v>201</v>
      </c>
      <c r="E139" s="13"/>
      <c r="F139" s="197" t="s">
        <v>431</v>
      </c>
      <c r="G139" s="13"/>
      <c r="H139" s="198">
        <v>44.625</v>
      </c>
      <c r="I139" s="199"/>
      <c r="J139" s="13"/>
      <c r="K139" s="13"/>
      <c r="L139" s="194"/>
      <c r="M139" s="200"/>
      <c r="N139" s="201"/>
      <c r="O139" s="201"/>
      <c r="P139" s="201"/>
      <c r="Q139" s="201"/>
      <c r="R139" s="201"/>
      <c r="S139" s="201"/>
      <c r="T139" s="20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6" t="s">
        <v>201</v>
      </c>
      <c r="AU139" s="196" t="s">
        <v>153</v>
      </c>
      <c r="AV139" s="13" t="s">
        <v>153</v>
      </c>
      <c r="AW139" s="13" t="s">
        <v>3</v>
      </c>
      <c r="AX139" s="13" t="s">
        <v>84</v>
      </c>
      <c r="AY139" s="196" t="s">
        <v>146</v>
      </c>
    </row>
    <row r="140" s="2" customFormat="1" ht="33" customHeight="1">
      <c r="A140" s="37"/>
      <c r="B140" s="179"/>
      <c r="C140" s="180" t="s">
        <v>184</v>
      </c>
      <c r="D140" s="180" t="s">
        <v>148</v>
      </c>
      <c r="E140" s="181" t="s">
        <v>367</v>
      </c>
      <c r="F140" s="182" t="s">
        <v>368</v>
      </c>
      <c r="G140" s="183" t="s">
        <v>160</v>
      </c>
      <c r="H140" s="184">
        <v>119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42</v>
      </c>
      <c r="O140" s="81"/>
      <c r="P140" s="190">
        <f>O140*H140</f>
        <v>0</v>
      </c>
      <c r="Q140" s="190">
        <v>0.48574000000000001</v>
      </c>
      <c r="R140" s="190">
        <f>Q140*H140</f>
        <v>57.803060000000002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152</v>
      </c>
      <c r="AT140" s="192" t="s">
        <v>148</v>
      </c>
      <c r="AU140" s="192" t="s">
        <v>153</v>
      </c>
      <c r="AY140" s="18" t="s">
        <v>146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153</v>
      </c>
      <c r="BK140" s="193">
        <f>ROUND(I140*H140,2)</f>
        <v>0</v>
      </c>
      <c r="BL140" s="18" t="s">
        <v>152</v>
      </c>
      <c r="BM140" s="192" t="s">
        <v>218</v>
      </c>
    </row>
    <row r="141" s="2" customFormat="1" ht="37.8" customHeight="1">
      <c r="A141" s="37"/>
      <c r="B141" s="179"/>
      <c r="C141" s="180" t="s">
        <v>188</v>
      </c>
      <c r="D141" s="180" t="s">
        <v>148</v>
      </c>
      <c r="E141" s="181" t="s">
        <v>386</v>
      </c>
      <c r="F141" s="182" t="s">
        <v>432</v>
      </c>
      <c r="G141" s="183" t="s">
        <v>160</v>
      </c>
      <c r="H141" s="184">
        <v>119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42</v>
      </c>
      <c r="O141" s="81"/>
      <c r="P141" s="190">
        <f>O141*H141</f>
        <v>0</v>
      </c>
      <c r="Q141" s="190">
        <v>0.13800000000000001</v>
      </c>
      <c r="R141" s="190">
        <f>Q141*H141</f>
        <v>16.422000000000001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152</v>
      </c>
      <c r="AT141" s="192" t="s">
        <v>148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227</v>
      </c>
    </row>
    <row r="142" s="2" customFormat="1" ht="21.75" customHeight="1">
      <c r="A142" s="37"/>
      <c r="B142" s="179"/>
      <c r="C142" s="223" t="s">
        <v>193</v>
      </c>
      <c r="D142" s="223" t="s">
        <v>303</v>
      </c>
      <c r="E142" s="224" t="s">
        <v>389</v>
      </c>
      <c r="F142" s="225" t="s">
        <v>433</v>
      </c>
      <c r="G142" s="226" t="s">
        <v>160</v>
      </c>
      <c r="H142" s="227">
        <v>124.95</v>
      </c>
      <c r="I142" s="228"/>
      <c r="J142" s="229">
        <f>ROUND(I142*H142,2)</f>
        <v>0</v>
      </c>
      <c r="K142" s="230"/>
      <c r="L142" s="231"/>
      <c r="M142" s="232" t="s">
        <v>1</v>
      </c>
      <c r="N142" s="233" t="s">
        <v>42</v>
      </c>
      <c r="O142" s="81"/>
      <c r="P142" s="190">
        <f>O142*H142</f>
        <v>0</v>
      </c>
      <c r="Q142" s="190">
        <v>0.17999999999999999</v>
      </c>
      <c r="R142" s="190">
        <f>Q142*H142</f>
        <v>22.491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179</v>
      </c>
      <c r="AT142" s="192" t="s">
        <v>303</v>
      </c>
      <c r="AU142" s="192" t="s">
        <v>153</v>
      </c>
      <c r="AY142" s="18" t="s">
        <v>146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153</v>
      </c>
      <c r="BK142" s="193">
        <f>ROUND(I142*H142,2)</f>
        <v>0</v>
      </c>
      <c r="BL142" s="18" t="s">
        <v>152</v>
      </c>
      <c r="BM142" s="192" t="s">
        <v>7</v>
      </c>
    </row>
    <row r="143" s="13" customFormat="1">
      <c r="A143" s="13"/>
      <c r="B143" s="194"/>
      <c r="C143" s="13"/>
      <c r="D143" s="195" t="s">
        <v>201</v>
      </c>
      <c r="E143" s="13"/>
      <c r="F143" s="197" t="s">
        <v>434</v>
      </c>
      <c r="G143" s="13"/>
      <c r="H143" s="198">
        <v>124.95</v>
      </c>
      <c r="I143" s="199"/>
      <c r="J143" s="13"/>
      <c r="K143" s="13"/>
      <c r="L143" s="194"/>
      <c r="M143" s="200"/>
      <c r="N143" s="201"/>
      <c r="O143" s="201"/>
      <c r="P143" s="201"/>
      <c r="Q143" s="201"/>
      <c r="R143" s="201"/>
      <c r="S143" s="201"/>
      <c r="T143" s="20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6" t="s">
        <v>201</v>
      </c>
      <c r="AU143" s="196" t="s">
        <v>153</v>
      </c>
      <c r="AV143" s="13" t="s">
        <v>153</v>
      </c>
      <c r="AW143" s="13" t="s">
        <v>3</v>
      </c>
      <c r="AX143" s="13" t="s">
        <v>84</v>
      </c>
      <c r="AY143" s="196" t="s">
        <v>146</v>
      </c>
    </row>
    <row r="144" s="12" customFormat="1" ht="22.8" customHeight="1">
      <c r="A144" s="12"/>
      <c r="B144" s="166"/>
      <c r="C144" s="12"/>
      <c r="D144" s="167" t="s">
        <v>75</v>
      </c>
      <c r="E144" s="177" t="s">
        <v>392</v>
      </c>
      <c r="F144" s="177" t="s">
        <v>392</v>
      </c>
      <c r="G144" s="12"/>
      <c r="H144" s="12"/>
      <c r="I144" s="169"/>
      <c r="J144" s="178">
        <f>BK144</f>
        <v>0</v>
      </c>
      <c r="K144" s="12"/>
      <c r="L144" s="166"/>
      <c r="M144" s="171"/>
      <c r="N144" s="172"/>
      <c r="O144" s="172"/>
      <c r="P144" s="173">
        <f>SUM(P145:P146)</f>
        <v>0</v>
      </c>
      <c r="Q144" s="172"/>
      <c r="R144" s="173">
        <f>SUM(R145:R146)</f>
        <v>0</v>
      </c>
      <c r="S144" s="172"/>
      <c r="T144" s="174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7" t="s">
        <v>84</v>
      </c>
      <c r="AT144" s="175" t="s">
        <v>75</v>
      </c>
      <c r="AU144" s="175" t="s">
        <v>84</v>
      </c>
      <c r="AY144" s="167" t="s">
        <v>146</v>
      </c>
      <c r="BK144" s="176">
        <f>SUM(BK145:BK146)</f>
        <v>0</v>
      </c>
    </row>
    <row r="145" s="2" customFormat="1" ht="24.15" customHeight="1">
      <c r="A145" s="37"/>
      <c r="B145" s="179"/>
      <c r="C145" s="180" t="s">
        <v>156</v>
      </c>
      <c r="D145" s="180" t="s">
        <v>148</v>
      </c>
      <c r="E145" s="181" t="s">
        <v>394</v>
      </c>
      <c r="F145" s="182" t="s">
        <v>395</v>
      </c>
      <c r="G145" s="183" t="s">
        <v>182</v>
      </c>
      <c r="H145" s="184">
        <v>10</v>
      </c>
      <c r="I145" s="185"/>
      <c r="J145" s="186">
        <f>ROUND(I145*H145,2)</f>
        <v>0</v>
      </c>
      <c r="K145" s="187"/>
      <c r="L145" s="38"/>
      <c r="M145" s="188" t="s">
        <v>1</v>
      </c>
      <c r="N145" s="189" t="s">
        <v>42</v>
      </c>
      <c r="O145" s="81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152</v>
      </c>
      <c r="AT145" s="192" t="s">
        <v>148</v>
      </c>
      <c r="AU145" s="192" t="s">
        <v>153</v>
      </c>
      <c r="AY145" s="18" t="s">
        <v>146</v>
      </c>
      <c r="BE145" s="193">
        <f>IF(N145="základná",J145,0)</f>
        <v>0</v>
      </c>
      <c r="BF145" s="193">
        <f>IF(N145="znížená",J145,0)</f>
        <v>0</v>
      </c>
      <c r="BG145" s="193">
        <f>IF(N145="zákl. prenesená",J145,0)</f>
        <v>0</v>
      </c>
      <c r="BH145" s="193">
        <f>IF(N145="zníž. prenesená",J145,0)</f>
        <v>0</v>
      </c>
      <c r="BI145" s="193">
        <f>IF(N145="nulová",J145,0)</f>
        <v>0</v>
      </c>
      <c r="BJ145" s="18" t="s">
        <v>153</v>
      </c>
      <c r="BK145" s="193">
        <f>ROUND(I145*H145,2)</f>
        <v>0</v>
      </c>
      <c r="BL145" s="18" t="s">
        <v>152</v>
      </c>
      <c r="BM145" s="192" t="s">
        <v>161</v>
      </c>
    </row>
    <row r="146" s="2" customFormat="1" ht="24.15" customHeight="1">
      <c r="A146" s="37"/>
      <c r="B146" s="179"/>
      <c r="C146" s="180" t="s">
        <v>205</v>
      </c>
      <c r="D146" s="180" t="s">
        <v>148</v>
      </c>
      <c r="E146" s="181" t="s">
        <v>397</v>
      </c>
      <c r="F146" s="182" t="s">
        <v>398</v>
      </c>
      <c r="G146" s="183" t="s">
        <v>160</v>
      </c>
      <c r="H146" s="184">
        <v>412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42</v>
      </c>
      <c r="O146" s="81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152</v>
      </c>
      <c r="AT146" s="192" t="s">
        <v>148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435</v>
      </c>
    </row>
    <row r="147" s="12" customFormat="1" ht="22.8" customHeight="1">
      <c r="A147" s="12"/>
      <c r="B147" s="166"/>
      <c r="C147" s="12"/>
      <c r="D147" s="167" t="s">
        <v>75</v>
      </c>
      <c r="E147" s="177" t="s">
        <v>400</v>
      </c>
      <c r="F147" s="177" t="s">
        <v>400</v>
      </c>
      <c r="G147" s="12"/>
      <c r="H147" s="12"/>
      <c r="I147" s="169"/>
      <c r="J147" s="178">
        <f>BK147</f>
        <v>0</v>
      </c>
      <c r="K147" s="12"/>
      <c r="L147" s="166"/>
      <c r="M147" s="171"/>
      <c r="N147" s="172"/>
      <c r="O147" s="172"/>
      <c r="P147" s="173">
        <f>P148</f>
        <v>0</v>
      </c>
      <c r="Q147" s="172"/>
      <c r="R147" s="173">
        <f>R148</f>
        <v>0</v>
      </c>
      <c r="S147" s="172"/>
      <c r="T147" s="174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7" t="s">
        <v>84</v>
      </c>
      <c r="AT147" s="175" t="s">
        <v>75</v>
      </c>
      <c r="AU147" s="175" t="s">
        <v>84</v>
      </c>
      <c r="AY147" s="167" t="s">
        <v>146</v>
      </c>
      <c r="BK147" s="176">
        <f>BK148</f>
        <v>0</v>
      </c>
    </row>
    <row r="148" s="2" customFormat="1" ht="33" customHeight="1">
      <c r="A148" s="37"/>
      <c r="B148" s="179"/>
      <c r="C148" s="180" t="s">
        <v>209</v>
      </c>
      <c r="D148" s="180" t="s">
        <v>148</v>
      </c>
      <c r="E148" s="181" t="s">
        <v>402</v>
      </c>
      <c r="F148" s="182" t="s">
        <v>403</v>
      </c>
      <c r="G148" s="183" t="s">
        <v>196</v>
      </c>
      <c r="H148" s="184">
        <v>138.51900000000001</v>
      </c>
      <c r="I148" s="185"/>
      <c r="J148" s="186">
        <f>ROUND(I148*H148,2)</f>
        <v>0</v>
      </c>
      <c r="K148" s="187"/>
      <c r="L148" s="38"/>
      <c r="M148" s="218" t="s">
        <v>1</v>
      </c>
      <c r="N148" s="219" t="s">
        <v>42</v>
      </c>
      <c r="O148" s="220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152</v>
      </c>
      <c r="AT148" s="192" t="s">
        <v>148</v>
      </c>
      <c r="AU148" s="192" t="s">
        <v>153</v>
      </c>
      <c r="AY148" s="18" t="s">
        <v>146</v>
      </c>
      <c r="BE148" s="193">
        <f>IF(N148="základná",J148,0)</f>
        <v>0</v>
      </c>
      <c r="BF148" s="193">
        <f>IF(N148="znížená",J148,0)</f>
        <v>0</v>
      </c>
      <c r="BG148" s="193">
        <f>IF(N148="zákl. prenesená",J148,0)</f>
        <v>0</v>
      </c>
      <c r="BH148" s="193">
        <f>IF(N148="zníž. prenesená",J148,0)</f>
        <v>0</v>
      </c>
      <c r="BI148" s="193">
        <f>IF(N148="nulová",J148,0)</f>
        <v>0</v>
      </c>
      <c r="BJ148" s="18" t="s">
        <v>153</v>
      </c>
      <c r="BK148" s="193">
        <f>ROUND(I148*H148,2)</f>
        <v>0</v>
      </c>
      <c r="BL148" s="18" t="s">
        <v>152</v>
      </c>
      <c r="BM148" s="192" t="s">
        <v>169</v>
      </c>
    </row>
    <row r="149" s="2" customFormat="1" ht="6.96" customHeight="1">
      <c r="A149" s="37"/>
      <c r="B149" s="64"/>
      <c r="C149" s="65"/>
      <c r="D149" s="65"/>
      <c r="E149" s="65"/>
      <c r="F149" s="65"/>
      <c r="G149" s="65"/>
      <c r="H149" s="65"/>
      <c r="I149" s="65"/>
      <c r="J149" s="65"/>
      <c r="K149" s="65"/>
      <c r="L149" s="38"/>
      <c r="M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</row>
  </sheetData>
  <autoFilter ref="C121:K14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436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104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437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ROUND(J126,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ROUND((SUM(BE126:BE186)),  2)</f>
        <v>0</v>
      </c>
      <c r="G33" s="132"/>
      <c r="H33" s="132"/>
      <c r="I33" s="133">
        <v>0.20000000000000001</v>
      </c>
      <c r="J33" s="131">
        <f>ROUND(((SUM(BE126:BE186))*I33),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ROUND((SUM(BF126:BF186)),  2)</f>
        <v>0</v>
      </c>
      <c r="G34" s="132"/>
      <c r="H34" s="132"/>
      <c r="I34" s="133">
        <v>0.20000000000000001</v>
      </c>
      <c r="J34" s="131">
        <f>ROUND(((SUM(BF126:BF186))*I34),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ROUND((SUM(BG126:BG186)),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ROUND((SUM(BH126:BH186)),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ROUND((SUM(BI126:BI186)),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SO 06.1 - SO 06.1 Prípojka pitnej vody CU 2021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                                       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J126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438</v>
      </c>
      <c r="E97" s="149"/>
      <c r="F97" s="149"/>
      <c r="G97" s="149"/>
      <c r="H97" s="149"/>
      <c r="I97" s="149"/>
      <c r="J97" s="150">
        <f>J127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439</v>
      </c>
      <c r="E98" s="153"/>
      <c r="F98" s="153"/>
      <c r="G98" s="153"/>
      <c r="H98" s="153"/>
      <c r="I98" s="153"/>
      <c r="J98" s="154">
        <f>J128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440</v>
      </c>
      <c r="E99" s="153"/>
      <c r="F99" s="153"/>
      <c r="G99" s="153"/>
      <c r="H99" s="153"/>
      <c r="I99" s="153"/>
      <c r="J99" s="154">
        <f>J145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441</v>
      </c>
      <c r="E100" s="153"/>
      <c r="F100" s="153"/>
      <c r="G100" s="153"/>
      <c r="H100" s="153"/>
      <c r="I100" s="153"/>
      <c r="J100" s="154">
        <f>J148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442</v>
      </c>
      <c r="E101" s="153"/>
      <c r="F101" s="153"/>
      <c r="G101" s="153"/>
      <c r="H101" s="153"/>
      <c r="I101" s="153"/>
      <c r="J101" s="154">
        <f>J150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443</v>
      </c>
      <c r="E102" s="153"/>
      <c r="F102" s="153"/>
      <c r="G102" s="153"/>
      <c r="H102" s="153"/>
      <c r="I102" s="153"/>
      <c r="J102" s="154">
        <f>J175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7"/>
      <c r="C103" s="9"/>
      <c r="D103" s="148" t="s">
        <v>444</v>
      </c>
      <c r="E103" s="149"/>
      <c r="F103" s="149"/>
      <c r="G103" s="149"/>
      <c r="H103" s="149"/>
      <c r="I103" s="149"/>
      <c r="J103" s="150">
        <f>J177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1"/>
      <c r="C104" s="10"/>
      <c r="D104" s="152" t="s">
        <v>445</v>
      </c>
      <c r="E104" s="153"/>
      <c r="F104" s="153"/>
      <c r="G104" s="153"/>
      <c r="H104" s="153"/>
      <c r="I104" s="153"/>
      <c r="J104" s="154">
        <f>J178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7"/>
      <c r="C105" s="9"/>
      <c r="D105" s="148" t="s">
        <v>446</v>
      </c>
      <c r="E105" s="149"/>
      <c r="F105" s="149"/>
      <c r="G105" s="149"/>
      <c r="H105" s="149"/>
      <c r="I105" s="149"/>
      <c r="J105" s="150">
        <f>J184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1"/>
      <c r="C106" s="10"/>
      <c r="D106" s="152" t="s">
        <v>447</v>
      </c>
      <c r="E106" s="153"/>
      <c r="F106" s="153"/>
      <c r="G106" s="153"/>
      <c r="H106" s="153"/>
      <c r="I106" s="153"/>
      <c r="J106" s="154">
        <f>J185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132</v>
      </c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15</v>
      </c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125" t="str">
        <f>E7</f>
        <v>Revitalizácia vnútrobloku Pádivec - Stavebné práce</v>
      </c>
      <c r="F116" s="31"/>
      <c r="G116" s="31"/>
      <c r="H116" s="31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118</v>
      </c>
      <c r="D117" s="37"/>
      <c r="E117" s="37"/>
      <c r="F117" s="37"/>
      <c r="G117" s="37"/>
      <c r="H117" s="37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71" t="str">
        <f>E9</f>
        <v>SO 06.1 - SO 06.1 Prípojka pitnej vody CU 2021</v>
      </c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19</v>
      </c>
      <c r="D120" s="37"/>
      <c r="E120" s="37"/>
      <c r="F120" s="26" t="str">
        <f>F12</f>
        <v>Trenčín</v>
      </c>
      <c r="G120" s="37"/>
      <c r="H120" s="37"/>
      <c r="I120" s="31" t="s">
        <v>21</v>
      </c>
      <c r="J120" s="73" t="str">
        <f>IF(J12="","",J12)</f>
        <v>10. 2. 2022</v>
      </c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5.65" customHeight="1">
      <c r="A122" s="37"/>
      <c r="B122" s="38"/>
      <c r="C122" s="31" t="s">
        <v>23</v>
      </c>
      <c r="D122" s="37"/>
      <c r="E122" s="37"/>
      <c r="F122" s="26" t="str">
        <f>E15</f>
        <v>Mesto Trenčín</v>
      </c>
      <c r="G122" s="37"/>
      <c r="H122" s="37"/>
      <c r="I122" s="31" t="s">
        <v>29</v>
      </c>
      <c r="J122" s="35" t="str">
        <f>E21</f>
        <v>Kvitnúce záhrady s.r.o.</v>
      </c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5.65" customHeight="1">
      <c r="A123" s="37"/>
      <c r="B123" s="38"/>
      <c r="C123" s="31" t="s">
        <v>27</v>
      </c>
      <c r="D123" s="37"/>
      <c r="E123" s="37"/>
      <c r="F123" s="26" t="str">
        <f>IF(E18="","",E18)</f>
        <v>Vyplň údaj</v>
      </c>
      <c r="G123" s="37"/>
      <c r="H123" s="37"/>
      <c r="I123" s="31" t="s">
        <v>34</v>
      </c>
      <c r="J123" s="35" t="str">
        <f>E24</f>
        <v xml:space="preserve">                                         </v>
      </c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55"/>
      <c r="B125" s="156"/>
      <c r="C125" s="157" t="s">
        <v>133</v>
      </c>
      <c r="D125" s="158" t="s">
        <v>61</v>
      </c>
      <c r="E125" s="158" t="s">
        <v>57</v>
      </c>
      <c r="F125" s="158" t="s">
        <v>58</v>
      </c>
      <c r="G125" s="158" t="s">
        <v>134</v>
      </c>
      <c r="H125" s="158" t="s">
        <v>135</v>
      </c>
      <c r="I125" s="158" t="s">
        <v>136</v>
      </c>
      <c r="J125" s="159" t="s">
        <v>124</v>
      </c>
      <c r="K125" s="160" t="s">
        <v>137</v>
      </c>
      <c r="L125" s="161"/>
      <c r="M125" s="90" t="s">
        <v>1</v>
      </c>
      <c r="N125" s="91" t="s">
        <v>40</v>
      </c>
      <c r="O125" s="91" t="s">
        <v>138</v>
      </c>
      <c r="P125" s="91" t="s">
        <v>139</v>
      </c>
      <c r="Q125" s="91" t="s">
        <v>140</v>
      </c>
      <c r="R125" s="91" t="s">
        <v>141</v>
      </c>
      <c r="S125" s="91" t="s">
        <v>142</v>
      </c>
      <c r="T125" s="92" t="s">
        <v>143</v>
      </c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="2" customFormat="1" ht="22.8" customHeight="1">
      <c r="A126" s="37"/>
      <c r="B126" s="38"/>
      <c r="C126" s="97" t="s">
        <v>125</v>
      </c>
      <c r="D126" s="37"/>
      <c r="E126" s="37"/>
      <c r="F126" s="37"/>
      <c r="G126" s="37"/>
      <c r="H126" s="37"/>
      <c r="I126" s="37"/>
      <c r="J126" s="162">
        <f>BK126</f>
        <v>0</v>
      </c>
      <c r="K126" s="37"/>
      <c r="L126" s="38"/>
      <c r="M126" s="93"/>
      <c r="N126" s="77"/>
      <c r="O126" s="94"/>
      <c r="P126" s="163">
        <f>P127+P177+P184</f>
        <v>0</v>
      </c>
      <c r="Q126" s="94"/>
      <c r="R126" s="163">
        <f>R127+R177+R184</f>
        <v>44.965154240000004</v>
      </c>
      <c r="S126" s="94"/>
      <c r="T126" s="164">
        <f>T127+T177+T184</f>
        <v>0.873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75</v>
      </c>
      <c r="AU126" s="18" t="s">
        <v>126</v>
      </c>
      <c r="BK126" s="165">
        <f>BK127+BK177+BK184</f>
        <v>0</v>
      </c>
    </row>
    <row r="127" s="12" customFormat="1" ht="25.92" customHeight="1">
      <c r="A127" s="12"/>
      <c r="B127" s="166"/>
      <c r="C127" s="12"/>
      <c r="D127" s="167" t="s">
        <v>75</v>
      </c>
      <c r="E127" s="168" t="s">
        <v>287</v>
      </c>
      <c r="F127" s="168" t="s">
        <v>448</v>
      </c>
      <c r="G127" s="12"/>
      <c r="H127" s="12"/>
      <c r="I127" s="169"/>
      <c r="J127" s="170">
        <f>BK127</f>
        <v>0</v>
      </c>
      <c r="K127" s="12"/>
      <c r="L127" s="166"/>
      <c r="M127" s="171"/>
      <c r="N127" s="172"/>
      <c r="O127" s="172"/>
      <c r="P127" s="173">
        <f>P128+P145+P148+P150+P175</f>
        <v>0</v>
      </c>
      <c r="Q127" s="172"/>
      <c r="R127" s="173">
        <f>R128+R145+R148+R150+R175</f>
        <v>44.95614424</v>
      </c>
      <c r="S127" s="172"/>
      <c r="T127" s="174">
        <f>T128+T145+T148+T150+T175</f>
        <v>0.873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7" t="s">
        <v>84</v>
      </c>
      <c r="AT127" s="175" t="s">
        <v>75</v>
      </c>
      <c r="AU127" s="175" t="s">
        <v>76</v>
      </c>
      <c r="AY127" s="167" t="s">
        <v>146</v>
      </c>
      <c r="BK127" s="176">
        <f>BK128+BK145+BK148+BK150+BK175</f>
        <v>0</v>
      </c>
    </row>
    <row r="128" s="12" customFormat="1" ht="22.8" customHeight="1">
      <c r="A128" s="12"/>
      <c r="B128" s="166"/>
      <c r="C128" s="12"/>
      <c r="D128" s="167" t="s">
        <v>75</v>
      </c>
      <c r="E128" s="177" t="s">
        <v>84</v>
      </c>
      <c r="F128" s="177" t="s">
        <v>449</v>
      </c>
      <c r="G128" s="12"/>
      <c r="H128" s="12"/>
      <c r="I128" s="169"/>
      <c r="J128" s="178">
        <f>BK128</f>
        <v>0</v>
      </c>
      <c r="K128" s="12"/>
      <c r="L128" s="166"/>
      <c r="M128" s="171"/>
      <c r="N128" s="172"/>
      <c r="O128" s="172"/>
      <c r="P128" s="173">
        <f>SUM(P129:P144)</f>
        <v>0</v>
      </c>
      <c r="Q128" s="172"/>
      <c r="R128" s="173">
        <f>SUM(R129:R144)</f>
        <v>32.117219040000002</v>
      </c>
      <c r="S128" s="172"/>
      <c r="T128" s="174">
        <f>SUM(T129:T144)</f>
        <v>0.873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84</v>
      </c>
      <c r="AT128" s="175" t="s">
        <v>75</v>
      </c>
      <c r="AU128" s="175" t="s">
        <v>84</v>
      </c>
      <c r="AY128" s="167" t="s">
        <v>146</v>
      </c>
      <c r="BK128" s="176">
        <f>SUM(BK129:BK144)</f>
        <v>0</v>
      </c>
    </row>
    <row r="129" s="2" customFormat="1" ht="16.5" customHeight="1">
      <c r="A129" s="37"/>
      <c r="B129" s="179"/>
      <c r="C129" s="180" t="s">
        <v>76</v>
      </c>
      <c r="D129" s="180" t="s">
        <v>148</v>
      </c>
      <c r="E129" s="181" t="s">
        <v>450</v>
      </c>
      <c r="F129" s="182" t="s">
        <v>451</v>
      </c>
      <c r="G129" s="183" t="s">
        <v>452</v>
      </c>
      <c r="H129" s="184">
        <v>0.048000000000000001</v>
      </c>
      <c r="I129" s="185"/>
      <c r="J129" s="186">
        <f>ROUND(I129*H129,2)</f>
        <v>0</v>
      </c>
      <c r="K129" s="187"/>
      <c r="L129" s="38"/>
      <c r="M129" s="188" t="s">
        <v>1</v>
      </c>
      <c r="N129" s="189" t="s">
        <v>42</v>
      </c>
      <c r="O129" s="81"/>
      <c r="P129" s="190">
        <f>O129*H129</f>
        <v>0</v>
      </c>
      <c r="Q129" s="190">
        <v>0.40872999999999998</v>
      </c>
      <c r="R129" s="190">
        <f>Q129*H129</f>
        <v>0.019619040000000001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152</v>
      </c>
      <c r="AT129" s="192" t="s">
        <v>148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153</v>
      </c>
    </row>
    <row r="130" s="2" customFormat="1" ht="24.15" customHeight="1">
      <c r="A130" s="37"/>
      <c r="B130" s="179"/>
      <c r="C130" s="180" t="s">
        <v>76</v>
      </c>
      <c r="D130" s="180" t="s">
        <v>148</v>
      </c>
      <c r="E130" s="181" t="s">
        <v>453</v>
      </c>
      <c r="F130" s="182" t="s">
        <v>454</v>
      </c>
      <c r="G130" s="183" t="s">
        <v>160</v>
      </c>
      <c r="H130" s="184">
        <v>3</v>
      </c>
      <c r="I130" s="185"/>
      <c r="J130" s="186">
        <f>ROUND(I130*H130,2)</f>
        <v>0</v>
      </c>
      <c r="K130" s="187"/>
      <c r="L130" s="38"/>
      <c r="M130" s="188" t="s">
        <v>1</v>
      </c>
      <c r="N130" s="189" t="s">
        <v>42</v>
      </c>
      <c r="O130" s="81"/>
      <c r="P130" s="190">
        <f>O130*H130</f>
        <v>0</v>
      </c>
      <c r="Q130" s="190">
        <v>0</v>
      </c>
      <c r="R130" s="190">
        <f>Q130*H130</f>
        <v>0</v>
      </c>
      <c r="S130" s="190">
        <v>0.23999999999999999</v>
      </c>
      <c r="T130" s="191">
        <f>S130*H130</f>
        <v>0.71999999999999997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152</v>
      </c>
      <c r="AT130" s="192" t="s">
        <v>148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152</v>
      </c>
    </row>
    <row r="131" s="2" customFormat="1" ht="24.15" customHeight="1">
      <c r="A131" s="37"/>
      <c r="B131" s="179"/>
      <c r="C131" s="180" t="s">
        <v>76</v>
      </c>
      <c r="D131" s="180" t="s">
        <v>148</v>
      </c>
      <c r="E131" s="181" t="s">
        <v>455</v>
      </c>
      <c r="F131" s="182" t="s">
        <v>456</v>
      </c>
      <c r="G131" s="183" t="s">
        <v>160</v>
      </c>
      <c r="H131" s="184">
        <v>3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0.050999999999999997</v>
      </c>
      <c r="T131" s="191">
        <f>S131*H131</f>
        <v>0.153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170</v>
      </c>
    </row>
    <row r="132" s="2" customFormat="1" ht="21.75" customHeight="1">
      <c r="A132" s="37"/>
      <c r="B132" s="179"/>
      <c r="C132" s="180" t="s">
        <v>76</v>
      </c>
      <c r="D132" s="180" t="s">
        <v>148</v>
      </c>
      <c r="E132" s="181" t="s">
        <v>457</v>
      </c>
      <c r="F132" s="182" t="s">
        <v>458</v>
      </c>
      <c r="G132" s="183" t="s">
        <v>182</v>
      </c>
      <c r="H132" s="184">
        <v>72.799999999999997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152</v>
      </c>
      <c r="AT132" s="192" t="s">
        <v>148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179</v>
      </c>
    </row>
    <row r="133" s="2" customFormat="1" ht="21.75" customHeight="1">
      <c r="A133" s="37"/>
      <c r="B133" s="179"/>
      <c r="C133" s="180" t="s">
        <v>76</v>
      </c>
      <c r="D133" s="180" t="s">
        <v>148</v>
      </c>
      <c r="E133" s="181" t="s">
        <v>459</v>
      </c>
      <c r="F133" s="182" t="s">
        <v>460</v>
      </c>
      <c r="G133" s="183" t="s">
        <v>182</v>
      </c>
      <c r="H133" s="184">
        <v>72.799999999999997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152</v>
      </c>
      <c r="AT133" s="192" t="s">
        <v>148</v>
      </c>
      <c r="AU133" s="192" t="s">
        <v>153</v>
      </c>
      <c r="AY133" s="18" t="s">
        <v>146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153</v>
      </c>
      <c r="BK133" s="193">
        <f>ROUND(I133*H133,2)</f>
        <v>0</v>
      </c>
      <c r="BL133" s="18" t="s">
        <v>152</v>
      </c>
      <c r="BM133" s="192" t="s">
        <v>188</v>
      </c>
    </row>
    <row r="134" s="2" customFormat="1" ht="24.15" customHeight="1">
      <c r="A134" s="37"/>
      <c r="B134" s="179"/>
      <c r="C134" s="180" t="s">
        <v>76</v>
      </c>
      <c r="D134" s="180" t="s">
        <v>148</v>
      </c>
      <c r="E134" s="181" t="s">
        <v>461</v>
      </c>
      <c r="F134" s="182" t="s">
        <v>462</v>
      </c>
      <c r="G134" s="183" t="s">
        <v>160</v>
      </c>
      <c r="H134" s="184">
        <v>160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0.00021000000000000001</v>
      </c>
      <c r="R134" s="190">
        <f>Q134*H134</f>
        <v>0.033600000000000005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152</v>
      </c>
      <c r="AT134" s="192" t="s">
        <v>148</v>
      </c>
      <c r="AU134" s="192" t="s">
        <v>153</v>
      </c>
      <c r="AY134" s="18" t="s">
        <v>146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153</v>
      </c>
      <c r="BK134" s="193">
        <f>ROUND(I134*H134,2)</f>
        <v>0</v>
      </c>
      <c r="BL134" s="18" t="s">
        <v>152</v>
      </c>
      <c r="BM134" s="192" t="s">
        <v>156</v>
      </c>
    </row>
    <row r="135" s="2" customFormat="1" ht="24.15" customHeight="1">
      <c r="A135" s="37"/>
      <c r="B135" s="179"/>
      <c r="C135" s="180" t="s">
        <v>76</v>
      </c>
      <c r="D135" s="180" t="s">
        <v>148</v>
      </c>
      <c r="E135" s="181" t="s">
        <v>463</v>
      </c>
      <c r="F135" s="182" t="s">
        <v>464</v>
      </c>
      <c r="G135" s="183" t="s">
        <v>160</v>
      </c>
      <c r="H135" s="184">
        <v>160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152</v>
      </c>
      <c r="AT135" s="192" t="s">
        <v>148</v>
      </c>
      <c r="AU135" s="192" t="s">
        <v>153</v>
      </c>
      <c r="AY135" s="18" t="s">
        <v>146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153</v>
      </c>
      <c r="BK135" s="193">
        <f>ROUND(I135*H135,2)</f>
        <v>0</v>
      </c>
      <c r="BL135" s="18" t="s">
        <v>152</v>
      </c>
      <c r="BM135" s="192" t="s">
        <v>209</v>
      </c>
    </row>
    <row r="136" s="2" customFormat="1" ht="24.15" customHeight="1">
      <c r="A136" s="37"/>
      <c r="B136" s="179"/>
      <c r="C136" s="180" t="s">
        <v>76</v>
      </c>
      <c r="D136" s="180" t="s">
        <v>148</v>
      </c>
      <c r="E136" s="181" t="s">
        <v>465</v>
      </c>
      <c r="F136" s="182" t="s">
        <v>466</v>
      </c>
      <c r="G136" s="183" t="s">
        <v>182</v>
      </c>
      <c r="H136" s="184">
        <v>72.799999999999997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218</v>
      </c>
    </row>
    <row r="137" s="2" customFormat="1" ht="24.15" customHeight="1">
      <c r="A137" s="37"/>
      <c r="B137" s="179"/>
      <c r="C137" s="180" t="s">
        <v>76</v>
      </c>
      <c r="D137" s="180" t="s">
        <v>148</v>
      </c>
      <c r="E137" s="181" t="s">
        <v>467</v>
      </c>
      <c r="F137" s="182" t="s">
        <v>468</v>
      </c>
      <c r="G137" s="183" t="s">
        <v>182</v>
      </c>
      <c r="H137" s="184">
        <v>23.190000000000001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152</v>
      </c>
      <c r="AT137" s="192" t="s">
        <v>148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227</v>
      </c>
    </row>
    <row r="138" s="2" customFormat="1" ht="16.5" customHeight="1">
      <c r="A138" s="37"/>
      <c r="B138" s="179"/>
      <c r="C138" s="180" t="s">
        <v>76</v>
      </c>
      <c r="D138" s="180" t="s">
        <v>148</v>
      </c>
      <c r="E138" s="181" t="s">
        <v>469</v>
      </c>
      <c r="F138" s="182" t="s">
        <v>470</v>
      </c>
      <c r="G138" s="183" t="s">
        <v>182</v>
      </c>
      <c r="H138" s="184">
        <v>23.190000000000001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152</v>
      </c>
      <c r="AT138" s="192" t="s">
        <v>148</v>
      </c>
      <c r="AU138" s="192" t="s">
        <v>153</v>
      </c>
      <c r="AY138" s="18" t="s">
        <v>146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153</v>
      </c>
      <c r="BK138" s="193">
        <f>ROUND(I138*H138,2)</f>
        <v>0</v>
      </c>
      <c r="BL138" s="18" t="s">
        <v>152</v>
      </c>
      <c r="BM138" s="192" t="s">
        <v>7</v>
      </c>
    </row>
    <row r="139" s="2" customFormat="1" ht="16.5" customHeight="1">
      <c r="A139" s="37"/>
      <c r="B139" s="179"/>
      <c r="C139" s="180" t="s">
        <v>76</v>
      </c>
      <c r="D139" s="180" t="s">
        <v>148</v>
      </c>
      <c r="E139" s="181" t="s">
        <v>471</v>
      </c>
      <c r="F139" s="182" t="s">
        <v>472</v>
      </c>
      <c r="G139" s="183" t="s">
        <v>182</v>
      </c>
      <c r="H139" s="184">
        <v>23.190000000000001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152</v>
      </c>
      <c r="AT139" s="192" t="s">
        <v>148</v>
      </c>
      <c r="AU139" s="192" t="s">
        <v>153</v>
      </c>
      <c r="AY139" s="18" t="s">
        <v>146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153</v>
      </c>
      <c r="BK139" s="193">
        <f>ROUND(I139*H139,2)</f>
        <v>0</v>
      </c>
      <c r="BL139" s="18" t="s">
        <v>152</v>
      </c>
      <c r="BM139" s="192" t="s">
        <v>161</v>
      </c>
    </row>
    <row r="140" s="2" customFormat="1" ht="16.5" customHeight="1">
      <c r="A140" s="37"/>
      <c r="B140" s="179"/>
      <c r="C140" s="180" t="s">
        <v>76</v>
      </c>
      <c r="D140" s="180" t="s">
        <v>148</v>
      </c>
      <c r="E140" s="181" t="s">
        <v>473</v>
      </c>
      <c r="F140" s="182" t="s">
        <v>474</v>
      </c>
      <c r="G140" s="183" t="s">
        <v>182</v>
      </c>
      <c r="H140" s="184">
        <v>23.190000000000001</v>
      </c>
      <c r="I140" s="185"/>
      <c r="J140" s="186">
        <f>ROUND(I140*H140,2)</f>
        <v>0</v>
      </c>
      <c r="K140" s="187"/>
      <c r="L140" s="38"/>
      <c r="M140" s="188" t="s">
        <v>1</v>
      </c>
      <c r="N140" s="189" t="s">
        <v>42</v>
      </c>
      <c r="O140" s="81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152</v>
      </c>
      <c r="AT140" s="192" t="s">
        <v>148</v>
      </c>
      <c r="AU140" s="192" t="s">
        <v>153</v>
      </c>
      <c r="AY140" s="18" t="s">
        <v>146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153</v>
      </c>
      <c r="BK140" s="193">
        <f>ROUND(I140*H140,2)</f>
        <v>0</v>
      </c>
      <c r="BL140" s="18" t="s">
        <v>152</v>
      </c>
      <c r="BM140" s="192" t="s">
        <v>165</v>
      </c>
    </row>
    <row r="141" s="2" customFormat="1" ht="21.75" customHeight="1">
      <c r="A141" s="37"/>
      <c r="B141" s="179"/>
      <c r="C141" s="180" t="s">
        <v>76</v>
      </c>
      <c r="D141" s="180" t="s">
        <v>148</v>
      </c>
      <c r="E141" s="181" t="s">
        <v>475</v>
      </c>
      <c r="F141" s="182" t="s">
        <v>476</v>
      </c>
      <c r="G141" s="183" t="s">
        <v>182</v>
      </c>
      <c r="H141" s="184">
        <v>49.600000000000001</v>
      </c>
      <c r="I141" s="185"/>
      <c r="J141" s="186">
        <f>ROUND(I141*H141,2)</f>
        <v>0</v>
      </c>
      <c r="K141" s="187"/>
      <c r="L141" s="38"/>
      <c r="M141" s="188" t="s">
        <v>1</v>
      </c>
      <c r="N141" s="189" t="s">
        <v>42</v>
      </c>
      <c r="O141" s="81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152</v>
      </c>
      <c r="AT141" s="192" t="s">
        <v>148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169</v>
      </c>
    </row>
    <row r="142" s="2" customFormat="1" ht="16.5" customHeight="1">
      <c r="A142" s="37"/>
      <c r="B142" s="179"/>
      <c r="C142" s="180" t="s">
        <v>76</v>
      </c>
      <c r="D142" s="180" t="s">
        <v>148</v>
      </c>
      <c r="E142" s="181" t="s">
        <v>477</v>
      </c>
      <c r="F142" s="182" t="s">
        <v>478</v>
      </c>
      <c r="G142" s="183" t="s">
        <v>182</v>
      </c>
      <c r="H142" s="184">
        <v>19.199999999999999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152</v>
      </c>
      <c r="AT142" s="192" t="s">
        <v>148</v>
      </c>
      <c r="AU142" s="192" t="s">
        <v>153</v>
      </c>
      <c r="AY142" s="18" t="s">
        <v>146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153</v>
      </c>
      <c r="BK142" s="193">
        <f>ROUND(I142*H142,2)</f>
        <v>0</v>
      </c>
      <c r="BL142" s="18" t="s">
        <v>152</v>
      </c>
      <c r="BM142" s="192" t="s">
        <v>279</v>
      </c>
    </row>
    <row r="143" s="2" customFormat="1" ht="16.5" customHeight="1">
      <c r="A143" s="37"/>
      <c r="B143" s="179"/>
      <c r="C143" s="223" t="s">
        <v>76</v>
      </c>
      <c r="D143" s="223" t="s">
        <v>303</v>
      </c>
      <c r="E143" s="224" t="s">
        <v>479</v>
      </c>
      <c r="F143" s="225" t="s">
        <v>480</v>
      </c>
      <c r="G143" s="226" t="s">
        <v>182</v>
      </c>
      <c r="H143" s="227">
        <v>19.199999999999999</v>
      </c>
      <c r="I143" s="228"/>
      <c r="J143" s="229">
        <f>ROUND(I143*H143,2)</f>
        <v>0</v>
      </c>
      <c r="K143" s="230"/>
      <c r="L143" s="231"/>
      <c r="M143" s="232" t="s">
        <v>1</v>
      </c>
      <c r="N143" s="233" t="s">
        <v>42</v>
      </c>
      <c r="O143" s="81"/>
      <c r="P143" s="190">
        <f>O143*H143</f>
        <v>0</v>
      </c>
      <c r="Q143" s="190">
        <v>1.6699999999999999</v>
      </c>
      <c r="R143" s="190">
        <f>Q143*H143</f>
        <v>32.064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179</v>
      </c>
      <c r="AT143" s="192" t="s">
        <v>303</v>
      </c>
      <c r="AU143" s="192" t="s">
        <v>153</v>
      </c>
      <c r="AY143" s="18" t="s">
        <v>146</v>
      </c>
      <c r="BE143" s="193">
        <f>IF(N143="základná",J143,0)</f>
        <v>0</v>
      </c>
      <c r="BF143" s="193">
        <f>IF(N143="znížená",J143,0)</f>
        <v>0</v>
      </c>
      <c r="BG143" s="193">
        <f>IF(N143="zákl. prenesená",J143,0)</f>
        <v>0</v>
      </c>
      <c r="BH143" s="193">
        <f>IF(N143="zníž. prenesená",J143,0)</f>
        <v>0</v>
      </c>
      <c r="BI143" s="193">
        <f>IF(N143="nulová",J143,0)</f>
        <v>0</v>
      </c>
      <c r="BJ143" s="18" t="s">
        <v>153</v>
      </c>
      <c r="BK143" s="193">
        <f>ROUND(I143*H143,2)</f>
        <v>0</v>
      </c>
      <c r="BL143" s="18" t="s">
        <v>152</v>
      </c>
      <c r="BM143" s="192" t="s">
        <v>173</v>
      </c>
    </row>
    <row r="144" s="2" customFormat="1" ht="16.5" customHeight="1">
      <c r="A144" s="37"/>
      <c r="B144" s="179"/>
      <c r="C144" s="180" t="s">
        <v>76</v>
      </c>
      <c r="D144" s="180" t="s">
        <v>148</v>
      </c>
      <c r="E144" s="181" t="s">
        <v>481</v>
      </c>
      <c r="F144" s="182" t="s">
        <v>482</v>
      </c>
      <c r="G144" s="183" t="s">
        <v>182</v>
      </c>
      <c r="H144" s="184">
        <v>19.199999999999999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42</v>
      </c>
      <c r="O144" s="81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152</v>
      </c>
      <c r="AT144" s="192" t="s">
        <v>148</v>
      </c>
      <c r="AU144" s="192" t="s">
        <v>153</v>
      </c>
      <c r="AY144" s="18" t="s">
        <v>146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153</v>
      </c>
      <c r="BK144" s="193">
        <f>ROUND(I144*H144,2)</f>
        <v>0</v>
      </c>
      <c r="BL144" s="18" t="s">
        <v>152</v>
      </c>
      <c r="BM144" s="192" t="s">
        <v>177</v>
      </c>
    </row>
    <row r="145" s="12" customFormat="1" ht="22.8" customHeight="1">
      <c r="A145" s="12"/>
      <c r="B145" s="166"/>
      <c r="C145" s="12"/>
      <c r="D145" s="167" t="s">
        <v>75</v>
      </c>
      <c r="E145" s="177" t="s">
        <v>152</v>
      </c>
      <c r="F145" s="177" t="s">
        <v>483</v>
      </c>
      <c r="G145" s="12"/>
      <c r="H145" s="12"/>
      <c r="I145" s="169"/>
      <c r="J145" s="178">
        <f>BK145</f>
        <v>0</v>
      </c>
      <c r="K145" s="12"/>
      <c r="L145" s="166"/>
      <c r="M145" s="171"/>
      <c r="N145" s="172"/>
      <c r="O145" s="172"/>
      <c r="P145" s="173">
        <f>SUM(P146:P147)</f>
        <v>0</v>
      </c>
      <c r="Q145" s="172"/>
      <c r="R145" s="173">
        <f>SUM(R146:R147)</f>
        <v>12.090835200000001</v>
      </c>
      <c r="S145" s="172"/>
      <c r="T145" s="174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7" t="s">
        <v>84</v>
      </c>
      <c r="AT145" s="175" t="s">
        <v>75</v>
      </c>
      <c r="AU145" s="175" t="s">
        <v>84</v>
      </c>
      <c r="AY145" s="167" t="s">
        <v>146</v>
      </c>
      <c r="BK145" s="176">
        <f>SUM(BK146:BK147)</f>
        <v>0</v>
      </c>
    </row>
    <row r="146" s="2" customFormat="1" ht="24.15" customHeight="1">
      <c r="A146" s="37"/>
      <c r="B146" s="179"/>
      <c r="C146" s="180" t="s">
        <v>76</v>
      </c>
      <c r="D146" s="180" t="s">
        <v>148</v>
      </c>
      <c r="E146" s="181" t="s">
        <v>484</v>
      </c>
      <c r="F146" s="182" t="s">
        <v>485</v>
      </c>
      <c r="G146" s="183" t="s">
        <v>182</v>
      </c>
      <c r="H146" s="184">
        <v>5.7599999999999998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42</v>
      </c>
      <c r="O146" s="81"/>
      <c r="P146" s="190">
        <f>O146*H146</f>
        <v>0</v>
      </c>
      <c r="Q146" s="190">
        <v>1.8907700000000001</v>
      </c>
      <c r="R146" s="190">
        <f>Q146*H146</f>
        <v>10.8908352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152</v>
      </c>
      <c r="AT146" s="192" t="s">
        <v>148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183</v>
      </c>
    </row>
    <row r="147" s="2" customFormat="1" ht="24.15" customHeight="1">
      <c r="A147" s="37"/>
      <c r="B147" s="179"/>
      <c r="C147" s="180" t="s">
        <v>76</v>
      </c>
      <c r="D147" s="180" t="s">
        <v>148</v>
      </c>
      <c r="E147" s="181" t="s">
        <v>486</v>
      </c>
      <c r="F147" s="182" t="s">
        <v>487</v>
      </c>
      <c r="G147" s="183" t="s">
        <v>160</v>
      </c>
      <c r="H147" s="184">
        <v>3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0.40000000000000002</v>
      </c>
      <c r="R147" s="190">
        <f>Q147*H147</f>
        <v>1.2000000000000002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152</v>
      </c>
      <c r="AT147" s="192" t="s">
        <v>148</v>
      </c>
      <c r="AU147" s="192" t="s">
        <v>153</v>
      </c>
      <c r="AY147" s="18" t="s">
        <v>146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153</v>
      </c>
      <c r="BK147" s="193">
        <f>ROUND(I147*H147,2)</f>
        <v>0</v>
      </c>
      <c r="BL147" s="18" t="s">
        <v>152</v>
      </c>
      <c r="BM147" s="192" t="s">
        <v>187</v>
      </c>
    </row>
    <row r="148" s="12" customFormat="1" ht="22.8" customHeight="1">
      <c r="A148" s="12"/>
      <c r="B148" s="166"/>
      <c r="C148" s="12"/>
      <c r="D148" s="167" t="s">
        <v>75</v>
      </c>
      <c r="E148" s="177" t="s">
        <v>166</v>
      </c>
      <c r="F148" s="177" t="s">
        <v>488</v>
      </c>
      <c r="G148" s="12"/>
      <c r="H148" s="12"/>
      <c r="I148" s="169"/>
      <c r="J148" s="178">
        <f>BK148</f>
        <v>0</v>
      </c>
      <c r="K148" s="12"/>
      <c r="L148" s="166"/>
      <c r="M148" s="171"/>
      <c r="N148" s="172"/>
      <c r="O148" s="172"/>
      <c r="P148" s="173">
        <f>P149</f>
        <v>0</v>
      </c>
      <c r="Q148" s="172"/>
      <c r="R148" s="173">
        <f>R149</f>
        <v>0.3891</v>
      </c>
      <c r="S148" s="172"/>
      <c r="T148" s="174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7" t="s">
        <v>84</v>
      </c>
      <c r="AT148" s="175" t="s">
        <v>75</v>
      </c>
      <c r="AU148" s="175" t="s">
        <v>84</v>
      </c>
      <c r="AY148" s="167" t="s">
        <v>146</v>
      </c>
      <c r="BK148" s="176">
        <f>BK149</f>
        <v>0</v>
      </c>
    </row>
    <row r="149" s="2" customFormat="1" ht="16.5" customHeight="1">
      <c r="A149" s="37"/>
      <c r="B149" s="179"/>
      <c r="C149" s="180" t="s">
        <v>76</v>
      </c>
      <c r="D149" s="180" t="s">
        <v>148</v>
      </c>
      <c r="E149" s="181" t="s">
        <v>489</v>
      </c>
      <c r="F149" s="182" t="s">
        <v>490</v>
      </c>
      <c r="G149" s="183" t="s">
        <v>160</v>
      </c>
      <c r="H149" s="184">
        <v>3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42</v>
      </c>
      <c r="O149" s="81"/>
      <c r="P149" s="190">
        <f>O149*H149</f>
        <v>0</v>
      </c>
      <c r="Q149" s="190">
        <v>0.12970000000000001</v>
      </c>
      <c r="R149" s="190">
        <f>Q149*H149</f>
        <v>0.3891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152</v>
      </c>
      <c r="AT149" s="192" t="s">
        <v>148</v>
      </c>
      <c r="AU149" s="192" t="s">
        <v>153</v>
      </c>
      <c r="AY149" s="18" t="s">
        <v>146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153</v>
      </c>
      <c r="BK149" s="193">
        <f>ROUND(I149*H149,2)</f>
        <v>0</v>
      </c>
      <c r="BL149" s="18" t="s">
        <v>152</v>
      </c>
      <c r="BM149" s="192" t="s">
        <v>191</v>
      </c>
    </row>
    <row r="150" s="12" customFormat="1" ht="22.8" customHeight="1">
      <c r="A150" s="12"/>
      <c r="B150" s="166"/>
      <c r="C150" s="12"/>
      <c r="D150" s="167" t="s">
        <v>75</v>
      </c>
      <c r="E150" s="177" t="s">
        <v>179</v>
      </c>
      <c r="F150" s="177" t="s">
        <v>491</v>
      </c>
      <c r="G150" s="12"/>
      <c r="H150" s="12"/>
      <c r="I150" s="169"/>
      <c r="J150" s="178">
        <f>BK150</f>
        <v>0</v>
      </c>
      <c r="K150" s="12"/>
      <c r="L150" s="166"/>
      <c r="M150" s="171"/>
      <c r="N150" s="172"/>
      <c r="O150" s="172"/>
      <c r="P150" s="173">
        <f>SUM(P151:P174)</f>
        <v>0</v>
      </c>
      <c r="Q150" s="172"/>
      <c r="R150" s="173">
        <f>SUM(R151:R174)</f>
        <v>0.35893000000000008</v>
      </c>
      <c r="S150" s="172"/>
      <c r="T150" s="174">
        <f>SUM(T151:T174)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7" t="s">
        <v>84</v>
      </c>
      <c r="AT150" s="175" t="s">
        <v>75</v>
      </c>
      <c r="AU150" s="175" t="s">
        <v>84</v>
      </c>
      <c r="AY150" s="167" t="s">
        <v>146</v>
      </c>
      <c r="BK150" s="176">
        <f>SUM(BK151:BK174)</f>
        <v>0</v>
      </c>
    </row>
    <row r="151" s="2" customFormat="1" ht="21.75" customHeight="1">
      <c r="A151" s="37"/>
      <c r="B151" s="179"/>
      <c r="C151" s="180" t="s">
        <v>76</v>
      </c>
      <c r="D151" s="180" t="s">
        <v>148</v>
      </c>
      <c r="E151" s="181" t="s">
        <v>492</v>
      </c>
      <c r="F151" s="182" t="s">
        <v>493</v>
      </c>
      <c r="G151" s="183" t="s">
        <v>164</v>
      </c>
      <c r="H151" s="184">
        <v>14</v>
      </c>
      <c r="I151" s="185"/>
      <c r="J151" s="186">
        <f>ROUND(I151*H151,2)</f>
        <v>0</v>
      </c>
      <c r="K151" s="187"/>
      <c r="L151" s="38"/>
      <c r="M151" s="188" t="s">
        <v>1</v>
      </c>
      <c r="N151" s="189" t="s">
        <v>42</v>
      </c>
      <c r="O151" s="81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152</v>
      </c>
      <c r="AT151" s="192" t="s">
        <v>148</v>
      </c>
      <c r="AU151" s="192" t="s">
        <v>153</v>
      </c>
      <c r="AY151" s="18" t="s">
        <v>146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153</v>
      </c>
      <c r="BK151" s="193">
        <f>ROUND(I151*H151,2)</f>
        <v>0</v>
      </c>
      <c r="BL151" s="18" t="s">
        <v>152</v>
      </c>
      <c r="BM151" s="192" t="s">
        <v>339</v>
      </c>
    </row>
    <row r="152" s="2" customFormat="1" ht="21.75" customHeight="1">
      <c r="A152" s="37"/>
      <c r="B152" s="179"/>
      <c r="C152" s="180" t="s">
        <v>76</v>
      </c>
      <c r="D152" s="180" t="s">
        <v>148</v>
      </c>
      <c r="E152" s="181" t="s">
        <v>494</v>
      </c>
      <c r="F152" s="182" t="s">
        <v>495</v>
      </c>
      <c r="G152" s="183" t="s">
        <v>164</v>
      </c>
      <c r="H152" s="184">
        <v>15</v>
      </c>
      <c r="I152" s="185"/>
      <c r="J152" s="186">
        <f>ROUND(I152*H152,2)</f>
        <v>0</v>
      </c>
      <c r="K152" s="187"/>
      <c r="L152" s="38"/>
      <c r="M152" s="188" t="s">
        <v>1</v>
      </c>
      <c r="N152" s="189" t="s">
        <v>42</v>
      </c>
      <c r="O152" s="81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152</v>
      </c>
      <c r="AT152" s="192" t="s">
        <v>148</v>
      </c>
      <c r="AU152" s="192" t="s">
        <v>153</v>
      </c>
      <c r="AY152" s="18" t="s">
        <v>146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153</v>
      </c>
      <c r="BK152" s="193">
        <f>ROUND(I152*H152,2)</f>
        <v>0</v>
      </c>
      <c r="BL152" s="18" t="s">
        <v>152</v>
      </c>
      <c r="BM152" s="192" t="s">
        <v>280</v>
      </c>
    </row>
    <row r="153" s="2" customFormat="1" ht="21.75" customHeight="1">
      <c r="A153" s="37"/>
      <c r="B153" s="179"/>
      <c r="C153" s="180" t="s">
        <v>76</v>
      </c>
      <c r="D153" s="180" t="s">
        <v>148</v>
      </c>
      <c r="E153" s="181" t="s">
        <v>496</v>
      </c>
      <c r="F153" s="182" t="s">
        <v>497</v>
      </c>
      <c r="G153" s="183" t="s">
        <v>164</v>
      </c>
      <c r="H153" s="184">
        <v>23</v>
      </c>
      <c r="I153" s="185"/>
      <c r="J153" s="186">
        <f>ROUND(I153*H153,2)</f>
        <v>0</v>
      </c>
      <c r="K153" s="187"/>
      <c r="L153" s="38"/>
      <c r="M153" s="188" t="s">
        <v>1</v>
      </c>
      <c r="N153" s="189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152</v>
      </c>
      <c r="AT153" s="192" t="s">
        <v>148</v>
      </c>
      <c r="AU153" s="192" t="s">
        <v>153</v>
      </c>
      <c r="AY153" s="18" t="s">
        <v>146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153</v>
      </c>
      <c r="BK153" s="193">
        <f>ROUND(I153*H153,2)</f>
        <v>0</v>
      </c>
      <c r="BL153" s="18" t="s">
        <v>152</v>
      </c>
      <c r="BM153" s="192" t="s">
        <v>281</v>
      </c>
    </row>
    <row r="154" s="2" customFormat="1" ht="24.15" customHeight="1">
      <c r="A154" s="37"/>
      <c r="B154" s="179"/>
      <c r="C154" s="223" t="s">
        <v>76</v>
      </c>
      <c r="D154" s="223" t="s">
        <v>303</v>
      </c>
      <c r="E154" s="224" t="s">
        <v>498</v>
      </c>
      <c r="F154" s="225" t="s">
        <v>499</v>
      </c>
      <c r="G154" s="226" t="s">
        <v>164</v>
      </c>
      <c r="H154" s="227">
        <v>14</v>
      </c>
      <c r="I154" s="228"/>
      <c r="J154" s="229">
        <f>ROUND(I154*H154,2)</f>
        <v>0</v>
      </c>
      <c r="K154" s="230"/>
      <c r="L154" s="231"/>
      <c r="M154" s="232" t="s">
        <v>1</v>
      </c>
      <c r="N154" s="233" t="s">
        <v>42</v>
      </c>
      <c r="O154" s="81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179</v>
      </c>
      <c r="AT154" s="192" t="s">
        <v>303</v>
      </c>
      <c r="AU154" s="192" t="s">
        <v>153</v>
      </c>
      <c r="AY154" s="18" t="s">
        <v>146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153</v>
      </c>
      <c r="BK154" s="193">
        <f>ROUND(I154*H154,2)</f>
        <v>0</v>
      </c>
      <c r="BL154" s="18" t="s">
        <v>152</v>
      </c>
      <c r="BM154" s="192" t="s">
        <v>197</v>
      </c>
    </row>
    <row r="155" s="2" customFormat="1" ht="24.15" customHeight="1">
      <c r="A155" s="37"/>
      <c r="B155" s="179"/>
      <c r="C155" s="223" t="s">
        <v>76</v>
      </c>
      <c r="D155" s="223" t="s">
        <v>303</v>
      </c>
      <c r="E155" s="224" t="s">
        <v>500</v>
      </c>
      <c r="F155" s="225" t="s">
        <v>501</v>
      </c>
      <c r="G155" s="226" t="s">
        <v>164</v>
      </c>
      <c r="H155" s="227">
        <v>15</v>
      </c>
      <c r="I155" s="228"/>
      <c r="J155" s="229">
        <f>ROUND(I155*H155,2)</f>
        <v>0</v>
      </c>
      <c r="K155" s="230"/>
      <c r="L155" s="231"/>
      <c r="M155" s="232" t="s">
        <v>1</v>
      </c>
      <c r="N155" s="233" t="s">
        <v>42</v>
      </c>
      <c r="O155" s="81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179</v>
      </c>
      <c r="AT155" s="192" t="s">
        <v>303</v>
      </c>
      <c r="AU155" s="192" t="s">
        <v>153</v>
      </c>
      <c r="AY155" s="18" t="s">
        <v>146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153</v>
      </c>
      <c r="BK155" s="193">
        <f>ROUND(I155*H155,2)</f>
        <v>0</v>
      </c>
      <c r="BL155" s="18" t="s">
        <v>152</v>
      </c>
      <c r="BM155" s="192" t="s">
        <v>200</v>
      </c>
    </row>
    <row r="156" s="2" customFormat="1" ht="24.15" customHeight="1">
      <c r="A156" s="37"/>
      <c r="B156" s="179"/>
      <c r="C156" s="223" t="s">
        <v>76</v>
      </c>
      <c r="D156" s="223" t="s">
        <v>303</v>
      </c>
      <c r="E156" s="224" t="s">
        <v>502</v>
      </c>
      <c r="F156" s="225" t="s">
        <v>503</v>
      </c>
      <c r="G156" s="226" t="s">
        <v>164</v>
      </c>
      <c r="H156" s="227">
        <v>23</v>
      </c>
      <c r="I156" s="228"/>
      <c r="J156" s="229">
        <f>ROUND(I156*H156,2)</f>
        <v>0</v>
      </c>
      <c r="K156" s="230"/>
      <c r="L156" s="231"/>
      <c r="M156" s="232" t="s">
        <v>1</v>
      </c>
      <c r="N156" s="233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179</v>
      </c>
      <c r="AT156" s="192" t="s">
        <v>303</v>
      </c>
      <c r="AU156" s="192" t="s">
        <v>153</v>
      </c>
      <c r="AY156" s="18" t="s">
        <v>146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153</v>
      </c>
      <c r="BK156" s="193">
        <f>ROUND(I156*H156,2)</f>
        <v>0</v>
      </c>
      <c r="BL156" s="18" t="s">
        <v>152</v>
      </c>
      <c r="BM156" s="192" t="s">
        <v>208</v>
      </c>
    </row>
    <row r="157" s="2" customFormat="1" ht="16.5" customHeight="1">
      <c r="A157" s="37"/>
      <c r="B157" s="179"/>
      <c r="C157" s="223" t="s">
        <v>76</v>
      </c>
      <c r="D157" s="223" t="s">
        <v>303</v>
      </c>
      <c r="E157" s="224" t="s">
        <v>504</v>
      </c>
      <c r="F157" s="225" t="s">
        <v>505</v>
      </c>
      <c r="G157" s="226" t="s">
        <v>506</v>
      </c>
      <c r="H157" s="227">
        <v>1</v>
      </c>
      <c r="I157" s="228"/>
      <c r="J157" s="229">
        <f>ROUND(I157*H157,2)</f>
        <v>0</v>
      </c>
      <c r="K157" s="230"/>
      <c r="L157" s="231"/>
      <c r="M157" s="232" t="s">
        <v>1</v>
      </c>
      <c r="N157" s="233" t="s">
        <v>42</v>
      </c>
      <c r="O157" s="81"/>
      <c r="P157" s="190">
        <f>O157*H157</f>
        <v>0</v>
      </c>
      <c r="Q157" s="190">
        <v>0.34000000000000002</v>
      </c>
      <c r="R157" s="190">
        <f>Q157*H157</f>
        <v>0.34000000000000002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179</v>
      </c>
      <c r="AT157" s="192" t="s">
        <v>303</v>
      </c>
      <c r="AU157" s="192" t="s">
        <v>153</v>
      </c>
      <c r="AY157" s="18" t="s">
        <v>146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153</v>
      </c>
      <c r="BK157" s="193">
        <f>ROUND(I157*H157,2)</f>
        <v>0</v>
      </c>
      <c r="BL157" s="18" t="s">
        <v>152</v>
      </c>
      <c r="BM157" s="192" t="s">
        <v>212</v>
      </c>
    </row>
    <row r="158" s="2" customFormat="1" ht="24.15" customHeight="1">
      <c r="A158" s="37"/>
      <c r="B158" s="179"/>
      <c r="C158" s="180" t="s">
        <v>76</v>
      </c>
      <c r="D158" s="180" t="s">
        <v>148</v>
      </c>
      <c r="E158" s="181" t="s">
        <v>507</v>
      </c>
      <c r="F158" s="182" t="s">
        <v>508</v>
      </c>
      <c r="G158" s="183" t="s">
        <v>506</v>
      </c>
      <c r="H158" s="184">
        <v>1</v>
      </c>
      <c r="I158" s="185"/>
      <c r="J158" s="186">
        <f>ROUND(I158*H158,2)</f>
        <v>0</v>
      </c>
      <c r="K158" s="187"/>
      <c r="L158" s="38"/>
      <c r="M158" s="188" t="s">
        <v>1</v>
      </c>
      <c r="N158" s="189" t="s">
        <v>42</v>
      </c>
      <c r="O158" s="81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152</v>
      </c>
      <c r="AT158" s="192" t="s">
        <v>148</v>
      </c>
      <c r="AU158" s="192" t="s">
        <v>153</v>
      </c>
      <c r="AY158" s="18" t="s">
        <v>146</v>
      </c>
      <c r="BE158" s="193">
        <f>IF(N158="základná",J158,0)</f>
        <v>0</v>
      </c>
      <c r="BF158" s="193">
        <f>IF(N158="znížená",J158,0)</f>
        <v>0</v>
      </c>
      <c r="BG158" s="193">
        <f>IF(N158="zákl. prenesená",J158,0)</f>
        <v>0</v>
      </c>
      <c r="BH158" s="193">
        <f>IF(N158="zníž. prenesená",J158,0)</f>
        <v>0</v>
      </c>
      <c r="BI158" s="193">
        <f>IF(N158="nulová",J158,0)</f>
        <v>0</v>
      </c>
      <c r="BJ158" s="18" t="s">
        <v>153</v>
      </c>
      <c r="BK158" s="193">
        <f>ROUND(I158*H158,2)</f>
        <v>0</v>
      </c>
      <c r="BL158" s="18" t="s">
        <v>152</v>
      </c>
      <c r="BM158" s="192" t="s">
        <v>216</v>
      </c>
    </row>
    <row r="159" s="2" customFormat="1" ht="24.15" customHeight="1">
      <c r="A159" s="37"/>
      <c r="B159" s="179"/>
      <c r="C159" s="180" t="s">
        <v>76</v>
      </c>
      <c r="D159" s="180" t="s">
        <v>148</v>
      </c>
      <c r="E159" s="181" t="s">
        <v>509</v>
      </c>
      <c r="F159" s="182" t="s">
        <v>510</v>
      </c>
      <c r="G159" s="183" t="s">
        <v>506</v>
      </c>
      <c r="H159" s="184">
        <v>2</v>
      </c>
      <c r="I159" s="185"/>
      <c r="J159" s="186">
        <f>ROUND(I159*H159,2)</f>
        <v>0</v>
      </c>
      <c r="K159" s="187"/>
      <c r="L159" s="38"/>
      <c r="M159" s="188" t="s">
        <v>1</v>
      </c>
      <c r="N159" s="189" t="s">
        <v>42</v>
      </c>
      <c r="O159" s="81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152</v>
      </c>
      <c r="AT159" s="192" t="s">
        <v>148</v>
      </c>
      <c r="AU159" s="192" t="s">
        <v>153</v>
      </c>
      <c r="AY159" s="18" t="s">
        <v>146</v>
      </c>
      <c r="BE159" s="193">
        <f>IF(N159="základná",J159,0)</f>
        <v>0</v>
      </c>
      <c r="BF159" s="193">
        <f>IF(N159="znížená",J159,0)</f>
        <v>0</v>
      </c>
      <c r="BG159" s="193">
        <f>IF(N159="zákl. prenesená",J159,0)</f>
        <v>0</v>
      </c>
      <c r="BH159" s="193">
        <f>IF(N159="zníž. prenesená",J159,0)</f>
        <v>0</v>
      </c>
      <c r="BI159" s="193">
        <f>IF(N159="nulová",J159,0)</f>
        <v>0</v>
      </c>
      <c r="BJ159" s="18" t="s">
        <v>153</v>
      </c>
      <c r="BK159" s="193">
        <f>ROUND(I159*H159,2)</f>
        <v>0</v>
      </c>
      <c r="BL159" s="18" t="s">
        <v>152</v>
      </c>
      <c r="BM159" s="192" t="s">
        <v>222</v>
      </c>
    </row>
    <row r="160" s="2" customFormat="1" ht="24.15" customHeight="1">
      <c r="A160" s="37"/>
      <c r="B160" s="179"/>
      <c r="C160" s="180" t="s">
        <v>76</v>
      </c>
      <c r="D160" s="180" t="s">
        <v>148</v>
      </c>
      <c r="E160" s="181" t="s">
        <v>511</v>
      </c>
      <c r="F160" s="182" t="s">
        <v>512</v>
      </c>
      <c r="G160" s="183" t="s">
        <v>506</v>
      </c>
      <c r="H160" s="184">
        <v>1</v>
      </c>
      <c r="I160" s="185"/>
      <c r="J160" s="186">
        <f>ROUND(I160*H160,2)</f>
        <v>0</v>
      </c>
      <c r="K160" s="187"/>
      <c r="L160" s="38"/>
      <c r="M160" s="188" t="s">
        <v>1</v>
      </c>
      <c r="N160" s="189" t="s">
        <v>42</v>
      </c>
      <c r="O160" s="81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152</v>
      </c>
      <c r="AT160" s="192" t="s">
        <v>148</v>
      </c>
      <c r="AU160" s="192" t="s">
        <v>153</v>
      </c>
      <c r="AY160" s="18" t="s">
        <v>146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153</v>
      </c>
      <c r="BK160" s="193">
        <f>ROUND(I160*H160,2)</f>
        <v>0</v>
      </c>
      <c r="BL160" s="18" t="s">
        <v>152</v>
      </c>
      <c r="BM160" s="192" t="s">
        <v>226</v>
      </c>
    </row>
    <row r="161" s="2" customFormat="1" ht="16.5" customHeight="1">
      <c r="A161" s="37"/>
      <c r="B161" s="179"/>
      <c r="C161" s="223" t="s">
        <v>76</v>
      </c>
      <c r="D161" s="223" t="s">
        <v>303</v>
      </c>
      <c r="E161" s="224" t="s">
        <v>513</v>
      </c>
      <c r="F161" s="225" t="s">
        <v>514</v>
      </c>
      <c r="G161" s="226" t="s">
        <v>506</v>
      </c>
      <c r="H161" s="227">
        <v>1</v>
      </c>
      <c r="I161" s="228"/>
      <c r="J161" s="229">
        <f>ROUND(I161*H161,2)</f>
        <v>0</v>
      </c>
      <c r="K161" s="230"/>
      <c r="L161" s="231"/>
      <c r="M161" s="232" t="s">
        <v>1</v>
      </c>
      <c r="N161" s="233" t="s">
        <v>42</v>
      </c>
      <c r="O161" s="81"/>
      <c r="P161" s="190">
        <f>O161*H161</f>
        <v>0</v>
      </c>
      <c r="Q161" s="190">
        <v>0.00010000000000000001</v>
      </c>
      <c r="R161" s="190">
        <f>Q161*H161</f>
        <v>0.00010000000000000001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179</v>
      </c>
      <c r="AT161" s="192" t="s">
        <v>303</v>
      </c>
      <c r="AU161" s="192" t="s">
        <v>153</v>
      </c>
      <c r="AY161" s="18" t="s">
        <v>146</v>
      </c>
      <c r="BE161" s="193">
        <f>IF(N161="základná",J161,0)</f>
        <v>0</v>
      </c>
      <c r="BF161" s="193">
        <f>IF(N161="znížená",J161,0)</f>
        <v>0</v>
      </c>
      <c r="BG161" s="193">
        <f>IF(N161="zákl. prenesená",J161,0)</f>
        <v>0</v>
      </c>
      <c r="BH161" s="193">
        <f>IF(N161="zníž. prenesená",J161,0)</f>
        <v>0</v>
      </c>
      <c r="BI161" s="193">
        <f>IF(N161="nulová",J161,0)</f>
        <v>0</v>
      </c>
      <c r="BJ161" s="18" t="s">
        <v>153</v>
      </c>
      <c r="BK161" s="193">
        <f>ROUND(I161*H161,2)</f>
        <v>0</v>
      </c>
      <c r="BL161" s="18" t="s">
        <v>152</v>
      </c>
      <c r="BM161" s="192" t="s">
        <v>231</v>
      </c>
    </row>
    <row r="162" s="2" customFormat="1" ht="16.5" customHeight="1">
      <c r="A162" s="37"/>
      <c r="B162" s="179"/>
      <c r="C162" s="223" t="s">
        <v>76</v>
      </c>
      <c r="D162" s="223" t="s">
        <v>303</v>
      </c>
      <c r="E162" s="224" t="s">
        <v>515</v>
      </c>
      <c r="F162" s="225" t="s">
        <v>516</v>
      </c>
      <c r="G162" s="226" t="s">
        <v>506</v>
      </c>
      <c r="H162" s="227">
        <v>2</v>
      </c>
      <c r="I162" s="228"/>
      <c r="J162" s="229">
        <f>ROUND(I162*H162,2)</f>
        <v>0</v>
      </c>
      <c r="K162" s="230"/>
      <c r="L162" s="231"/>
      <c r="M162" s="232" t="s">
        <v>1</v>
      </c>
      <c r="N162" s="233" t="s">
        <v>42</v>
      </c>
      <c r="O162" s="81"/>
      <c r="P162" s="190">
        <f>O162*H162</f>
        <v>0</v>
      </c>
      <c r="Q162" s="190">
        <v>0.00016000000000000001</v>
      </c>
      <c r="R162" s="190">
        <f>Q162*H162</f>
        <v>0.00032000000000000003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179</v>
      </c>
      <c r="AT162" s="192" t="s">
        <v>303</v>
      </c>
      <c r="AU162" s="192" t="s">
        <v>153</v>
      </c>
      <c r="AY162" s="18" t="s">
        <v>146</v>
      </c>
      <c r="BE162" s="193">
        <f>IF(N162="základná",J162,0)</f>
        <v>0</v>
      </c>
      <c r="BF162" s="193">
        <f>IF(N162="znížená",J162,0)</f>
        <v>0</v>
      </c>
      <c r="BG162" s="193">
        <f>IF(N162="zákl. prenesená",J162,0)</f>
        <v>0</v>
      </c>
      <c r="BH162" s="193">
        <f>IF(N162="zníž. prenesená",J162,0)</f>
        <v>0</v>
      </c>
      <c r="BI162" s="193">
        <f>IF(N162="nulová",J162,0)</f>
        <v>0</v>
      </c>
      <c r="BJ162" s="18" t="s">
        <v>153</v>
      </c>
      <c r="BK162" s="193">
        <f>ROUND(I162*H162,2)</f>
        <v>0</v>
      </c>
      <c r="BL162" s="18" t="s">
        <v>152</v>
      </c>
      <c r="BM162" s="192" t="s">
        <v>247</v>
      </c>
    </row>
    <row r="163" s="2" customFormat="1" ht="16.5" customHeight="1">
      <c r="A163" s="37"/>
      <c r="B163" s="179"/>
      <c r="C163" s="223" t="s">
        <v>76</v>
      </c>
      <c r="D163" s="223" t="s">
        <v>303</v>
      </c>
      <c r="E163" s="224" t="s">
        <v>517</v>
      </c>
      <c r="F163" s="225" t="s">
        <v>518</v>
      </c>
      <c r="G163" s="226" t="s">
        <v>506</v>
      </c>
      <c r="H163" s="227">
        <v>1</v>
      </c>
      <c r="I163" s="228"/>
      <c r="J163" s="229">
        <f>ROUND(I163*H163,2)</f>
        <v>0</v>
      </c>
      <c r="K163" s="230"/>
      <c r="L163" s="231"/>
      <c r="M163" s="232" t="s">
        <v>1</v>
      </c>
      <c r="N163" s="233" t="s">
        <v>42</v>
      </c>
      <c r="O163" s="81"/>
      <c r="P163" s="190">
        <f>O163*H163</f>
        <v>0</v>
      </c>
      <c r="Q163" s="190">
        <v>0.00021000000000000001</v>
      </c>
      <c r="R163" s="190">
        <f>Q163*H163</f>
        <v>0.00021000000000000001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179</v>
      </c>
      <c r="AT163" s="192" t="s">
        <v>303</v>
      </c>
      <c r="AU163" s="192" t="s">
        <v>153</v>
      </c>
      <c r="AY163" s="18" t="s">
        <v>146</v>
      </c>
      <c r="BE163" s="193">
        <f>IF(N163="základná",J163,0)</f>
        <v>0</v>
      </c>
      <c r="BF163" s="193">
        <f>IF(N163="znížená",J163,0)</f>
        <v>0</v>
      </c>
      <c r="BG163" s="193">
        <f>IF(N163="zákl. prenesená",J163,0)</f>
        <v>0</v>
      </c>
      <c r="BH163" s="193">
        <f>IF(N163="zníž. prenesená",J163,0)</f>
        <v>0</v>
      </c>
      <c r="BI163" s="193">
        <f>IF(N163="nulová",J163,0)</f>
        <v>0</v>
      </c>
      <c r="BJ163" s="18" t="s">
        <v>153</v>
      </c>
      <c r="BK163" s="193">
        <f>ROUND(I163*H163,2)</f>
        <v>0</v>
      </c>
      <c r="BL163" s="18" t="s">
        <v>152</v>
      </c>
      <c r="BM163" s="192" t="s">
        <v>258</v>
      </c>
    </row>
    <row r="164" s="2" customFormat="1" ht="21.75" customHeight="1">
      <c r="A164" s="37"/>
      <c r="B164" s="179"/>
      <c r="C164" s="223" t="s">
        <v>76</v>
      </c>
      <c r="D164" s="223" t="s">
        <v>303</v>
      </c>
      <c r="E164" s="224" t="s">
        <v>519</v>
      </c>
      <c r="F164" s="225" t="s">
        <v>520</v>
      </c>
      <c r="G164" s="226" t="s">
        <v>521</v>
      </c>
      <c r="H164" s="227">
        <v>1</v>
      </c>
      <c r="I164" s="228"/>
      <c r="J164" s="229">
        <f>ROUND(I164*H164,2)</f>
        <v>0</v>
      </c>
      <c r="K164" s="230"/>
      <c r="L164" s="231"/>
      <c r="M164" s="232" t="s">
        <v>1</v>
      </c>
      <c r="N164" s="233" t="s">
        <v>42</v>
      </c>
      <c r="O164" s="81"/>
      <c r="P164" s="190">
        <f>O164*H164</f>
        <v>0</v>
      </c>
      <c r="Q164" s="190">
        <v>0.00048999999999999998</v>
      </c>
      <c r="R164" s="190">
        <f>Q164*H164</f>
        <v>0.00048999999999999998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179</v>
      </c>
      <c r="AT164" s="192" t="s">
        <v>303</v>
      </c>
      <c r="AU164" s="192" t="s">
        <v>153</v>
      </c>
      <c r="AY164" s="18" t="s">
        <v>146</v>
      </c>
      <c r="BE164" s="193">
        <f>IF(N164="základná",J164,0)</f>
        <v>0</v>
      </c>
      <c r="BF164" s="193">
        <f>IF(N164="znížená",J164,0)</f>
        <v>0</v>
      </c>
      <c r="BG164" s="193">
        <f>IF(N164="zákl. prenesená",J164,0)</f>
        <v>0</v>
      </c>
      <c r="BH164" s="193">
        <f>IF(N164="zníž. prenesená",J164,0)</f>
        <v>0</v>
      </c>
      <c r="BI164" s="193">
        <f>IF(N164="nulová",J164,0)</f>
        <v>0</v>
      </c>
      <c r="BJ164" s="18" t="s">
        <v>153</v>
      </c>
      <c r="BK164" s="193">
        <f>ROUND(I164*H164,2)</f>
        <v>0</v>
      </c>
      <c r="BL164" s="18" t="s">
        <v>152</v>
      </c>
      <c r="BM164" s="192" t="s">
        <v>266</v>
      </c>
    </row>
    <row r="165" s="2" customFormat="1" ht="16.5" customHeight="1">
      <c r="A165" s="37"/>
      <c r="B165" s="179"/>
      <c r="C165" s="223" t="s">
        <v>76</v>
      </c>
      <c r="D165" s="223" t="s">
        <v>303</v>
      </c>
      <c r="E165" s="224" t="s">
        <v>522</v>
      </c>
      <c r="F165" s="225" t="s">
        <v>523</v>
      </c>
      <c r="G165" s="226" t="s">
        <v>506</v>
      </c>
      <c r="H165" s="227">
        <v>2</v>
      </c>
      <c r="I165" s="228"/>
      <c r="J165" s="229">
        <f>ROUND(I165*H165,2)</f>
        <v>0</v>
      </c>
      <c r="K165" s="230"/>
      <c r="L165" s="231"/>
      <c r="M165" s="232" t="s">
        <v>1</v>
      </c>
      <c r="N165" s="233" t="s">
        <v>42</v>
      </c>
      <c r="O165" s="81"/>
      <c r="P165" s="190">
        <f>O165*H165</f>
        <v>0</v>
      </c>
      <c r="Q165" s="190">
        <v>0.00032000000000000003</v>
      </c>
      <c r="R165" s="190">
        <f>Q165*H165</f>
        <v>0.00064000000000000005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179</v>
      </c>
      <c r="AT165" s="192" t="s">
        <v>303</v>
      </c>
      <c r="AU165" s="192" t="s">
        <v>153</v>
      </c>
      <c r="AY165" s="18" t="s">
        <v>146</v>
      </c>
      <c r="BE165" s="193">
        <f>IF(N165="základná",J165,0)</f>
        <v>0</v>
      </c>
      <c r="BF165" s="193">
        <f>IF(N165="znížená",J165,0)</f>
        <v>0</v>
      </c>
      <c r="BG165" s="193">
        <f>IF(N165="zákl. prenesená",J165,0)</f>
        <v>0</v>
      </c>
      <c r="BH165" s="193">
        <f>IF(N165="zníž. prenesená",J165,0)</f>
        <v>0</v>
      </c>
      <c r="BI165" s="193">
        <f>IF(N165="nulová",J165,0)</f>
        <v>0</v>
      </c>
      <c r="BJ165" s="18" t="s">
        <v>153</v>
      </c>
      <c r="BK165" s="193">
        <f>ROUND(I165*H165,2)</f>
        <v>0</v>
      </c>
      <c r="BL165" s="18" t="s">
        <v>152</v>
      </c>
      <c r="BM165" s="192" t="s">
        <v>271</v>
      </c>
    </row>
    <row r="166" s="2" customFormat="1" ht="21.75" customHeight="1">
      <c r="A166" s="37"/>
      <c r="B166" s="179"/>
      <c r="C166" s="223" t="s">
        <v>76</v>
      </c>
      <c r="D166" s="223" t="s">
        <v>303</v>
      </c>
      <c r="E166" s="224" t="s">
        <v>524</v>
      </c>
      <c r="F166" s="225" t="s">
        <v>525</v>
      </c>
      <c r="G166" s="226" t="s">
        <v>506</v>
      </c>
      <c r="H166" s="227">
        <v>1</v>
      </c>
      <c r="I166" s="228"/>
      <c r="J166" s="229">
        <f>ROUND(I166*H166,2)</f>
        <v>0</v>
      </c>
      <c r="K166" s="230"/>
      <c r="L166" s="231"/>
      <c r="M166" s="232" t="s">
        <v>1</v>
      </c>
      <c r="N166" s="233" t="s">
        <v>42</v>
      </c>
      <c r="O166" s="81"/>
      <c r="P166" s="190">
        <f>O166*H166</f>
        <v>0</v>
      </c>
      <c r="Q166" s="190">
        <v>0.0012899999999999999</v>
      </c>
      <c r="R166" s="190">
        <f>Q166*H166</f>
        <v>0.0012899999999999999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179</v>
      </c>
      <c r="AT166" s="192" t="s">
        <v>303</v>
      </c>
      <c r="AU166" s="192" t="s">
        <v>153</v>
      </c>
      <c r="AY166" s="18" t="s">
        <v>146</v>
      </c>
      <c r="BE166" s="193">
        <f>IF(N166="základná",J166,0)</f>
        <v>0</v>
      </c>
      <c r="BF166" s="193">
        <f>IF(N166="znížená",J166,0)</f>
        <v>0</v>
      </c>
      <c r="BG166" s="193">
        <f>IF(N166="zákl. prenesená",J166,0)</f>
        <v>0</v>
      </c>
      <c r="BH166" s="193">
        <f>IF(N166="zníž. prenesená",J166,0)</f>
        <v>0</v>
      </c>
      <c r="BI166" s="193">
        <f>IF(N166="nulová",J166,0)</f>
        <v>0</v>
      </c>
      <c r="BJ166" s="18" t="s">
        <v>153</v>
      </c>
      <c r="BK166" s="193">
        <f>ROUND(I166*H166,2)</f>
        <v>0</v>
      </c>
      <c r="BL166" s="18" t="s">
        <v>152</v>
      </c>
      <c r="BM166" s="192" t="s">
        <v>363</v>
      </c>
    </row>
    <row r="167" s="2" customFormat="1" ht="21.75" customHeight="1">
      <c r="A167" s="37"/>
      <c r="B167" s="179"/>
      <c r="C167" s="223" t="s">
        <v>76</v>
      </c>
      <c r="D167" s="223" t="s">
        <v>303</v>
      </c>
      <c r="E167" s="224" t="s">
        <v>526</v>
      </c>
      <c r="F167" s="225" t="s">
        <v>527</v>
      </c>
      <c r="G167" s="226" t="s">
        <v>506</v>
      </c>
      <c r="H167" s="227">
        <v>1</v>
      </c>
      <c r="I167" s="228"/>
      <c r="J167" s="229">
        <f>ROUND(I167*H167,2)</f>
        <v>0</v>
      </c>
      <c r="K167" s="230"/>
      <c r="L167" s="231"/>
      <c r="M167" s="232" t="s">
        <v>1</v>
      </c>
      <c r="N167" s="233" t="s">
        <v>42</v>
      </c>
      <c r="O167" s="81"/>
      <c r="P167" s="190">
        <f>O167*H167</f>
        <v>0</v>
      </c>
      <c r="Q167" s="190">
        <v>0.0020999999999999999</v>
      </c>
      <c r="R167" s="190">
        <f>Q167*H167</f>
        <v>0.0020999999999999999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179</v>
      </c>
      <c r="AT167" s="192" t="s">
        <v>303</v>
      </c>
      <c r="AU167" s="192" t="s">
        <v>153</v>
      </c>
      <c r="AY167" s="18" t="s">
        <v>146</v>
      </c>
      <c r="BE167" s="193">
        <f>IF(N167="základná",J167,0)</f>
        <v>0</v>
      </c>
      <c r="BF167" s="193">
        <f>IF(N167="znížená",J167,0)</f>
        <v>0</v>
      </c>
      <c r="BG167" s="193">
        <f>IF(N167="zákl. prenesená",J167,0)</f>
        <v>0</v>
      </c>
      <c r="BH167" s="193">
        <f>IF(N167="zníž. prenesená",J167,0)</f>
        <v>0</v>
      </c>
      <c r="BI167" s="193">
        <f>IF(N167="nulová",J167,0)</f>
        <v>0</v>
      </c>
      <c r="BJ167" s="18" t="s">
        <v>153</v>
      </c>
      <c r="BK167" s="193">
        <f>ROUND(I167*H167,2)</f>
        <v>0</v>
      </c>
      <c r="BL167" s="18" t="s">
        <v>152</v>
      </c>
      <c r="BM167" s="192" t="s">
        <v>364</v>
      </c>
    </row>
    <row r="168" s="2" customFormat="1" ht="16.5" customHeight="1">
      <c r="A168" s="37"/>
      <c r="B168" s="179"/>
      <c r="C168" s="223" t="s">
        <v>76</v>
      </c>
      <c r="D168" s="223" t="s">
        <v>303</v>
      </c>
      <c r="E168" s="224" t="s">
        <v>528</v>
      </c>
      <c r="F168" s="225" t="s">
        <v>529</v>
      </c>
      <c r="G168" s="226" t="s">
        <v>506</v>
      </c>
      <c r="H168" s="227">
        <v>2</v>
      </c>
      <c r="I168" s="228"/>
      <c r="J168" s="229">
        <f>ROUND(I168*H168,2)</f>
        <v>0</v>
      </c>
      <c r="K168" s="230"/>
      <c r="L168" s="231"/>
      <c r="M168" s="232" t="s">
        <v>1</v>
      </c>
      <c r="N168" s="233" t="s">
        <v>42</v>
      </c>
      <c r="O168" s="81"/>
      <c r="P168" s="190">
        <f>O168*H168</f>
        <v>0</v>
      </c>
      <c r="Q168" s="190">
        <v>0.0020999999999999999</v>
      </c>
      <c r="R168" s="190">
        <f>Q168*H168</f>
        <v>0.0041999999999999997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179</v>
      </c>
      <c r="AT168" s="192" t="s">
        <v>303</v>
      </c>
      <c r="AU168" s="192" t="s">
        <v>153</v>
      </c>
      <c r="AY168" s="18" t="s">
        <v>146</v>
      </c>
      <c r="BE168" s="193">
        <f>IF(N168="základná",J168,0)</f>
        <v>0</v>
      </c>
      <c r="BF168" s="193">
        <f>IF(N168="znížená",J168,0)</f>
        <v>0</v>
      </c>
      <c r="BG168" s="193">
        <f>IF(N168="zákl. prenesená",J168,0)</f>
        <v>0</v>
      </c>
      <c r="BH168" s="193">
        <f>IF(N168="zníž. prenesená",J168,0)</f>
        <v>0</v>
      </c>
      <c r="BI168" s="193">
        <f>IF(N168="nulová",J168,0)</f>
        <v>0</v>
      </c>
      <c r="BJ168" s="18" t="s">
        <v>153</v>
      </c>
      <c r="BK168" s="193">
        <f>ROUND(I168*H168,2)</f>
        <v>0</v>
      </c>
      <c r="BL168" s="18" t="s">
        <v>152</v>
      </c>
      <c r="BM168" s="192" t="s">
        <v>369</v>
      </c>
    </row>
    <row r="169" s="2" customFormat="1" ht="16.5" customHeight="1">
      <c r="A169" s="37"/>
      <c r="B169" s="179"/>
      <c r="C169" s="223" t="s">
        <v>76</v>
      </c>
      <c r="D169" s="223" t="s">
        <v>303</v>
      </c>
      <c r="E169" s="224" t="s">
        <v>530</v>
      </c>
      <c r="F169" s="225" t="s">
        <v>531</v>
      </c>
      <c r="G169" s="226" t="s">
        <v>506</v>
      </c>
      <c r="H169" s="227">
        <v>1</v>
      </c>
      <c r="I169" s="228"/>
      <c r="J169" s="229">
        <f>ROUND(I169*H169,2)</f>
        <v>0</v>
      </c>
      <c r="K169" s="230"/>
      <c r="L169" s="231"/>
      <c r="M169" s="232" t="s">
        <v>1</v>
      </c>
      <c r="N169" s="233" t="s">
        <v>42</v>
      </c>
      <c r="O169" s="81"/>
      <c r="P169" s="190">
        <f>O169*H169</f>
        <v>0</v>
      </c>
      <c r="Q169" s="190">
        <v>0.0074999999999999997</v>
      </c>
      <c r="R169" s="190">
        <f>Q169*H169</f>
        <v>0.0074999999999999997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179</v>
      </c>
      <c r="AT169" s="192" t="s">
        <v>303</v>
      </c>
      <c r="AU169" s="192" t="s">
        <v>153</v>
      </c>
      <c r="AY169" s="18" t="s">
        <v>146</v>
      </c>
      <c r="BE169" s="193">
        <f>IF(N169="základná",J169,0)</f>
        <v>0</v>
      </c>
      <c r="BF169" s="193">
        <f>IF(N169="znížená",J169,0)</f>
        <v>0</v>
      </c>
      <c r="BG169" s="193">
        <f>IF(N169="zákl. prenesená",J169,0)</f>
        <v>0</v>
      </c>
      <c r="BH169" s="193">
        <f>IF(N169="zníž. prenesená",J169,0)</f>
        <v>0</v>
      </c>
      <c r="BI169" s="193">
        <f>IF(N169="nulová",J169,0)</f>
        <v>0</v>
      </c>
      <c r="BJ169" s="18" t="s">
        <v>153</v>
      </c>
      <c r="BK169" s="193">
        <f>ROUND(I169*H169,2)</f>
        <v>0</v>
      </c>
      <c r="BL169" s="18" t="s">
        <v>152</v>
      </c>
      <c r="BM169" s="192" t="s">
        <v>372</v>
      </c>
    </row>
    <row r="170" s="2" customFormat="1" ht="33" customHeight="1">
      <c r="A170" s="37"/>
      <c r="B170" s="179"/>
      <c r="C170" s="180" t="s">
        <v>76</v>
      </c>
      <c r="D170" s="180" t="s">
        <v>148</v>
      </c>
      <c r="E170" s="181" t="s">
        <v>532</v>
      </c>
      <c r="F170" s="182" t="s">
        <v>533</v>
      </c>
      <c r="G170" s="183" t="s">
        <v>506</v>
      </c>
      <c r="H170" s="184">
        <v>1</v>
      </c>
      <c r="I170" s="185"/>
      <c r="J170" s="186">
        <f>ROUND(I170*H170,2)</f>
        <v>0</v>
      </c>
      <c r="K170" s="187"/>
      <c r="L170" s="38"/>
      <c r="M170" s="188" t="s">
        <v>1</v>
      </c>
      <c r="N170" s="189" t="s">
        <v>42</v>
      </c>
      <c r="O170" s="81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152</v>
      </c>
      <c r="AT170" s="192" t="s">
        <v>148</v>
      </c>
      <c r="AU170" s="192" t="s">
        <v>153</v>
      </c>
      <c r="AY170" s="18" t="s">
        <v>146</v>
      </c>
      <c r="BE170" s="193">
        <f>IF(N170="základná",J170,0)</f>
        <v>0</v>
      </c>
      <c r="BF170" s="193">
        <f>IF(N170="znížená",J170,0)</f>
        <v>0</v>
      </c>
      <c r="BG170" s="193">
        <f>IF(N170="zákl. prenesená",J170,0)</f>
        <v>0</v>
      </c>
      <c r="BH170" s="193">
        <f>IF(N170="zníž. prenesená",J170,0)</f>
        <v>0</v>
      </c>
      <c r="BI170" s="193">
        <f>IF(N170="nulová",J170,0)</f>
        <v>0</v>
      </c>
      <c r="BJ170" s="18" t="s">
        <v>153</v>
      </c>
      <c r="BK170" s="193">
        <f>ROUND(I170*H170,2)</f>
        <v>0</v>
      </c>
      <c r="BL170" s="18" t="s">
        <v>152</v>
      </c>
      <c r="BM170" s="192" t="s">
        <v>375</v>
      </c>
    </row>
    <row r="171" s="2" customFormat="1" ht="16.5" customHeight="1">
      <c r="A171" s="37"/>
      <c r="B171" s="179"/>
      <c r="C171" s="180" t="s">
        <v>76</v>
      </c>
      <c r="D171" s="180" t="s">
        <v>148</v>
      </c>
      <c r="E171" s="181" t="s">
        <v>534</v>
      </c>
      <c r="F171" s="182" t="s">
        <v>535</v>
      </c>
      <c r="G171" s="183" t="s">
        <v>164</v>
      </c>
      <c r="H171" s="184">
        <v>52</v>
      </c>
      <c r="I171" s="185"/>
      <c r="J171" s="186">
        <f>ROUND(I171*H171,2)</f>
        <v>0</v>
      </c>
      <c r="K171" s="187"/>
      <c r="L171" s="38"/>
      <c r="M171" s="188" t="s">
        <v>1</v>
      </c>
      <c r="N171" s="189" t="s">
        <v>42</v>
      </c>
      <c r="O171" s="81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152</v>
      </c>
      <c r="AT171" s="192" t="s">
        <v>148</v>
      </c>
      <c r="AU171" s="192" t="s">
        <v>153</v>
      </c>
      <c r="AY171" s="18" t="s">
        <v>146</v>
      </c>
      <c r="BE171" s="193">
        <f>IF(N171="základná",J171,0)</f>
        <v>0</v>
      </c>
      <c r="BF171" s="193">
        <f>IF(N171="znížená",J171,0)</f>
        <v>0</v>
      </c>
      <c r="BG171" s="193">
        <f>IF(N171="zákl. prenesená",J171,0)</f>
        <v>0</v>
      </c>
      <c r="BH171" s="193">
        <f>IF(N171="zníž. prenesená",J171,0)</f>
        <v>0</v>
      </c>
      <c r="BI171" s="193">
        <f>IF(N171="nulová",J171,0)</f>
        <v>0</v>
      </c>
      <c r="BJ171" s="18" t="s">
        <v>153</v>
      </c>
      <c r="BK171" s="193">
        <f>ROUND(I171*H171,2)</f>
        <v>0</v>
      </c>
      <c r="BL171" s="18" t="s">
        <v>152</v>
      </c>
      <c r="BM171" s="192" t="s">
        <v>376</v>
      </c>
    </row>
    <row r="172" s="2" customFormat="1" ht="24.15" customHeight="1">
      <c r="A172" s="37"/>
      <c r="B172" s="179"/>
      <c r="C172" s="180" t="s">
        <v>76</v>
      </c>
      <c r="D172" s="180" t="s">
        <v>148</v>
      </c>
      <c r="E172" s="181" t="s">
        <v>536</v>
      </c>
      <c r="F172" s="182" t="s">
        <v>537</v>
      </c>
      <c r="G172" s="183" t="s">
        <v>164</v>
      </c>
      <c r="H172" s="184">
        <v>52</v>
      </c>
      <c r="I172" s="185"/>
      <c r="J172" s="186">
        <f>ROUND(I172*H172,2)</f>
        <v>0</v>
      </c>
      <c r="K172" s="187"/>
      <c r="L172" s="38"/>
      <c r="M172" s="188" t="s">
        <v>1</v>
      </c>
      <c r="N172" s="189" t="s">
        <v>42</v>
      </c>
      <c r="O172" s="81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152</v>
      </c>
      <c r="AT172" s="192" t="s">
        <v>148</v>
      </c>
      <c r="AU172" s="192" t="s">
        <v>153</v>
      </c>
      <c r="AY172" s="18" t="s">
        <v>146</v>
      </c>
      <c r="BE172" s="193">
        <f>IF(N172="základná",J172,0)</f>
        <v>0</v>
      </c>
      <c r="BF172" s="193">
        <f>IF(N172="znížená",J172,0)</f>
        <v>0</v>
      </c>
      <c r="BG172" s="193">
        <f>IF(N172="zákl. prenesená",J172,0)</f>
        <v>0</v>
      </c>
      <c r="BH172" s="193">
        <f>IF(N172="zníž. prenesená",J172,0)</f>
        <v>0</v>
      </c>
      <c r="BI172" s="193">
        <f>IF(N172="nulová",J172,0)</f>
        <v>0</v>
      </c>
      <c r="BJ172" s="18" t="s">
        <v>153</v>
      </c>
      <c r="BK172" s="193">
        <f>ROUND(I172*H172,2)</f>
        <v>0</v>
      </c>
      <c r="BL172" s="18" t="s">
        <v>152</v>
      </c>
      <c r="BM172" s="192" t="s">
        <v>378</v>
      </c>
    </row>
    <row r="173" s="2" customFormat="1" ht="24.15" customHeight="1">
      <c r="A173" s="37"/>
      <c r="B173" s="179"/>
      <c r="C173" s="180" t="s">
        <v>76</v>
      </c>
      <c r="D173" s="180" t="s">
        <v>148</v>
      </c>
      <c r="E173" s="181" t="s">
        <v>538</v>
      </c>
      <c r="F173" s="182" t="s">
        <v>539</v>
      </c>
      <c r="G173" s="183" t="s">
        <v>164</v>
      </c>
      <c r="H173" s="184">
        <v>52</v>
      </c>
      <c r="I173" s="185"/>
      <c r="J173" s="186">
        <f>ROUND(I173*H173,2)</f>
        <v>0</v>
      </c>
      <c r="K173" s="187"/>
      <c r="L173" s="38"/>
      <c r="M173" s="188" t="s">
        <v>1</v>
      </c>
      <c r="N173" s="189" t="s">
        <v>42</v>
      </c>
      <c r="O173" s="81"/>
      <c r="P173" s="190">
        <f>O173*H173</f>
        <v>0</v>
      </c>
      <c r="Q173" s="190">
        <v>3.0000000000000001E-05</v>
      </c>
      <c r="R173" s="190">
        <f>Q173*H173</f>
        <v>0.00156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152</v>
      </c>
      <c r="AT173" s="192" t="s">
        <v>148</v>
      </c>
      <c r="AU173" s="192" t="s">
        <v>153</v>
      </c>
      <c r="AY173" s="18" t="s">
        <v>146</v>
      </c>
      <c r="BE173" s="193">
        <f>IF(N173="základná",J173,0)</f>
        <v>0</v>
      </c>
      <c r="BF173" s="193">
        <f>IF(N173="znížená",J173,0)</f>
        <v>0</v>
      </c>
      <c r="BG173" s="193">
        <f>IF(N173="zákl. prenesená",J173,0)</f>
        <v>0</v>
      </c>
      <c r="BH173" s="193">
        <f>IF(N173="zníž. prenesená",J173,0)</f>
        <v>0</v>
      </c>
      <c r="BI173" s="193">
        <f>IF(N173="nulová",J173,0)</f>
        <v>0</v>
      </c>
      <c r="BJ173" s="18" t="s">
        <v>153</v>
      </c>
      <c r="BK173" s="193">
        <f>ROUND(I173*H173,2)</f>
        <v>0</v>
      </c>
      <c r="BL173" s="18" t="s">
        <v>152</v>
      </c>
      <c r="BM173" s="192" t="s">
        <v>380</v>
      </c>
    </row>
    <row r="174" s="2" customFormat="1" ht="16.5" customHeight="1">
      <c r="A174" s="37"/>
      <c r="B174" s="179"/>
      <c r="C174" s="223" t="s">
        <v>76</v>
      </c>
      <c r="D174" s="223" t="s">
        <v>303</v>
      </c>
      <c r="E174" s="224" t="s">
        <v>540</v>
      </c>
      <c r="F174" s="225" t="s">
        <v>541</v>
      </c>
      <c r="G174" s="226" t="s">
        <v>164</v>
      </c>
      <c r="H174" s="227">
        <v>52</v>
      </c>
      <c r="I174" s="228"/>
      <c r="J174" s="229">
        <f>ROUND(I174*H174,2)</f>
        <v>0</v>
      </c>
      <c r="K174" s="230"/>
      <c r="L174" s="231"/>
      <c r="M174" s="232" t="s">
        <v>1</v>
      </c>
      <c r="N174" s="233" t="s">
        <v>42</v>
      </c>
      <c r="O174" s="81"/>
      <c r="P174" s="190">
        <f>O174*H174</f>
        <v>0</v>
      </c>
      <c r="Q174" s="190">
        <v>1.0000000000000001E-05</v>
      </c>
      <c r="R174" s="190">
        <f>Q174*H174</f>
        <v>0.00052000000000000006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179</v>
      </c>
      <c r="AT174" s="192" t="s">
        <v>303</v>
      </c>
      <c r="AU174" s="192" t="s">
        <v>153</v>
      </c>
      <c r="AY174" s="18" t="s">
        <v>146</v>
      </c>
      <c r="BE174" s="193">
        <f>IF(N174="základná",J174,0)</f>
        <v>0</v>
      </c>
      <c r="BF174" s="193">
        <f>IF(N174="znížená",J174,0)</f>
        <v>0</v>
      </c>
      <c r="BG174" s="193">
        <f>IF(N174="zákl. prenesená",J174,0)</f>
        <v>0</v>
      </c>
      <c r="BH174" s="193">
        <f>IF(N174="zníž. prenesená",J174,0)</f>
        <v>0</v>
      </c>
      <c r="BI174" s="193">
        <f>IF(N174="nulová",J174,0)</f>
        <v>0</v>
      </c>
      <c r="BJ174" s="18" t="s">
        <v>153</v>
      </c>
      <c r="BK174" s="193">
        <f>ROUND(I174*H174,2)</f>
        <v>0</v>
      </c>
      <c r="BL174" s="18" t="s">
        <v>152</v>
      </c>
      <c r="BM174" s="192" t="s">
        <v>382</v>
      </c>
    </row>
    <row r="175" s="12" customFormat="1" ht="22.8" customHeight="1">
      <c r="A175" s="12"/>
      <c r="B175" s="166"/>
      <c r="C175" s="12"/>
      <c r="D175" s="167" t="s">
        <v>75</v>
      </c>
      <c r="E175" s="177" t="s">
        <v>184</v>
      </c>
      <c r="F175" s="177" t="s">
        <v>542</v>
      </c>
      <c r="G175" s="12"/>
      <c r="H175" s="12"/>
      <c r="I175" s="169"/>
      <c r="J175" s="178">
        <f>BK175</f>
        <v>0</v>
      </c>
      <c r="K175" s="12"/>
      <c r="L175" s="166"/>
      <c r="M175" s="171"/>
      <c r="N175" s="172"/>
      <c r="O175" s="172"/>
      <c r="P175" s="173">
        <f>P176</f>
        <v>0</v>
      </c>
      <c r="Q175" s="172"/>
      <c r="R175" s="173">
        <f>R176</f>
        <v>6.0000000000000008E-05</v>
      </c>
      <c r="S175" s="172"/>
      <c r="T175" s="174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7" t="s">
        <v>84</v>
      </c>
      <c r="AT175" s="175" t="s">
        <v>75</v>
      </c>
      <c r="AU175" s="175" t="s">
        <v>84</v>
      </c>
      <c r="AY175" s="167" t="s">
        <v>146</v>
      </c>
      <c r="BK175" s="176">
        <f>BK176</f>
        <v>0</v>
      </c>
    </row>
    <row r="176" s="2" customFormat="1" ht="24.15" customHeight="1">
      <c r="A176" s="37"/>
      <c r="B176" s="179"/>
      <c r="C176" s="180" t="s">
        <v>76</v>
      </c>
      <c r="D176" s="180" t="s">
        <v>148</v>
      </c>
      <c r="E176" s="181" t="s">
        <v>543</v>
      </c>
      <c r="F176" s="182" t="s">
        <v>544</v>
      </c>
      <c r="G176" s="183" t="s">
        <v>164</v>
      </c>
      <c r="H176" s="184">
        <v>3</v>
      </c>
      <c r="I176" s="185"/>
      <c r="J176" s="186">
        <f>ROUND(I176*H176,2)</f>
        <v>0</v>
      </c>
      <c r="K176" s="187"/>
      <c r="L176" s="38"/>
      <c r="M176" s="188" t="s">
        <v>1</v>
      </c>
      <c r="N176" s="189" t="s">
        <v>42</v>
      </c>
      <c r="O176" s="81"/>
      <c r="P176" s="190">
        <f>O176*H176</f>
        <v>0</v>
      </c>
      <c r="Q176" s="190">
        <v>2.0000000000000002E-05</v>
      </c>
      <c r="R176" s="190">
        <f>Q176*H176</f>
        <v>6.0000000000000008E-05</v>
      </c>
      <c r="S176" s="190">
        <v>0</v>
      </c>
      <c r="T176" s="19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2" t="s">
        <v>152</v>
      </c>
      <c r="AT176" s="192" t="s">
        <v>148</v>
      </c>
      <c r="AU176" s="192" t="s">
        <v>153</v>
      </c>
      <c r="AY176" s="18" t="s">
        <v>146</v>
      </c>
      <c r="BE176" s="193">
        <f>IF(N176="základná",J176,0)</f>
        <v>0</v>
      </c>
      <c r="BF176" s="193">
        <f>IF(N176="znížená",J176,0)</f>
        <v>0</v>
      </c>
      <c r="BG176" s="193">
        <f>IF(N176="zákl. prenesená",J176,0)</f>
        <v>0</v>
      </c>
      <c r="BH176" s="193">
        <f>IF(N176="zníž. prenesená",J176,0)</f>
        <v>0</v>
      </c>
      <c r="BI176" s="193">
        <f>IF(N176="nulová",J176,0)</f>
        <v>0</v>
      </c>
      <c r="BJ176" s="18" t="s">
        <v>153</v>
      </c>
      <c r="BK176" s="193">
        <f>ROUND(I176*H176,2)</f>
        <v>0</v>
      </c>
      <c r="BL176" s="18" t="s">
        <v>152</v>
      </c>
      <c r="BM176" s="192" t="s">
        <v>384</v>
      </c>
    </row>
    <row r="177" s="12" customFormat="1" ht="25.92" customHeight="1">
      <c r="A177" s="12"/>
      <c r="B177" s="166"/>
      <c r="C177" s="12"/>
      <c r="D177" s="167" t="s">
        <v>75</v>
      </c>
      <c r="E177" s="168" t="s">
        <v>545</v>
      </c>
      <c r="F177" s="168" t="s">
        <v>546</v>
      </c>
      <c r="G177" s="12"/>
      <c r="H177" s="12"/>
      <c r="I177" s="169"/>
      <c r="J177" s="170">
        <f>BK177</f>
        <v>0</v>
      </c>
      <c r="K177" s="12"/>
      <c r="L177" s="166"/>
      <c r="M177" s="171"/>
      <c r="N177" s="172"/>
      <c r="O177" s="172"/>
      <c r="P177" s="173">
        <f>P178</f>
        <v>0</v>
      </c>
      <c r="Q177" s="172"/>
      <c r="R177" s="173">
        <f>R178</f>
        <v>0.0090100000000000006</v>
      </c>
      <c r="S177" s="172"/>
      <c r="T177" s="174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67" t="s">
        <v>84</v>
      </c>
      <c r="AT177" s="175" t="s">
        <v>75</v>
      </c>
      <c r="AU177" s="175" t="s">
        <v>76</v>
      </c>
      <c r="AY177" s="167" t="s">
        <v>146</v>
      </c>
      <c r="BK177" s="176">
        <f>BK178</f>
        <v>0</v>
      </c>
    </row>
    <row r="178" s="12" customFormat="1" ht="22.8" customHeight="1">
      <c r="A178" s="12"/>
      <c r="B178" s="166"/>
      <c r="C178" s="12"/>
      <c r="D178" s="167" t="s">
        <v>75</v>
      </c>
      <c r="E178" s="177" t="s">
        <v>547</v>
      </c>
      <c r="F178" s="177" t="s">
        <v>548</v>
      </c>
      <c r="G178" s="12"/>
      <c r="H178" s="12"/>
      <c r="I178" s="169"/>
      <c r="J178" s="178">
        <f>BK178</f>
        <v>0</v>
      </c>
      <c r="K178" s="12"/>
      <c r="L178" s="166"/>
      <c r="M178" s="171"/>
      <c r="N178" s="172"/>
      <c r="O178" s="172"/>
      <c r="P178" s="173">
        <f>SUM(P179:P183)</f>
        <v>0</v>
      </c>
      <c r="Q178" s="172"/>
      <c r="R178" s="173">
        <f>SUM(R179:R183)</f>
        <v>0.0090100000000000006</v>
      </c>
      <c r="S178" s="172"/>
      <c r="T178" s="174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7" t="s">
        <v>153</v>
      </c>
      <c r="AT178" s="175" t="s">
        <v>75</v>
      </c>
      <c r="AU178" s="175" t="s">
        <v>84</v>
      </c>
      <c r="AY178" s="167" t="s">
        <v>146</v>
      </c>
      <c r="BK178" s="176">
        <f>SUM(BK179:BK183)</f>
        <v>0</v>
      </c>
    </row>
    <row r="179" s="2" customFormat="1" ht="16.5" customHeight="1">
      <c r="A179" s="37"/>
      <c r="B179" s="179"/>
      <c r="C179" s="180" t="s">
        <v>76</v>
      </c>
      <c r="D179" s="180" t="s">
        <v>148</v>
      </c>
      <c r="E179" s="181" t="s">
        <v>549</v>
      </c>
      <c r="F179" s="182" t="s">
        <v>550</v>
      </c>
      <c r="G179" s="183" t="s">
        <v>506</v>
      </c>
      <c r="H179" s="184">
        <v>1</v>
      </c>
      <c r="I179" s="185"/>
      <c r="J179" s="186">
        <f>ROUND(I179*H179,2)</f>
        <v>0</v>
      </c>
      <c r="K179" s="187"/>
      <c r="L179" s="38"/>
      <c r="M179" s="188" t="s">
        <v>1</v>
      </c>
      <c r="N179" s="189" t="s">
        <v>42</v>
      </c>
      <c r="O179" s="81"/>
      <c r="P179" s="190">
        <f>O179*H179</f>
        <v>0</v>
      </c>
      <c r="Q179" s="190">
        <v>0.00131</v>
      </c>
      <c r="R179" s="190">
        <f>Q179*H179</f>
        <v>0.00131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218</v>
      </c>
      <c r="AT179" s="192" t="s">
        <v>148</v>
      </c>
      <c r="AU179" s="192" t="s">
        <v>153</v>
      </c>
      <c r="AY179" s="18" t="s">
        <v>146</v>
      </c>
      <c r="BE179" s="193">
        <f>IF(N179="základná",J179,0)</f>
        <v>0</v>
      </c>
      <c r="BF179" s="193">
        <f>IF(N179="znížená",J179,0)</f>
        <v>0</v>
      </c>
      <c r="BG179" s="193">
        <f>IF(N179="zákl. prenesená",J179,0)</f>
        <v>0</v>
      </c>
      <c r="BH179" s="193">
        <f>IF(N179="zníž. prenesená",J179,0)</f>
        <v>0</v>
      </c>
      <c r="BI179" s="193">
        <f>IF(N179="nulová",J179,0)</f>
        <v>0</v>
      </c>
      <c r="BJ179" s="18" t="s">
        <v>153</v>
      </c>
      <c r="BK179" s="193">
        <f>ROUND(I179*H179,2)</f>
        <v>0</v>
      </c>
      <c r="BL179" s="18" t="s">
        <v>218</v>
      </c>
      <c r="BM179" s="192" t="s">
        <v>388</v>
      </c>
    </row>
    <row r="180" s="2" customFormat="1" ht="16.5" customHeight="1">
      <c r="A180" s="37"/>
      <c r="B180" s="179"/>
      <c r="C180" s="180" t="s">
        <v>76</v>
      </c>
      <c r="D180" s="180" t="s">
        <v>148</v>
      </c>
      <c r="E180" s="181" t="s">
        <v>551</v>
      </c>
      <c r="F180" s="182" t="s">
        <v>552</v>
      </c>
      <c r="G180" s="183" t="s">
        <v>506</v>
      </c>
      <c r="H180" s="184">
        <v>1</v>
      </c>
      <c r="I180" s="185"/>
      <c r="J180" s="186">
        <f>ROUND(I180*H180,2)</f>
        <v>0</v>
      </c>
      <c r="K180" s="187"/>
      <c r="L180" s="38"/>
      <c r="M180" s="188" t="s">
        <v>1</v>
      </c>
      <c r="N180" s="189" t="s">
        <v>42</v>
      </c>
      <c r="O180" s="81"/>
      <c r="P180" s="190">
        <f>O180*H180</f>
        <v>0</v>
      </c>
      <c r="Q180" s="190">
        <v>0.00050000000000000001</v>
      </c>
      <c r="R180" s="190">
        <f>Q180*H180</f>
        <v>0.00050000000000000001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218</v>
      </c>
      <c r="AT180" s="192" t="s">
        <v>148</v>
      </c>
      <c r="AU180" s="192" t="s">
        <v>153</v>
      </c>
      <c r="AY180" s="18" t="s">
        <v>146</v>
      </c>
      <c r="BE180" s="193">
        <f>IF(N180="základná",J180,0)</f>
        <v>0</v>
      </c>
      <c r="BF180" s="193">
        <f>IF(N180="znížená",J180,0)</f>
        <v>0</v>
      </c>
      <c r="BG180" s="193">
        <f>IF(N180="zákl. prenesená",J180,0)</f>
        <v>0</v>
      </c>
      <c r="BH180" s="193">
        <f>IF(N180="zníž. prenesená",J180,0)</f>
        <v>0</v>
      </c>
      <c r="BI180" s="193">
        <f>IF(N180="nulová",J180,0)</f>
        <v>0</v>
      </c>
      <c r="BJ180" s="18" t="s">
        <v>153</v>
      </c>
      <c r="BK180" s="193">
        <f>ROUND(I180*H180,2)</f>
        <v>0</v>
      </c>
      <c r="BL180" s="18" t="s">
        <v>218</v>
      </c>
      <c r="BM180" s="192" t="s">
        <v>391</v>
      </c>
    </row>
    <row r="181" s="2" customFormat="1" ht="16.5" customHeight="1">
      <c r="A181" s="37"/>
      <c r="B181" s="179"/>
      <c r="C181" s="180" t="s">
        <v>76</v>
      </c>
      <c r="D181" s="180" t="s">
        <v>148</v>
      </c>
      <c r="E181" s="181" t="s">
        <v>553</v>
      </c>
      <c r="F181" s="182" t="s">
        <v>554</v>
      </c>
      <c r="G181" s="183" t="s">
        <v>506</v>
      </c>
      <c r="H181" s="184">
        <v>2</v>
      </c>
      <c r="I181" s="185"/>
      <c r="J181" s="186">
        <f>ROUND(I181*H181,2)</f>
        <v>0</v>
      </c>
      <c r="K181" s="187"/>
      <c r="L181" s="38"/>
      <c r="M181" s="188" t="s">
        <v>1</v>
      </c>
      <c r="N181" s="189" t="s">
        <v>42</v>
      </c>
      <c r="O181" s="81"/>
      <c r="P181" s="190">
        <f>O181*H181</f>
        <v>0</v>
      </c>
      <c r="Q181" s="190">
        <v>0.00107</v>
      </c>
      <c r="R181" s="190">
        <f>Q181*H181</f>
        <v>0.00214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218</v>
      </c>
      <c r="AT181" s="192" t="s">
        <v>148</v>
      </c>
      <c r="AU181" s="192" t="s">
        <v>153</v>
      </c>
      <c r="AY181" s="18" t="s">
        <v>146</v>
      </c>
      <c r="BE181" s="193">
        <f>IF(N181="základná",J181,0)</f>
        <v>0</v>
      </c>
      <c r="BF181" s="193">
        <f>IF(N181="znížená",J181,0)</f>
        <v>0</v>
      </c>
      <c r="BG181" s="193">
        <f>IF(N181="zákl. prenesená",J181,0)</f>
        <v>0</v>
      </c>
      <c r="BH181" s="193">
        <f>IF(N181="zníž. prenesená",J181,0)</f>
        <v>0</v>
      </c>
      <c r="BI181" s="193">
        <f>IF(N181="nulová",J181,0)</f>
        <v>0</v>
      </c>
      <c r="BJ181" s="18" t="s">
        <v>153</v>
      </c>
      <c r="BK181" s="193">
        <f>ROUND(I181*H181,2)</f>
        <v>0</v>
      </c>
      <c r="BL181" s="18" t="s">
        <v>218</v>
      </c>
      <c r="BM181" s="192" t="s">
        <v>396</v>
      </c>
    </row>
    <row r="182" s="2" customFormat="1" ht="21.75" customHeight="1">
      <c r="A182" s="37"/>
      <c r="B182" s="179"/>
      <c r="C182" s="180" t="s">
        <v>76</v>
      </c>
      <c r="D182" s="180" t="s">
        <v>148</v>
      </c>
      <c r="E182" s="181" t="s">
        <v>555</v>
      </c>
      <c r="F182" s="182" t="s">
        <v>556</v>
      </c>
      <c r="G182" s="183" t="s">
        <v>506</v>
      </c>
      <c r="H182" s="184">
        <v>1</v>
      </c>
      <c r="I182" s="185"/>
      <c r="J182" s="186">
        <f>ROUND(I182*H182,2)</f>
        <v>0</v>
      </c>
      <c r="K182" s="187"/>
      <c r="L182" s="38"/>
      <c r="M182" s="188" t="s">
        <v>1</v>
      </c>
      <c r="N182" s="189" t="s">
        <v>42</v>
      </c>
      <c r="O182" s="81"/>
      <c r="P182" s="190">
        <f>O182*H182</f>
        <v>0</v>
      </c>
      <c r="Q182" s="190">
        <v>0.00062</v>
      </c>
      <c r="R182" s="190">
        <f>Q182*H182</f>
        <v>0.00062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218</v>
      </c>
      <c r="AT182" s="192" t="s">
        <v>148</v>
      </c>
      <c r="AU182" s="192" t="s">
        <v>153</v>
      </c>
      <c r="AY182" s="18" t="s">
        <v>146</v>
      </c>
      <c r="BE182" s="193">
        <f>IF(N182="základná",J182,0)</f>
        <v>0</v>
      </c>
      <c r="BF182" s="193">
        <f>IF(N182="znížená",J182,0)</f>
        <v>0</v>
      </c>
      <c r="BG182" s="193">
        <f>IF(N182="zákl. prenesená",J182,0)</f>
        <v>0</v>
      </c>
      <c r="BH182" s="193">
        <f>IF(N182="zníž. prenesená",J182,0)</f>
        <v>0</v>
      </c>
      <c r="BI182" s="193">
        <f>IF(N182="nulová",J182,0)</f>
        <v>0</v>
      </c>
      <c r="BJ182" s="18" t="s">
        <v>153</v>
      </c>
      <c r="BK182" s="193">
        <f>ROUND(I182*H182,2)</f>
        <v>0</v>
      </c>
      <c r="BL182" s="18" t="s">
        <v>218</v>
      </c>
      <c r="BM182" s="192" t="s">
        <v>557</v>
      </c>
    </row>
    <row r="183" s="2" customFormat="1" ht="21.75" customHeight="1">
      <c r="A183" s="37"/>
      <c r="B183" s="179"/>
      <c r="C183" s="180" t="s">
        <v>76</v>
      </c>
      <c r="D183" s="180" t="s">
        <v>148</v>
      </c>
      <c r="E183" s="181" t="s">
        <v>558</v>
      </c>
      <c r="F183" s="182" t="s">
        <v>559</v>
      </c>
      <c r="G183" s="183" t="s">
        <v>506</v>
      </c>
      <c r="H183" s="184">
        <v>1</v>
      </c>
      <c r="I183" s="185"/>
      <c r="J183" s="186">
        <f>ROUND(I183*H183,2)</f>
        <v>0</v>
      </c>
      <c r="K183" s="187"/>
      <c r="L183" s="38"/>
      <c r="M183" s="188" t="s">
        <v>1</v>
      </c>
      <c r="N183" s="189" t="s">
        <v>42</v>
      </c>
      <c r="O183" s="81"/>
      <c r="P183" s="190">
        <f>O183*H183</f>
        <v>0</v>
      </c>
      <c r="Q183" s="190">
        <v>0.0044400000000000004</v>
      </c>
      <c r="R183" s="190">
        <f>Q183*H183</f>
        <v>0.0044400000000000004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218</v>
      </c>
      <c r="AT183" s="192" t="s">
        <v>148</v>
      </c>
      <c r="AU183" s="192" t="s">
        <v>153</v>
      </c>
      <c r="AY183" s="18" t="s">
        <v>146</v>
      </c>
      <c r="BE183" s="193">
        <f>IF(N183="základná",J183,0)</f>
        <v>0</v>
      </c>
      <c r="BF183" s="193">
        <f>IF(N183="znížená",J183,0)</f>
        <v>0</v>
      </c>
      <c r="BG183" s="193">
        <f>IF(N183="zákl. prenesená",J183,0)</f>
        <v>0</v>
      </c>
      <c r="BH183" s="193">
        <f>IF(N183="zníž. prenesená",J183,0)</f>
        <v>0</v>
      </c>
      <c r="BI183" s="193">
        <f>IF(N183="nulová",J183,0)</f>
        <v>0</v>
      </c>
      <c r="BJ183" s="18" t="s">
        <v>153</v>
      </c>
      <c r="BK183" s="193">
        <f>ROUND(I183*H183,2)</f>
        <v>0</v>
      </c>
      <c r="BL183" s="18" t="s">
        <v>218</v>
      </c>
      <c r="BM183" s="192" t="s">
        <v>404</v>
      </c>
    </row>
    <row r="184" s="12" customFormat="1" ht="25.92" customHeight="1">
      <c r="A184" s="12"/>
      <c r="B184" s="166"/>
      <c r="C184" s="12"/>
      <c r="D184" s="167" t="s">
        <v>75</v>
      </c>
      <c r="E184" s="168" t="s">
        <v>560</v>
      </c>
      <c r="F184" s="168" t="s">
        <v>561</v>
      </c>
      <c r="G184" s="12"/>
      <c r="H184" s="12"/>
      <c r="I184" s="169"/>
      <c r="J184" s="170">
        <f>BK184</f>
        <v>0</v>
      </c>
      <c r="K184" s="12"/>
      <c r="L184" s="166"/>
      <c r="M184" s="171"/>
      <c r="N184" s="172"/>
      <c r="O184" s="172"/>
      <c r="P184" s="173">
        <f>P185</f>
        <v>0</v>
      </c>
      <c r="Q184" s="172"/>
      <c r="R184" s="173">
        <f>R185</f>
        <v>0</v>
      </c>
      <c r="S184" s="172"/>
      <c r="T184" s="174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7" t="s">
        <v>84</v>
      </c>
      <c r="AT184" s="175" t="s">
        <v>75</v>
      </c>
      <c r="AU184" s="175" t="s">
        <v>76</v>
      </c>
      <c r="AY184" s="167" t="s">
        <v>146</v>
      </c>
      <c r="BK184" s="176">
        <f>BK185</f>
        <v>0</v>
      </c>
    </row>
    <row r="185" s="12" customFormat="1" ht="22.8" customHeight="1">
      <c r="A185" s="12"/>
      <c r="B185" s="166"/>
      <c r="C185" s="12"/>
      <c r="D185" s="167" t="s">
        <v>75</v>
      </c>
      <c r="E185" s="177" t="s">
        <v>562</v>
      </c>
      <c r="F185" s="177" t="s">
        <v>563</v>
      </c>
      <c r="G185" s="12"/>
      <c r="H185" s="12"/>
      <c r="I185" s="169"/>
      <c r="J185" s="178">
        <f>BK185</f>
        <v>0</v>
      </c>
      <c r="K185" s="12"/>
      <c r="L185" s="166"/>
      <c r="M185" s="171"/>
      <c r="N185" s="172"/>
      <c r="O185" s="172"/>
      <c r="P185" s="173">
        <f>P186</f>
        <v>0</v>
      </c>
      <c r="Q185" s="172"/>
      <c r="R185" s="173">
        <f>R186</f>
        <v>0</v>
      </c>
      <c r="S185" s="172"/>
      <c r="T185" s="174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7" t="s">
        <v>84</v>
      </c>
      <c r="AT185" s="175" t="s">
        <v>75</v>
      </c>
      <c r="AU185" s="175" t="s">
        <v>84</v>
      </c>
      <c r="AY185" s="167" t="s">
        <v>146</v>
      </c>
      <c r="BK185" s="176">
        <f>BK186</f>
        <v>0</v>
      </c>
    </row>
    <row r="186" s="2" customFormat="1" ht="16.5" customHeight="1">
      <c r="A186" s="37"/>
      <c r="B186" s="179"/>
      <c r="C186" s="180" t="s">
        <v>76</v>
      </c>
      <c r="D186" s="180" t="s">
        <v>148</v>
      </c>
      <c r="E186" s="181" t="s">
        <v>564</v>
      </c>
      <c r="F186" s="182" t="s">
        <v>565</v>
      </c>
      <c r="G186" s="183" t="s">
        <v>164</v>
      </c>
      <c r="H186" s="184">
        <v>48</v>
      </c>
      <c r="I186" s="185"/>
      <c r="J186" s="186">
        <f>ROUND(I186*H186,2)</f>
        <v>0</v>
      </c>
      <c r="K186" s="187"/>
      <c r="L186" s="38"/>
      <c r="M186" s="218" t="s">
        <v>1</v>
      </c>
      <c r="N186" s="219" t="s">
        <v>42</v>
      </c>
      <c r="O186" s="220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2" t="s">
        <v>152</v>
      </c>
      <c r="AT186" s="192" t="s">
        <v>148</v>
      </c>
      <c r="AU186" s="192" t="s">
        <v>153</v>
      </c>
      <c r="AY186" s="18" t="s">
        <v>146</v>
      </c>
      <c r="BE186" s="193">
        <f>IF(N186="základná",J186,0)</f>
        <v>0</v>
      </c>
      <c r="BF186" s="193">
        <f>IF(N186="znížená",J186,0)</f>
        <v>0</v>
      </c>
      <c r="BG186" s="193">
        <f>IF(N186="zákl. prenesená",J186,0)</f>
        <v>0</v>
      </c>
      <c r="BH186" s="193">
        <f>IF(N186="zníž. prenesená",J186,0)</f>
        <v>0</v>
      </c>
      <c r="BI186" s="193">
        <f>IF(N186="nulová",J186,0)</f>
        <v>0</v>
      </c>
      <c r="BJ186" s="18" t="s">
        <v>153</v>
      </c>
      <c r="BK186" s="193">
        <f>ROUND(I186*H186,2)</f>
        <v>0</v>
      </c>
      <c r="BL186" s="18" t="s">
        <v>152</v>
      </c>
      <c r="BM186" s="192" t="s">
        <v>566</v>
      </c>
    </row>
    <row r="187" s="2" customFormat="1" ht="6.96" customHeight="1">
      <c r="A187" s="37"/>
      <c r="B187" s="64"/>
      <c r="C187" s="65"/>
      <c r="D187" s="65"/>
      <c r="E187" s="65"/>
      <c r="F187" s="65"/>
      <c r="G187" s="65"/>
      <c r="H187" s="65"/>
      <c r="I187" s="65"/>
      <c r="J187" s="65"/>
      <c r="K187" s="65"/>
      <c r="L187" s="38"/>
      <c r="M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</sheetData>
  <autoFilter ref="C125:K186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117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16.5" customHeight="1">
      <c r="B7" s="21"/>
      <c r="E7" s="125" t="str">
        <f>'Rekapitulácia stavby'!K6</f>
        <v>Revitalizácia vnútrobloku Pádivec - Stavebné práce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567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104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120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121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">
        <v>1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437</v>
      </c>
      <c r="F24" s="37"/>
      <c r="G24" s="37"/>
      <c r="H24" s="37"/>
      <c r="I24" s="31" t="s">
        <v>26</v>
      </c>
      <c r="J24" s="26" t="s">
        <v>1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ROUND(J123,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ROUND((SUM(BE123:BE160)),  2)</f>
        <v>0</v>
      </c>
      <c r="G33" s="132"/>
      <c r="H33" s="132"/>
      <c r="I33" s="133">
        <v>0.20000000000000001</v>
      </c>
      <c r="J33" s="131">
        <f>ROUND(((SUM(BE123:BE160))*I33),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ROUND((SUM(BF123:BF160)),  2)</f>
        <v>0</v>
      </c>
      <c r="G34" s="132"/>
      <c r="H34" s="132"/>
      <c r="I34" s="133">
        <v>0.20000000000000001</v>
      </c>
      <c r="J34" s="131">
        <f>ROUND(((SUM(BF123:BF160))*I34),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ROUND((SUM(BG123:BG160)),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ROUND((SUM(BH123:BH160)),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ROUND((SUM(BI123:BI160)),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122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5" t="str">
        <f>E7</f>
        <v>Revitalizácia vnútrobloku Pádivec - Stavebné práce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>SO 06.2 - SO 06.2 Studňa + šachta CU 2021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                                        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123</v>
      </c>
      <c r="D94" s="136"/>
      <c r="E94" s="136"/>
      <c r="F94" s="136"/>
      <c r="G94" s="136"/>
      <c r="H94" s="136"/>
      <c r="I94" s="136"/>
      <c r="J94" s="145" t="s">
        <v>124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125</v>
      </c>
      <c r="D96" s="37"/>
      <c r="E96" s="37"/>
      <c r="F96" s="37"/>
      <c r="G96" s="37"/>
      <c r="H96" s="37"/>
      <c r="I96" s="37"/>
      <c r="J96" s="100">
        <f>J123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126</v>
      </c>
    </row>
    <row r="97" s="9" customFormat="1" ht="24.96" customHeight="1">
      <c r="A97" s="9"/>
      <c r="B97" s="147"/>
      <c r="C97" s="9"/>
      <c r="D97" s="148" t="s">
        <v>438</v>
      </c>
      <c r="E97" s="149"/>
      <c r="F97" s="149"/>
      <c r="G97" s="149"/>
      <c r="H97" s="149"/>
      <c r="I97" s="149"/>
      <c r="J97" s="150">
        <f>J124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439</v>
      </c>
      <c r="E98" s="153"/>
      <c r="F98" s="153"/>
      <c r="G98" s="153"/>
      <c r="H98" s="153"/>
      <c r="I98" s="153"/>
      <c r="J98" s="154">
        <f>J125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568</v>
      </c>
      <c r="E99" s="153"/>
      <c r="F99" s="153"/>
      <c r="G99" s="153"/>
      <c r="H99" s="153"/>
      <c r="I99" s="153"/>
      <c r="J99" s="154">
        <f>J143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440</v>
      </c>
      <c r="E100" s="153"/>
      <c r="F100" s="153"/>
      <c r="G100" s="153"/>
      <c r="H100" s="153"/>
      <c r="I100" s="153"/>
      <c r="J100" s="154">
        <f>J145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442</v>
      </c>
      <c r="E101" s="153"/>
      <c r="F101" s="153"/>
      <c r="G101" s="153"/>
      <c r="H101" s="153"/>
      <c r="I101" s="153"/>
      <c r="J101" s="154">
        <f>J148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7"/>
      <c r="C102" s="9"/>
      <c r="D102" s="148" t="s">
        <v>444</v>
      </c>
      <c r="E102" s="149"/>
      <c r="F102" s="149"/>
      <c r="G102" s="149"/>
      <c r="H102" s="149"/>
      <c r="I102" s="149"/>
      <c r="J102" s="150">
        <f>J158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1"/>
      <c r="C103" s="10"/>
      <c r="D103" s="152" t="s">
        <v>445</v>
      </c>
      <c r="E103" s="153"/>
      <c r="F103" s="153"/>
      <c r="G103" s="153"/>
      <c r="H103" s="153"/>
      <c r="I103" s="153"/>
      <c r="J103" s="154">
        <f>J159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132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15</v>
      </c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125" t="str">
        <f>E7</f>
        <v>Revitalizácia vnútrobloku Pádivec - Stavebné práce</v>
      </c>
      <c r="F113" s="31"/>
      <c r="G113" s="31"/>
      <c r="H113" s="31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118</v>
      </c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71" t="str">
        <f>E9</f>
        <v>SO 06.2 - SO 06.2 Studňa + šachta CU 2021</v>
      </c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19</v>
      </c>
      <c r="D117" s="37"/>
      <c r="E117" s="37"/>
      <c r="F117" s="26" t="str">
        <f>F12</f>
        <v>Trenčín</v>
      </c>
      <c r="G117" s="37"/>
      <c r="H117" s="37"/>
      <c r="I117" s="31" t="s">
        <v>21</v>
      </c>
      <c r="J117" s="73" t="str">
        <f>IF(J12="","",J12)</f>
        <v>10. 2. 2022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23</v>
      </c>
      <c r="D119" s="37"/>
      <c r="E119" s="37"/>
      <c r="F119" s="26" t="str">
        <f>E15</f>
        <v>Mesto Trenčín</v>
      </c>
      <c r="G119" s="37"/>
      <c r="H119" s="37"/>
      <c r="I119" s="31" t="s">
        <v>29</v>
      </c>
      <c r="J119" s="35" t="str">
        <f>E21</f>
        <v>Kvitnúce záhrady s.r.o.</v>
      </c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27</v>
      </c>
      <c r="D120" s="37"/>
      <c r="E120" s="37"/>
      <c r="F120" s="26" t="str">
        <f>IF(E18="","",E18)</f>
        <v>Vyplň údaj</v>
      </c>
      <c r="G120" s="37"/>
      <c r="H120" s="37"/>
      <c r="I120" s="31" t="s">
        <v>34</v>
      </c>
      <c r="J120" s="35" t="str">
        <f>E24</f>
        <v xml:space="preserve">                                         </v>
      </c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55"/>
      <c r="B122" s="156"/>
      <c r="C122" s="157" t="s">
        <v>133</v>
      </c>
      <c r="D122" s="158" t="s">
        <v>61</v>
      </c>
      <c r="E122" s="158" t="s">
        <v>57</v>
      </c>
      <c r="F122" s="158" t="s">
        <v>58</v>
      </c>
      <c r="G122" s="158" t="s">
        <v>134</v>
      </c>
      <c r="H122" s="158" t="s">
        <v>135</v>
      </c>
      <c r="I122" s="158" t="s">
        <v>136</v>
      </c>
      <c r="J122" s="159" t="s">
        <v>124</v>
      </c>
      <c r="K122" s="160" t="s">
        <v>137</v>
      </c>
      <c r="L122" s="161"/>
      <c r="M122" s="90" t="s">
        <v>1</v>
      </c>
      <c r="N122" s="91" t="s">
        <v>40</v>
      </c>
      <c r="O122" s="91" t="s">
        <v>138</v>
      </c>
      <c r="P122" s="91" t="s">
        <v>139</v>
      </c>
      <c r="Q122" s="91" t="s">
        <v>140</v>
      </c>
      <c r="R122" s="91" t="s">
        <v>141</v>
      </c>
      <c r="S122" s="91" t="s">
        <v>142</v>
      </c>
      <c r="T122" s="92" t="s">
        <v>143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="2" customFormat="1" ht="22.8" customHeight="1">
      <c r="A123" s="37"/>
      <c r="B123" s="38"/>
      <c r="C123" s="97" t="s">
        <v>125</v>
      </c>
      <c r="D123" s="37"/>
      <c r="E123" s="37"/>
      <c r="F123" s="37"/>
      <c r="G123" s="37"/>
      <c r="H123" s="37"/>
      <c r="I123" s="37"/>
      <c r="J123" s="162">
        <f>BK123</f>
        <v>0</v>
      </c>
      <c r="K123" s="37"/>
      <c r="L123" s="38"/>
      <c r="M123" s="93"/>
      <c r="N123" s="77"/>
      <c r="O123" s="94"/>
      <c r="P123" s="163">
        <f>P124+P158</f>
        <v>0</v>
      </c>
      <c r="Q123" s="94"/>
      <c r="R123" s="163">
        <f>R124+R158</f>
        <v>7.299802399999999</v>
      </c>
      <c r="S123" s="94"/>
      <c r="T123" s="164">
        <f>T124+T158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75</v>
      </c>
      <c r="AU123" s="18" t="s">
        <v>126</v>
      </c>
      <c r="BK123" s="165">
        <f>BK124+BK158</f>
        <v>0</v>
      </c>
    </row>
    <row r="124" s="12" customFormat="1" ht="25.92" customHeight="1">
      <c r="A124" s="12"/>
      <c r="B124" s="166"/>
      <c r="C124" s="12"/>
      <c r="D124" s="167" t="s">
        <v>75</v>
      </c>
      <c r="E124" s="168" t="s">
        <v>287</v>
      </c>
      <c r="F124" s="168" t="s">
        <v>448</v>
      </c>
      <c r="G124" s="12"/>
      <c r="H124" s="12"/>
      <c r="I124" s="169"/>
      <c r="J124" s="170">
        <f>BK124</f>
        <v>0</v>
      </c>
      <c r="K124" s="12"/>
      <c r="L124" s="166"/>
      <c r="M124" s="171"/>
      <c r="N124" s="172"/>
      <c r="O124" s="172"/>
      <c r="P124" s="173">
        <f>P125+P143+P145+P148</f>
        <v>0</v>
      </c>
      <c r="Q124" s="172"/>
      <c r="R124" s="173">
        <f>R125+R143+R145+R148</f>
        <v>7.2953623999999992</v>
      </c>
      <c r="S124" s="172"/>
      <c r="T124" s="174">
        <f>T125+T143+T145+T148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84</v>
      </c>
      <c r="AT124" s="175" t="s">
        <v>75</v>
      </c>
      <c r="AU124" s="175" t="s">
        <v>76</v>
      </c>
      <c r="AY124" s="167" t="s">
        <v>146</v>
      </c>
      <c r="BK124" s="176">
        <f>BK125+BK143+BK145+BK148</f>
        <v>0</v>
      </c>
    </row>
    <row r="125" s="12" customFormat="1" ht="22.8" customHeight="1">
      <c r="A125" s="12"/>
      <c r="B125" s="166"/>
      <c r="C125" s="12"/>
      <c r="D125" s="167" t="s">
        <v>75</v>
      </c>
      <c r="E125" s="177" t="s">
        <v>84</v>
      </c>
      <c r="F125" s="177" t="s">
        <v>449</v>
      </c>
      <c r="G125" s="12"/>
      <c r="H125" s="12"/>
      <c r="I125" s="169"/>
      <c r="J125" s="178">
        <f>BK125</f>
        <v>0</v>
      </c>
      <c r="K125" s="12"/>
      <c r="L125" s="166"/>
      <c r="M125" s="171"/>
      <c r="N125" s="172"/>
      <c r="O125" s="172"/>
      <c r="P125" s="173">
        <f>SUM(P126:P142)</f>
        <v>0</v>
      </c>
      <c r="Q125" s="172"/>
      <c r="R125" s="173">
        <f>SUM(R126:R142)</f>
        <v>3.7878799999999999</v>
      </c>
      <c r="S125" s="172"/>
      <c r="T125" s="174">
        <f>SUM(T126:T142)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7" t="s">
        <v>84</v>
      </c>
      <c r="AT125" s="175" t="s">
        <v>75</v>
      </c>
      <c r="AU125" s="175" t="s">
        <v>84</v>
      </c>
      <c r="AY125" s="167" t="s">
        <v>146</v>
      </c>
      <c r="BK125" s="176">
        <f>SUM(BK126:BK142)</f>
        <v>0</v>
      </c>
    </row>
    <row r="126" s="2" customFormat="1" ht="16.5" customHeight="1">
      <c r="A126" s="37"/>
      <c r="B126" s="179"/>
      <c r="C126" s="180" t="s">
        <v>76</v>
      </c>
      <c r="D126" s="180" t="s">
        <v>148</v>
      </c>
      <c r="E126" s="181" t="s">
        <v>569</v>
      </c>
      <c r="F126" s="182" t="s">
        <v>570</v>
      </c>
      <c r="G126" s="183" t="s">
        <v>571</v>
      </c>
      <c r="H126" s="184">
        <v>24</v>
      </c>
      <c r="I126" s="185"/>
      <c r="J126" s="186">
        <f>ROUND(I126*H126,2)</f>
        <v>0</v>
      </c>
      <c r="K126" s="187"/>
      <c r="L126" s="38"/>
      <c r="M126" s="188" t="s">
        <v>1</v>
      </c>
      <c r="N126" s="189" t="s">
        <v>42</v>
      </c>
      <c r="O126" s="81"/>
      <c r="P126" s="190">
        <f>O126*H126</f>
        <v>0</v>
      </c>
      <c r="Q126" s="190">
        <v>2.0000000000000002E-05</v>
      </c>
      <c r="R126" s="190">
        <f>Q126*H126</f>
        <v>0.00048000000000000007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152</v>
      </c>
      <c r="AT126" s="192" t="s">
        <v>148</v>
      </c>
      <c r="AU126" s="192" t="s">
        <v>153</v>
      </c>
      <c r="AY126" s="18" t="s">
        <v>146</v>
      </c>
      <c r="BE126" s="193">
        <f>IF(N126="základná",J126,0)</f>
        <v>0</v>
      </c>
      <c r="BF126" s="193">
        <f>IF(N126="znížená",J126,0)</f>
        <v>0</v>
      </c>
      <c r="BG126" s="193">
        <f>IF(N126="zákl. prenesená",J126,0)</f>
        <v>0</v>
      </c>
      <c r="BH126" s="193">
        <f>IF(N126="zníž. prenesená",J126,0)</f>
        <v>0</v>
      </c>
      <c r="BI126" s="193">
        <f>IF(N126="nulová",J126,0)</f>
        <v>0</v>
      </c>
      <c r="BJ126" s="18" t="s">
        <v>153</v>
      </c>
      <c r="BK126" s="193">
        <f>ROUND(I126*H126,2)</f>
        <v>0</v>
      </c>
      <c r="BL126" s="18" t="s">
        <v>152</v>
      </c>
      <c r="BM126" s="192" t="s">
        <v>153</v>
      </c>
    </row>
    <row r="127" s="2" customFormat="1" ht="16.5" customHeight="1">
      <c r="A127" s="37"/>
      <c r="B127" s="179"/>
      <c r="C127" s="223" t="s">
        <v>76</v>
      </c>
      <c r="D127" s="223" t="s">
        <v>303</v>
      </c>
      <c r="E127" s="224" t="s">
        <v>572</v>
      </c>
      <c r="F127" s="225" t="s">
        <v>573</v>
      </c>
      <c r="G127" s="226" t="s">
        <v>164</v>
      </c>
      <c r="H127" s="227">
        <v>15</v>
      </c>
      <c r="I127" s="228"/>
      <c r="J127" s="229">
        <f>ROUND(I127*H127,2)</f>
        <v>0</v>
      </c>
      <c r="K127" s="230"/>
      <c r="L127" s="231"/>
      <c r="M127" s="232" t="s">
        <v>1</v>
      </c>
      <c r="N127" s="233" t="s">
        <v>42</v>
      </c>
      <c r="O127" s="81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179</v>
      </c>
      <c r="AT127" s="192" t="s">
        <v>303</v>
      </c>
      <c r="AU127" s="192" t="s">
        <v>153</v>
      </c>
      <c r="AY127" s="18" t="s">
        <v>146</v>
      </c>
      <c r="BE127" s="193">
        <f>IF(N127="základná",J127,0)</f>
        <v>0</v>
      </c>
      <c r="BF127" s="193">
        <f>IF(N127="znížená",J127,0)</f>
        <v>0</v>
      </c>
      <c r="BG127" s="193">
        <f>IF(N127="zákl. prenesená",J127,0)</f>
        <v>0</v>
      </c>
      <c r="BH127" s="193">
        <f>IF(N127="zníž. prenesená",J127,0)</f>
        <v>0</v>
      </c>
      <c r="BI127" s="193">
        <f>IF(N127="nulová",J127,0)</f>
        <v>0</v>
      </c>
      <c r="BJ127" s="18" t="s">
        <v>153</v>
      </c>
      <c r="BK127" s="193">
        <f>ROUND(I127*H127,2)</f>
        <v>0</v>
      </c>
      <c r="BL127" s="18" t="s">
        <v>152</v>
      </c>
      <c r="BM127" s="192" t="s">
        <v>152</v>
      </c>
    </row>
    <row r="128" s="2" customFormat="1" ht="16.5" customHeight="1">
      <c r="A128" s="37"/>
      <c r="B128" s="179"/>
      <c r="C128" s="223" t="s">
        <v>76</v>
      </c>
      <c r="D128" s="223" t="s">
        <v>303</v>
      </c>
      <c r="E128" s="224" t="s">
        <v>574</v>
      </c>
      <c r="F128" s="225" t="s">
        <v>575</v>
      </c>
      <c r="G128" s="226" t="s">
        <v>506</v>
      </c>
      <c r="H128" s="227">
        <v>1</v>
      </c>
      <c r="I128" s="228"/>
      <c r="J128" s="229">
        <f>ROUND(I128*H128,2)</f>
        <v>0</v>
      </c>
      <c r="K128" s="230"/>
      <c r="L128" s="231"/>
      <c r="M128" s="232" t="s">
        <v>1</v>
      </c>
      <c r="N128" s="233" t="s">
        <v>42</v>
      </c>
      <c r="O128" s="81"/>
      <c r="P128" s="190">
        <f>O128*H128</f>
        <v>0</v>
      </c>
      <c r="Q128" s="190">
        <v>0.0088000000000000005</v>
      </c>
      <c r="R128" s="190">
        <f>Q128*H128</f>
        <v>0.0088000000000000005</v>
      </c>
      <c r="S128" s="190">
        <v>0</v>
      </c>
      <c r="T128" s="19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2" t="s">
        <v>179</v>
      </c>
      <c r="AT128" s="192" t="s">
        <v>303</v>
      </c>
      <c r="AU128" s="192" t="s">
        <v>153</v>
      </c>
      <c r="AY128" s="18" t="s">
        <v>146</v>
      </c>
      <c r="BE128" s="193">
        <f>IF(N128="základná",J128,0)</f>
        <v>0</v>
      </c>
      <c r="BF128" s="193">
        <f>IF(N128="znížená",J128,0)</f>
        <v>0</v>
      </c>
      <c r="BG128" s="193">
        <f>IF(N128="zákl. prenesená",J128,0)</f>
        <v>0</v>
      </c>
      <c r="BH128" s="193">
        <f>IF(N128="zníž. prenesená",J128,0)</f>
        <v>0</v>
      </c>
      <c r="BI128" s="193">
        <f>IF(N128="nulová",J128,0)</f>
        <v>0</v>
      </c>
      <c r="BJ128" s="18" t="s">
        <v>153</v>
      </c>
      <c r="BK128" s="193">
        <f>ROUND(I128*H128,2)</f>
        <v>0</v>
      </c>
      <c r="BL128" s="18" t="s">
        <v>152</v>
      </c>
      <c r="BM128" s="192" t="s">
        <v>170</v>
      </c>
    </row>
    <row r="129" s="2" customFormat="1" ht="37.8" customHeight="1">
      <c r="A129" s="37"/>
      <c r="B129" s="179"/>
      <c r="C129" s="223" t="s">
        <v>76</v>
      </c>
      <c r="D129" s="223" t="s">
        <v>303</v>
      </c>
      <c r="E129" s="224" t="s">
        <v>576</v>
      </c>
      <c r="F129" s="225" t="s">
        <v>577</v>
      </c>
      <c r="G129" s="226" t="s">
        <v>578</v>
      </c>
      <c r="H129" s="227">
        <v>1</v>
      </c>
      <c r="I129" s="228"/>
      <c r="J129" s="229">
        <f>ROUND(I129*H129,2)</f>
        <v>0</v>
      </c>
      <c r="K129" s="230"/>
      <c r="L129" s="231"/>
      <c r="M129" s="232" t="s">
        <v>1</v>
      </c>
      <c r="N129" s="233" t="s">
        <v>42</v>
      </c>
      <c r="O129" s="81"/>
      <c r="P129" s="190">
        <f>O129*H129</f>
        <v>0</v>
      </c>
      <c r="Q129" s="190">
        <v>0.079500000000000001</v>
      </c>
      <c r="R129" s="190">
        <f>Q129*H129</f>
        <v>0.079500000000000001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179</v>
      </c>
      <c r="AT129" s="192" t="s">
        <v>303</v>
      </c>
      <c r="AU129" s="192" t="s">
        <v>153</v>
      </c>
      <c r="AY129" s="18" t="s">
        <v>146</v>
      </c>
      <c r="BE129" s="193">
        <f>IF(N129="základná",J129,0)</f>
        <v>0</v>
      </c>
      <c r="BF129" s="193">
        <f>IF(N129="znížená",J129,0)</f>
        <v>0</v>
      </c>
      <c r="BG129" s="193">
        <f>IF(N129="zákl. prenesená",J129,0)</f>
        <v>0</v>
      </c>
      <c r="BH129" s="193">
        <f>IF(N129="zníž. prenesená",J129,0)</f>
        <v>0</v>
      </c>
      <c r="BI129" s="193">
        <f>IF(N129="nulová",J129,0)</f>
        <v>0</v>
      </c>
      <c r="BJ129" s="18" t="s">
        <v>153</v>
      </c>
      <c r="BK129" s="193">
        <f>ROUND(I129*H129,2)</f>
        <v>0</v>
      </c>
      <c r="BL129" s="18" t="s">
        <v>152</v>
      </c>
      <c r="BM129" s="192" t="s">
        <v>179</v>
      </c>
    </row>
    <row r="130" s="2" customFormat="1" ht="16.5" customHeight="1">
      <c r="A130" s="37"/>
      <c r="B130" s="179"/>
      <c r="C130" s="223" t="s">
        <v>76</v>
      </c>
      <c r="D130" s="223" t="s">
        <v>303</v>
      </c>
      <c r="E130" s="224" t="s">
        <v>579</v>
      </c>
      <c r="F130" s="225" t="s">
        <v>580</v>
      </c>
      <c r="G130" s="226" t="s">
        <v>578</v>
      </c>
      <c r="H130" s="227">
        <v>1</v>
      </c>
      <c r="I130" s="228"/>
      <c r="J130" s="229">
        <f>ROUND(I130*H130,2)</f>
        <v>0</v>
      </c>
      <c r="K130" s="230"/>
      <c r="L130" s="231"/>
      <c r="M130" s="232" t="s">
        <v>1</v>
      </c>
      <c r="N130" s="233" t="s">
        <v>42</v>
      </c>
      <c r="O130" s="81"/>
      <c r="P130" s="190">
        <f>O130*H130</f>
        <v>0</v>
      </c>
      <c r="Q130" s="190">
        <v>0.080500000000000002</v>
      </c>
      <c r="R130" s="190">
        <f>Q130*H130</f>
        <v>0.080500000000000002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179</v>
      </c>
      <c r="AT130" s="192" t="s">
        <v>303</v>
      </c>
      <c r="AU130" s="192" t="s">
        <v>153</v>
      </c>
      <c r="AY130" s="18" t="s">
        <v>146</v>
      </c>
      <c r="BE130" s="193">
        <f>IF(N130="základná",J130,0)</f>
        <v>0</v>
      </c>
      <c r="BF130" s="193">
        <f>IF(N130="znížená",J130,0)</f>
        <v>0</v>
      </c>
      <c r="BG130" s="193">
        <f>IF(N130="zákl. prenesená",J130,0)</f>
        <v>0</v>
      </c>
      <c r="BH130" s="193">
        <f>IF(N130="zníž. prenesená",J130,0)</f>
        <v>0</v>
      </c>
      <c r="BI130" s="193">
        <f>IF(N130="nulová",J130,0)</f>
        <v>0</v>
      </c>
      <c r="BJ130" s="18" t="s">
        <v>153</v>
      </c>
      <c r="BK130" s="193">
        <f>ROUND(I130*H130,2)</f>
        <v>0</v>
      </c>
      <c r="BL130" s="18" t="s">
        <v>152</v>
      </c>
      <c r="BM130" s="192" t="s">
        <v>188</v>
      </c>
    </row>
    <row r="131" s="2" customFormat="1" ht="16.5" customHeight="1">
      <c r="A131" s="37"/>
      <c r="B131" s="179"/>
      <c r="C131" s="180" t="s">
        <v>76</v>
      </c>
      <c r="D131" s="180" t="s">
        <v>148</v>
      </c>
      <c r="E131" s="181" t="s">
        <v>581</v>
      </c>
      <c r="F131" s="182" t="s">
        <v>582</v>
      </c>
      <c r="G131" s="183" t="s">
        <v>182</v>
      </c>
      <c r="H131" s="184">
        <v>18.75</v>
      </c>
      <c r="I131" s="185"/>
      <c r="J131" s="186">
        <f>ROUND(I131*H131,2)</f>
        <v>0</v>
      </c>
      <c r="K131" s="187"/>
      <c r="L131" s="38"/>
      <c r="M131" s="188" t="s">
        <v>1</v>
      </c>
      <c r="N131" s="189" t="s">
        <v>42</v>
      </c>
      <c r="O131" s="81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152</v>
      </c>
      <c r="AT131" s="192" t="s">
        <v>148</v>
      </c>
      <c r="AU131" s="192" t="s">
        <v>153</v>
      </c>
      <c r="AY131" s="18" t="s">
        <v>146</v>
      </c>
      <c r="BE131" s="193">
        <f>IF(N131="základná",J131,0)</f>
        <v>0</v>
      </c>
      <c r="BF131" s="193">
        <f>IF(N131="znížená",J131,0)</f>
        <v>0</v>
      </c>
      <c r="BG131" s="193">
        <f>IF(N131="zákl. prenesená",J131,0)</f>
        <v>0</v>
      </c>
      <c r="BH131" s="193">
        <f>IF(N131="zníž. prenesená",J131,0)</f>
        <v>0</v>
      </c>
      <c r="BI131" s="193">
        <f>IF(N131="nulová",J131,0)</f>
        <v>0</v>
      </c>
      <c r="BJ131" s="18" t="s">
        <v>153</v>
      </c>
      <c r="BK131" s="193">
        <f>ROUND(I131*H131,2)</f>
        <v>0</v>
      </c>
      <c r="BL131" s="18" t="s">
        <v>152</v>
      </c>
      <c r="BM131" s="192" t="s">
        <v>156</v>
      </c>
    </row>
    <row r="132" s="2" customFormat="1" ht="24.15" customHeight="1">
      <c r="A132" s="37"/>
      <c r="B132" s="179"/>
      <c r="C132" s="180" t="s">
        <v>76</v>
      </c>
      <c r="D132" s="180" t="s">
        <v>148</v>
      </c>
      <c r="E132" s="181" t="s">
        <v>583</v>
      </c>
      <c r="F132" s="182" t="s">
        <v>584</v>
      </c>
      <c r="G132" s="183" t="s">
        <v>160</v>
      </c>
      <c r="H132" s="184">
        <v>27.5</v>
      </c>
      <c r="I132" s="185"/>
      <c r="J132" s="186">
        <f>ROUND(I132*H132,2)</f>
        <v>0</v>
      </c>
      <c r="K132" s="187"/>
      <c r="L132" s="38"/>
      <c r="M132" s="188" t="s">
        <v>1</v>
      </c>
      <c r="N132" s="189" t="s">
        <v>42</v>
      </c>
      <c r="O132" s="81"/>
      <c r="P132" s="190">
        <f>O132*H132</f>
        <v>0</v>
      </c>
      <c r="Q132" s="190">
        <v>0.00062</v>
      </c>
      <c r="R132" s="190">
        <f>Q132*H132</f>
        <v>0.017049999999999999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152</v>
      </c>
      <c r="AT132" s="192" t="s">
        <v>148</v>
      </c>
      <c r="AU132" s="192" t="s">
        <v>153</v>
      </c>
      <c r="AY132" s="18" t="s">
        <v>146</v>
      </c>
      <c r="BE132" s="193">
        <f>IF(N132="základná",J132,0)</f>
        <v>0</v>
      </c>
      <c r="BF132" s="193">
        <f>IF(N132="znížená",J132,0)</f>
        <v>0</v>
      </c>
      <c r="BG132" s="193">
        <f>IF(N132="zákl. prenesená",J132,0)</f>
        <v>0</v>
      </c>
      <c r="BH132" s="193">
        <f>IF(N132="zníž. prenesená",J132,0)</f>
        <v>0</v>
      </c>
      <c r="BI132" s="193">
        <f>IF(N132="nulová",J132,0)</f>
        <v>0</v>
      </c>
      <c r="BJ132" s="18" t="s">
        <v>153</v>
      </c>
      <c r="BK132" s="193">
        <f>ROUND(I132*H132,2)</f>
        <v>0</v>
      </c>
      <c r="BL132" s="18" t="s">
        <v>152</v>
      </c>
      <c r="BM132" s="192" t="s">
        <v>209</v>
      </c>
    </row>
    <row r="133" s="2" customFormat="1" ht="24.15" customHeight="1">
      <c r="A133" s="37"/>
      <c r="B133" s="179"/>
      <c r="C133" s="180" t="s">
        <v>76</v>
      </c>
      <c r="D133" s="180" t="s">
        <v>148</v>
      </c>
      <c r="E133" s="181" t="s">
        <v>583</v>
      </c>
      <c r="F133" s="182" t="s">
        <v>584</v>
      </c>
      <c r="G133" s="183" t="s">
        <v>160</v>
      </c>
      <c r="H133" s="184">
        <v>27.5</v>
      </c>
      <c r="I133" s="185"/>
      <c r="J133" s="186">
        <f>ROUND(I133*H133,2)</f>
        <v>0</v>
      </c>
      <c r="K133" s="187"/>
      <c r="L133" s="38"/>
      <c r="M133" s="188" t="s">
        <v>1</v>
      </c>
      <c r="N133" s="189" t="s">
        <v>42</v>
      </c>
      <c r="O133" s="81"/>
      <c r="P133" s="190">
        <f>O133*H133</f>
        <v>0</v>
      </c>
      <c r="Q133" s="190">
        <v>0.00062</v>
      </c>
      <c r="R133" s="190">
        <f>Q133*H133</f>
        <v>0.017049999999999999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152</v>
      </c>
      <c r="AT133" s="192" t="s">
        <v>148</v>
      </c>
      <c r="AU133" s="192" t="s">
        <v>153</v>
      </c>
      <c r="AY133" s="18" t="s">
        <v>146</v>
      </c>
      <c r="BE133" s="193">
        <f>IF(N133="základná",J133,0)</f>
        <v>0</v>
      </c>
      <c r="BF133" s="193">
        <f>IF(N133="znížená",J133,0)</f>
        <v>0</v>
      </c>
      <c r="BG133" s="193">
        <f>IF(N133="zákl. prenesená",J133,0)</f>
        <v>0</v>
      </c>
      <c r="BH133" s="193">
        <f>IF(N133="zníž. prenesená",J133,0)</f>
        <v>0</v>
      </c>
      <c r="BI133" s="193">
        <f>IF(N133="nulová",J133,0)</f>
        <v>0</v>
      </c>
      <c r="BJ133" s="18" t="s">
        <v>153</v>
      </c>
      <c r="BK133" s="193">
        <f>ROUND(I133*H133,2)</f>
        <v>0</v>
      </c>
      <c r="BL133" s="18" t="s">
        <v>152</v>
      </c>
      <c r="BM133" s="192" t="s">
        <v>218</v>
      </c>
    </row>
    <row r="134" s="2" customFormat="1" ht="24.15" customHeight="1">
      <c r="A134" s="37"/>
      <c r="B134" s="179"/>
      <c r="C134" s="180" t="s">
        <v>76</v>
      </c>
      <c r="D134" s="180" t="s">
        <v>148</v>
      </c>
      <c r="E134" s="181" t="s">
        <v>465</v>
      </c>
      <c r="F134" s="182" t="s">
        <v>466</v>
      </c>
      <c r="G134" s="183" t="s">
        <v>182</v>
      </c>
      <c r="H134" s="184">
        <v>18.75</v>
      </c>
      <c r="I134" s="185"/>
      <c r="J134" s="186">
        <f>ROUND(I134*H134,2)</f>
        <v>0</v>
      </c>
      <c r="K134" s="187"/>
      <c r="L134" s="38"/>
      <c r="M134" s="188" t="s">
        <v>1</v>
      </c>
      <c r="N134" s="189" t="s">
        <v>42</v>
      </c>
      <c r="O134" s="81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152</v>
      </c>
      <c r="AT134" s="192" t="s">
        <v>148</v>
      </c>
      <c r="AU134" s="192" t="s">
        <v>153</v>
      </c>
      <c r="AY134" s="18" t="s">
        <v>146</v>
      </c>
      <c r="BE134" s="193">
        <f>IF(N134="základná",J134,0)</f>
        <v>0</v>
      </c>
      <c r="BF134" s="193">
        <f>IF(N134="znížená",J134,0)</f>
        <v>0</v>
      </c>
      <c r="BG134" s="193">
        <f>IF(N134="zákl. prenesená",J134,0)</f>
        <v>0</v>
      </c>
      <c r="BH134" s="193">
        <f>IF(N134="zníž. prenesená",J134,0)</f>
        <v>0</v>
      </c>
      <c r="BI134" s="193">
        <f>IF(N134="nulová",J134,0)</f>
        <v>0</v>
      </c>
      <c r="BJ134" s="18" t="s">
        <v>153</v>
      </c>
      <c r="BK134" s="193">
        <f>ROUND(I134*H134,2)</f>
        <v>0</v>
      </c>
      <c r="BL134" s="18" t="s">
        <v>152</v>
      </c>
      <c r="BM134" s="192" t="s">
        <v>227</v>
      </c>
    </row>
    <row r="135" s="2" customFormat="1" ht="24.15" customHeight="1">
      <c r="A135" s="37"/>
      <c r="B135" s="179"/>
      <c r="C135" s="180" t="s">
        <v>76</v>
      </c>
      <c r="D135" s="180" t="s">
        <v>148</v>
      </c>
      <c r="E135" s="181" t="s">
        <v>467</v>
      </c>
      <c r="F135" s="182" t="s">
        <v>468</v>
      </c>
      <c r="G135" s="183" t="s">
        <v>182</v>
      </c>
      <c r="H135" s="184">
        <v>5.4720000000000004</v>
      </c>
      <c r="I135" s="185"/>
      <c r="J135" s="186">
        <f>ROUND(I135*H135,2)</f>
        <v>0</v>
      </c>
      <c r="K135" s="187"/>
      <c r="L135" s="38"/>
      <c r="M135" s="188" t="s">
        <v>1</v>
      </c>
      <c r="N135" s="189" t="s">
        <v>42</v>
      </c>
      <c r="O135" s="81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2" t="s">
        <v>152</v>
      </c>
      <c r="AT135" s="192" t="s">
        <v>148</v>
      </c>
      <c r="AU135" s="192" t="s">
        <v>153</v>
      </c>
      <c r="AY135" s="18" t="s">
        <v>146</v>
      </c>
      <c r="BE135" s="193">
        <f>IF(N135="základná",J135,0)</f>
        <v>0</v>
      </c>
      <c r="BF135" s="193">
        <f>IF(N135="znížená",J135,0)</f>
        <v>0</v>
      </c>
      <c r="BG135" s="193">
        <f>IF(N135="zákl. prenesená",J135,0)</f>
        <v>0</v>
      </c>
      <c r="BH135" s="193">
        <f>IF(N135="zníž. prenesená",J135,0)</f>
        <v>0</v>
      </c>
      <c r="BI135" s="193">
        <f>IF(N135="nulová",J135,0)</f>
        <v>0</v>
      </c>
      <c r="BJ135" s="18" t="s">
        <v>153</v>
      </c>
      <c r="BK135" s="193">
        <f>ROUND(I135*H135,2)</f>
        <v>0</v>
      </c>
      <c r="BL135" s="18" t="s">
        <v>152</v>
      </c>
      <c r="BM135" s="192" t="s">
        <v>7</v>
      </c>
    </row>
    <row r="136" s="2" customFormat="1" ht="16.5" customHeight="1">
      <c r="A136" s="37"/>
      <c r="B136" s="179"/>
      <c r="C136" s="180" t="s">
        <v>76</v>
      </c>
      <c r="D136" s="180" t="s">
        <v>148</v>
      </c>
      <c r="E136" s="181" t="s">
        <v>469</v>
      </c>
      <c r="F136" s="182" t="s">
        <v>470</v>
      </c>
      <c r="G136" s="183" t="s">
        <v>182</v>
      </c>
      <c r="H136" s="184">
        <v>5.4720000000000004</v>
      </c>
      <c r="I136" s="185"/>
      <c r="J136" s="186">
        <f>ROUND(I136*H136,2)</f>
        <v>0</v>
      </c>
      <c r="K136" s="187"/>
      <c r="L136" s="38"/>
      <c r="M136" s="188" t="s">
        <v>1</v>
      </c>
      <c r="N136" s="189" t="s">
        <v>42</v>
      </c>
      <c r="O136" s="81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152</v>
      </c>
      <c r="AT136" s="192" t="s">
        <v>148</v>
      </c>
      <c r="AU136" s="192" t="s">
        <v>153</v>
      </c>
      <c r="AY136" s="18" t="s">
        <v>146</v>
      </c>
      <c r="BE136" s="193">
        <f>IF(N136="základná",J136,0)</f>
        <v>0</v>
      </c>
      <c r="BF136" s="193">
        <f>IF(N136="znížená",J136,0)</f>
        <v>0</v>
      </c>
      <c r="BG136" s="193">
        <f>IF(N136="zákl. prenesená",J136,0)</f>
        <v>0</v>
      </c>
      <c r="BH136" s="193">
        <f>IF(N136="zníž. prenesená",J136,0)</f>
        <v>0</v>
      </c>
      <c r="BI136" s="193">
        <f>IF(N136="nulová",J136,0)</f>
        <v>0</v>
      </c>
      <c r="BJ136" s="18" t="s">
        <v>153</v>
      </c>
      <c r="BK136" s="193">
        <f>ROUND(I136*H136,2)</f>
        <v>0</v>
      </c>
      <c r="BL136" s="18" t="s">
        <v>152</v>
      </c>
      <c r="BM136" s="192" t="s">
        <v>161</v>
      </c>
    </row>
    <row r="137" s="2" customFormat="1" ht="16.5" customHeight="1">
      <c r="A137" s="37"/>
      <c r="B137" s="179"/>
      <c r="C137" s="180" t="s">
        <v>76</v>
      </c>
      <c r="D137" s="180" t="s">
        <v>148</v>
      </c>
      <c r="E137" s="181" t="s">
        <v>471</v>
      </c>
      <c r="F137" s="182" t="s">
        <v>472</v>
      </c>
      <c r="G137" s="183" t="s">
        <v>182</v>
      </c>
      <c r="H137" s="184">
        <v>5.4720000000000004</v>
      </c>
      <c r="I137" s="185"/>
      <c r="J137" s="186">
        <f>ROUND(I137*H137,2)</f>
        <v>0</v>
      </c>
      <c r="K137" s="187"/>
      <c r="L137" s="38"/>
      <c r="M137" s="188" t="s">
        <v>1</v>
      </c>
      <c r="N137" s="189" t="s">
        <v>42</v>
      </c>
      <c r="O137" s="81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152</v>
      </c>
      <c r="AT137" s="192" t="s">
        <v>148</v>
      </c>
      <c r="AU137" s="192" t="s">
        <v>153</v>
      </c>
      <c r="AY137" s="18" t="s">
        <v>146</v>
      </c>
      <c r="BE137" s="193">
        <f>IF(N137="základná",J137,0)</f>
        <v>0</v>
      </c>
      <c r="BF137" s="193">
        <f>IF(N137="znížená",J137,0)</f>
        <v>0</v>
      </c>
      <c r="BG137" s="193">
        <f>IF(N137="zákl. prenesená",J137,0)</f>
        <v>0</v>
      </c>
      <c r="BH137" s="193">
        <f>IF(N137="zníž. prenesená",J137,0)</f>
        <v>0</v>
      </c>
      <c r="BI137" s="193">
        <f>IF(N137="nulová",J137,0)</f>
        <v>0</v>
      </c>
      <c r="BJ137" s="18" t="s">
        <v>153</v>
      </c>
      <c r="BK137" s="193">
        <f>ROUND(I137*H137,2)</f>
        <v>0</v>
      </c>
      <c r="BL137" s="18" t="s">
        <v>152</v>
      </c>
      <c r="BM137" s="192" t="s">
        <v>165</v>
      </c>
    </row>
    <row r="138" s="2" customFormat="1" ht="16.5" customHeight="1">
      <c r="A138" s="37"/>
      <c r="B138" s="179"/>
      <c r="C138" s="180" t="s">
        <v>76</v>
      </c>
      <c r="D138" s="180" t="s">
        <v>148</v>
      </c>
      <c r="E138" s="181" t="s">
        <v>473</v>
      </c>
      <c r="F138" s="182" t="s">
        <v>474</v>
      </c>
      <c r="G138" s="183" t="s">
        <v>182</v>
      </c>
      <c r="H138" s="184">
        <v>5.4720000000000004</v>
      </c>
      <c r="I138" s="185"/>
      <c r="J138" s="186">
        <f>ROUND(I138*H138,2)</f>
        <v>0</v>
      </c>
      <c r="K138" s="187"/>
      <c r="L138" s="38"/>
      <c r="M138" s="188" t="s">
        <v>1</v>
      </c>
      <c r="N138" s="189" t="s">
        <v>42</v>
      </c>
      <c r="O138" s="81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152</v>
      </c>
      <c r="AT138" s="192" t="s">
        <v>148</v>
      </c>
      <c r="AU138" s="192" t="s">
        <v>153</v>
      </c>
      <c r="AY138" s="18" t="s">
        <v>146</v>
      </c>
      <c r="BE138" s="193">
        <f>IF(N138="základná",J138,0)</f>
        <v>0</v>
      </c>
      <c r="BF138" s="193">
        <f>IF(N138="znížená",J138,0)</f>
        <v>0</v>
      </c>
      <c r="BG138" s="193">
        <f>IF(N138="zákl. prenesená",J138,0)</f>
        <v>0</v>
      </c>
      <c r="BH138" s="193">
        <f>IF(N138="zníž. prenesená",J138,0)</f>
        <v>0</v>
      </c>
      <c r="BI138" s="193">
        <f>IF(N138="nulová",J138,0)</f>
        <v>0</v>
      </c>
      <c r="BJ138" s="18" t="s">
        <v>153</v>
      </c>
      <c r="BK138" s="193">
        <f>ROUND(I138*H138,2)</f>
        <v>0</v>
      </c>
      <c r="BL138" s="18" t="s">
        <v>152</v>
      </c>
      <c r="BM138" s="192" t="s">
        <v>169</v>
      </c>
    </row>
    <row r="139" s="2" customFormat="1" ht="24.15" customHeight="1">
      <c r="A139" s="37"/>
      <c r="B139" s="179"/>
      <c r="C139" s="180" t="s">
        <v>76</v>
      </c>
      <c r="D139" s="180" t="s">
        <v>148</v>
      </c>
      <c r="E139" s="181" t="s">
        <v>585</v>
      </c>
      <c r="F139" s="182" t="s">
        <v>586</v>
      </c>
      <c r="G139" s="183" t="s">
        <v>182</v>
      </c>
      <c r="H139" s="184">
        <v>13.278000000000001</v>
      </c>
      <c r="I139" s="185"/>
      <c r="J139" s="186">
        <f>ROUND(I139*H139,2)</f>
        <v>0</v>
      </c>
      <c r="K139" s="187"/>
      <c r="L139" s="38"/>
      <c r="M139" s="188" t="s">
        <v>1</v>
      </c>
      <c r="N139" s="189" t="s">
        <v>42</v>
      </c>
      <c r="O139" s="81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152</v>
      </c>
      <c r="AT139" s="192" t="s">
        <v>148</v>
      </c>
      <c r="AU139" s="192" t="s">
        <v>153</v>
      </c>
      <c r="AY139" s="18" t="s">
        <v>146</v>
      </c>
      <c r="BE139" s="193">
        <f>IF(N139="základná",J139,0)</f>
        <v>0</v>
      </c>
      <c r="BF139" s="193">
        <f>IF(N139="znížená",J139,0)</f>
        <v>0</v>
      </c>
      <c r="BG139" s="193">
        <f>IF(N139="zákl. prenesená",J139,0)</f>
        <v>0</v>
      </c>
      <c r="BH139" s="193">
        <f>IF(N139="zníž. prenesená",J139,0)</f>
        <v>0</v>
      </c>
      <c r="BI139" s="193">
        <f>IF(N139="nulová",J139,0)</f>
        <v>0</v>
      </c>
      <c r="BJ139" s="18" t="s">
        <v>153</v>
      </c>
      <c r="BK139" s="193">
        <f>ROUND(I139*H139,2)</f>
        <v>0</v>
      </c>
      <c r="BL139" s="18" t="s">
        <v>152</v>
      </c>
      <c r="BM139" s="192" t="s">
        <v>279</v>
      </c>
    </row>
    <row r="140" s="2" customFormat="1" ht="16.5" customHeight="1">
      <c r="A140" s="37"/>
      <c r="B140" s="179"/>
      <c r="C140" s="223" t="s">
        <v>76</v>
      </c>
      <c r="D140" s="223" t="s">
        <v>303</v>
      </c>
      <c r="E140" s="224" t="s">
        <v>587</v>
      </c>
      <c r="F140" s="225" t="s">
        <v>588</v>
      </c>
      <c r="G140" s="226" t="s">
        <v>182</v>
      </c>
      <c r="H140" s="227">
        <v>1.5</v>
      </c>
      <c r="I140" s="228"/>
      <c r="J140" s="229">
        <f>ROUND(I140*H140,2)</f>
        <v>0</v>
      </c>
      <c r="K140" s="230"/>
      <c r="L140" s="231"/>
      <c r="M140" s="232" t="s">
        <v>1</v>
      </c>
      <c r="N140" s="233" t="s">
        <v>42</v>
      </c>
      <c r="O140" s="81"/>
      <c r="P140" s="190">
        <f>O140*H140</f>
        <v>0</v>
      </c>
      <c r="Q140" s="190">
        <v>2</v>
      </c>
      <c r="R140" s="190">
        <f>Q140*H140</f>
        <v>3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179</v>
      </c>
      <c r="AT140" s="192" t="s">
        <v>303</v>
      </c>
      <c r="AU140" s="192" t="s">
        <v>153</v>
      </c>
      <c r="AY140" s="18" t="s">
        <v>146</v>
      </c>
      <c r="BE140" s="193">
        <f>IF(N140="základná",J140,0)</f>
        <v>0</v>
      </c>
      <c r="BF140" s="193">
        <f>IF(N140="znížená",J140,0)</f>
        <v>0</v>
      </c>
      <c r="BG140" s="193">
        <f>IF(N140="zákl. prenesená",J140,0)</f>
        <v>0</v>
      </c>
      <c r="BH140" s="193">
        <f>IF(N140="zníž. prenesená",J140,0)</f>
        <v>0</v>
      </c>
      <c r="BI140" s="193">
        <f>IF(N140="nulová",J140,0)</f>
        <v>0</v>
      </c>
      <c r="BJ140" s="18" t="s">
        <v>153</v>
      </c>
      <c r="BK140" s="193">
        <f>ROUND(I140*H140,2)</f>
        <v>0</v>
      </c>
      <c r="BL140" s="18" t="s">
        <v>152</v>
      </c>
      <c r="BM140" s="192" t="s">
        <v>173</v>
      </c>
    </row>
    <row r="141" s="2" customFormat="1" ht="16.5" customHeight="1">
      <c r="A141" s="37"/>
      <c r="B141" s="179"/>
      <c r="C141" s="223" t="s">
        <v>76</v>
      </c>
      <c r="D141" s="223" t="s">
        <v>303</v>
      </c>
      <c r="E141" s="224" t="s">
        <v>589</v>
      </c>
      <c r="F141" s="225" t="s">
        <v>590</v>
      </c>
      <c r="G141" s="226" t="s">
        <v>182</v>
      </c>
      <c r="H141" s="227">
        <v>0.34999999999999998</v>
      </c>
      <c r="I141" s="228"/>
      <c r="J141" s="229">
        <f>ROUND(I141*H141,2)</f>
        <v>0</v>
      </c>
      <c r="K141" s="230"/>
      <c r="L141" s="231"/>
      <c r="M141" s="232" t="s">
        <v>1</v>
      </c>
      <c r="N141" s="233" t="s">
        <v>42</v>
      </c>
      <c r="O141" s="81"/>
      <c r="P141" s="190">
        <f>O141*H141</f>
        <v>0</v>
      </c>
      <c r="Q141" s="190">
        <v>1.6699999999999999</v>
      </c>
      <c r="R141" s="190">
        <f>Q141*H141</f>
        <v>0.58449999999999991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179</v>
      </c>
      <c r="AT141" s="192" t="s">
        <v>303</v>
      </c>
      <c r="AU141" s="192" t="s">
        <v>153</v>
      </c>
      <c r="AY141" s="18" t="s">
        <v>146</v>
      </c>
      <c r="BE141" s="193">
        <f>IF(N141="základná",J141,0)</f>
        <v>0</v>
      </c>
      <c r="BF141" s="193">
        <f>IF(N141="znížená",J141,0)</f>
        <v>0</v>
      </c>
      <c r="BG141" s="193">
        <f>IF(N141="zákl. prenesená",J141,0)</f>
        <v>0</v>
      </c>
      <c r="BH141" s="193">
        <f>IF(N141="zníž. prenesená",J141,0)</f>
        <v>0</v>
      </c>
      <c r="BI141" s="193">
        <f>IF(N141="nulová",J141,0)</f>
        <v>0</v>
      </c>
      <c r="BJ141" s="18" t="s">
        <v>153</v>
      </c>
      <c r="BK141" s="193">
        <f>ROUND(I141*H141,2)</f>
        <v>0</v>
      </c>
      <c r="BL141" s="18" t="s">
        <v>152</v>
      </c>
      <c r="BM141" s="192" t="s">
        <v>177</v>
      </c>
    </row>
    <row r="142" s="2" customFormat="1" ht="16.5" customHeight="1">
      <c r="A142" s="37"/>
      <c r="B142" s="179"/>
      <c r="C142" s="180" t="s">
        <v>76</v>
      </c>
      <c r="D142" s="180" t="s">
        <v>148</v>
      </c>
      <c r="E142" s="181" t="s">
        <v>591</v>
      </c>
      <c r="F142" s="182" t="s">
        <v>592</v>
      </c>
      <c r="G142" s="183" t="s">
        <v>182</v>
      </c>
      <c r="H142" s="184">
        <v>0.34999999999999998</v>
      </c>
      <c r="I142" s="185"/>
      <c r="J142" s="186">
        <f>ROUND(I142*H142,2)</f>
        <v>0</v>
      </c>
      <c r="K142" s="187"/>
      <c r="L142" s="38"/>
      <c r="M142" s="188" t="s">
        <v>1</v>
      </c>
      <c r="N142" s="189" t="s">
        <v>42</v>
      </c>
      <c r="O142" s="81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152</v>
      </c>
      <c r="AT142" s="192" t="s">
        <v>148</v>
      </c>
      <c r="AU142" s="192" t="s">
        <v>153</v>
      </c>
      <c r="AY142" s="18" t="s">
        <v>146</v>
      </c>
      <c r="BE142" s="193">
        <f>IF(N142="základná",J142,0)</f>
        <v>0</v>
      </c>
      <c r="BF142" s="193">
        <f>IF(N142="znížená",J142,0)</f>
        <v>0</v>
      </c>
      <c r="BG142" s="193">
        <f>IF(N142="zákl. prenesená",J142,0)</f>
        <v>0</v>
      </c>
      <c r="BH142" s="193">
        <f>IF(N142="zníž. prenesená",J142,0)</f>
        <v>0</v>
      </c>
      <c r="BI142" s="193">
        <f>IF(N142="nulová",J142,0)</f>
        <v>0</v>
      </c>
      <c r="BJ142" s="18" t="s">
        <v>153</v>
      </c>
      <c r="BK142" s="193">
        <f>ROUND(I142*H142,2)</f>
        <v>0</v>
      </c>
      <c r="BL142" s="18" t="s">
        <v>152</v>
      </c>
      <c r="BM142" s="192" t="s">
        <v>183</v>
      </c>
    </row>
    <row r="143" s="12" customFormat="1" ht="22.8" customHeight="1">
      <c r="A143" s="12"/>
      <c r="B143" s="166"/>
      <c r="C143" s="12"/>
      <c r="D143" s="167" t="s">
        <v>75</v>
      </c>
      <c r="E143" s="177" t="s">
        <v>153</v>
      </c>
      <c r="F143" s="177" t="s">
        <v>593</v>
      </c>
      <c r="G143" s="12"/>
      <c r="H143" s="12"/>
      <c r="I143" s="169"/>
      <c r="J143" s="178">
        <f>BK143</f>
        <v>0</v>
      </c>
      <c r="K143" s="12"/>
      <c r="L143" s="166"/>
      <c r="M143" s="171"/>
      <c r="N143" s="172"/>
      <c r="O143" s="172"/>
      <c r="P143" s="173">
        <f>P144</f>
        <v>0</v>
      </c>
      <c r="Q143" s="172"/>
      <c r="R143" s="173">
        <f>R144</f>
        <v>0.37145</v>
      </c>
      <c r="S143" s="172"/>
      <c r="T143" s="174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7" t="s">
        <v>84</v>
      </c>
      <c r="AT143" s="175" t="s">
        <v>75</v>
      </c>
      <c r="AU143" s="175" t="s">
        <v>84</v>
      </c>
      <c r="AY143" s="167" t="s">
        <v>146</v>
      </c>
      <c r="BK143" s="176">
        <f>BK144</f>
        <v>0</v>
      </c>
    </row>
    <row r="144" s="2" customFormat="1" ht="21.75" customHeight="1">
      <c r="A144" s="37"/>
      <c r="B144" s="179"/>
      <c r="C144" s="180" t="s">
        <v>76</v>
      </c>
      <c r="D144" s="180" t="s">
        <v>148</v>
      </c>
      <c r="E144" s="181" t="s">
        <v>594</v>
      </c>
      <c r="F144" s="182" t="s">
        <v>595</v>
      </c>
      <c r="G144" s="183" t="s">
        <v>164</v>
      </c>
      <c r="H144" s="184">
        <v>8.5</v>
      </c>
      <c r="I144" s="185"/>
      <c r="J144" s="186">
        <f>ROUND(I144*H144,2)</f>
        <v>0</v>
      </c>
      <c r="K144" s="187"/>
      <c r="L144" s="38"/>
      <c r="M144" s="188" t="s">
        <v>1</v>
      </c>
      <c r="N144" s="189" t="s">
        <v>42</v>
      </c>
      <c r="O144" s="81"/>
      <c r="P144" s="190">
        <f>O144*H144</f>
        <v>0</v>
      </c>
      <c r="Q144" s="190">
        <v>0.043700000000000003</v>
      </c>
      <c r="R144" s="190">
        <f>Q144*H144</f>
        <v>0.37145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152</v>
      </c>
      <c r="AT144" s="192" t="s">
        <v>148</v>
      </c>
      <c r="AU144" s="192" t="s">
        <v>153</v>
      </c>
      <c r="AY144" s="18" t="s">
        <v>146</v>
      </c>
      <c r="BE144" s="193">
        <f>IF(N144="základná",J144,0)</f>
        <v>0</v>
      </c>
      <c r="BF144" s="193">
        <f>IF(N144="znížená",J144,0)</f>
        <v>0</v>
      </c>
      <c r="BG144" s="193">
        <f>IF(N144="zákl. prenesená",J144,0)</f>
        <v>0</v>
      </c>
      <c r="BH144" s="193">
        <f>IF(N144="zníž. prenesená",J144,0)</f>
        <v>0</v>
      </c>
      <c r="BI144" s="193">
        <f>IF(N144="nulová",J144,0)</f>
        <v>0</v>
      </c>
      <c r="BJ144" s="18" t="s">
        <v>153</v>
      </c>
      <c r="BK144" s="193">
        <f>ROUND(I144*H144,2)</f>
        <v>0</v>
      </c>
      <c r="BL144" s="18" t="s">
        <v>152</v>
      </c>
      <c r="BM144" s="192" t="s">
        <v>187</v>
      </c>
    </row>
    <row r="145" s="12" customFormat="1" ht="22.8" customHeight="1">
      <c r="A145" s="12"/>
      <c r="B145" s="166"/>
      <c r="C145" s="12"/>
      <c r="D145" s="167" t="s">
        <v>75</v>
      </c>
      <c r="E145" s="177" t="s">
        <v>152</v>
      </c>
      <c r="F145" s="177" t="s">
        <v>483</v>
      </c>
      <c r="G145" s="12"/>
      <c r="H145" s="12"/>
      <c r="I145" s="169"/>
      <c r="J145" s="178">
        <f>BK145</f>
        <v>0</v>
      </c>
      <c r="K145" s="12"/>
      <c r="L145" s="166"/>
      <c r="M145" s="171"/>
      <c r="N145" s="172"/>
      <c r="O145" s="172"/>
      <c r="P145" s="173">
        <f>SUM(P146:P147)</f>
        <v>0</v>
      </c>
      <c r="Q145" s="172"/>
      <c r="R145" s="173">
        <f>SUM(R146:R147)</f>
        <v>2.2283423999999998</v>
      </c>
      <c r="S145" s="172"/>
      <c r="T145" s="174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7" t="s">
        <v>84</v>
      </c>
      <c r="AT145" s="175" t="s">
        <v>75</v>
      </c>
      <c r="AU145" s="175" t="s">
        <v>84</v>
      </c>
      <c r="AY145" s="167" t="s">
        <v>146</v>
      </c>
      <c r="BK145" s="176">
        <f>SUM(BK146:BK147)</f>
        <v>0</v>
      </c>
    </row>
    <row r="146" s="2" customFormat="1" ht="24.15" customHeight="1">
      <c r="A146" s="37"/>
      <c r="B146" s="179"/>
      <c r="C146" s="180" t="s">
        <v>76</v>
      </c>
      <c r="D146" s="180" t="s">
        <v>148</v>
      </c>
      <c r="E146" s="181" t="s">
        <v>596</v>
      </c>
      <c r="F146" s="182" t="s">
        <v>597</v>
      </c>
      <c r="G146" s="183" t="s">
        <v>160</v>
      </c>
      <c r="H146" s="184">
        <v>2.8799999999999999</v>
      </c>
      <c r="I146" s="185"/>
      <c r="J146" s="186">
        <f>ROUND(I146*H146,2)</f>
        <v>0</v>
      </c>
      <c r="K146" s="187"/>
      <c r="L146" s="38"/>
      <c r="M146" s="188" t="s">
        <v>1</v>
      </c>
      <c r="N146" s="189" t="s">
        <v>42</v>
      </c>
      <c r="O146" s="81"/>
      <c r="P146" s="190">
        <f>O146*H146</f>
        <v>0</v>
      </c>
      <c r="Q146" s="190">
        <v>0.37373000000000001</v>
      </c>
      <c r="R146" s="190">
        <f>Q146*H146</f>
        <v>1.0763423999999999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152</v>
      </c>
      <c r="AT146" s="192" t="s">
        <v>148</v>
      </c>
      <c r="AU146" s="192" t="s">
        <v>153</v>
      </c>
      <c r="AY146" s="18" t="s">
        <v>146</v>
      </c>
      <c r="BE146" s="193">
        <f>IF(N146="základná",J146,0)</f>
        <v>0</v>
      </c>
      <c r="BF146" s="193">
        <f>IF(N146="znížená",J146,0)</f>
        <v>0</v>
      </c>
      <c r="BG146" s="193">
        <f>IF(N146="zákl. prenesená",J146,0)</f>
        <v>0</v>
      </c>
      <c r="BH146" s="193">
        <f>IF(N146="zníž. prenesená",J146,0)</f>
        <v>0</v>
      </c>
      <c r="BI146" s="193">
        <f>IF(N146="nulová",J146,0)</f>
        <v>0</v>
      </c>
      <c r="BJ146" s="18" t="s">
        <v>153</v>
      </c>
      <c r="BK146" s="193">
        <f>ROUND(I146*H146,2)</f>
        <v>0</v>
      </c>
      <c r="BL146" s="18" t="s">
        <v>152</v>
      </c>
      <c r="BM146" s="192" t="s">
        <v>191</v>
      </c>
    </row>
    <row r="147" s="2" customFormat="1" ht="24.15" customHeight="1">
      <c r="A147" s="37"/>
      <c r="B147" s="179"/>
      <c r="C147" s="180" t="s">
        <v>76</v>
      </c>
      <c r="D147" s="180" t="s">
        <v>148</v>
      </c>
      <c r="E147" s="181" t="s">
        <v>598</v>
      </c>
      <c r="F147" s="182" t="s">
        <v>599</v>
      </c>
      <c r="G147" s="183" t="s">
        <v>160</v>
      </c>
      <c r="H147" s="184">
        <v>2.8799999999999999</v>
      </c>
      <c r="I147" s="185"/>
      <c r="J147" s="186">
        <f>ROUND(I147*H147,2)</f>
        <v>0</v>
      </c>
      <c r="K147" s="187"/>
      <c r="L147" s="38"/>
      <c r="M147" s="188" t="s">
        <v>1</v>
      </c>
      <c r="N147" s="189" t="s">
        <v>42</v>
      </c>
      <c r="O147" s="81"/>
      <c r="P147" s="190">
        <f>O147*H147</f>
        <v>0</v>
      </c>
      <c r="Q147" s="190">
        <v>0.40000000000000002</v>
      </c>
      <c r="R147" s="190">
        <f>Q147*H147</f>
        <v>1.1519999999999999</v>
      </c>
      <c r="S147" s="190">
        <v>0</v>
      </c>
      <c r="T147" s="19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2" t="s">
        <v>152</v>
      </c>
      <c r="AT147" s="192" t="s">
        <v>148</v>
      </c>
      <c r="AU147" s="192" t="s">
        <v>153</v>
      </c>
      <c r="AY147" s="18" t="s">
        <v>146</v>
      </c>
      <c r="BE147" s="193">
        <f>IF(N147="základná",J147,0)</f>
        <v>0</v>
      </c>
      <c r="BF147" s="193">
        <f>IF(N147="znížená",J147,0)</f>
        <v>0</v>
      </c>
      <c r="BG147" s="193">
        <f>IF(N147="zákl. prenesená",J147,0)</f>
        <v>0</v>
      </c>
      <c r="BH147" s="193">
        <f>IF(N147="zníž. prenesená",J147,0)</f>
        <v>0</v>
      </c>
      <c r="BI147" s="193">
        <f>IF(N147="nulová",J147,0)</f>
        <v>0</v>
      </c>
      <c r="BJ147" s="18" t="s">
        <v>153</v>
      </c>
      <c r="BK147" s="193">
        <f>ROUND(I147*H147,2)</f>
        <v>0</v>
      </c>
      <c r="BL147" s="18" t="s">
        <v>152</v>
      </c>
      <c r="BM147" s="192" t="s">
        <v>339</v>
      </c>
    </row>
    <row r="148" s="12" customFormat="1" ht="22.8" customHeight="1">
      <c r="A148" s="12"/>
      <c r="B148" s="166"/>
      <c r="C148" s="12"/>
      <c r="D148" s="167" t="s">
        <v>75</v>
      </c>
      <c r="E148" s="177" t="s">
        <v>179</v>
      </c>
      <c r="F148" s="177" t="s">
        <v>491</v>
      </c>
      <c r="G148" s="12"/>
      <c r="H148" s="12"/>
      <c r="I148" s="169"/>
      <c r="J148" s="178">
        <f>BK148</f>
        <v>0</v>
      </c>
      <c r="K148" s="12"/>
      <c r="L148" s="166"/>
      <c r="M148" s="171"/>
      <c r="N148" s="172"/>
      <c r="O148" s="172"/>
      <c r="P148" s="173">
        <f>SUM(P149:P157)</f>
        <v>0</v>
      </c>
      <c r="Q148" s="172"/>
      <c r="R148" s="173">
        <f>SUM(R149:R157)</f>
        <v>0.90769</v>
      </c>
      <c r="S148" s="172"/>
      <c r="T148" s="174">
        <f>SUM(T149:T157)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7" t="s">
        <v>84</v>
      </c>
      <c r="AT148" s="175" t="s">
        <v>75</v>
      </c>
      <c r="AU148" s="175" t="s">
        <v>84</v>
      </c>
      <c r="AY148" s="167" t="s">
        <v>146</v>
      </c>
      <c r="BK148" s="176">
        <f>SUM(BK149:BK157)</f>
        <v>0</v>
      </c>
    </row>
    <row r="149" s="2" customFormat="1" ht="21.75" customHeight="1">
      <c r="A149" s="37"/>
      <c r="B149" s="179"/>
      <c r="C149" s="180" t="s">
        <v>76</v>
      </c>
      <c r="D149" s="180" t="s">
        <v>148</v>
      </c>
      <c r="E149" s="181" t="s">
        <v>496</v>
      </c>
      <c r="F149" s="182" t="s">
        <v>497</v>
      </c>
      <c r="G149" s="183" t="s">
        <v>164</v>
      </c>
      <c r="H149" s="184">
        <v>10</v>
      </c>
      <c r="I149" s="185"/>
      <c r="J149" s="186">
        <f>ROUND(I149*H149,2)</f>
        <v>0</v>
      </c>
      <c r="K149" s="187"/>
      <c r="L149" s="38"/>
      <c r="M149" s="188" t="s">
        <v>1</v>
      </c>
      <c r="N149" s="189" t="s">
        <v>42</v>
      </c>
      <c r="O149" s="81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152</v>
      </c>
      <c r="AT149" s="192" t="s">
        <v>148</v>
      </c>
      <c r="AU149" s="192" t="s">
        <v>153</v>
      </c>
      <c r="AY149" s="18" t="s">
        <v>146</v>
      </c>
      <c r="BE149" s="193">
        <f>IF(N149="základná",J149,0)</f>
        <v>0</v>
      </c>
      <c r="BF149" s="193">
        <f>IF(N149="znížená",J149,0)</f>
        <v>0</v>
      </c>
      <c r="BG149" s="193">
        <f>IF(N149="zákl. prenesená",J149,0)</f>
        <v>0</v>
      </c>
      <c r="BH149" s="193">
        <f>IF(N149="zníž. prenesená",J149,0)</f>
        <v>0</v>
      </c>
      <c r="BI149" s="193">
        <f>IF(N149="nulová",J149,0)</f>
        <v>0</v>
      </c>
      <c r="BJ149" s="18" t="s">
        <v>153</v>
      </c>
      <c r="BK149" s="193">
        <f>ROUND(I149*H149,2)</f>
        <v>0</v>
      </c>
      <c r="BL149" s="18" t="s">
        <v>152</v>
      </c>
      <c r="BM149" s="192" t="s">
        <v>280</v>
      </c>
    </row>
    <row r="150" s="2" customFormat="1" ht="16.5" customHeight="1">
      <c r="A150" s="37"/>
      <c r="B150" s="179"/>
      <c r="C150" s="223" t="s">
        <v>76</v>
      </c>
      <c r="D150" s="223" t="s">
        <v>303</v>
      </c>
      <c r="E150" s="224" t="s">
        <v>600</v>
      </c>
      <c r="F150" s="225" t="s">
        <v>601</v>
      </c>
      <c r="G150" s="226" t="s">
        <v>506</v>
      </c>
      <c r="H150" s="227">
        <v>2</v>
      </c>
      <c r="I150" s="228"/>
      <c r="J150" s="229">
        <f>ROUND(I150*H150,2)</f>
        <v>0</v>
      </c>
      <c r="K150" s="230"/>
      <c r="L150" s="231"/>
      <c r="M150" s="232" t="s">
        <v>1</v>
      </c>
      <c r="N150" s="233" t="s">
        <v>42</v>
      </c>
      <c r="O150" s="81"/>
      <c r="P150" s="190">
        <f>O150*H150</f>
        <v>0</v>
      </c>
      <c r="Q150" s="190">
        <v>0.018919999999999999</v>
      </c>
      <c r="R150" s="190">
        <f>Q150*H150</f>
        <v>0.037839999999999999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179</v>
      </c>
      <c r="AT150" s="192" t="s">
        <v>303</v>
      </c>
      <c r="AU150" s="192" t="s">
        <v>153</v>
      </c>
      <c r="AY150" s="18" t="s">
        <v>146</v>
      </c>
      <c r="BE150" s="193">
        <f>IF(N150="základná",J150,0)</f>
        <v>0</v>
      </c>
      <c r="BF150" s="193">
        <f>IF(N150="znížená",J150,0)</f>
        <v>0</v>
      </c>
      <c r="BG150" s="193">
        <f>IF(N150="zákl. prenesená",J150,0)</f>
        <v>0</v>
      </c>
      <c r="BH150" s="193">
        <f>IF(N150="zníž. prenesená",J150,0)</f>
        <v>0</v>
      </c>
      <c r="BI150" s="193">
        <f>IF(N150="nulová",J150,0)</f>
        <v>0</v>
      </c>
      <c r="BJ150" s="18" t="s">
        <v>153</v>
      </c>
      <c r="BK150" s="193">
        <f>ROUND(I150*H150,2)</f>
        <v>0</v>
      </c>
      <c r="BL150" s="18" t="s">
        <v>152</v>
      </c>
      <c r="BM150" s="192" t="s">
        <v>281</v>
      </c>
    </row>
    <row r="151" s="2" customFormat="1" ht="16.5" customHeight="1">
      <c r="A151" s="37"/>
      <c r="B151" s="179"/>
      <c r="C151" s="223" t="s">
        <v>76</v>
      </c>
      <c r="D151" s="223" t="s">
        <v>303</v>
      </c>
      <c r="E151" s="224" t="s">
        <v>602</v>
      </c>
      <c r="F151" s="225" t="s">
        <v>603</v>
      </c>
      <c r="G151" s="226" t="s">
        <v>506</v>
      </c>
      <c r="H151" s="227">
        <v>2</v>
      </c>
      <c r="I151" s="228"/>
      <c r="J151" s="229">
        <f>ROUND(I151*H151,2)</f>
        <v>0</v>
      </c>
      <c r="K151" s="230"/>
      <c r="L151" s="231"/>
      <c r="M151" s="232" t="s">
        <v>1</v>
      </c>
      <c r="N151" s="233" t="s">
        <v>42</v>
      </c>
      <c r="O151" s="81"/>
      <c r="P151" s="190">
        <f>O151*H151</f>
        <v>0</v>
      </c>
      <c r="Q151" s="190">
        <v>0.07893</v>
      </c>
      <c r="R151" s="190">
        <f>Q151*H151</f>
        <v>0.15786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179</v>
      </c>
      <c r="AT151" s="192" t="s">
        <v>303</v>
      </c>
      <c r="AU151" s="192" t="s">
        <v>153</v>
      </c>
      <c r="AY151" s="18" t="s">
        <v>146</v>
      </c>
      <c r="BE151" s="193">
        <f>IF(N151="základná",J151,0)</f>
        <v>0</v>
      </c>
      <c r="BF151" s="193">
        <f>IF(N151="znížená",J151,0)</f>
        <v>0</v>
      </c>
      <c r="BG151" s="193">
        <f>IF(N151="zákl. prenesená",J151,0)</f>
        <v>0</v>
      </c>
      <c r="BH151" s="193">
        <f>IF(N151="zníž. prenesená",J151,0)</f>
        <v>0</v>
      </c>
      <c r="BI151" s="193">
        <f>IF(N151="nulová",J151,0)</f>
        <v>0</v>
      </c>
      <c r="BJ151" s="18" t="s">
        <v>153</v>
      </c>
      <c r="BK151" s="193">
        <f>ROUND(I151*H151,2)</f>
        <v>0</v>
      </c>
      <c r="BL151" s="18" t="s">
        <v>152</v>
      </c>
      <c r="BM151" s="192" t="s">
        <v>197</v>
      </c>
    </row>
    <row r="152" s="2" customFormat="1" ht="16.5" customHeight="1">
      <c r="A152" s="37"/>
      <c r="B152" s="179"/>
      <c r="C152" s="223" t="s">
        <v>76</v>
      </c>
      <c r="D152" s="223" t="s">
        <v>303</v>
      </c>
      <c r="E152" s="224" t="s">
        <v>604</v>
      </c>
      <c r="F152" s="225" t="s">
        <v>605</v>
      </c>
      <c r="G152" s="226" t="s">
        <v>506</v>
      </c>
      <c r="H152" s="227">
        <v>2</v>
      </c>
      <c r="I152" s="228"/>
      <c r="J152" s="229">
        <f>ROUND(I152*H152,2)</f>
        <v>0</v>
      </c>
      <c r="K152" s="230"/>
      <c r="L152" s="231"/>
      <c r="M152" s="232" t="s">
        <v>1</v>
      </c>
      <c r="N152" s="233" t="s">
        <v>42</v>
      </c>
      <c r="O152" s="81"/>
      <c r="P152" s="190">
        <f>O152*H152</f>
        <v>0</v>
      </c>
      <c r="Q152" s="190">
        <v>0.15484000000000001</v>
      </c>
      <c r="R152" s="190">
        <f>Q152*H152</f>
        <v>0.30968000000000001</v>
      </c>
      <c r="S152" s="190">
        <v>0</v>
      </c>
      <c r="T152" s="19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2" t="s">
        <v>179</v>
      </c>
      <c r="AT152" s="192" t="s">
        <v>303</v>
      </c>
      <c r="AU152" s="192" t="s">
        <v>153</v>
      </c>
      <c r="AY152" s="18" t="s">
        <v>146</v>
      </c>
      <c r="BE152" s="193">
        <f>IF(N152="základná",J152,0)</f>
        <v>0</v>
      </c>
      <c r="BF152" s="193">
        <f>IF(N152="znížená",J152,0)</f>
        <v>0</v>
      </c>
      <c r="BG152" s="193">
        <f>IF(N152="zákl. prenesená",J152,0)</f>
        <v>0</v>
      </c>
      <c r="BH152" s="193">
        <f>IF(N152="zníž. prenesená",J152,0)</f>
        <v>0</v>
      </c>
      <c r="BI152" s="193">
        <f>IF(N152="nulová",J152,0)</f>
        <v>0</v>
      </c>
      <c r="BJ152" s="18" t="s">
        <v>153</v>
      </c>
      <c r="BK152" s="193">
        <f>ROUND(I152*H152,2)</f>
        <v>0</v>
      </c>
      <c r="BL152" s="18" t="s">
        <v>152</v>
      </c>
      <c r="BM152" s="192" t="s">
        <v>200</v>
      </c>
    </row>
    <row r="153" s="2" customFormat="1" ht="24.15" customHeight="1">
      <c r="A153" s="37"/>
      <c r="B153" s="179"/>
      <c r="C153" s="223" t="s">
        <v>76</v>
      </c>
      <c r="D153" s="223" t="s">
        <v>303</v>
      </c>
      <c r="E153" s="224" t="s">
        <v>502</v>
      </c>
      <c r="F153" s="225" t="s">
        <v>503</v>
      </c>
      <c r="G153" s="226" t="s">
        <v>164</v>
      </c>
      <c r="H153" s="227">
        <v>10</v>
      </c>
      <c r="I153" s="228"/>
      <c r="J153" s="229">
        <f>ROUND(I153*H153,2)</f>
        <v>0</v>
      </c>
      <c r="K153" s="230"/>
      <c r="L153" s="231"/>
      <c r="M153" s="232" t="s">
        <v>1</v>
      </c>
      <c r="N153" s="233" t="s">
        <v>42</v>
      </c>
      <c r="O153" s="81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179</v>
      </c>
      <c r="AT153" s="192" t="s">
        <v>303</v>
      </c>
      <c r="AU153" s="192" t="s">
        <v>153</v>
      </c>
      <c r="AY153" s="18" t="s">
        <v>146</v>
      </c>
      <c r="BE153" s="193">
        <f>IF(N153="základná",J153,0)</f>
        <v>0</v>
      </c>
      <c r="BF153" s="193">
        <f>IF(N153="znížená",J153,0)</f>
        <v>0</v>
      </c>
      <c r="BG153" s="193">
        <f>IF(N153="zákl. prenesená",J153,0)</f>
        <v>0</v>
      </c>
      <c r="BH153" s="193">
        <f>IF(N153="zníž. prenesená",J153,0)</f>
        <v>0</v>
      </c>
      <c r="BI153" s="193">
        <f>IF(N153="nulová",J153,0)</f>
        <v>0</v>
      </c>
      <c r="BJ153" s="18" t="s">
        <v>153</v>
      </c>
      <c r="BK153" s="193">
        <f>ROUND(I153*H153,2)</f>
        <v>0</v>
      </c>
      <c r="BL153" s="18" t="s">
        <v>152</v>
      </c>
      <c r="BM153" s="192" t="s">
        <v>208</v>
      </c>
    </row>
    <row r="154" s="2" customFormat="1" ht="16.5" customHeight="1">
      <c r="A154" s="37"/>
      <c r="B154" s="179"/>
      <c r="C154" s="223" t="s">
        <v>76</v>
      </c>
      <c r="D154" s="223" t="s">
        <v>303</v>
      </c>
      <c r="E154" s="224" t="s">
        <v>517</v>
      </c>
      <c r="F154" s="225" t="s">
        <v>606</v>
      </c>
      <c r="G154" s="226" t="s">
        <v>506</v>
      </c>
      <c r="H154" s="227">
        <v>1</v>
      </c>
      <c r="I154" s="228"/>
      <c r="J154" s="229">
        <f>ROUND(I154*H154,2)</f>
        <v>0</v>
      </c>
      <c r="K154" s="230"/>
      <c r="L154" s="231"/>
      <c r="M154" s="232" t="s">
        <v>1</v>
      </c>
      <c r="N154" s="233" t="s">
        <v>42</v>
      </c>
      <c r="O154" s="81"/>
      <c r="P154" s="190">
        <f>O154*H154</f>
        <v>0</v>
      </c>
      <c r="Q154" s="190">
        <v>0.00021000000000000001</v>
      </c>
      <c r="R154" s="190">
        <f>Q154*H154</f>
        <v>0.00021000000000000001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179</v>
      </c>
      <c r="AT154" s="192" t="s">
        <v>303</v>
      </c>
      <c r="AU154" s="192" t="s">
        <v>153</v>
      </c>
      <c r="AY154" s="18" t="s">
        <v>146</v>
      </c>
      <c r="BE154" s="193">
        <f>IF(N154="základná",J154,0)</f>
        <v>0</v>
      </c>
      <c r="BF154" s="193">
        <f>IF(N154="znížená",J154,0)</f>
        <v>0</v>
      </c>
      <c r="BG154" s="193">
        <f>IF(N154="zákl. prenesená",J154,0)</f>
        <v>0</v>
      </c>
      <c r="BH154" s="193">
        <f>IF(N154="zníž. prenesená",J154,0)</f>
        <v>0</v>
      </c>
      <c r="BI154" s="193">
        <f>IF(N154="nulová",J154,0)</f>
        <v>0</v>
      </c>
      <c r="BJ154" s="18" t="s">
        <v>153</v>
      </c>
      <c r="BK154" s="193">
        <f>ROUND(I154*H154,2)</f>
        <v>0</v>
      </c>
      <c r="BL154" s="18" t="s">
        <v>152</v>
      </c>
      <c r="BM154" s="192" t="s">
        <v>212</v>
      </c>
    </row>
    <row r="155" s="2" customFormat="1" ht="16.5" customHeight="1">
      <c r="A155" s="37"/>
      <c r="B155" s="179"/>
      <c r="C155" s="223" t="s">
        <v>76</v>
      </c>
      <c r="D155" s="223" t="s">
        <v>303</v>
      </c>
      <c r="E155" s="224" t="s">
        <v>528</v>
      </c>
      <c r="F155" s="225" t="s">
        <v>529</v>
      </c>
      <c r="G155" s="226" t="s">
        <v>506</v>
      </c>
      <c r="H155" s="227">
        <v>1</v>
      </c>
      <c r="I155" s="228"/>
      <c r="J155" s="229">
        <f>ROUND(I155*H155,2)</f>
        <v>0</v>
      </c>
      <c r="K155" s="230"/>
      <c r="L155" s="231"/>
      <c r="M155" s="232" t="s">
        <v>1</v>
      </c>
      <c r="N155" s="233" t="s">
        <v>42</v>
      </c>
      <c r="O155" s="81"/>
      <c r="P155" s="190">
        <f>O155*H155</f>
        <v>0</v>
      </c>
      <c r="Q155" s="190">
        <v>0.0020999999999999999</v>
      </c>
      <c r="R155" s="190">
        <f>Q155*H155</f>
        <v>0.0020999999999999999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179</v>
      </c>
      <c r="AT155" s="192" t="s">
        <v>303</v>
      </c>
      <c r="AU155" s="192" t="s">
        <v>153</v>
      </c>
      <c r="AY155" s="18" t="s">
        <v>146</v>
      </c>
      <c r="BE155" s="193">
        <f>IF(N155="základná",J155,0)</f>
        <v>0</v>
      </c>
      <c r="BF155" s="193">
        <f>IF(N155="znížená",J155,0)</f>
        <v>0</v>
      </c>
      <c r="BG155" s="193">
        <f>IF(N155="zákl. prenesená",J155,0)</f>
        <v>0</v>
      </c>
      <c r="BH155" s="193">
        <f>IF(N155="zníž. prenesená",J155,0)</f>
        <v>0</v>
      </c>
      <c r="BI155" s="193">
        <f>IF(N155="nulová",J155,0)</f>
        <v>0</v>
      </c>
      <c r="BJ155" s="18" t="s">
        <v>153</v>
      </c>
      <c r="BK155" s="193">
        <f>ROUND(I155*H155,2)</f>
        <v>0</v>
      </c>
      <c r="BL155" s="18" t="s">
        <v>152</v>
      </c>
      <c r="BM155" s="192" t="s">
        <v>216</v>
      </c>
    </row>
    <row r="156" s="2" customFormat="1" ht="16.5" customHeight="1">
      <c r="A156" s="37"/>
      <c r="B156" s="179"/>
      <c r="C156" s="180" t="s">
        <v>76</v>
      </c>
      <c r="D156" s="180" t="s">
        <v>148</v>
      </c>
      <c r="E156" s="181" t="s">
        <v>534</v>
      </c>
      <c r="F156" s="182" t="s">
        <v>535</v>
      </c>
      <c r="G156" s="183" t="s">
        <v>164</v>
      </c>
      <c r="H156" s="184">
        <v>10</v>
      </c>
      <c r="I156" s="185"/>
      <c r="J156" s="186">
        <f>ROUND(I156*H156,2)</f>
        <v>0</v>
      </c>
      <c r="K156" s="187"/>
      <c r="L156" s="38"/>
      <c r="M156" s="188" t="s">
        <v>1</v>
      </c>
      <c r="N156" s="189" t="s">
        <v>42</v>
      </c>
      <c r="O156" s="81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152</v>
      </c>
      <c r="AT156" s="192" t="s">
        <v>148</v>
      </c>
      <c r="AU156" s="192" t="s">
        <v>153</v>
      </c>
      <c r="AY156" s="18" t="s">
        <v>146</v>
      </c>
      <c r="BE156" s="193">
        <f>IF(N156="základná",J156,0)</f>
        <v>0</v>
      </c>
      <c r="BF156" s="193">
        <f>IF(N156="znížená",J156,0)</f>
        <v>0</v>
      </c>
      <c r="BG156" s="193">
        <f>IF(N156="zákl. prenesená",J156,0)</f>
        <v>0</v>
      </c>
      <c r="BH156" s="193">
        <f>IF(N156="zníž. prenesená",J156,0)</f>
        <v>0</v>
      </c>
      <c r="BI156" s="193">
        <f>IF(N156="nulová",J156,0)</f>
        <v>0</v>
      </c>
      <c r="BJ156" s="18" t="s">
        <v>153</v>
      </c>
      <c r="BK156" s="193">
        <f>ROUND(I156*H156,2)</f>
        <v>0</v>
      </c>
      <c r="BL156" s="18" t="s">
        <v>152</v>
      </c>
      <c r="BM156" s="192" t="s">
        <v>222</v>
      </c>
    </row>
    <row r="157" s="2" customFormat="1" ht="24.15" customHeight="1">
      <c r="A157" s="37"/>
      <c r="B157" s="179"/>
      <c r="C157" s="223" t="s">
        <v>76</v>
      </c>
      <c r="D157" s="223" t="s">
        <v>303</v>
      </c>
      <c r="E157" s="224" t="s">
        <v>607</v>
      </c>
      <c r="F157" s="225" t="s">
        <v>608</v>
      </c>
      <c r="G157" s="226" t="s">
        <v>506</v>
      </c>
      <c r="H157" s="227">
        <v>1</v>
      </c>
      <c r="I157" s="228"/>
      <c r="J157" s="229">
        <f>ROUND(I157*H157,2)</f>
        <v>0</v>
      </c>
      <c r="K157" s="230"/>
      <c r="L157" s="231"/>
      <c r="M157" s="232" t="s">
        <v>1</v>
      </c>
      <c r="N157" s="233" t="s">
        <v>42</v>
      </c>
      <c r="O157" s="81"/>
      <c r="P157" s="190">
        <f>O157*H157</f>
        <v>0</v>
      </c>
      <c r="Q157" s="190">
        <v>0.40000000000000002</v>
      </c>
      <c r="R157" s="190">
        <f>Q157*H157</f>
        <v>0.40000000000000002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179</v>
      </c>
      <c r="AT157" s="192" t="s">
        <v>303</v>
      </c>
      <c r="AU157" s="192" t="s">
        <v>153</v>
      </c>
      <c r="AY157" s="18" t="s">
        <v>146</v>
      </c>
      <c r="BE157" s="193">
        <f>IF(N157="základná",J157,0)</f>
        <v>0</v>
      </c>
      <c r="BF157" s="193">
        <f>IF(N157="znížená",J157,0)</f>
        <v>0</v>
      </c>
      <c r="BG157" s="193">
        <f>IF(N157="zákl. prenesená",J157,0)</f>
        <v>0</v>
      </c>
      <c r="BH157" s="193">
        <f>IF(N157="zníž. prenesená",J157,0)</f>
        <v>0</v>
      </c>
      <c r="BI157" s="193">
        <f>IF(N157="nulová",J157,0)</f>
        <v>0</v>
      </c>
      <c r="BJ157" s="18" t="s">
        <v>153</v>
      </c>
      <c r="BK157" s="193">
        <f>ROUND(I157*H157,2)</f>
        <v>0</v>
      </c>
      <c r="BL157" s="18" t="s">
        <v>152</v>
      </c>
      <c r="BM157" s="192" t="s">
        <v>226</v>
      </c>
    </row>
    <row r="158" s="12" customFormat="1" ht="25.92" customHeight="1">
      <c r="A158" s="12"/>
      <c r="B158" s="166"/>
      <c r="C158" s="12"/>
      <c r="D158" s="167" t="s">
        <v>75</v>
      </c>
      <c r="E158" s="168" t="s">
        <v>545</v>
      </c>
      <c r="F158" s="168" t="s">
        <v>546</v>
      </c>
      <c r="G158" s="12"/>
      <c r="H158" s="12"/>
      <c r="I158" s="169"/>
      <c r="J158" s="170">
        <f>BK158</f>
        <v>0</v>
      </c>
      <c r="K158" s="12"/>
      <c r="L158" s="166"/>
      <c r="M158" s="171"/>
      <c r="N158" s="172"/>
      <c r="O158" s="172"/>
      <c r="P158" s="173">
        <f>P159</f>
        <v>0</v>
      </c>
      <c r="Q158" s="172"/>
      <c r="R158" s="173">
        <f>R159</f>
        <v>0.0044400000000000004</v>
      </c>
      <c r="S158" s="172"/>
      <c r="T158" s="174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7" t="s">
        <v>84</v>
      </c>
      <c r="AT158" s="175" t="s">
        <v>75</v>
      </c>
      <c r="AU158" s="175" t="s">
        <v>76</v>
      </c>
      <c r="AY158" s="167" t="s">
        <v>146</v>
      </c>
      <c r="BK158" s="176">
        <f>BK159</f>
        <v>0</v>
      </c>
    </row>
    <row r="159" s="12" customFormat="1" ht="22.8" customHeight="1">
      <c r="A159" s="12"/>
      <c r="B159" s="166"/>
      <c r="C159" s="12"/>
      <c r="D159" s="167" t="s">
        <v>75</v>
      </c>
      <c r="E159" s="177" t="s">
        <v>547</v>
      </c>
      <c r="F159" s="177" t="s">
        <v>548</v>
      </c>
      <c r="G159" s="12"/>
      <c r="H159" s="12"/>
      <c r="I159" s="169"/>
      <c r="J159" s="178">
        <f>BK159</f>
        <v>0</v>
      </c>
      <c r="K159" s="12"/>
      <c r="L159" s="166"/>
      <c r="M159" s="171"/>
      <c r="N159" s="172"/>
      <c r="O159" s="172"/>
      <c r="P159" s="173">
        <f>P160</f>
        <v>0</v>
      </c>
      <c r="Q159" s="172"/>
      <c r="R159" s="173">
        <f>R160</f>
        <v>0.0044400000000000004</v>
      </c>
      <c r="S159" s="172"/>
      <c r="T159" s="174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7" t="s">
        <v>153</v>
      </c>
      <c r="AT159" s="175" t="s">
        <v>75</v>
      </c>
      <c r="AU159" s="175" t="s">
        <v>84</v>
      </c>
      <c r="AY159" s="167" t="s">
        <v>146</v>
      </c>
      <c r="BK159" s="176">
        <f>BK160</f>
        <v>0</v>
      </c>
    </row>
    <row r="160" s="2" customFormat="1" ht="21.75" customHeight="1">
      <c r="A160" s="37"/>
      <c r="B160" s="179"/>
      <c r="C160" s="180" t="s">
        <v>76</v>
      </c>
      <c r="D160" s="180" t="s">
        <v>148</v>
      </c>
      <c r="E160" s="181" t="s">
        <v>558</v>
      </c>
      <c r="F160" s="182" t="s">
        <v>559</v>
      </c>
      <c r="G160" s="183" t="s">
        <v>506</v>
      </c>
      <c r="H160" s="184">
        <v>1</v>
      </c>
      <c r="I160" s="185"/>
      <c r="J160" s="186">
        <f>ROUND(I160*H160,2)</f>
        <v>0</v>
      </c>
      <c r="K160" s="187"/>
      <c r="L160" s="38"/>
      <c r="M160" s="218" t="s">
        <v>1</v>
      </c>
      <c r="N160" s="219" t="s">
        <v>42</v>
      </c>
      <c r="O160" s="220"/>
      <c r="P160" s="221">
        <f>O160*H160</f>
        <v>0</v>
      </c>
      <c r="Q160" s="221">
        <v>0.0044400000000000004</v>
      </c>
      <c r="R160" s="221">
        <f>Q160*H160</f>
        <v>0.0044400000000000004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2" t="s">
        <v>218</v>
      </c>
      <c r="AT160" s="192" t="s">
        <v>148</v>
      </c>
      <c r="AU160" s="192" t="s">
        <v>153</v>
      </c>
      <c r="AY160" s="18" t="s">
        <v>146</v>
      </c>
      <c r="BE160" s="193">
        <f>IF(N160="základná",J160,0)</f>
        <v>0</v>
      </c>
      <c r="BF160" s="193">
        <f>IF(N160="znížená",J160,0)</f>
        <v>0</v>
      </c>
      <c r="BG160" s="193">
        <f>IF(N160="zákl. prenesená",J160,0)</f>
        <v>0</v>
      </c>
      <c r="BH160" s="193">
        <f>IF(N160="zníž. prenesená",J160,0)</f>
        <v>0</v>
      </c>
      <c r="BI160" s="193">
        <f>IF(N160="nulová",J160,0)</f>
        <v>0</v>
      </c>
      <c r="BJ160" s="18" t="s">
        <v>153</v>
      </c>
      <c r="BK160" s="193">
        <f>ROUND(I160*H160,2)</f>
        <v>0</v>
      </c>
      <c r="BL160" s="18" t="s">
        <v>218</v>
      </c>
      <c r="BM160" s="192" t="s">
        <v>231</v>
      </c>
    </row>
    <row r="161" s="2" customFormat="1" ht="6.96" customHeight="1">
      <c r="A161" s="37"/>
      <c r="B161" s="64"/>
      <c r="C161" s="65"/>
      <c r="D161" s="65"/>
      <c r="E161" s="65"/>
      <c r="F161" s="65"/>
      <c r="G161" s="65"/>
      <c r="H161" s="65"/>
      <c r="I161" s="65"/>
      <c r="J161" s="65"/>
      <c r="K161" s="65"/>
      <c r="L161" s="38"/>
      <c r="M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</sheetData>
  <autoFilter ref="C122:K16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2022-02-11T07:28:29Z</dcterms:created>
  <dcterms:modified xsi:type="dcterms:W3CDTF">2022-02-11T07:28:40Z</dcterms:modified>
</cp:coreProperties>
</file>